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4 Práce\_zakázky\202011-041 - Jevíčko, souhrný rozpočet\04_Rozpočet\2021 04 12\"/>
    </mc:Choice>
  </mc:AlternateContent>
  <bookViews>
    <workbookView xWindow="0" yWindow="0" windowWidth="0" windowHeight="0"/>
  </bookViews>
  <sheets>
    <sheet name="Rekapitulace stavby" sheetId="1" r:id="rId1"/>
    <sheet name="D.1.1.a - 1. Etapa 1.PP a..." sheetId="2" r:id="rId2"/>
    <sheet name="D.1.1.b - 2. Etapa 2.NP" sheetId="3" r:id="rId3"/>
    <sheet name="D.1.1.c - 3. Etapa 3.NP" sheetId="4" r:id="rId4"/>
    <sheet name="D.1.1.d - 4. Etapa 4.NP" sheetId="5" r:id="rId5"/>
    <sheet name="D.1.1.A.1 - Architektonic..." sheetId="6" r:id="rId6"/>
    <sheet name="D.1.1.A.2-01 - Demontážní..." sheetId="7" r:id="rId7"/>
    <sheet name="D.1.1.A.2-02 - Jímací sou..." sheetId="8" r:id="rId8"/>
    <sheet name="D.1.1.A.2-03 - Uzemnění" sheetId="9" r:id="rId9"/>
    <sheet name="D.1.1.A.2-04 - Revize, mě..." sheetId="10" r:id="rId10"/>
    <sheet name="D.1.4.1 - ZAŘÍZENÍ ZDRAVO..." sheetId="11" r:id="rId11"/>
    <sheet name="D.1.4.2 - ZAŘÍZENÍ PRO VY..." sheetId="12" r:id="rId12"/>
    <sheet name="D.1.4.3a - Etapa 1.PP a 1.NP" sheetId="13" r:id="rId13"/>
    <sheet name="D.1.4.3b - Etapa 2.NP" sheetId="14" r:id="rId14"/>
    <sheet name="D.1.4.3c - Etapa 3.NP" sheetId="15" r:id="rId15"/>
    <sheet name="D.1.4.3d - Etapa 4.NP" sheetId="16" r:id="rId16"/>
    <sheet name="D.1.4.4 - ZAŘÍZENÍ VZDUCH..." sheetId="17" r:id="rId17"/>
    <sheet name="D.1.4.5.1 - Strukturovaná..." sheetId="18" r:id="rId18"/>
    <sheet name="D.1.4.5.2 - Dorozumívací ..." sheetId="19" r:id="rId19"/>
    <sheet name="D.1.4.5.3 - Systém požárn..." sheetId="20" r:id="rId20"/>
    <sheet name="D.1.4.5.4 - Společná tele..." sheetId="21" r:id="rId21"/>
    <sheet name="D.1.4.5.5 - Pohony dveří" sheetId="22" r:id="rId22"/>
    <sheet name="D.1.7b - Zdravotnická tec..." sheetId="23" r:id="rId23"/>
    <sheet name="D.1.7c - Zdravotnická tec..." sheetId="24" r:id="rId24"/>
    <sheet name="D.1.7d - Zdravotnická tec..." sheetId="25" r:id="rId25"/>
    <sheet name="VRN - Vedlejší a ostatní ..." sheetId="26" r:id="rId26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'D.1.1.a - 1. Etapa 1.PP a...'!$C$143:$K$1021</definedName>
    <definedName name="_xlnm.Print_Area" localSheetId="1">'D.1.1.a - 1. Etapa 1.PP a...'!$C$4:$J$76,'D.1.1.a - 1. Etapa 1.PP a...'!$C$82:$J$123,'D.1.1.a - 1. Etapa 1.PP a...'!$C$129:$K$1021</definedName>
    <definedName name="_xlnm.Print_Titles" localSheetId="1">'D.1.1.a - 1. Etapa 1.PP a...'!$143:$143</definedName>
    <definedName name="_xlnm._FilterDatabase" localSheetId="2" hidden="1">'D.1.1.b - 2. Etapa 2.NP'!$C$142:$K$1126</definedName>
    <definedName name="_xlnm.Print_Area" localSheetId="2">'D.1.1.b - 2. Etapa 2.NP'!$C$4:$J$76,'D.1.1.b - 2. Etapa 2.NP'!$C$82:$J$122,'D.1.1.b - 2. Etapa 2.NP'!$C$128:$K$1126</definedName>
    <definedName name="_xlnm.Print_Titles" localSheetId="2">'D.1.1.b - 2. Etapa 2.NP'!$142:$142</definedName>
    <definedName name="_xlnm._FilterDatabase" localSheetId="3" hidden="1">'D.1.1.c - 3. Etapa 3.NP'!$C$142:$K$1051</definedName>
    <definedName name="_xlnm.Print_Area" localSheetId="3">'D.1.1.c - 3. Etapa 3.NP'!$C$4:$J$76,'D.1.1.c - 3. Etapa 3.NP'!$C$82:$J$122,'D.1.1.c - 3. Etapa 3.NP'!$C$128:$K$1051</definedName>
    <definedName name="_xlnm.Print_Titles" localSheetId="3">'D.1.1.c - 3. Etapa 3.NP'!$142:$142</definedName>
    <definedName name="_xlnm._FilterDatabase" localSheetId="4" hidden="1">'D.1.1.d - 4. Etapa 4.NP'!$C$143:$K$979</definedName>
    <definedName name="_xlnm.Print_Area" localSheetId="4">'D.1.1.d - 4. Etapa 4.NP'!$C$4:$J$76,'D.1.1.d - 4. Etapa 4.NP'!$C$82:$J$123,'D.1.1.d - 4. Etapa 4.NP'!$C$129:$K$979</definedName>
    <definedName name="_xlnm.Print_Titles" localSheetId="4">'D.1.1.d - 4. Etapa 4.NP'!$143:$143</definedName>
    <definedName name="_xlnm._FilterDatabase" localSheetId="5" hidden="1">'D.1.1.A.1 - Architektonic...'!$C$127:$K$372</definedName>
    <definedName name="_xlnm.Print_Area" localSheetId="5">'D.1.1.A.1 - Architektonic...'!$C$4:$J$76,'D.1.1.A.1 - Architektonic...'!$C$82:$J$107,'D.1.1.A.1 - Architektonic...'!$C$113:$K$372</definedName>
    <definedName name="_xlnm.Print_Titles" localSheetId="5">'D.1.1.A.1 - Architektonic...'!$127:$127</definedName>
    <definedName name="_xlnm._FilterDatabase" localSheetId="6" hidden="1">'D.1.1.A.2-01 - Demontážní...'!$C$125:$K$132</definedName>
    <definedName name="_xlnm.Print_Area" localSheetId="6">'D.1.1.A.2-01 - Demontážní...'!$C$4:$J$76,'D.1.1.A.2-01 - Demontážní...'!$C$82:$J$103,'D.1.1.A.2-01 - Demontážní...'!$C$109:$K$132</definedName>
    <definedName name="_xlnm.Print_Titles" localSheetId="6">'D.1.1.A.2-01 - Demontážní...'!$125:$125</definedName>
    <definedName name="_xlnm._FilterDatabase" localSheetId="7" hidden="1">'D.1.1.A.2-02 - Jímací sou...'!$C$125:$K$153</definedName>
    <definedName name="_xlnm.Print_Area" localSheetId="7">'D.1.1.A.2-02 - Jímací sou...'!$C$4:$J$76,'D.1.1.A.2-02 - Jímací sou...'!$C$82:$J$103,'D.1.1.A.2-02 - Jímací sou...'!$C$109:$K$153</definedName>
    <definedName name="_xlnm.Print_Titles" localSheetId="7">'D.1.1.A.2-02 - Jímací sou...'!$125:$125</definedName>
    <definedName name="_xlnm._FilterDatabase" localSheetId="8" hidden="1">'D.1.1.A.2-03 - Uzemnění'!$C$125:$K$144</definedName>
    <definedName name="_xlnm.Print_Area" localSheetId="8">'D.1.1.A.2-03 - Uzemnění'!$C$4:$J$76,'D.1.1.A.2-03 - Uzemnění'!$C$82:$J$103,'D.1.1.A.2-03 - Uzemnění'!$C$109:$K$144</definedName>
    <definedName name="_xlnm.Print_Titles" localSheetId="8">'D.1.1.A.2-03 - Uzemnění'!$125:$125</definedName>
    <definedName name="_xlnm._FilterDatabase" localSheetId="9" hidden="1">'D.1.1.A.2-04 - Revize, mě...'!$C$124:$K$131</definedName>
    <definedName name="_xlnm.Print_Area" localSheetId="9">'D.1.1.A.2-04 - Revize, mě...'!$C$4:$J$76,'D.1.1.A.2-04 - Revize, mě...'!$C$82:$J$102,'D.1.1.A.2-04 - Revize, mě...'!$C$108:$K$131</definedName>
    <definedName name="_xlnm.Print_Titles" localSheetId="9">'D.1.1.A.2-04 - Revize, mě...'!$124:$124</definedName>
    <definedName name="_xlnm._FilterDatabase" localSheetId="10" hidden="1">'D.1.4.1 - ZAŘÍZENÍ ZDRAVO...'!$C$127:$K$338</definedName>
    <definedName name="_xlnm.Print_Area" localSheetId="10">'D.1.4.1 - ZAŘÍZENÍ ZDRAVO...'!$C$4:$J$76,'D.1.4.1 - ZAŘÍZENÍ ZDRAVO...'!$C$82:$J$107,'D.1.4.1 - ZAŘÍZENÍ ZDRAVO...'!$C$113:$K$338</definedName>
    <definedName name="_xlnm.Print_Titles" localSheetId="10">'D.1.4.1 - ZAŘÍZENÍ ZDRAVO...'!$127:$127</definedName>
    <definedName name="_xlnm._FilterDatabase" localSheetId="11" hidden="1">'D.1.4.2 - ZAŘÍZENÍ PRO VY...'!$C$124:$K$217</definedName>
    <definedName name="_xlnm.Print_Area" localSheetId="11">'D.1.4.2 - ZAŘÍZENÍ PRO VY...'!$C$4:$J$76,'D.1.4.2 - ZAŘÍZENÍ PRO VY...'!$C$82:$J$104,'D.1.4.2 - ZAŘÍZENÍ PRO VY...'!$C$110:$K$217</definedName>
    <definedName name="_xlnm.Print_Titles" localSheetId="11">'D.1.4.2 - ZAŘÍZENÍ PRO VY...'!$124:$124</definedName>
    <definedName name="_xlnm._FilterDatabase" localSheetId="12" hidden="1">'D.1.4.3a - Etapa 1.PP a 1.NP'!$C$140:$K$279</definedName>
    <definedName name="_xlnm.Print_Area" localSheetId="12">'D.1.4.3a - Etapa 1.PP a 1.NP'!$C$4:$J$76,'D.1.4.3a - Etapa 1.PP a 1.NP'!$C$82:$J$118,'D.1.4.3a - Etapa 1.PP a 1.NP'!$C$124:$K$279</definedName>
    <definedName name="_xlnm.Print_Titles" localSheetId="12">'D.1.4.3a - Etapa 1.PP a 1.NP'!$140:$140</definedName>
    <definedName name="_xlnm._FilterDatabase" localSheetId="13" hidden="1">'D.1.4.3b - Etapa 2.NP'!$C$136:$K$226</definedName>
    <definedName name="_xlnm.Print_Area" localSheetId="13">'D.1.4.3b - Etapa 2.NP'!$C$4:$J$76,'D.1.4.3b - Etapa 2.NP'!$C$82:$J$114,'D.1.4.3b - Etapa 2.NP'!$C$120:$K$226</definedName>
    <definedName name="_xlnm.Print_Titles" localSheetId="13">'D.1.4.3b - Etapa 2.NP'!$136:$136</definedName>
    <definedName name="_xlnm._FilterDatabase" localSheetId="14" hidden="1">'D.1.4.3c - Etapa 3.NP'!$C$136:$K$228</definedName>
    <definedName name="_xlnm.Print_Area" localSheetId="14">'D.1.4.3c - Etapa 3.NP'!$C$4:$J$76,'D.1.4.3c - Etapa 3.NP'!$C$82:$J$114,'D.1.4.3c - Etapa 3.NP'!$C$120:$K$228</definedName>
    <definedName name="_xlnm.Print_Titles" localSheetId="14">'D.1.4.3c - Etapa 3.NP'!$136:$136</definedName>
    <definedName name="_xlnm._FilterDatabase" localSheetId="15" hidden="1">'D.1.4.3d - Etapa 4.NP'!$C$136:$K$228</definedName>
    <definedName name="_xlnm.Print_Area" localSheetId="15">'D.1.4.3d - Etapa 4.NP'!$C$4:$J$76,'D.1.4.3d - Etapa 4.NP'!$C$82:$J$114,'D.1.4.3d - Etapa 4.NP'!$C$120:$K$228</definedName>
    <definedName name="_xlnm.Print_Titles" localSheetId="15">'D.1.4.3d - Etapa 4.NP'!$136:$136</definedName>
    <definedName name="_xlnm._FilterDatabase" localSheetId="16" hidden="1">'D.1.4.4 - ZAŘÍZENÍ VZDUCH...'!$C$124:$K$170</definedName>
    <definedName name="_xlnm.Print_Area" localSheetId="16">'D.1.4.4 - ZAŘÍZENÍ VZDUCH...'!$C$4:$J$76,'D.1.4.4 - ZAŘÍZENÍ VZDUCH...'!$C$82:$J$104,'D.1.4.4 - ZAŘÍZENÍ VZDUCH...'!$C$110:$K$170</definedName>
    <definedName name="_xlnm.Print_Titles" localSheetId="16">'D.1.4.4 - ZAŘÍZENÍ VZDUCH...'!$124:$124</definedName>
    <definedName name="_xlnm._FilterDatabase" localSheetId="17" hidden="1">'D.1.4.5.1 - Strukturovaná...'!$C$126:$K$184</definedName>
    <definedName name="_xlnm.Print_Area" localSheetId="17">'D.1.4.5.1 - Strukturovaná...'!$C$4:$J$76,'D.1.4.5.1 - Strukturovaná...'!$C$82:$J$104,'D.1.4.5.1 - Strukturovaná...'!$C$110:$K$184</definedName>
    <definedName name="_xlnm.Print_Titles" localSheetId="17">'D.1.4.5.1 - Strukturovaná...'!$126:$126</definedName>
    <definedName name="_xlnm._FilterDatabase" localSheetId="18" hidden="1">'D.1.4.5.2 - Dorozumívací ...'!$C$133:$K$265</definedName>
    <definedName name="_xlnm.Print_Area" localSheetId="18">'D.1.4.5.2 - Dorozumívací ...'!$C$4:$J$76,'D.1.4.5.2 - Dorozumívací ...'!$C$82:$J$111,'D.1.4.5.2 - Dorozumívací ...'!$C$117:$K$265</definedName>
    <definedName name="_xlnm.Print_Titles" localSheetId="18">'D.1.4.5.2 - Dorozumívací ...'!$133:$133</definedName>
    <definedName name="_xlnm._FilterDatabase" localSheetId="19" hidden="1">'D.1.4.5.3 - Systém požárn...'!$C$126:$K$164</definedName>
    <definedName name="_xlnm.Print_Area" localSheetId="19">'D.1.4.5.3 - Systém požárn...'!$C$4:$J$76,'D.1.4.5.3 - Systém požárn...'!$C$82:$J$104,'D.1.4.5.3 - Systém požárn...'!$C$110:$K$164</definedName>
    <definedName name="_xlnm.Print_Titles" localSheetId="19">'D.1.4.5.3 - Systém požárn...'!$126:$126</definedName>
    <definedName name="_xlnm._FilterDatabase" localSheetId="20" hidden="1">'D.1.4.5.4 - Společná tele...'!$C$126:$K$151</definedName>
    <definedName name="_xlnm.Print_Area" localSheetId="20">'D.1.4.5.4 - Společná tele...'!$C$4:$J$76,'D.1.4.5.4 - Společná tele...'!$C$82:$J$104,'D.1.4.5.4 - Společná tele...'!$C$110:$K$151</definedName>
    <definedName name="_xlnm.Print_Titles" localSheetId="20">'D.1.4.5.4 - Společná tele...'!$126:$126</definedName>
    <definedName name="_xlnm._FilterDatabase" localSheetId="21" hidden="1">'D.1.4.5.5 - Pohony dveří'!$C$124:$K$130</definedName>
    <definedName name="_xlnm.Print_Area" localSheetId="21">'D.1.4.5.5 - Pohony dveří'!$C$4:$J$76,'D.1.4.5.5 - Pohony dveří'!$C$82:$J$102,'D.1.4.5.5 - Pohony dveří'!$C$108:$K$130</definedName>
    <definedName name="_xlnm.Print_Titles" localSheetId="21">'D.1.4.5.5 - Pohony dveří'!$124:$124</definedName>
    <definedName name="_xlnm._FilterDatabase" localSheetId="22" hidden="1">'D.1.7b - Zdravotnická tec...'!$C$124:$K$137</definedName>
    <definedName name="_xlnm.Print_Area" localSheetId="22">'D.1.7b - Zdravotnická tec...'!$C$4:$J$76,'D.1.7b - Zdravotnická tec...'!$C$82:$J$102,'D.1.7b - Zdravotnická tec...'!$C$108:$K$137</definedName>
    <definedName name="_xlnm.Print_Titles" localSheetId="22">'D.1.7b - Zdravotnická tec...'!$124:$124</definedName>
    <definedName name="_xlnm._FilterDatabase" localSheetId="23" hidden="1">'D.1.7c - Zdravotnická tec...'!$C$124:$K$137</definedName>
    <definedName name="_xlnm.Print_Area" localSheetId="23">'D.1.7c - Zdravotnická tec...'!$C$4:$J$76,'D.1.7c - Zdravotnická tec...'!$C$82:$J$102,'D.1.7c - Zdravotnická tec...'!$C$108:$K$137</definedName>
    <definedName name="_xlnm.Print_Titles" localSheetId="23">'D.1.7c - Zdravotnická tec...'!$124:$124</definedName>
    <definedName name="_xlnm._FilterDatabase" localSheetId="24" hidden="1">'D.1.7d - Zdravotnická tec...'!$C$124:$K$137</definedName>
    <definedName name="_xlnm.Print_Area" localSheetId="24">'D.1.7d - Zdravotnická tec...'!$C$4:$J$76,'D.1.7d - Zdravotnická tec...'!$C$82:$J$102,'D.1.7d - Zdravotnická tec...'!$C$108:$K$137</definedName>
    <definedName name="_xlnm.Print_Titles" localSheetId="24">'D.1.7d - Zdravotnická tec...'!$124:$124</definedName>
    <definedName name="_xlnm._FilterDatabase" localSheetId="25" hidden="1">'VRN - Vedlejší a ostatní ...'!$C$121:$K$156</definedName>
    <definedName name="_xlnm.Print_Area" localSheetId="25">'VRN - Vedlejší a ostatní ...'!$C$4:$J$76,'VRN - Vedlejší a ostatní ...'!$C$82:$J$103,'VRN - Vedlejší a ostatní ...'!$C$109:$K$156</definedName>
    <definedName name="_xlnm.Print_Titles" localSheetId="25">'VRN - Vedlejší a ostatní ...'!$121:$121</definedName>
  </definedNames>
  <calcPr/>
</workbook>
</file>

<file path=xl/calcChain.xml><?xml version="1.0" encoding="utf-8"?>
<calcChain xmlns="http://schemas.openxmlformats.org/spreadsheetml/2006/main">
  <c i="26" l="1" r="J37"/>
  <c r="J36"/>
  <c i="1" r="AY126"/>
  <c i="26" r="J35"/>
  <c i="1" r="AX126"/>
  <c i="26" r="BI156"/>
  <c r="BH156"/>
  <c r="BG156"/>
  <c r="BF156"/>
  <c r="T156"/>
  <c r="R156"/>
  <c r="P156"/>
  <c r="BI155"/>
  <c r="BH155"/>
  <c r="BG155"/>
  <c r="BF155"/>
  <c r="T155"/>
  <c r="R155"/>
  <c r="P155"/>
  <c r="BI145"/>
  <c r="BH145"/>
  <c r="BG145"/>
  <c r="BF145"/>
  <c r="T145"/>
  <c r="T135"/>
  <c r="R145"/>
  <c r="R135"/>
  <c r="P145"/>
  <c r="P135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85"/>
  <c i="25" r="R126"/>
  <c r="R125"/>
  <c r="J41"/>
  <c r="J40"/>
  <c i="1" r="AY125"/>
  <c i="25" r="J39"/>
  <c i="1" r="AX125"/>
  <c i="25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24" r="J41"/>
  <c r="J40"/>
  <c i="1" r="AY124"/>
  <c i="24" r="J39"/>
  <c i="1" r="AX124"/>
  <c i="24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3" r="J41"/>
  <c r="J40"/>
  <c i="1" r="AY123"/>
  <c i="23" r="J39"/>
  <c i="1" r="AX123"/>
  <c i="23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22" r="J41"/>
  <c r="J40"/>
  <c i="1" r="AY121"/>
  <c i="22" r="J39"/>
  <c i="1" r="AX121"/>
  <c i="22"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21" r="J41"/>
  <c r="J40"/>
  <c i="1" r="AY120"/>
  <c i="21" r="J39"/>
  <c i="1" r="AX120"/>
  <c i="21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121"/>
  <c r="E7"/>
  <c r="E113"/>
  <c i="20" r="J41"/>
  <c r="J40"/>
  <c i="1" r="AY119"/>
  <c i="20" r="J39"/>
  <c i="1" r="AX119"/>
  <c i="20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113"/>
  <c i="19" r="J41"/>
  <c r="J40"/>
  <c i="1" r="AY118"/>
  <c i="19" r="J39"/>
  <c i="1" r="AX118"/>
  <c i="19"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J130"/>
  <c r="F130"/>
  <c r="F128"/>
  <c r="E126"/>
  <c r="J95"/>
  <c r="F95"/>
  <c r="F93"/>
  <c r="E91"/>
  <c r="J28"/>
  <c r="E28"/>
  <c r="J96"/>
  <c r="J27"/>
  <c r="J22"/>
  <c r="E22"/>
  <c r="F96"/>
  <c r="J21"/>
  <c r="J16"/>
  <c r="J93"/>
  <c r="E7"/>
  <c r="E120"/>
  <c i="18" r="J41"/>
  <c r="J40"/>
  <c i="1" r="AY117"/>
  <c i="18" r="J39"/>
  <c i="1" r="AX117"/>
  <c i="18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85"/>
  <c i="17" r="J39"/>
  <c r="J38"/>
  <c i="1" r="AY115"/>
  <c i="17" r="J37"/>
  <c i="1" r="AX115"/>
  <c i="17"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85"/>
  <c i="16" r="J41"/>
  <c r="J40"/>
  <c i="1" r="AY114"/>
  <c i="16" r="J39"/>
  <c i="1" r="AX114"/>
  <c i="16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96"/>
  <c r="J27"/>
  <c r="J22"/>
  <c r="E22"/>
  <c r="F134"/>
  <c r="J21"/>
  <c r="J16"/>
  <c r="J131"/>
  <c r="E7"/>
  <c r="E123"/>
  <c i="15" r="J41"/>
  <c r="J40"/>
  <c i="1" r="AY113"/>
  <c i="15" r="J39"/>
  <c i="1" r="AX113"/>
  <c i="15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96"/>
  <c r="J27"/>
  <c r="J22"/>
  <c r="E22"/>
  <c r="F134"/>
  <c r="J21"/>
  <c r="J16"/>
  <c r="J93"/>
  <c r="E7"/>
  <c r="E123"/>
  <c i="1" r="AY112"/>
  <c i="14" r="J41"/>
  <c r="J40"/>
  <c r="J39"/>
  <c i="1" r="AX112"/>
  <c i="14"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96"/>
  <c r="J27"/>
  <c r="J22"/>
  <c r="E22"/>
  <c r="F134"/>
  <c r="J21"/>
  <c r="J16"/>
  <c r="J131"/>
  <c r="E7"/>
  <c r="E123"/>
  <c i="13" r="J41"/>
  <c r="J40"/>
  <c i="1" r="AY111"/>
  <c i="13" r="J39"/>
  <c i="1" r="AX111"/>
  <c i="13"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7"/>
  <c r="F135"/>
  <c r="E133"/>
  <c r="J95"/>
  <c r="F95"/>
  <c r="F93"/>
  <c r="E91"/>
  <c r="J28"/>
  <c r="E28"/>
  <c r="J138"/>
  <c r="J27"/>
  <c r="J22"/>
  <c r="E22"/>
  <c r="F138"/>
  <c r="J21"/>
  <c r="J16"/>
  <c r="J93"/>
  <c r="E7"/>
  <c r="E127"/>
  <c i="12" r="J39"/>
  <c r="J38"/>
  <c i="1" r="AY109"/>
  <c i="12" r="J37"/>
  <c i="1" r="AX109"/>
  <c i="12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113"/>
  <c i="11" r="J39"/>
  <c r="J38"/>
  <c i="1" r="AY108"/>
  <c i="11" r="J37"/>
  <c i="1" r="AX108"/>
  <c i="11"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94"/>
  <c r="J25"/>
  <c r="J20"/>
  <c r="E20"/>
  <c r="F125"/>
  <c r="J19"/>
  <c r="J14"/>
  <c r="J122"/>
  <c r="E7"/>
  <c r="E116"/>
  <c i="10" r="J41"/>
  <c r="J40"/>
  <c i="1" r="AY106"/>
  <c i="10" r="J39"/>
  <c i="1" r="AX106"/>
  <c i="10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6"/>
  <c r="J95"/>
  <c r="F95"/>
  <c r="F93"/>
  <c r="E91"/>
  <c r="J22"/>
  <c r="E22"/>
  <c r="F96"/>
  <c r="J21"/>
  <c r="J16"/>
  <c r="J93"/>
  <c r="E7"/>
  <c r="E111"/>
  <c i="9" r="J41"/>
  <c r="J40"/>
  <c i="1" r="AY105"/>
  <c i="9" r="J39"/>
  <c i="1" r="AX105"/>
  <c i="9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8" r="J41"/>
  <c r="J40"/>
  <c i="1" r="AY104"/>
  <c i="8" r="J39"/>
  <c i="1" r="AX104"/>
  <c i="8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7" r="J41"/>
  <c r="J40"/>
  <c i="1" r="AY103"/>
  <c i="7" r="J39"/>
  <c i="1" r="AX103"/>
  <c i="7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6" r="J39"/>
  <c r="J38"/>
  <c i="1" r="AY101"/>
  <c i="6" r="J37"/>
  <c i="1" r="AX101"/>
  <c i="6"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25"/>
  <c r="BH325"/>
  <c r="BG325"/>
  <c r="BF325"/>
  <c r="T325"/>
  <c r="R325"/>
  <c r="P325"/>
  <c r="BI323"/>
  <c r="BH323"/>
  <c r="BG323"/>
  <c r="BF323"/>
  <c r="T323"/>
  <c r="R323"/>
  <c r="P323"/>
  <c r="BI316"/>
  <c r="BH316"/>
  <c r="BG316"/>
  <c r="BF316"/>
  <c r="T316"/>
  <c r="R316"/>
  <c r="P316"/>
  <c r="BI314"/>
  <c r="BH314"/>
  <c r="BG314"/>
  <c r="BF314"/>
  <c r="T314"/>
  <c r="R314"/>
  <c r="P314"/>
  <c r="BI308"/>
  <c r="BH308"/>
  <c r="BG308"/>
  <c r="BF308"/>
  <c r="T308"/>
  <c r="R308"/>
  <c r="P308"/>
  <c r="BI295"/>
  <c r="BH295"/>
  <c r="BG295"/>
  <c r="BF295"/>
  <c r="T295"/>
  <c r="R295"/>
  <c r="P295"/>
  <c r="BI292"/>
  <c r="BH292"/>
  <c r="BG292"/>
  <c r="BF292"/>
  <c r="T292"/>
  <c r="R292"/>
  <c r="P29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59"/>
  <c r="BH259"/>
  <c r="BG259"/>
  <c r="BF259"/>
  <c r="T259"/>
  <c r="R259"/>
  <c r="P259"/>
  <c r="BI256"/>
  <c r="BH256"/>
  <c r="BG256"/>
  <c r="BF256"/>
  <c r="T256"/>
  <c r="R256"/>
  <c r="P256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19"/>
  <c r="BH219"/>
  <c r="BG219"/>
  <c r="BF219"/>
  <c r="T219"/>
  <c r="R219"/>
  <c r="P219"/>
  <c r="BI217"/>
  <c r="BH217"/>
  <c r="BG217"/>
  <c r="BF217"/>
  <c r="T217"/>
  <c r="R217"/>
  <c r="P217"/>
  <c r="BI204"/>
  <c r="BH204"/>
  <c r="BG204"/>
  <c r="BF204"/>
  <c r="T204"/>
  <c r="R204"/>
  <c r="P204"/>
  <c r="BI202"/>
  <c r="BH202"/>
  <c r="BG202"/>
  <c r="BF202"/>
  <c r="T202"/>
  <c r="R202"/>
  <c r="P202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5" r="J39"/>
  <c r="J38"/>
  <c i="1" r="AY99"/>
  <c i="5" r="J37"/>
  <c i="1" r="AX99"/>
  <c i="5" r="BI977"/>
  <c r="BH977"/>
  <c r="BG977"/>
  <c r="BF977"/>
  <c r="T977"/>
  <c r="R977"/>
  <c r="P977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4"/>
  <c r="BH964"/>
  <c r="BG964"/>
  <c r="BF964"/>
  <c r="T964"/>
  <c r="R964"/>
  <c r="P964"/>
  <c r="BI960"/>
  <c r="BH960"/>
  <c r="BG960"/>
  <c r="BF960"/>
  <c r="T960"/>
  <c r="R960"/>
  <c r="P960"/>
  <c r="BI956"/>
  <c r="BH956"/>
  <c r="BG956"/>
  <c r="BF956"/>
  <c r="T956"/>
  <c r="R956"/>
  <c r="P956"/>
  <c r="BI952"/>
  <c r="BH952"/>
  <c r="BG952"/>
  <c r="BF952"/>
  <c r="T952"/>
  <c r="R952"/>
  <c r="P952"/>
  <c r="BI948"/>
  <c r="BH948"/>
  <c r="BG948"/>
  <c r="BF948"/>
  <c r="T948"/>
  <c r="T947"/>
  <c r="R948"/>
  <c r="R947"/>
  <c r="P948"/>
  <c r="P947"/>
  <c r="BI946"/>
  <c r="BH946"/>
  <c r="BG946"/>
  <c r="BF946"/>
  <c r="T946"/>
  <c r="T945"/>
  <c r="R946"/>
  <c r="R945"/>
  <c r="P946"/>
  <c r="P945"/>
  <c r="BI942"/>
  <c r="BH942"/>
  <c r="BG942"/>
  <c r="BF942"/>
  <c r="T942"/>
  <c r="R942"/>
  <c r="P942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5"/>
  <c r="BH905"/>
  <c r="BG905"/>
  <c r="BF905"/>
  <c r="T905"/>
  <c r="R905"/>
  <c r="P905"/>
  <c r="BI878"/>
  <c r="BH878"/>
  <c r="BG878"/>
  <c r="BF878"/>
  <c r="T878"/>
  <c r="R878"/>
  <c r="P878"/>
  <c r="BI872"/>
  <c r="BH872"/>
  <c r="BG872"/>
  <c r="BF872"/>
  <c r="T872"/>
  <c r="R872"/>
  <c r="P872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77"/>
  <c r="BH777"/>
  <c r="BG777"/>
  <c r="BF777"/>
  <c r="T777"/>
  <c r="R777"/>
  <c r="P777"/>
  <c r="BI771"/>
  <c r="BH771"/>
  <c r="BG771"/>
  <c r="BF771"/>
  <c r="T771"/>
  <c r="R771"/>
  <c r="P771"/>
  <c r="BI726"/>
  <c r="BH726"/>
  <c r="BG726"/>
  <c r="BF726"/>
  <c r="T726"/>
  <c r="R726"/>
  <c r="P726"/>
  <c r="BI721"/>
  <c r="BH721"/>
  <c r="BG721"/>
  <c r="BF721"/>
  <c r="T721"/>
  <c r="T720"/>
  <c r="R721"/>
  <c r="R720"/>
  <c r="P721"/>
  <c r="P720"/>
  <c r="BI719"/>
  <c r="BH719"/>
  <c r="BG719"/>
  <c r="BF719"/>
  <c r="T719"/>
  <c r="R719"/>
  <c r="P719"/>
  <c r="BI715"/>
  <c r="BH715"/>
  <c r="BG715"/>
  <c r="BF715"/>
  <c r="T715"/>
  <c r="R715"/>
  <c r="P715"/>
  <c r="BI710"/>
  <c r="BH710"/>
  <c r="BG710"/>
  <c r="BF710"/>
  <c r="T710"/>
  <c r="R710"/>
  <c r="P710"/>
  <c r="BI707"/>
  <c r="BH707"/>
  <c r="BG707"/>
  <c r="BF707"/>
  <c r="T707"/>
  <c r="R707"/>
  <c r="P707"/>
  <c r="BI703"/>
  <c r="BH703"/>
  <c r="BG703"/>
  <c r="BF703"/>
  <c r="T703"/>
  <c r="R703"/>
  <c r="P703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5"/>
  <c r="BH655"/>
  <c r="BG655"/>
  <c r="BF655"/>
  <c r="T655"/>
  <c r="R655"/>
  <c r="P655"/>
  <c r="BI651"/>
  <c r="BH651"/>
  <c r="BG651"/>
  <c r="BF651"/>
  <c r="T651"/>
  <c r="R651"/>
  <c r="P651"/>
  <c r="BI646"/>
  <c r="BH646"/>
  <c r="BG646"/>
  <c r="BF646"/>
  <c r="T646"/>
  <c r="R646"/>
  <c r="P646"/>
  <c r="BI642"/>
  <c r="BH642"/>
  <c r="BG642"/>
  <c r="BF642"/>
  <c r="T642"/>
  <c r="R642"/>
  <c r="P642"/>
  <c r="BI637"/>
  <c r="BH637"/>
  <c r="BG637"/>
  <c r="BF637"/>
  <c r="T637"/>
  <c r="R637"/>
  <c r="P637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5"/>
  <c r="BH555"/>
  <c r="BG555"/>
  <c r="BF555"/>
  <c r="T555"/>
  <c r="R555"/>
  <c r="P555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3"/>
  <c r="BH493"/>
  <c r="BG493"/>
  <c r="BF493"/>
  <c r="T493"/>
  <c r="R493"/>
  <c r="P493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4"/>
  <c r="BH364"/>
  <c r="BG364"/>
  <c r="BF364"/>
  <c r="T364"/>
  <c r="R364"/>
  <c r="P364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J140"/>
  <c r="F140"/>
  <c r="F138"/>
  <c r="E136"/>
  <c r="J93"/>
  <c r="F93"/>
  <c r="F91"/>
  <c r="E89"/>
  <c r="J26"/>
  <c r="E26"/>
  <c r="J94"/>
  <c r="J25"/>
  <c r="J20"/>
  <c r="E20"/>
  <c r="F141"/>
  <c r="J19"/>
  <c r="J14"/>
  <c r="J138"/>
  <c r="E7"/>
  <c r="E132"/>
  <c i="4" r="J39"/>
  <c r="J38"/>
  <c i="1" r="AY98"/>
  <c i="4" r="J37"/>
  <c i="1" r="AX98"/>
  <c i="4"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T1019"/>
  <c r="R1020"/>
  <c r="R1019"/>
  <c r="P1020"/>
  <c r="P1019"/>
  <c r="BI1018"/>
  <c r="BH1018"/>
  <c r="BG1018"/>
  <c r="BF1018"/>
  <c r="T1018"/>
  <c r="T1017"/>
  <c r="R1018"/>
  <c r="R1017"/>
  <c r="P1018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R990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7"/>
  <c r="BH977"/>
  <c r="BG977"/>
  <c r="BF977"/>
  <c r="T977"/>
  <c r="R977"/>
  <c r="P977"/>
  <c r="BI950"/>
  <c r="BH950"/>
  <c r="BG950"/>
  <c r="BF950"/>
  <c r="T950"/>
  <c r="R950"/>
  <c r="P950"/>
  <c r="BI944"/>
  <c r="BH944"/>
  <c r="BG944"/>
  <c r="BF944"/>
  <c r="T944"/>
  <c r="R944"/>
  <c r="P944"/>
  <c r="BI941"/>
  <c r="BH941"/>
  <c r="BG941"/>
  <c r="BF941"/>
  <c r="T941"/>
  <c r="R941"/>
  <c r="P941"/>
  <c r="BI934"/>
  <c r="BH934"/>
  <c r="BG934"/>
  <c r="BF934"/>
  <c r="T934"/>
  <c r="R934"/>
  <c r="P934"/>
  <c r="BI929"/>
  <c r="BH929"/>
  <c r="BG929"/>
  <c r="BF929"/>
  <c r="T929"/>
  <c r="R929"/>
  <c r="P929"/>
  <c r="BI926"/>
  <c r="BH926"/>
  <c r="BG926"/>
  <c r="BF926"/>
  <c r="T926"/>
  <c r="R926"/>
  <c r="P926"/>
  <c r="BI922"/>
  <c r="BH922"/>
  <c r="BG922"/>
  <c r="BF922"/>
  <c r="T922"/>
  <c r="R922"/>
  <c r="P922"/>
  <c r="BI919"/>
  <c r="BH919"/>
  <c r="BG919"/>
  <c r="BF919"/>
  <c r="T919"/>
  <c r="R919"/>
  <c r="P919"/>
  <c r="BI915"/>
  <c r="BH915"/>
  <c r="BG915"/>
  <c r="BF915"/>
  <c r="T915"/>
  <c r="R915"/>
  <c r="P915"/>
  <c r="BI905"/>
  <c r="BH905"/>
  <c r="BG905"/>
  <c r="BF905"/>
  <c r="T905"/>
  <c r="R905"/>
  <c r="P905"/>
  <c r="BI900"/>
  <c r="BH900"/>
  <c r="BG900"/>
  <c r="BF900"/>
  <c r="T900"/>
  <c r="R900"/>
  <c r="P900"/>
  <c r="BI895"/>
  <c r="BH895"/>
  <c r="BG895"/>
  <c r="BF895"/>
  <c r="T895"/>
  <c r="R895"/>
  <c r="P895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79"/>
  <c r="BH879"/>
  <c r="BG879"/>
  <c r="BF879"/>
  <c r="T879"/>
  <c r="R879"/>
  <c r="P879"/>
  <c r="BI876"/>
  <c r="BH876"/>
  <c r="BG876"/>
  <c r="BF876"/>
  <c r="T876"/>
  <c r="R876"/>
  <c r="P876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6"/>
  <c r="BH846"/>
  <c r="BG846"/>
  <c r="BF846"/>
  <c r="T846"/>
  <c r="R846"/>
  <c r="P846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19"/>
  <c r="BH819"/>
  <c r="BG819"/>
  <c r="BF819"/>
  <c r="T819"/>
  <c r="R819"/>
  <c r="P819"/>
  <c r="BI813"/>
  <c r="BH813"/>
  <c r="BG813"/>
  <c r="BF813"/>
  <c r="T813"/>
  <c r="R813"/>
  <c r="P813"/>
  <c r="BI768"/>
  <c r="BH768"/>
  <c r="BG768"/>
  <c r="BF768"/>
  <c r="T768"/>
  <c r="R768"/>
  <c r="P768"/>
  <c r="BI763"/>
  <c r="BH763"/>
  <c r="BG763"/>
  <c r="BF763"/>
  <c r="T763"/>
  <c r="T762"/>
  <c r="R763"/>
  <c r="R762"/>
  <c r="P763"/>
  <c r="P762"/>
  <c r="BI761"/>
  <c r="BH761"/>
  <c r="BG761"/>
  <c r="BF761"/>
  <c r="T761"/>
  <c r="R761"/>
  <c r="P761"/>
  <c r="BI732"/>
  <c r="BH732"/>
  <c r="BG732"/>
  <c r="BF732"/>
  <c r="T732"/>
  <c r="R732"/>
  <c r="P732"/>
  <c r="BI727"/>
  <c r="BH727"/>
  <c r="BG727"/>
  <c r="BF727"/>
  <c r="T727"/>
  <c r="R727"/>
  <c r="P727"/>
  <c r="BI699"/>
  <c r="BH699"/>
  <c r="BG699"/>
  <c r="BF699"/>
  <c r="T699"/>
  <c r="R699"/>
  <c r="P699"/>
  <c r="BI670"/>
  <c r="BH670"/>
  <c r="BG670"/>
  <c r="BF670"/>
  <c r="T670"/>
  <c r="R670"/>
  <c r="P670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2"/>
  <c r="BH622"/>
  <c r="BG622"/>
  <c r="BF622"/>
  <c r="T622"/>
  <c r="R622"/>
  <c r="P622"/>
  <c r="BI618"/>
  <c r="BH618"/>
  <c r="BG618"/>
  <c r="BF618"/>
  <c r="T618"/>
  <c r="R618"/>
  <c r="P618"/>
  <c r="BI613"/>
  <c r="BH613"/>
  <c r="BG613"/>
  <c r="BF613"/>
  <c r="T613"/>
  <c r="R613"/>
  <c r="P613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6"/>
  <c r="BH556"/>
  <c r="BG556"/>
  <c r="BF556"/>
  <c r="T556"/>
  <c r="R556"/>
  <c r="P556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5"/>
  <c r="BH525"/>
  <c r="BG525"/>
  <c r="BF525"/>
  <c r="T525"/>
  <c r="R525"/>
  <c r="P525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67"/>
  <c r="BH467"/>
  <c r="BG467"/>
  <c r="BF467"/>
  <c r="T467"/>
  <c r="R467"/>
  <c r="P467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9"/>
  <c r="F139"/>
  <c r="F137"/>
  <c r="E135"/>
  <c r="J93"/>
  <c r="F93"/>
  <c r="F91"/>
  <c r="E89"/>
  <c r="J26"/>
  <c r="E26"/>
  <c r="J140"/>
  <c r="J25"/>
  <c r="J20"/>
  <c r="E20"/>
  <c r="F140"/>
  <c r="J19"/>
  <c r="J14"/>
  <c r="J137"/>
  <c r="E7"/>
  <c r="E131"/>
  <c i="3" r="J39"/>
  <c r="J38"/>
  <c i="1" r="AY97"/>
  <c i="3" r="J37"/>
  <c i="1" r="AX97"/>
  <c i="3" r="BI1124"/>
  <c r="BH1124"/>
  <c r="BG1124"/>
  <c r="BF1124"/>
  <c r="T1124"/>
  <c r="R1124"/>
  <c r="P1124"/>
  <c r="BI1121"/>
  <c r="BH1121"/>
  <c r="BG1121"/>
  <c r="BF1121"/>
  <c r="T1121"/>
  <c r="R1121"/>
  <c r="P1121"/>
  <c r="BI1118"/>
  <c r="BH1118"/>
  <c r="BG1118"/>
  <c r="BF1118"/>
  <c r="T1118"/>
  <c r="R1118"/>
  <c r="P1118"/>
  <c r="BI1115"/>
  <c r="BH1115"/>
  <c r="BG1115"/>
  <c r="BF1115"/>
  <c r="T1115"/>
  <c r="R1115"/>
  <c r="P1115"/>
  <c r="BI1111"/>
  <c r="BH1111"/>
  <c r="BG1111"/>
  <c r="BF1111"/>
  <c r="T1111"/>
  <c r="R1111"/>
  <c r="P1111"/>
  <c r="BI1107"/>
  <c r="BH1107"/>
  <c r="BG1107"/>
  <c r="BF1107"/>
  <c r="T1107"/>
  <c r="R1107"/>
  <c r="P1107"/>
  <c r="BI1103"/>
  <c r="BH1103"/>
  <c r="BG1103"/>
  <c r="BF1103"/>
  <c r="T1103"/>
  <c r="R1103"/>
  <c r="P1103"/>
  <c r="BI1099"/>
  <c r="BH1099"/>
  <c r="BG1099"/>
  <c r="BF1099"/>
  <c r="T1099"/>
  <c r="R1099"/>
  <c r="P1099"/>
  <c r="BI1092"/>
  <c r="BH1092"/>
  <c r="BG1092"/>
  <c r="BF1092"/>
  <c r="T1092"/>
  <c r="T1091"/>
  <c r="R1092"/>
  <c r="R1091"/>
  <c r="P1092"/>
  <c r="P1091"/>
  <c r="BI1090"/>
  <c r="BH1090"/>
  <c r="BG1090"/>
  <c r="BF1090"/>
  <c r="T1090"/>
  <c r="T1089"/>
  <c r="R1090"/>
  <c r="R1089"/>
  <c r="P1090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49"/>
  <c r="BH1049"/>
  <c r="BG1049"/>
  <c r="BF1049"/>
  <c r="T1049"/>
  <c r="R1049"/>
  <c r="P1049"/>
  <c r="BI1026"/>
  <c r="BH1026"/>
  <c r="BG1026"/>
  <c r="BF1026"/>
  <c r="T1026"/>
  <c r="R1026"/>
  <c r="P1026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3"/>
  <c r="BH1003"/>
  <c r="BG1003"/>
  <c r="BF1003"/>
  <c r="T1003"/>
  <c r="R1003"/>
  <c r="P1003"/>
  <c r="BI1000"/>
  <c r="BH1000"/>
  <c r="BG1000"/>
  <c r="BF1000"/>
  <c r="T1000"/>
  <c r="R1000"/>
  <c r="P1000"/>
  <c r="BI987"/>
  <c r="BH987"/>
  <c r="BG987"/>
  <c r="BF987"/>
  <c r="T987"/>
  <c r="R987"/>
  <c r="P987"/>
  <c r="BI982"/>
  <c r="BH982"/>
  <c r="BG982"/>
  <c r="BF982"/>
  <c r="T982"/>
  <c r="R982"/>
  <c r="P982"/>
  <c r="BI977"/>
  <c r="BH977"/>
  <c r="BG977"/>
  <c r="BF977"/>
  <c r="T977"/>
  <c r="R977"/>
  <c r="P977"/>
  <c r="BI971"/>
  <c r="BH971"/>
  <c r="BG971"/>
  <c r="BF971"/>
  <c r="T971"/>
  <c r="R971"/>
  <c r="P971"/>
  <c r="BI968"/>
  <c r="BH968"/>
  <c r="BG968"/>
  <c r="BF968"/>
  <c r="T968"/>
  <c r="R968"/>
  <c r="P968"/>
  <c r="BI957"/>
  <c r="BH957"/>
  <c r="BG957"/>
  <c r="BF957"/>
  <c r="T957"/>
  <c r="R957"/>
  <c r="P957"/>
  <c r="BI954"/>
  <c r="BH954"/>
  <c r="BG954"/>
  <c r="BF954"/>
  <c r="T954"/>
  <c r="R954"/>
  <c r="P954"/>
  <c r="BI932"/>
  <c r="BH932"/>
  <c r="BG932"/>
  <c r="BF932"/>
  <c r="T932"/>
  <c r="R932"/>
  <c r="P932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2"/>
  <c r="BH912"/>
  <c r="BG912"/>
  <c r="BF912"/>
  <c r="T912"/>
  <c r="R912"/>
  <c r="P912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7"/>
  <c r="BH887"/>
  <c r="BG887"/>
  <c r="BF887"/>
  <c r="T887"/>
  <c r="R887"/>
  <c r="P887"/>
  <c r="BI883"/>
  <c r="BH883"/>
  <c r="BG883"/>
  <c r="BF883"/>
  <c r="T883"/>
  <c r="R883"/>
  <c r="P883"/>
  <c r="BI830"/>
  <c r="BH830"/>
  <c r="BG830"/>
  <c r="BF830"/>
  <c r="T830"/>
  <c r="R830"/>
  <c r="P830"/>
  <c r="BI825"/>
  <c r="BH825"/>
  <c r="BG825"/>
  <c r="BF825"/>
  <c r="T825"/>
  <c r="T824"/>
  <c r="R825"/>
  <c r="R824"/>
  <c r="P825"/>
  <c r="P824"/>
  <c r="BI823"/>
  <c r="BH823"/>
  <c r="BG823"/>
  <c r="BF823"/>
  <c r="T823"/>
  <c r="R823"/>
  <c r="P823"/>
  <c r="BI793"/>
  <c r="BH793"/>
  <c r="BG793"/>
  <c r="BF793"/>
  <c r="T793"/>
  <c r="R793"/>
  <c r="P793"/>
  <c r="BI788"/>
  <c r="BH788"/>
  <c r="BG788"/>
  <c r="BF788"/>
  <c r="T788"/>
  <c r="R788"/>
  <c r="P788"/>
  <c r="BI759"/>
  <c r="BH759"/>
  <c r="BG759"/>
  <c r="BF759"/>
  <c r="T759"/>
  <c r="R759"/>
  <c r="P759"/>
  <c r="BI729"/>
  <c r="BH729"/>
  <c r="BG729"/>
  <c r="BF729"/>
  <c r="T729"/>
  <c r="R729"/>
  <c r="P729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4"/>
  <c r="BH684"/>
  <c r="BG684"/>
  <c r="BF684"/>
  <c r="T684"/>
  <c r="R684"/>
  <c r="P684"/>
  <c r="BI677"/>
  <c r="BH677"/>
  <c r="BG677"/>
  <c r="BF677"/>
  <c r="T677"/>
  <c r="R677"/>
  <c r="P677"/>
  <c r="BI673"/>
  <c r="BH673"/>
  <c r="BG673"/>
  <c r="BF673"/>
  <c r="T673"/>
  <c r="R673"/>
  <c r="P673"/>
  <c r="BI668"/>
  <c r="BH668"/>
  <c r="BG668"/>
  <c r="BF668"/>
  <c r="T668"/>
  <c r="R668"/>
  <c r="P668"/>
  <c r="BI664"/>
  <c r="BH664"/>
  <c r="BG664"/>
  <c r="BF664"/>
  <c r="T664"/>
  <c r="R664"/>
  <c r="P664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R621"/>
  <c r="P621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76"/>
  <c r="BH576"/>
  <c r="BG576"/>
  <c r="BF576"/>
  <c r="T576"/>
  <c r="R576"/>
  <c r="P576"/>
  <c r="BI569"/>
  <c r="BH569"/>
  <c r="BG569"/>
  <c r="BF569"/>
  <c r="T569"/>
  <c r="R569"/>
  <c r="P569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18"/>
  <c r="BH518"/>
  <c r="BG518"/>
  <c r="BF518"/>
  <c r="T518"/>
  <c r="R518"/>
  <c r="P518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9"/>
  <c r="F139"/>
  <c r="F137"/>
  <c r="E135"/>
  <c r="J93"/>
  <c r="F93"/>
  <c r="F91"/>
  <c r="E89"/>
  <c r="J26"/>
  <c r="E26"/>
  <c r="J94"/>
  <c r="J25"/>
  <c r="J20"/>
  <c r="E20"/>
  <c r="F94"/>
  <c r="J19"/>
  <c r="J14"/>
  <c r="J137"/>
  <c r="E7"/>
  <c r="E85"/>
  <c i="2" r="J39"/>
  <c r="J38"/>
  <c i="1" r="AY96"/>
  <c i="2" r="J37"/>
  <c i="1" r="AX96"/>
  <c i="2"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0"/>
  <c r="BH1000"/>
  <c r="BG1000"/>
  <c r="BF1000"/>
  <c r="T1000"/>
  <c r="R1000"/>
  <c r="P1000"/>
  <c r="BI997"/>
  <c r="BH997"/>
  <c r="BG997"/>
  <c r="BF997"/>
  <c r="T997"/>
  <c r="R997"/>
  <c r="P997"/>
  <c r="BI993"/>
  <c r="BH993"/>
  <c r="BG993"/>
  <c r="BF993"/>
  <c r="T993"/>
  <c r="T992"/>
  <c r="R993"/>
  <c r="R992"/>
  <c r="P993"/>
  <c r="P992"/>
  <c r="BI991"/>
  <c r="BH991"/>
  <c r="BG991"/>
  <c r="BF991"/>
  <c r="T991"/>
  <c r="T990"/>
  <c r="R991"/>
  <c r="R990"/>
  <c r="P991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8"/>
  <c r="BH978"/>
  <c r="BG978"/>
  <c r="BF978"/>
  <c r="T978"/>
  <c r="R978"/>
  <c r="P978"/>
  <c r="BI975"/>
  <c r="BH975"/>
  <c r="BG975"/>
  <c r="BF975"/>
  <c r="T975"/>
  <c r="R975"/>
  <c r="P975"/>
  <c r="BI972"/>
  <c r="BH972"/>
  <c r="BG972"/>
  <c r="BF972"/>
  <c r="T972"/>
  <c r="R972"/>
  <c r="P972"/>
  <c r="BI968"/>
  <c r="BH968"/>
  <c r="BG968"/>
  <c r="BF968"/>
  <c r="T968"/>
  <c r="R968"/>
  <c r="P968"/>
  <c r="BI964"/>
  <c r="BH964"/>
  <c r="BG964"/>
  <c r="BF964"/>
  <c r="T964"/>
  <c r="R964"/>
  <c r="P964"/>
  <c r="BI961"/>
  <c r="BH961"/>
  <c r="BG961"/>
  <c r="BF961"/>
  <c r="T961"/>
  <c r="R961"/>
  <c r="P961"/>
  <c r="BI951"/>
  <c r="BH951"/>
  <c r="BG951"/>
  <c r="BF951"/>
  <c r="T951"/>
  <c r="R951"/>
  <c r="P951"/>
  <c r="BI936"/>
  <c r="BH936"/>
  <c r="BG936"/>
  <c r="BF936"/>
  <c r="T936"/>
  <c r="R936"/>
  <c r="P936"/>
  <c r="BI933"/>
  <c r="BH933"/>
  <c r="BG933"/>
  <c r="BF933"/>
  <c r="T933"/>
  <c r="R933"/>
  <c r="P933"/>
  <c r="BI923"/>
  <c r="BH923"/>
  <c r="BG923"/>
  <c r="BF923"/>
  <c r="T923"/>
  <c r="R923"/>
  <c r="P923"/>
  <c r="BI917"/>
  <c r="BH917"/>
  <c r="BG917"/>
  <c r="BF917"/>
  <c r="T917"/>
  <c r="R917"/>
  <c r="P917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1"/>
  <c r="BH901"/>
  <c r="BG901"/>
  <c r="BF901"/>
  <c r="T901"/>
  <c r="R901"/>
  <c r="P901"/>
  <c r="BI892"/>
  <c r="BH892"/>
  <c r="BG892"/>
  <c r="BF892"/>
  <c r="T892"/>
  <c r="R892"/>
  <c r="P892"/>
  <c r="BI889"/>
  <c r="BH889"/>
  <c r="BG889"/>
  <c r="BF889"/>
  <c r="T889"/>
  <c r="R889"/>
  <c r="P889"/>
  <c r="BI880"/>
  <c r="BH880"/>
  <c r="BG880"/>
  <c r="BF880"/>
  <c r="T880"/>
  <c r="R880"/>
  <c r="P880"/>
  <c r="BI876"/>
  <c r="BH876"/>
  <c r="BG876"/>
  <c r="BF876"/>
  <c r="T876"/>
  <c r="R876"/>
  <c r="P876"/>
  <c r="BI866"/>
  <c r="BH866"/>
  <c r="BG866"/>
  <c r="BF866"/>
  <c r="T866"/>
  <c r="R866"/>
  <c r="P866"/>
  <c r="BI861"/>
  <c r="BH861"/>
  <c r="BG861"/>
  <c r="BF861"/>
  <c r="T861"/>
  <c r="R861"/>
  <c r="P861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5"/>
  <c r="BH835"/>
  <c r="BG835"/>
  <c r="BF835"/>
  <c r="T835"/>
  <c r="R835"/>
  <c r="P835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T819"/>
  <c r="R820"/>
  <c r="R819"/>
  <c r="P820"/>
  <c r="P819"/>
  <c r="BI813"/>
  <c r="BH813"/>
  <c r="BG813"/>
  <c r="BF813"/>
  <c r="T813"/>
  <c r="R813"/>
  <c r="P813"/>
  <c r="BI807"/>
  <c r="BH807"/>
  <c r="BG807"/>
  <c r="BF807"/>
  <c r="T807"/>
  <c r="R807"/>
  <c r="P807"/>
  <c r="BI767"/>
  <c r="BH767"/>
  <c r="BG767"/>
  <c r="BF767"/>
  <c r="T767"/>
  <c r="R767"/>
  <c r="P767"/>
  <c r="BI761"/>
  <c r="BH761"/>
  <c r="BG761"/>
  <c r="BF761"/>
  <c r="T761"/>
  <c r="T760"/>
  <c r="R761"/>
  <c r="R760"/>
  <c r="P761"/>
  <c r="P760"/>
  <c r="BI759"/>
  <c r="BH759"/>
  <c r="BG759"/>
  <c r="BF759"/>
  <c r="T759"/>
  <c r="R759"/>
  <c r="P759"/>
  <c r="BI754"/>
  <c r="BH754"/>
  <c r="BG754"/>
  <c r="BF754"/>
  <c r="T754"/>
  <c r="R754"/>
  <c r="P754"/>
  <c r="BI725"/>
  <c r="BH725"/>
  <c r="BG725"/>
  <c r="BF725"/>
  <c r="T725"/>
  <c r="R725"/>
  <c r="P725"/>
  <c r="BI697"/>
  <c r="BH697"/>
  <c r="BG697"/>
  <c r="BF697"/>
  <c r="T697"/>
  <c r="R697"/>
  <c r="P697"/>
  <c r="BI668"/>
  <c r="BH668"/>
  <c r="BG668"/>
  <c r="BF668"/>
  <c r="T668"/>
  <c r="R668"/>
  <c r="P668"/>
  <c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68"/>
  <c r="BH568"/>
  <c r="BG568"/>
  <c r="BF568"/>
  <c r="T568"/>
  <c r="R568"/>
  <c r="P568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4"/>
  <c r="BH544"/>
  <c r="BG544"/>
  <c r="BF544"/>
  <c r="T544"/>
  <c r="R544"/>
  <c r="P544"/>
  <c r="BI536"/>
  <c r="BH536"/>
  <c r="BG536"/>
  <c r="BF536"/>
  <c r="T536"/>
  <c r="R536"/>
  <c r="P536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6"/>
  <c r="BH496"/>
  <c r="BG496"/>
  <c r="BF496"/>
  <c r="T496"/>
  <c r="R496"/>
  <c r="P496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35"/>
  <c r="BH435"/>
  <c r="BG435"/>
  <c r="BF435"/>
  <c r="T435"/>
  <c r="R435"/>
  <c r="P435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30"/>
  <c r="BH230"/>
  <c r="BG230"/>
  <c r="BF230"/>
  <c r="T230"/>
  <c r="R230"/>
  <c r="P230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J140"/>
  <c r="F140"/>
  <c r="F138"/>
  <c r="E136"/>
  <c r="J93"/>
  <c r="F93"/>
  <c r="F91"/>
  <c r="E89"/>
  <c r="J26"/>
  <c r="E26"/>
  <c r="J94"/>
  <c r="J25"/>
  <c r="J20"/>
  <c r="E20"/>
  <c r="F94"/>
  <c r="J19"/>
  <c r="J14"/>
  <c r="J138"/>
  <c r="E7"/>
  <c r="E85"/>
  <c i="1" r="L90"/>
  <c r="AM90"/>
  <c r="AM89"/>
  <c r="L89"/>
  <c r="AM87"/>
  <c r="L87"/>
  <c r="L85"/>
  <c r="L84"/>
  <c i="26" r="J156"/>
  <c r="BK136"/>
  <c r="BK134"/>
  <c r="J132"/>
  <c r="BK129"/>
  <c r="J128"/>
  <c i="25" r="J137"/>
  <c r="BK135"/>
  <c r="BK134"/>
  <c r="BK127"/>
  <c i="24" r="BK137"/>
  <c r="BK135"/>
  <c r="J134"/>
  <c r="BK127"/>
  <c i="23" r="BK127"/>
  <c i="19" r="BK144"/>
  <c r="J139"/>
  <c r="J137"/>
  <c i="18" r="BK183"/>
  <c r="J179"/>
  <c r="J178"/>
  <c r="J175"/>
  <c r="BK173"/>
  <c r="J172"/>
  <c r="BK171"/>
  <c r="J170"/>
  <c r="BK169"/>
  <c r="J167"/>
  <c r="J166"/>
  <c r="J165"/>
  <c r="J164"/>
  <c r="BK157"/>
  <c r="J156"/>
  <c r="J152"/>
  <c r="BK150"/>
  <c r="J149"/>
  <c r="BK142"/>
  <c r="J139"/>
  <c r="J133"/>
  <c r="BK131"/>
  <c r="BK130"/>
  <c i="17" r="BK170"/>
  <c r="BK165"/>
  <c r="J162"/>
  <c r="J149"/>
  <c r="J145"/>
  <c r="BK144"/>
  <c r="J138"/>
  <c r="BK137"/>
  <c r="J134"/>
  <c r="BK133"/>
  <c r="J132"/>
  <c i="16" r="J224"/>
  <c r="BK215"/>
  <c r="BK211"/>
  <c r="J205"/>
  <c r="J204"/>
  <c r="BK202"/>
  <c r="J201"/>
  <c r="J199"/>
  <c r="BK195"/>
  <c r="BK187"/>
  <c r="BK184"/>
  <c r="BK181"/>
  <c r="BK180"/>
  <c r="J179"/>
  <c r="J178"/>
  <c r="J177"/>
  <c r="J175"/>
  <c r="BK174"/>
  <c r="BK171"/>
  <c r="BK170"/>
  <c r="BK165"/>
  <c r="BK164"/>
  <c r="BK157"/>
  <c r="BK152"/>
  <c r="J150"/>
  <c r="BK147"/>
  <c r="J145"/>
  <c r="BK144"/>
  <c r="BK143"/>
  <c i="15" r="BK223"/>
  <c r="J220"/>
  <c r="J206"/>
  <c r="J204"/>
  <c r="BK192"/>
  <c r="J191"/>
  <c r="BK187"/>
  <c r="J185"/>
  <c r="J180"/>
  <c r="J175"/>
  <c r="BK174"/>
  <c r="BK173"/>
  <c r="BK172"/>
  <c r="BK170"/>
  <c r="J169"/>
  <c r="J166"/>
  <c r="J162"/>
  <c r="BK158"/>
  <c r="J151"/>
  <c r="BK150"/>
  <c r="J147"/>
  <c i="11" r="BK300"/>
  <c r="J275"/>
  <c r="BK265"/>
  <c r="BK263"/>
  <c r="J234"/>
  <c i="7" r="F39"/>
  <c i="6" r="J131"/>
  <c i="5" r="J918"/>
  <c r="BK915"/>
  <c r="J912"/>
  <c r="J869"/>
  <c r="BK848"/>
  <c r="J843"/>
  <c r="BK823"/>
  <c r="BK817"/>
  <c r="J793"/>
  <c r="J787"/>
  <c r="BK784"/>
  <c r="J726"/>
  <c r="BK719"/>
  <c r="J715"/>
  <c r="J666"/>
  <c r="J651"/>
  <c r="BK624"/>
  <c r="J612"/>
  <c r="BK604"/>
  <c r="J600"/>
  <c r="J594"/>
  <c r="J589"/>
  <c r="BK568"/>
  <c r="BK565"/>
  <c r="BK536"/>
  <c r="BK533"/>
  <c r="J527"/>
  <c r="BK523"/>
  <c r="J515"/>
  <c r="J512"/>
  <c r="J504"/>
  <c r="BK493"/>
  <c r="BK485"/>
  <c r="BK482"/>
  <c r="J480"/>
  <c r="J474"/>
  <c r="BK472"/>
  <c r="BK456"/>
  <c r="BK453"/>
  <c r="J449"/>
  <c r="J446"/>
  <c r="BK443"/>
  <c r="J440"/>
  <c r="BK425"/>
  <c r="BK412"/>
  <c r="BK405"/>
  <c r="BK402"/>
  <c r="BK369"/>
  <c r="J364"/>
  <c r="BK347"/>
  <c r="BK343"/>
  <c r="BK339"/>
  <c r="J319"/>
  <c r="BK305"/>
  <c r="BK302"/>
  <c r="J288"/>
  <c r="J279"/>
  <c r="J217"/>
  <c r="BK202"/>
  <c r="BK195"/>
  <c r="J191"/>
  <c r="J185"/>
  <c r="BK164"/>
  <c r="J161"/>
  <c r="BK154"/>
  <c r="J146"/>
  <c i="4" r="BK1049"/>
  <c r="BK1046"/>
  <c r="J1043"/>
  <c r="BK1040"/>
  <c r="J1032"/>
  <c r="BK1020"/>
  <c r="J1014"/>
  <c r="BK1011"/>
  <c r="BK1008"/>
  <c r="BK1005"/>
  <c r="J999"/>
  <c r="J993"/>
  <c r="J981"/>
  <c r="J950"/>
  <c r="BK944"/>
  <c r="J941"/>
  <c r="J922"/>
  <c r="J890"/>
  <c r="BK884"/>
  <c r="BK879"/>
  <c r="BK876"/>
  <c r="J859"/>
  <c r="BK856"/>
  <c r="J846"/>
  <c r="J843"/>
  <c r="BK835"/>
  <c r="J832"/>
  <c r="J826"/>
  <c r="BK813"/>
  <c r="BK768"/>
  <c r="BK732"/>
  <c r="J699"/>
  <c r="J640"/>
  <c r="BK633"/>
  <c r="BK629"/>
  <c r="BK618"/>
  <c r="BK613"/>
  <c r="J613"/>
  <c r="J609"/>
  <c r="J604"/>
  <c r="BK591"/>
  <c r="BK575"/>
  <c r="J571"/>
  <c r="J567"/>
  <c r="BK564"/>
  <c r="J556"/>
  <c r="BK547"/>
  <c r="BK535"/>
  <c r="J531"/>
  <c r="BK525"/>
  <c r="BK519"/>
  <c r="J513"/>
  <c r="BK503"/>
  <c r="J500"/>
  <c r="J485"/>
  <c r="BK477"/>
  <c r="J460"/>
  <c r="J455"/>
  <c r="BK454"/>
  <c r="J432"/>
  <c r="J429"/>
  <c r="BK423"/>
  <c r="BK420"/>
  <c r="BK404"/>
  <c r="BK359"/>
  <c r="BK355"/>
  <c r="J349"/>
  <c r="BK332"/>
  <c r="BK326"/>
  <c r="J318"/>
  <c r="J304"/>
  <c r="BK290"/>
  <c r="J287"/>
  <c r="BK278"/>
  <c r="BK241"/>
  <c r="BK235"/>
  <c r="J232"/>
  <c r="BK227"/>
  <c r="BK223"/>
  <c r="BK205"/>
  <c r="BK198"/>
  <c r="J190"/>
  <c r="J187"/>
  <c i="3" r="BK1074"/>
  <c r="J1071"/>
  <c r="BK1059"/>
  <c r="BK1026"/>
  <c r="BK1014"/>
  <c r="BK1003"/>
  <c r="J977"/>
  <c r="BK971"/>
  <c r="J968"/>
  <c r="BK957"/>
  <c r="BK922"/>
  <c r="BK909"/>
  <c r="BK905"/>
  <c r="J883"/>
  <c r="BK830"/>
  <c r="BK825"/>
  <c r="J823"/>
  <c r="BK793"/>
  <c r="BK788"/>
  <c r="J729"/>
  <c r="BK698"/>
  <c r="BK695"/>
  <c r="BK677"/>
  <c r="BK668"/>
  <c r="J664"/>
  <c r="BK647"/>
  <c r="BK643"/>
  <c r="BK641"/>
  <c r="J627"/>
  <c r="BK612"/>
  <c r="J604"/>
  <c r="BK595"/>
  <c r="J582"/>
  <c r="BK576"/>
  <c r="BK563"/>
  <c r="BK560"/>
  <c r="J556"/>
  <c r="J542"/>
  <c r="J538"/>
  <c r="J532"/>
  <c r="BK507"/>
  <c r="J502"/>
  <c r="J496"/>
  <c r="BK486"/>
  <c r="BK472"/>
  <c r="J463"/>
  <c r="BK461"/>
  <c r="J436"/>
  <c r="J407"/>
  <c r="BK399"/>
  <c r="BK396"/>
  <c r="BK391"/>
  <c r="BK387"/>
  <c r="J369"/>
  <c r="BK364"/>
  <c r="BK359"/>
  <c r="BK351"/>
  <c r="J342"/>
  <c r="J330"/>
  <c r="J266"/>
  <c r="BK258"/>
  <c r="J253"/>
  <c r="BK249"/>
  <c r="BK246"/>
  <c r="J219"/>
  <c r="BK203"/>
  <c r="BK180"/>
  <c r="J177"/>
  <c r="J170"/>
  <c r="J166"/>
  <c r="J156"/>
  <c i="2" r="BK951"/>
  <c r="J923"/>
  <c r="J914"/>
  <c r="J909"/>
  <c r="BK901"/>
  <c r="J892"/>
  <c r="BK889"/>
  <c r="BK876"/>
  <c r="J861"/>
  <c r="BK843"/>
  <c r="BK830"/>
  <c r="J759"/>
  <c r="BK754"/>
  <c r="BK668"/>
  <c r="BK638"/>
  <c r="BK604"/>
  <c r="BK601"/>
  <c r="J594"/>
  <c r="J577"/>
  <c r="J573"/>
  <c r="J562"/>
  <c r="BK544"/>
  <c r="BK536"/>
  <c r="J530"/>
  <c r="J522"/>
  <c r="BK508"/>
  <c r="BK488"/>
  <c r="BK484"/>
  <c r="BK480"/>
  <c r="BK473"/>
  <c r="BK470"/>
  <c r="BK467"/>
  <c r="BK463"/>
  <c r="BK459"/>
  <c r="J451"/>
  <c r="J430"/>
  <c r="BK423"/>
  <c r="J392"/>
  <c r="BK388"/>
  <c r="J382"/>
  <c r="BK346"/>
  <c r="BK340"/>
  <c r="J334"/>
  <c r="BK316"/>
  <c r="J313"/>
  <c r="BK309"/>
  <c r="BK305"/>
  <c r="J301"/>
  <c r="J291"/>
  <c r="BK286"/>
  <c r="BK281"/>
  <c r="BK268"/>
  <c r="BK265"/>
  <c r="BK260"/>
  <c r="J202"/>
  <c r="BK162"/>
  <c r="J158"/>
  <c r="BK154"/>
  <c r="J149"/>
  <c r="J146"/>
  <c i="26" r="BK156"/>
  <c r="J155"/>
  <c r="BK145"/>
  <c r="BK133"/>
  <c r="BK132"/>
  <c r="BK130"/>
  <c r="BK128"/>
  <c i="25" r="BK137"/>
  <c r="J136"/>
  <c r="J135"/>
  <c r="J127"/>
  <c i="24" r="J137"/>
  <c r="BK136"/>
  <c r="BK134"/>
  <c i="23" r="J137"/>
  <c r="J136"/>
  <c r="BK135"/>
  <c r="J134"/>
  <c i="22" r="BK129"/>
  <c r="BK127"/>
  <c r="J127"/>
  <c i="21" r="J151"/>
  <c r="BK150"/>
  <c r="BK148"/>
  <c r="J145"/>
  <c r="J144"/>
  <c r="J142"/>
  <c r="J138"/>
  <c r="BK136"/>
  <c r="BK134"/>
  <c r="BK133"/>
  <c r="BK131"/>
  <c r="J130"/>
  <c i="20" r="BK163"/>
  <c r="J161"/>
  <c r="J160"/>
  <c r="J159"/>
  <c r="J156"/>
  <c r="J152"/>
  <c r="J150"/>
  <c r="J149"/>
  <c r="J147"/>
  <c r="BK145"/>
  <c r="BK144"/>
  <c r="BK143"/>
  <c r="BK142"/>
  <c r="BK140"/>
  <c r="BK139"/>
  <c r="BK138"/>
  <c r="J137"/>
  <c r="J136"/>
  <c r="BK133"/>
  <c r="BK130"/>
  <c i="19" r="BK264"/>
  <c r="BK263"/>
  <c r="J261"/>
  <c r="J260"/>
  <c r="J258"/>
  <c r="J257"/>
  <c r="BK256"/>
  <c r="BK251"/>
  <c r="BK250"/>
  <c r="BK249"/>
  <c r="J246"/>
  <c r="J245"/>
  <c r="BK244"/>
  <c r="J243"/>
  <c r="J242"/>
  <c r="J241"/>
  <c r="BK238"/>
  <c r="BK235"/>
  <c r="J234"/>
  <c r="J233"/>
  <c r="BK230"/>
  <c r="BK229"/>
  <c r="J224"/>
  <c r="BK223"/>
  <c r="BK221"/>
  <c r="J220"/>
  <c r="J219"/>
  <c r="BK217"/>
  <c r="J216"/>
  <c r="J215"/>
  <c r="J214"/>
  <c r="BK208"/>
  <c r="BK206"/>
  <c r="J204"/>
  <c r="J203"/>
  <c r="BK199"/>
  <c r="J198"/>
  <c r="BK197"/>
  <c r="BK196"/>
  <c r="J195"/>
  <c r="BK194"/>
  <c r="J193"/>
  <c r="BK190"/>
  <c r="BK186"/>
  <c r="J185"/>
  <c r="BK183"/>
  <c r="BK182"/>
  <c r="BK180"/>
  <c r="BK176"/>
  <c r="J175"/>
  <c r="BK174"/>
  <c r="J173"/>
  <c r="BK170"/>
  <c r="J169"/>
  <c r="J168"/>
  <c r="BK167"/>
  <c r="J165"/>
  <c r="BK163"/>
  <c r="J162"/>
  <c r="BK160"/>
  <c r="J157"/>
  <c r="J156"/>
  <c r="BK154"/>
  <c r="BK153"/>
  <c r="BK152"/>
  <c r="J152"/>
  <c r="BK151"/>
  <c r="J151"/>
  <c r="BK150"/>
  <c r="J150"/>
  <c r="J145"/>
  <c r="J142"/>
  <c r="J140"/>
  <c i="18" r="J183"/>
  <c r="BK182"/>
  <c r="BK180"/>
  <c r="BK179"/>
  <c r="BK177"/>
  <c r="J176"/>
  <c r="BK175"/>
  <c r="J174"/>
  <c r="BK172"/>
  <c r="BK168"/>
  <c r="BK165"/>
  <c r="BK164"/>
  <c r="J157"/>
  <c r="BK149"/>
  <c r="J147"/>
  <c r="J144"/>
  <c r="J140"/>
  <c r="J137"/>
  <c r="J131"/>
  <c r="J130"/>
  <c i="17" r="J170"/>
  <c r="J165"/>
  <c r="BK164"/>
  <c r="BK163"/>
  <c r="BK161"/>
  <c r="J154"/>
  <c r="BK153"/>
  <c r="J152"/>
  <c r="BK150"/>
  <c r="BK149"/>
  <c r="J147"/>
  <c r="J146"/>
  <c r="J142"/>
  <c r="BK139"/>
  <c r="J137"/>
  <c r="J135"/>
  <c r="J133"/>
  <c i="16" r="BK221"/>
  <c r="BK220"/>
  <c r="BK217"/>
  <c r="BK216"/>
  <c r="BK213"/>
  <c r="J211"/>
  <c r="BK208"/>
  <c r="BK207"/>
  <c r="BK206"/>
  <c r="BK205"/>
  <c r="BK203"/>
  <c r="J202"/>
  <c r="J200"/>
  <c r="BK196"/>
  <c r="J195"/>
  <c r="J194"/>
  <c r="BK193"/>
  <c r="J192"/>
  <c r="BK191"/>
  <c r="J190"/>
  <c r="BK189"/>
  <c r="BK186"/>
  <c r="J185"/>
  <c r="J183"/>
  <c r="J181"/>
  <c r="BK179"/>
  <c r="BK177"/>
  <c r="J174"/>
  <c r="BK173"/>
  <c r="J168"/>
  <c r="J167"/>
  <c r="J166"/>
  <c r="J160"/>
  <c r="J159"/>
  <c r="J157"/>
  <c r="BK156"/>
  <c r="BK155"/>
  <c r="BK154"/>
  <c r="J153"/>
  <c r="J152"/>
  <c r="J151"/>
  <c r="J149"/>
  <c r="BK145"/>
  <c r="BK140"/>
  <c i="15" r="J227"/>
  <c r="J224"/>
  <c r="J223"/>
  <c r="J221"/>
  <c r="BK220"/>
  <c r="BK219"/>
  <c r="BK217"/>
  <c r="J215"/>
  <c r="J214"/>
  <c r="J211"/>
  <c r="BK210"/>
  <c r="J208"/>
  <c r="J203"/>
  <c r="BK202"/>
  <c r="J195"/>
  <c r="J194"/>
  <c r="J193"/>
  <c r="BK190"/>
  <c r="J187"/>
  <c r="BK185"/>
  <c r="J184"/>
  <c r="J183"/>
  <c r="BK168"/>
  <c r="BK167"/>
  <c r="BK164"/>
  <c r="BK162"/>
  <c r="BK156"/>
  <c r="J149"/>
  <c r="BK139"/>
  <c i="14" r="BK226"/>
  <c r="J225"/>
  <c r="J222"/>
  <c r="BK221"/>
  <c r="BK219"/>
  <c r="J218"/>
  <c r="BK217"/>
  <c r="BK215"/>
  <c r="J214"/>
  <c r="BK213"/>
  <c r="BK212"/>
  <c r="J211"/>
  <c r="J209"/>
  <c r="BK208"/>
  <c r="BK206"/>
  <c r="J205"/>
  <c r="BK204"/>
  <c r="BK203"/>
  <c r="J202"/>
  <c r="J201"/>
  <c r="BK200"/>
  <c r="J199"/>
  <c r="J198"/>
  <c r="J197"/>
  <c r="BK195"/>
  <c r="J194"/>
  <c r="J193"/>
  <c r="J190"/>
  <c r="BK185"/>
  <c r="J184"/>
  <c r="J183"/>
  <c r="J179"/>
  <c r="J178"/>
  <c r="J174"/>
  <c r="J173"/>
  <c r="J171"/>
  <c r="J170"/>
  <c r="BK169"/>
  <c r="J168"/>
  <c r="J167"/>
  <c r="BK163"/>
  <c r="BK162"/>
  <c r="BK160"/>
  <c r="BK158"/>
  <c r="J157"/>
  <c r="J156"/>
  <c r="J154"/>
  <c r="J153"/>
  <c r="J152"/>
  <c r="J151"/>
  <c r="BK149"/>
  <c r="BK147"/>
  <c r="BK145"/>
  <c r="BK143"/>
  <c r="J141"/>
  <c r="BK140"/>
  <c r="J139"/>
  <c i="13" r="BK278"/>
  <c r="J274"/>
  <c r="J272"/>
  <c r="BK271"/>
  <c r="BK270"/>
  <c r="J269"/>
  <c r="BK268"/>
  <c r="BK266"/>
  <c r="BK265"/>
  <c r="J264"/>
  <c r="J263"/>
  <c r="BK257"/>
  <c r="BK254"/>
  <c r="J253"/>
  <c r="BK250"/>
  <c r="BK248"/>
  <c r="J247"/>
  <c r="BK246"/>
  <c r="J244"/>
  <c r="J241"/>
  <c r="J239"/>
  <c r="BK237"/>
  <c r="J232"/>
  <c r="J231"/>
  <c r="BK229"/>
  <c r="J228"/>
  <c r="BK227"/>
  <c r="BK226"/>
  <c r="BK225"/>
  <c r="J223"/>
  <c r="J222"/>
  <c r="J220"/>
  <c r="BK219"/>
  <c r="BK216"/>
  <c r="BK214"/>
  <c r="BK213"/>
  <c r="J212"/>
  <c r="BK211"/>
  <c r="BK207"/>
  <c r="BK204"/>
  <c r="J203"/>
  <c r="J201"/>
  <c r="BK198"/>
  <c r="J197"/>
  <c r="J196"/>
  <c r="BK193"/>
  <c r="BK192"/>
  <c r="J187"/>
  <c r="BK186"/>
  <c r="J185"/>
  <c r="BK183"/>
  <c r="BK181"/>
  <c r="J180"/>
  <c r="J179"/>
  <c r="BK177"/>
  <c r="J176"/>
  <c r="J175"/>
  <c r="J174"/>
  <c r="J173"/>
  <c r="J172"/>
  <c r="BK170"/>
  <c r="BK169"/>
  <c r="BK168"/>
  <c r="BK166"/>
  <c r="J165"/>
  <c r="BK164"/>
  <c r="BK163"/>
  <c r="BK156"/>
  <c r="BK154"/>
  <c r="BK150"/>
  <c r="BK149"/>
  <c r="BK147"/>
  <c r="BK146"/>
  <c r="J145"/>
  <c r="BK144"/>
  <c i="12" r="J216"/>
  <c r="BK208"/>
  <c r="J205"/>
  <c r="BK202"/>
  <c r="J197"/>
  <c r="J196"/>
  <c r="BK195"/>
  <c r="BK194"/>
  <c r="BK193"/>
  <c r="J192"/>
  <c r="J191"/>
  <c r="BK187"/>
  <c r="J186"/>
  <c r="BK182"/>
  <c r="BK177"/>
  <c r="BK176"/>
  <c r="J175"/>
  <c r="J174"/>
  <c r="J173"/>
  <c r="J170"/>
  <c r="J169"/>
  <c r="J168"/>
  <c r="J166"/>
  <c r="J165"/>
  <c r="BK163"/>
  <c r="J162"/>
  <c r="J161"/>
  <c r="BK159"/>
  <c r="BK158"/>
  <c r="BK156"/>
  <c r="J153"/>
  <c r="BK151"/>
  <c r="J146"/>
  <c r="J145"/>
  <c r="BK144"/>
  <c r="J143"/>
  <c r="J141"/>
  <c r="J135"/>
  <c r="BK134"/>
  <c r="J132"/>
  <c i="11" r="BK338"/>
  <c r="J338"/>
  <c r="BK337"/>
  <c r="J337"/>
  <c r="J331"/>
  <c r="BK330"/>
  <c r="J327"/>
  <c r="BK323"/>
  <c r="J321"/>
  <c r="J320"/>
  <c r="BK317"/>
  <c r="J316"/>
  <c r="J315"/>
  <c r="BK314"/>
  <c r="J313"/>
  <c r="J312"/>
  <c r="BK305"/>
  <c r="J303"/>
  <c r="J302"/>
  <c r="BK301"/>
  <c r="J300"/>
  <c r="J292"/>
  <c r="J291"/>
  <c r="BK290"/>
  <c r="BK289"/>
  <c r="J288"/>
  <c r="J282"/>
  <c r="BK280"/>
  <c r="BK278"/>
  <c r="J277"/>
  <c r="J273"/>
  <c r="J269"/>
  <c r="J266"/>
  <c r="BK260"/>
  <c r="J259"/>
  <c r="BK258"/>
  <c r="J256"/>
  <c r="BK255"/>
  <c r="BK254"/>
  <c r="BK247"/>
  <c r="BK244"/>
  <c r="BK243"/>
  <c r="J242"/>
  <c r="BK241"/>
  <c r="BK240"/>
  <c r="BK234"/>
  <c r="J233"/>
  <c r="J231"/>
  <c r="J230"/>
  <c r="BK228"/>
  <c r="J227"/>
  <c r="J226"/>
  <c r="BK222"/>
  <c r="BK221"/>
  <c r="BK220"/>
  <c r="BK218"/>
  <c r="BK217"/>
  <c r="J216"/>
  <c r="J212"/>
  <c r="BK208"/>
  <c r="BK207"/>
  <c r="J206"/>
  <c r="BK205"/>
  <c r="BK204"/>
  <c r="BK200"/>
  <c r="BK199"/>
  <c r="BK198"/>
  <c r="BK196"/>
  <c r="J195"/>
  <c r="BK192"/>
  <c r="BK187"/>
  <c r="BK186"/>
  <c r="BK180"/>
  <c r="BK177"/>
  <c r="BK176"/>
  <c r="BK175"/>
  <c r="J174"/>
  <c r="J169"/>
  <c r="BK168"/>
  <c r="J166"/>
  <c r="BK163"/>
  <c r="BK159"/>
  <c r="J158"/>
  <c r="J156"/>
  <c r="J154"/>
  <c r="J152"/>
  <c r="J146"/>
  <c r="J145"/>
  <c r="J143"/>
  <c r="J139"/>
  <c r="BK136"/>
  <c r="J134"/>
  <c i="10" r="J130"/>
  <c r="J128"/>
  <c r="J127"/>
  <c i="9" r="J144"/>
  <c r="J143"/>
  <c r="BK135"/>
  <c r="BK134"/>
  <c r="J133"/>
  <c r="BK131"/>
  <c r="J130"/>
  <c i="8" r="BK152"/>
  <c r="J150"/>
  <c r="J147"/>
  <c r="BK146"/>
  <c r="J145"/>
  <c r="BK136"/>
  <c r="J135"/>
  <c r="J128"/>
  <c i="7" r="BK132"/>
  <c r="BK130"/>
  <c i="6" r="BK372"/>
  <c r="BK370"/>
  <c r="J368"/>
  <c r="BK359"/>
  <c r="BK356"/>
  <c r="J354"/>
  <c r="J349"/>
  <c r="J348"/>
  <c r="J347"/>
  <c r="BK325"/>
  <c r="J323"/>
  <c r="BK295"/>
  <c r="BK292"/>
  <c r="BK279"/>
  <c r="J274"/>
  <c r="BK272"/>
  <c r="BK271"/>
  <c r="BK259"/>
  <c r="J256"/>
  <c r="BK241"/>
  <c r="J231"/>
  <c r="BK230"/>
  <c r="J228"/>
  <c r="BK192"/>
  <c r="J188"/>
  <c r="BK176"/>
  <c r="BK146"/>
  <c r="BK145"/>
  <c i="5" r="J974"/>
  <c r="BK971"/>
  <c r="J968"/>
  <c r="BK964"/>
  <c r="BK960"/>
  <c r="BK952"/>
  <c r="BK942"/>
  <c r="BK936"/>
  <c r="BK930"/>
  <c r="J927"/>
  <c r="J909"/>
  <c r="J872"/>
  <c r="BK869"/>
  <c r="J865"/>
  <c r="J833"/>
  <c r="J830"/>
  <c r="BK827"/>
  <c r="J820"/>
  <c r="J814"/>
  <c r="BK808"/>
  <c r="J804"/>
  <c r="J801"/>
  <c r="BK793"/>
  <c r="BK790"/>
  <c r="BK726"/>
  <c r="BK721"/>
  <c r="J719"/>
  <c r="BK710"/>
  <c r="J703"/>
  <c r="BK666"/>
  <c r="BK662"/>
  <c r="BK655"/>
  <c r="BK651"/>
  <c r="BK642"/>
  <c r="BK632"/>
  <c r="J628"/>
  <c r="J622"/>
  <c r="BK612"/>
  <c r="J608"/>
  <c r="J597"/>
  <c r="BK578"/>
  <c r="J571"/>
  <c r="BK555"/>
  <c r="J546"/>
  <c r="J540"/>
  <c r="J533"/>
  <c r="J485"/>
  <c r="J472"/>
  <c r="BK466"/>
  <c r="BK463"/>
  <c r="BK460"/>
  <c r="J453"/>
  <c r="BK437"/>
  <c r="BK434"/>
  <c r="J432"/>
  <c r="J421"/>
  <c r="J407"/>
  <c r="J402"/>
  <c r="BK383"/>
  <c r="BK379"/>
  <c r="BK376"/>
  <c r="BK319"/>
  <c r="BK310"/>
  <c r="J302"/>
  <c r="BK298"/>
  <c r="J295"/>
  <c r="BK242"/>
  <c r="J224"/>
  <c r="J221"/>
  <c r="J211"/>
  <c r="J202"/>
  <c r="J199"/>
  <c r="BK188"/>
  <c r="J157"/>
  <c i="4" r="J1046"/>
  <c r="BK1036"/>
  <c r="BK1028"/>
  <c r="J1024"/>
  <c r="J1020"/>
  <c r="J1018"/>
  <c r="J1011"/>
  <c r="J1002"/>
  <c r="BK999"/>
  <c r="J996"/>
  <c r="BK984"/>
  <c r="BK926"/>
  <c r="BK919"/>
  <c r="J905"/>
  <c r="BK890"/>
  <c r="BK887"/>
  <c r="J876"/>
  <c r="J869"/>
  <c r="J850"/>
  <c r="BK843"/>
  <c r="BK839"/>
  <c r="J819"/>
  <c r="BK761"/>
  <c r="BK727"/>
  <c r="J642"/>
  <c r="J629"/>
  <c r="J595"/>
  <c r="J579"/>
  <c r="BK551"/>
  <c r="J545"/>
  <c r="BK542"/>
  <c r="J538"/>
  <c r="BK509"/>
  <c r="BK500"/>
  <c r="J473"/>
  <c r="J467"/>
  <c r="BK460"/>
  <c r="J457"/>
  <c r="J451"/>
  <c r="J449"/>
  <c r="J446"/>
  <c r="J439"/>
  <c r="BK432"/>
  <c r="J423"/>
  <c r="J420"/>
  <c r="J408"/>
  <c r="J399"/>
  <c r="BK388"/>
  <c r="BK362"/>
  <c r="BK349"/>
  <c r="J326"/>
  <c r="J322"/>
  <c r="BK309"/>
  <c r="J301"/>
  <c r="J297"/>
  <c r="J294"/>
  <c r="J290"/>
  <c r="J205"/>
  <c r="J198"/>
  <c r="BK187"/>
  <c r="J184"/>
  <c r="J170"/>
  <c r="BK163"/>
  <c r="BK160"/>
  <c r="J149"/>
  <c i="3" r="J1111"/>
  <c r="BK1107"/>
  <c r="BK1099"/>
  <c r="J1092"/>
  <c r="J1090"/>
  <c r="J1086"/>
  <c r="BK1083"/>
  <c r="BK1077"/>
  <c r="BK1071"/>
  <c r="J1062"/>
  <c r="BK1049"/>
  <c r="BK1011"/>
  <c r="J1000"/>
  <c r="J957"/>
  <c r="BK954"/>
  <c r="J922"/>
  <c r="BK919"/>
  <c r="J912"/>
  <c r="J901"/>
  <c r="J895"/>
  <c r="BK892"/>
  <c r="BK887"/>
  <c r="J825"/>
  <c r="BK823"/>
  <c r="J793"/>
  <c r="J698"/>
  <c r="BK691"/>
  <c r="J684"/>
  <c r="J677"/>
  <c r="J673"/>
  <c r="J668"/>
  <c r="BK656"/>
  <c r="J643"/>
  <c r="BK621"/>
  <c r="J615"/>
  <c r="BK609"/>
  <c r="J590"/>
  <c r="J586"/>
  <c r="BK569"/>
  <c r="BK546"/>
  <c r="BK542"/>
  <c r="J518"/>
  <c r="J501"/>
  <c r="J493"/>
  <c r="J490"/>
  <c r="J486"/>
  <c r="J478"/>
  <c r="J472"/>
  <c r="BK463"/>
  <c r="J450"/>
  <c r="BK445"/>
  <c r="BK441"/>
  <c r="BK434"/>
  <c r="J391"/>
  <c r="BK375"/>
  <c r="J346"/>
  <c r="BK333"/>
  <c r="BK330"/>
  <c r="J317"/>
  <c r="BK266"/>
  <c r="J261"/>
  <c r="J249"/>
  <c r="BK238"/>
  <c r="BK211"/>
  <c r="BK207"/>
  <c r="J200"/>
  <c r="BK173"/>
  <c r="BK166"/>
  <c r="BK163"/>
  <c r="J159"/>
  <c r="J153"/>
  <c r="J149"/>
  <c r="BK145"/>
  <c i="2" r="J1019"/>
  <c r="BK1016"/>
  <c r="BK1013"/>
  <c r="BK1007"/>
  <c r="J1004"/>
  <c r="BK1000"/>
  <c r="BK997"/>
  <c r="J993"/>
  <c r="J991"/>
  <c r="BK984"/>
  <c r="BK981"/>
  <c r="J968"/>
  <c r="J964"/>
  <c r="BK936"/>
  <c r="BK933"/>
  <c r="BK923"/>
  <c r="BK917"/>
  <c r="J904"/>
  <c r="J876"/>
  <c r="J854"/>
  <c r="BK846"/>
  <c r="J840"/>
  <c r="BK807"/>
  <c r="BK761"/>
  <c r="BK640"/>
  <c r="J633"/>
  <c r="BK618"/>
  <c r="J525"/>
  <c r="BK515"/>
  <c r="J511"/>
  <c r="J505"/>
  <c r="BK501"/>
  <c r="J488"/>
  <c r="J470"/>
  <c r="J467"/>
  <c r="J459"/>
  <c r="J435"/>
  <c r="BK426"/>
  <c r="BK424"/>
  <c r="J418"/>
  <c r="BK415"/>
  <c r="BK412"/>
  <c r="J409"/>
  <c r="BK406"/>
  <c r="J403"/>
  <c r="BK400"/>
  <c r="BK397"/>
  <c r="BK395"/>
  <c r="BK382"/>
  <c r="J340"/>
  <c r="BK334"/>
  <c r="BK325"/>
  <c r="J321"/>
  <c r="BK277"/>
  <c r="BK272"/>
  <c r="J230"/>
  <c r="J219"/>
  <c r="BK208"/>
  <c r="J194"/>
  <c r="BK187"/>
  <c r="BK176"/>
  <c r="BK173"/>
  <c r="BK167"/>
  <c r="J154"/>
  <c i="26" r="BK155"/>
  <c r="J145"/>
  <c r="J133"/>
  <c r="BK126"/>
  <c r="BK125"/>
  <c i="25" r="BK136"/>
  <c r="J134"/>
  <c i="24" r="J136"/>
  <c r="J135"/>
  <c r="J127"/>
  <c i="23" r="BK137"/>
  <c r="BK136"/>
  <c r="J135"/>
  <c r="BK134"/>
  <c r="J127"/>
  <c i="22" r="J129"/>
  <c i="21" r="J150"/>
  <c r="BK149"/>
  <c r="J148"/>
  <c r="J147"/>
  <c r="J146"/>
  <c r="BK145"/>
  <c r="BK144"/>
  <c r="J143"/>
  <c r="BK140"/>
  <c r="J139"/>
  <c r="J137"/>
  <c r="J136"/>
  <c r="BK135"/>
  <c r="J132"/>
  <c r="BK130"/>
  <c i="20" r="BK164"/>
  <c r="J163"/>
  <c r="J162"/>
  <c r="BK161"/>
  <c r="BK159"/>
  <c r="J158"/>
  <c r="J157"/>
  <c r="J155"/>
  <c r="BK154"/>
  <c r="BK153"/>
  <c r="BK152"/>
  <c r="J151"/>
  <c r="BK147"/>
  <c r="BK146"/>
  <c r="J144"/>
  <c r="J142"/>
  <c r="BK141"/>
  <c r="BK137"/>
  <c r="J135"/>
  <c r="BK134"/>
  <c r="J133"/>
  <c r="J132"/>
  <c r="BK131"/>
  <c r="J130"/>
  <c i="19" r="J262"/>
  <c r="BK261"/>
  <c r="BK260"/>
  <c r="BK259"/>
  <c r="BK257"/>
  <c r="BK255"/>
  <c r="J253"/>
  <c r="J252"/>
  <c r="J251"/>
  <c r="J250"/>
  <c r="BK247"/>
  <c r="BK246"/>
  <c r="BK243"/>
  <c r="BK242"/>
  <c r="BK240"/>
  <c r="BK239"/>
  <c r="BK234"/>
  <c r="BK233"/>
  <c r="BK231"/>
  <c r="J230"/>
  <c r="J226"/>
  <c r="J225"/>
  <c r="J223"/>
  <c r="J222"/>
  <c r="J221"/>
  <c r="BK220"/>
  <c r="J217"/>
  <c r="BK214"/>
  <c r="J213"/>
  <c r="BK212"/>
  <c r="BK211"/>
  <c r="BK210"/>
  <c r="BK209"/>
  <c r="BK204"/>
  <c r="BK201"/>
  <c r="J199"/>
  <c r="J197"/>
  <c r="BK195"/>
  <c r="J194"/>
  <c r="BK192"/>
  <c r="J191"/>
  <c r="J189"/>
  <c r="BK188"/>
  <c r="BK187"/>
  <c r="BK185"/>
  <c r="BK184"/>
  <c r="BK181"/>
  <c r="J180"/>
  <c r="J178"/>
  <c r="J176"/>
  <c r="J174"/>
  <c r="BK172"/>
  <c r="BK171"/>
  <c r="J167"/>
  <c r="J163"/>
  <c r="J160"/>
  <c r="BK158"/>
  <c r="BK157"/>
  <c r="BK155"/>
  <c r="J149"/>
  <c r="J148"/>
  <c r="J147"/>
  <c r="BK146"/>
  <c r="BK145"/>
  <c r="BK143"/>
  <c r="J141"/>
  <c r="BK139"/>
  <c r="BK137"/>
  <c i="18" r="BK184"/>
  <c r="J184"/>
  <c r="J182"/>
  <c r="BK181"/>
  <c r="J180"/>
  <c r="J177"/>
  <c r="BK174"/>
  <c r="J171"/>
  <c r="BK170"/>
  <c r="J169"/>
  <c r="J168"/>
  <c r="BK167"/>
  <c r="BK166"/>
  <c r="BK162"/>
  <c r="J160"/>
  <c r="J159"/>
  <c r="BK158"/>
  <c r="BK156"/>
  <c r="BK151"/>
  <c r="J150"/>
  <c r="J146"/>
  <c r="J145"/>
  <c r="BK144"/>
  <c r="J143"/>
  <c r="J142"/>
  <c r="J141"/>
  <c r="BK137"/>
  <c r="J135"/>
  <c i="17" r="J163"/>
  <c r="J159"/>
  <c r="J158"/>
  <c r="BK156"/>
  <c r="J155"/>
  <c r="BK151"/>
  <c r="BK148"/>
  <c r="J144"/>
  <c r="J141"/>
  <c r="J140"/>
  <c r="BK138"/>
  <c r="BK131"/>
  <c r="BK130"/>
  <c r="BK129"/>
  <c r="BK128"/>
  <c i="16" r="J225"/>
  <c r="J223"/>
  <c r="BK219"/>
  <c r="J217"/>
  <c r="J214"/>
  <c r="J213"/>
  <c r="J210"/>
  <c r="J207"/>
  <c r="J206"/>
  <c r="BK204"/>
  <c r="J203"/>
  <c r="BK201"/>
  <c r="BK200"/>
  <c r="BK197"/>
  <c r="BK194"/>
  <c r="J193"/>
  <c r="BK192"/>
  <c r="BK190"/>
  <c r="J187"/>
  <c r="J184"/>
  <c r="BK183"/>
  <c r="J180"/>
  <c r="BK178"/>
  <c r="J172"/>
  <c r="J171"/>
  <c r="BK169"/>
  <c r="BK168"/>
  <c r="J164"/>
  <c r="J163"/>
  <c r="J162"/>
  <c r="BK160"/>
  <c r="J158"/>
  <c r="J155"/>
  <c r="BK151"/>
  <c r="BK150"/>
  <c r="BK149"/>
  <c r="J148"/>
  <c r="J147"/>
  <c r="J144"/>
  <c r="BK141"/>
  <c r="BK139"/>
  <c i="15" r="BK221"/>
  <c r="J216"/>
  <c r="BK214"/>
  <c r="BK213"/>
  <c r="BK211"/>
  <c r="BK207"/>
  <c r="J205"/>
  <c r="BK204"/>
  <c r="BK203"/>
  <c r="J202"/>
  <c r="BK200"/>
  <c r="BK196"/>
  <c r="J192"/>
  <c r="J190"/>
  <c r="J189"/>
  <c r="BK186"/>
  <c r="BK181"/>
  <c r="BK179"/>
  <c r="J178"/>
  <c r="BK175"/>
  <c r="J173"/>
  <c r="BK169"/>
  <c r="J168"/>
  <c r="BK165"/>
  <c r="J164"/>
  <c r="J163"/>
  <c r="J160"/>
  <c r="J159"/>
  <c r="J157"/>
  <c r="BK154"/>
  <c r="BK151"/>
  <c r="J148"/>
  <c r="BK143"/>
  <c r="BK141"/>
  <c r="BK140"/>
  <c r="J140"/>
  <c r="J139"/>
  <c i="14" r="J226"/>
  <c r="BK223"/>
  <c r="BK222"/>
  <c r="J221"/>
  <c r="J219"/>
  <c r="BK218"/>
  <c r="J217"/>
  <c r="J215"/>
  <c r="BK214"/>
  <c r="J213"/>
  <c r="J212"/>
  <c r="BK211"/>
  <c r="BK209"/>
  <c r="J208"/>
  <c r="J206"/>
  <c r="BK205"/>
  <c r="J204"/>
  <c r="J203"/>
  <c r="BK202"/>
  <c r="BK201"/>
  <c r="J200"/>
  <c r="BK199"/>
  <c r="BK198"/>
  <c r="BK197"/>
  <c r="J195"/>
  <c r="BK194"/>
  <c r="BK193"/>
  <c r="J192"/>
  <c r="J191"/>
  <c r="BK190"/>
  <c r="BK189"/>
  <c r="BK188"/>
  <c r="J187"/>
  <c r="J185"/>
  <c r="BK183"/>
  <c r="BK182"/>
  <c r="J180"/>
  <c r="J177"/>
  <c r="J175"/>
  <c r="BK174"/>
  <c r="J172"/>
  <c r="BK171"/>
  <c r="J166"/>
  <c r="BK165"/>
  <c r="J164"/>
  <c r="J163"/>
  <c r="J159"/>
  <c r="J158"/>
  <c r="BK157"/>
  <c r="BK155"/>
  <c r="BK152"/>
  <c r="J150"/>
  <c r="J149"/>
  <c r="BK148"/>
  <c r="J147"/>
  <c r="J145"/>
  <c r="BK144"/>
  <c r="BK141"/>
  <c r="J140"/>
  <c i="13" r="BK275"/>
  <c r="BK272"/>
  <c r="J270"/>
  <c r="J266"/>
  <c r="J265"/>
  <c r="BK264"/>
  <c r="BK262"/>
  <c r="J259"/>
  <c r="J257"/>
  <c r="BK256"/>
  <c r="J254"/>
  <c r="BK253"/>
  <c r="J251"/>
  <c r="BK249"/>
  <c r="J248"/>
  <c r="BK247"/>
  <c r="J246"/>
  <c r="BK243"/>
  <c r="J242"/>
  <c r="BK239"/>
  <c r="BK238"/>
  <c r="J237"/>
  <c r="BK236"/>
  <c r="J235"/>
  <c r="BK234"/>
  <c r="J233"/>
  <c r="BK231"/>
  <c r="J229"/>
  <c r="BK228"/>
  <c r="J226"/>
  <c r="J225"/>
  <c r="J221"/>
  <c r="BK220"/>
  <c r="J217"/>
  <c r="J205"/>
  <c r="BK203"/>
  <c r="BK200"/>
  <c r="J199"/>
  <c r="BK195"/>
  <c r="BK194"/>
  <c r="J193"/>
  <c r="J192"/>
  <c r="J191"/>
  <c r="J189"/>
  <c r="J186"/>
  <c r="BK184"/>
  <c r="J183"/>
  <c r="BK180"/>
  <c r="BK178"/>
  <c r="BK176"/>
  <c r="BK174"/>
  <c r="BK171"/>
  <c r="J169"/>
  <c r="J168"/>
  <c r="J167"/>
  <c r="J166"/>
  <c r="BK165"/>
  <c r="J159"/>
  <c r="J157"/>
  <c r="BK155"/>
  <c r="J154"/>
  <c r="BK151"/>
  <c r="J150"/>
  <c r="J147"/>
  <c r="J144"/>
  <c i="12" r="BK216"/>
  <c r="BK215"/>
  <c r="J208"/>
  <c r="BK207"/>
  <c r="J207"/>
  <c r="BK206"/>
  <c r="J206"/>
  <c r="J202"/>
  <c r="J200"/>
  <c r="J193"/>
  <c r="BK190"/>
  <c r="J189"/>
  <c r="BK188"/>
  <c r="J187"/>
  <c r="BK186"/>
  <c r="J185"/>
  <c r="J184"/>
  <c r="BK183"/>
  <c r="J181"/>
  <c r="BK180"/>
  <c r="BK178"/>
  <c r="J177"/>
  <c r="J176"/>
  <c r="BK171"/>
  <c r="BK170"/>
  <c r="BK169"/>
  <c r="BK168"/>
  <c r="BK166"/>
  <c r="BK165"/>
  <c r="J157"/>
  <c r="BK155"/>
  <c r="J151"/>
  <c r="BK148"/>
  <c r="J147"/>
  <c r="BK143"/>
  <c r="J142"/>
  <c r="J140"/>
  <c r="BK137"/>
  <c r="J136"/>
  <c r="BK135"/>
  <c r="J133"/>
  <c r="BK129"/>
  <c r="BK128"/>
  <c i="5" r="BK977"/>
  <c r="BK974"/>
  <c r="J964"/>
  <c r="J960"/>
  <c r="BK956"/>
  <c r="BK948"/>
  <c r="BK946"/>
  <c r="J942"/>
  <c r="J939"/>
  <c r="J933"/>
  <c r="BK927"/>
  <c r="BK912"/>
  <c r="BK872"/>
  <c r="BK862"/>
  <c r="BK858"/>
  <c r="J848"/>
  <c r="BK843"/>
  <c r="BK833"/>
  <c r="J823"/>
  <c r="BK814"/>
  <c r="BK811"/>
  <c r="BK804"/>
  <c r="J797"/>
  <c r="J784"/>
  <c r="J771"/>
  <c r="BK715"/>
  <c r="BK707"/>
  <c r="BK703"/>
  <c r="J673"/>
  <c r="J662"/>
  <c r="J655"/>
  <c r="J642"/>
  <c r="J632"/>
  <c r="J618"/>
  <c r="BK608"/>
  <c r="BK597"/>
  <c r="BK584"/>
  <c r="BK580"/>
  <c r="J575"/>
  <c r="J561"/>
  <c r="J555"/>
  <c r="J551"/>
  <c r="J536"/>
  <c r="J530"/>
  <c r="BK512"/>
  <c r="BK504"/>
  <c r="BK477"/>
  <c r="BK474"/>
  <c r="J471"/>
  <c r="J443"/>
  <c r="J437"/>
  <c r="J376"/>
  <c r="J372"/>
  <c r="J353"/>
  <c r="J339"/>
  <c r="BK331"/>
  <c r="BK327"/>
  <c r="J323"/>
  <c r="J291"/>
  <c r="J242"/>
  <c r="BK236"/>
  <c r="BK233"/>
  <c r="BK228"/>
  <c r="BK224"/>
  <c r="BK206"/>
  <c r="J195"/>
  <c r="BK185"/>
  <c r="J150"/>
  <c i="4" r="BK993"/>
  <c r="BK981"/>
  <c r="J977"/>
  <c r="BK950"/>
  <c r="J944"/>
  <c r="BK941"/>
  <c r="J934"/>
  <c r="BK929"/>
  <c r="J926"/>
  <c r="J919"/>
  <c r="J895"/>
  <c r="J887"/>
  <c r="J879"/>
  <c r="BK865"/>
  <c r="J862"/>
  <c r="BK859"/>
  <c r="J856"/>
  <c r="BK853"/>
  <c r="BK850"/>
  <c r="BK829"/>
  <c r="BK819"/>
  <c r="BK763"/>
  <c r="J732"/>
  <c r="J637"/>
  <c r="BK622"/>
  <c r="J599"/>
  <c r="J589"/>
  <c r="J585"/>
  <c r="J582"/>
  <c r="BK567"/>
  <c r="BK561"/>
  <c r="J535"/>
  <c r="BK531"/>
  <c r="J525"/>
  <c r="J519"/>
  <c r="BK513"/>
  <c r="J506"/>
  <c r="BK496"/>
  <c r="J492"/>
  <c r="BK485"/>
  <c r="BK455"/>
  <c r="J454"/>
  <c r="BK449"/>
  <c r="J443"/>
  <c r="BK429"/>
  <c r="BK426"/>
  <c r="BK417"/>
  <c r="BK415"/>
  <c r="BK411"/>
  <c r="BK399"/>
  <c r="BK395"/>
  <c r="J390"/>
  <c r="BK385"/>
  <c r="J359"/>
  <c r="J345"/>
  <c r="J341"/>
  <c r="BK322"/>
  <c r="BK318"/>
  <c r="J314"/>
  <c r="BK287"/>
  <c r="J283"/>
  <c r="BK232"/>
  <c r="J220"/>
  <c r="BK210"/>
  <c r="BK194"/>
  <c r="BK184"/>
  <c r="J160"/>
  <c r="J156"/>
  <c i="3" r="BK1124"/>
  <c r="J1121"/>
  <c r="BK1118"/>
  <c r="BK1115"/>
  <c r="J1103"/>
  <c r="J1099"/>
  <c r="BK1090"/>
  <c r="J1083"/>
  <c r="J1080"/>
  <c r="BK1068"/>
  <c r="J1049"/>
  <c r="BK1008"/>
  <c r="J1003"/>
  <c r="J987"/>
  <c r="BK982"/>
  <c r="J954"/>
  <c r="J928"/>
  <c r="BK925"/>
  <c r="J916"/>
  <c r="BK912"/>
  <c r="BK901"/>
  <c r="BK895"/>
  <c r="J887"/>
  <c r="J830"/>
  <c r="BK759"/>
  <c r="BK729"/>
  <c r="J700"/>
  <c r="J695"/>
  <c r="BK673"/>
  <c r="BK664"/>
  <c r="J651"/>
  <c r="BK634"/>
  <c r="J621"/>
  <c r="J612"/>
  <c r="J599"/>
  <c r="BK593"/>
  <c r="BK582"/>
  <c r="J563"/>
  <c r="J560"/>
  <c r="BK553"/>
  <c r="BK550"/>
  <c r="J546"/>
  <c r="BK538"/>
  <c r="BK535"/>
  <c r="BK528"/>
  <c r="J524"/>
  <c r="BK498"/>
  <c r="J482"/>
  <c r="BK478"/>
  <c r="BK475"/>
  <c r="J469"/>
  <c r="J466"/>
  <c r="J454"/>
  <c r="J441"/>
  <c r="J434"/>
  <c r="J431"/>
  <c r="BK412"/>
  <c r="BK407"/>
  <c r="BK402"/>
  <c r="J399"/>
  <c r="J396"/>
  <c r="J387"/>
  <c r="BK369"/>
  <c r="J355"/>
  <c r="J351"/>
  <c r="BK337"/>
  <c r="BK321"/>
  <c r="J312"/>
  <c r="J238"/>
  <c r="BK214"/>
  <c r="J203"/>
  <c r="J197"/>
  <c r="BK159"/>
  <c r="BK149"/>
  <c r="J145"/>
  <c i="2" r="J1010"/>
  <c r="J1007"/>
  <c r="J1000"/>
  <c r="J997"/>
  <c r="BK991"/>
  <c r="J987"/>
  <c r="BK961"/>
  <c r="J951"/>
  <c r="J917"/>
  <c r="BK914"/>
  <c r="J901"/>
  <c r="J866"/>
  <c r="J858"/>
  <c r="J850"/>
  <c r="J835"/>
  <c r="J767"/>
  <c r="J754"/>
  <c r="J697"/>
  <c r="BK633"/>
  <c r="BK629"/>
  <c r="J625"/>
  <c r="BK621"/>
  <c r="J618"/>
  <c r="J613"/>
  <c r="J608"/>
  <c r="BK590"/>
  <c r="BK562"/>
  <c r="J557"/>
  <c r="J552"/>
  <c r="J528"/>
  <c r="BK525"/>
  <c r="BK522"/>
  <c r="BK520"/>
  <c r="J515"/>
  <c r="J508"/>
  <c r="BK505"/>
  <c r="J501"/>
  <c r="J476"/>
  <c r="BK451"/>
  <c r="J447"/>
  <c r="J444"/>
  <c r="J426"/>
  <c r="J423"/>
  <c r="J415"/>
  <c r="J395"/>
  <c r="J370"/>
  <c r="BK365"/>
  <c r="BK295"/>
  <c r="J286"/>
  <c r="J277"/>
  <c r="J268"/>
  <c r="BK215"/>
  <c r="J208"/>
  <c r="BK197"/>
  <c r="BK194"/>
  <c r="J187"/>
  <c r="BK184"/>
  <c r="J176"/>
  <c r="BK158"/>
  <c i="1" r="AS116"/>
  <c i="26" r="J136"/>
  <c r="J134"/>
  <c r="J130"/>
  <c r="J129"/>
  <c r="J126"/>
  <c r="J125"/>
  <c i="21" r="BK151"/>
  <c r="J149"/>
  <c r="BK147"/>
  <c r="BK146"/>
  <c r="BK143"/>
  <c r="BK142"/>
  <c r="J140"/>
  <c r="BK139"/>
  <c r="BK138"/>
  <c r="BK137"/>
  <c r="J135"/>
  <c r="J134"/>
  <c r="J133"/>
  <c r="BK132"/>
  <c r="J131"/>
  <c i="20" r="J164"/>
  <c r="BK162"/>
  <c r="BK160"/>
  <c r="BK158"/>
  <c r="BK157"/>
  <c r="BK156"/>
  <c r="BK155"/>
  <c r="J154"/>
  <c r="J153"/>
  <c r="BK151"/>
  <c r="BK150"/>
  <c r="BK149"/>
  <c r="J146"/>
  <c r="J145"/>
  <c r="J143"/>
  <c r="J141"/>
  <c r="J140"/>
  <c r="J139"/>
  <c r="J138"/>
  <c r="BK136"/>
  <c r="BK135"/>
  <c r="J134"/>
  <c r="BK132"/>
  <c r="J131"/>
  <c i="19" r="J264"/>
  <c r="J263"/>
  <c r="BK262"/>
  <c r="J259"/>
  <c r="BK258"/>
  <c r="J256"/>
  <c r="J255"/>
  <c r="BK253"/>
  <c r="BK252"/>
  <c r="J249"/>
  <c r="J247"/>
  <c r="BK245"/>
  <c r="J244"/>
  <c r="BK241"/>
  <c r="J240"/>
  <c r="J239"/>
  <c r="J238"/>
  <c r="J235"/>
  <c r="J231"/>
  <c r="J229"/>
  <c r="BK226"/>
  <c r="BK225"/>
  <c r="BK224"/>
  <c r="BK222"/>
  <c r="BK219"/>
  <c r="BK216"/>
  <c r="BK215"/>
  <c r="BK213"/>
  <c r="J212"/>
  <c r="J211"/>
  <c r="J210"/>
  <c r="J209"/>
  <c r="J208"/>
  <c r="J206"/>
  <c r="BK203"/>
  <c r="J201"/>
  <c r="BK198"/>
  <c r="J196"/>
  <c r="BK193"/>
  <c r="J192"/>
  <c r="BK191"/>
  <c r="J190"/>
  <c r="BK189"/>
  <c r="J188"/>
  <c r="J187"/>
  <c r="J186"/>
  <c r="J184"/>
  <c r="J183"/>
  <c r="J182"/>
  <c r="J181"/>
  <c r="BK178"/>
  <c r="BK175"/>
  <c r="BK173"/>
  <c r="J172"/>
  <c r="J171"/>
  <c r="J170"/>
  <c r="BK169"/>
  <c r="BK168"/>
  <c r="BK165"/>
  <c r="BK162"/>
  <c r="J158"/>
  <c r="BK156"/>
  <c r="J155"/>
  <c r="J154"/>
  <c r="J153"/>
  <c r="BK149"/>
  <c r="BK148"/>
  <c r="BK147"/>
  <c r="J146"/>
  <c r="J144"/>
  <c r="J143"/>
  <c r="BK142"/>
  <c r="BK141"/>
  <c r="BK140"/>
  <c i="18" r="J181"/>
  <c r="BK178"/>
  <c r="BK176"/>
  <c r="J173"/>
  <c r="BK163"/>
  <c r="J162"/>
  <c r="BK159"/>
  <c r="J155"/>
  <c r="J154"/>
  <c r="BK153"/>
  <c r="BK152"/>
  <c r="BK148"/>
  <c r="BK141"/>
  <c r="BK138"/>
  <c r="BK136"/>
  <c r="BK135"/>
  <c r="BK134"/>
  <c r="BK133"/>
  <c r="BK132"/>
  <c i="17" r="J161"/>
  <c r="BK159"/>
  <c r="BK158"/>
  <c r="BK155"/>
  <c r="J153"/>
  <c r="J151"/>
  <c r="J148"/>
  <c r="BK146"/>
  <c r="BK145"/>
  <c r="BK143"/>
  <c r="BK142"/>
  <c r="BK141"/>
  <c r="BK140"/>
  <c r="BK135"/>
  <c r="BK134"/>
  <c r="BK132"/>
  <c r="J129"/>
  <c i="16" r="J228"/>
  <c r="BK227"/>
  <c r="BK224"/>
  <c r="BK223"/>
  <c r="J220"/>
  <c r="J219"/>
  <c r="J216"/>
  <c r="J215"/>
  <c r="BK214"/>
  <c r="BK210"/>
  <c r="J208"/>
  <c r="BK199"/>
  <c r="J197"/>
  <c r="J196"/>
  <c r="J191"/>
  <c r="J189"/>
  <c r="J186"/>
  <c r="BK185"/>
  <c r="BK175"/>
  <c r="J173"/>
  <c r="BK172"/>
  <c r="J170"/>
  <c r="J169"/>
  <c r="BK167"/>
  <c r="BK166"/>
  <c r="J165"/>
  <c r="BK163"/>
  <c r="BK162"/>
  <c r="BK159"/>
  <c r="BK158"/>
  <c r="J156"/>
  <c r="J154"/>
  <c r="BK153"/>
  <c r="BK148"/>
  <c r="J143"/>
  <c r="J141"/>
  <c r="J140"/>
  <c r="J139"/>
  <c i="15" r="BK228"/>
  <c r="BK227"/>
  <c r="J225"/>
  <c r="BK224"/>
  <c r="J217"/>
  <c r="BK216"/>
  <c r="BK215"/>
  <c r="BK208"/>
  <c r="J207"/>
  <c r="BK205"/>
  <c r="BK201"/>
  <c r="J200"/>
  <c r="BK199"/>
  <c r="BK197"/>
  <c r="J196"/>
  <c r="BK194"/>
  <c r="BK193"/>
  <c r="BK191"/>
  <c r="BK180"/>
  <c r="J179"/>
  <c r="BK178"/>
  <c r="BK177"/>
  <c r="J174"/>
  <c r="BK171"/>
  <c r="J170"/>
  <c r="J165"/>
  <c r="BK160"/>
  <c r="BK159"/>
  <c r="J158"/>
  <c r="BK157"/>
  <c r="J155"/>
  <c r="J153"/>
  <c r="J152"/>
  <c r="BK149"/>
  <c r="BK147"/>
  <c r="J145"/>
  <c r="J144"/>
  <c r="J143"/>
  <c r="J141"/>
  <c i="14" r="BK225"/>
  <c r="J223"/>
  <c r="BK192"/>
  <c r="BK191"/>
  <c r="J189"/>
  <c r="J188"/>
  <c r="BK187"/>
  <c r="BK184"/>
  <c r="J182"/>
  <c r="BK180"/>
  <c r="BK179"/>
  <c r="BK178"/>
  <c r="BK177"/>
  <c r="BK175"/>
  <c r="BK173"/>
  <c r="BK172"/>
  <c r="BK170"/>
  <c r="J169"/>
  <c r="BK168"/>
  <c r="BK167"/>
  <c r="BK166"/>
  <c r="J165"/>
  <c r="BK164"/>
  <c r="J162"/>
  <c r="J160"/>
  <c r="BK159"/>
  <c r="BK156"/>
  <c r="J155"/>
  <c r="BK154"/>
  <c r="BK153"/>
  <c r="BK151"/>
  <c r="BK150"/>
  <c r="J148"/>
  <c r="J144"/>
  <c r="J143"/>
  <c r="BK139"/>
  <c i="13" r="BK276"/>
  <c r="J275"/>
  <c r="BK274"/>
  <c r="J271"/>
  <c r="BK263"/>
  <c r="BK260"/>
  <c r="J250"/>
  <c r="J245"/>
  <c r="BK244"/>
  <c r="J243"/>
  <c r="BK242"/>
  <c r="BK241"/>
  <c r="J238"/>
  <c r="J236"/>
  <c r="BK235"/>
  <c r="J234"/>
  <c r="BK233"/>
  <c r="BK232"/>
  <c r="J227"/>
  <c r="BK223"/>
  <c r="BK222"/>
  <c r="J219"/>
  <c r="J215"/>
  <c r="J213"/>
  <c r="J211"/>
  <c r="J209"/>
  <c r="BK208"/>
  <c r="J207"/>
  <c r="J206"/>
  <c r="J194"/>
  <c r="J190"/>
  <c r="BK189"/>
  <c r="J188"/>
  <c r="BK185"/>
  <c r="J184"/>
  <c r="J181"/>
  <c r="BK179"/>
  <c r="J178"/>
  <c r="J177"/>
  <c r="BK175"/>
  <c r="BK173"/>
  <c r="BK172"/>
  <c r="J171"/>
  <c r="J170"/>
  <c r="BK167"/>
  <c r="J164"/>
  <c r="J163"/>
  <c r="J161"/>
  <c r="J160"/>
  <c r="J158"/>
  <c r="BK157"/>
  <c r="J153"/>
  <c r="J149"/>
  <c r="BK148"/>
  <c r="BK145"/>
  <c r="J143"/>
  <c i="12" r="J217"/>
  <c r="J215"/>
  <c r="BK205"/>
  <c r="BK203"/>
  <c r="J199"/>
  <c r="J198"/>
  <c r="BK197"/>
  <c r="BK192"/>
  <c r="BK191"/>
  <c r="J190"/>
  <c r="J188"/>
  <c r="BK185"/>
  <c r="BK184"/>
  <c r="J183"/>
  <c r="J180"/>
  <c r="J179"/>
  <c r="BK174"/>
  <c r="BK172"/>
  <c r="J171"/>
  <c r="J167"/>
  <c r="J164"/>
  <c r="BK162"/>
  <c r="BK160"/>
  <c r="BK154"/>
  <c r="BK153"/>
  <c r="BK150"/>
  <c r="BK149"/>
  <c r="J144"/>
  <c r="J139"/>
  <c r="J138"/>
  <c r="J134"/>
  <c r="BK131"/>
  <c r="BK130"/>
  <c r="J129"/>
  <c i="11" r="BK329"/>
  <c r="BK326"/>
  <c r="J324"/>
  <c r="BK320"/>
  <c r="J319"/>
  <c r="BK316"/>
  <c r="BK315"/>
  <c r="J314"/>
  <c r="J311"/>
  <c r="J310"/>
  <c r="BK307"/>
  <c r="BK306"/>
  <c r="J305"/>
  <c r="BK303"/>
  <c r="BK302"/>
  <c r="J301"/>
  <c r="J299"/>
  <c r="BK298"/>
  <c r="BK297"/>
  <c r="J296"/>
  <c r="BK285"/>
  <c r="J284"/>
  <c r="J283"/>
  <c r="BK282"/>
  <c r="J281"/>
  <c r="BK276"/>
  <c r="J274"/>
  <c r="J271"/>
  <c r="BK270"/>
  <c r="BK268"/>
  <c r="BK267"/>
  <c r="J264"/>
  <c r="J263"/>
  <c r="J262"/>
  <c r="J261"/>
  <c r="J258"/>
  <c r="BK251"/>
  <c r="J250"/>
  <c r="BK249"/>
  <c r="BK246"/>
  <c r="BK239"/>
  <c r="BK237"/>
  <c r="J236"/>
  <c r="BK235"/>
  <c r="BK231"/>
  <c r="BK229"/>
  <c r="BK227"/>
  <c r="BK225"/>
  <c r="BK224"/>
  <c r="BK223"/>
  <c r="BK219"/>
  <c r="BK216"/>
  <c r="BK214"/>
  <c r="J213"/>
  <c r="J211"/>
  <c r="BK210"/>
  <c r="J203"/>
  <c r="BK202"/>
  <c r="J200"/>
  <c r="BK195"/>
  <c r="J194"/>
  <c r="BK193"/>
  <c r="J192"/>
  <c r="BK191"/>
  <c r="BK189"/>
  <c r="J188"/>
  <c r="J187"/>
  <c r="BK184"/>
  <c r="BK183"/>
  <c r="J182"/>
  <c r="J181"/>
  <c r="BK179"/>
  <c r="J173"/>
  <c r="J172"/>
  <c r="J171"/>
  <c r="BK167"/>
  <c r="BK166"/>
  <c r="BK165"/>
  <c r="J163"/>
  <c r="J161"/>
  <c r="J160"/>
  <c r="BK158"/>
  <c r="BK157"/>
  <c r="BK156"/>
  <c r="BK151"/>
  <c r="BK150"/>
  <c r="BK149"/>
  <c r="BK148"/>
  <c r="BK147"/>
  <c r="BK145"/>
  <c r="BK144"/>
  <c r="BK143"/>
  <c r="BK142"/>
  <c r="J141"/>
  <c r="BK139"/>
  <c r="J138"/>
  <c r="J136"/>
  <c r="BK135"/>
  <c r="J133"/>
  <c i="10" r="BK129"/>
  <c i="9" r="J142"/>
  <c r="BK141"/>
  <c r="BK138"/>
  <c r="BK137"/>
  <c r="BK136"/>
  <c r="BK133"/>
  <c r="J132"/>
  <c r="J129"/>
  <c i="8" r="BK148"/>
  <c r="BK144"/>
  <c r="BK143"/>
  <c r="J142"/>
  <c r="BK141"/>
  <c r="J140"/>
  <c r="BK137"/>
  <c r="BK134"/>
  <c r="BK133"/>
  <c r="BK132"/>
  <c r="BK131"/>
  <c r="BK130"/>
  <c r="J129"/>
  <c r="BK128"/>
  <c i="7" r="J129"/>
  <c r="J128"/>
  <c i="6" r="J372"/>
  <c r="J370"/>
  <c r="BK368"/>
  <c r="BK365"/>
  <c r="BK364"/>
  <c r="J361"/>
  <c r="J360"/>
  <c r="BK351"/>
  <c r="J344"/>
  <c r="J343"/>
  <c r="BK340"/>
  <c r="J339"/>
  <c r="J336"/>
  <c r="J333"/>
  <c r="J325"/>
  <c r="BK323"/>
  <c r="J316"/>
  <c r="J314"/>
  <c r="BK308"/>
  <c r="J295"/>
  <c r="J279"/>
  <c r="BK277"/>
  <c r="BK274"/>
  <c r="J272"/>
  <c r="J271"/>
  <c r="J259"/>
  <c r="BK245"/>
  <c r="BK243"/>
  <c r="J241"/>
  <c r="J237"/>
  <c r="BK231"/>
  <c r="BK228"/>
  <c r="J219"/>
  <c r="J204"/>
  <c r="J192"/>
  <c r="J189"/>
  <c r="J182"/>
  <c r="BK163"/>
  <c r="J155"/>
  <c r="BK152"/>
  <c r="BK151"/>
  <c r="J148"/>
  <c r="J146"/>
  <c r="J145"/>
  <c r="J141"/>
  <c i="5" r="J977"/>
  <c r="J971"/>
  <c r="BK968"/>
  <c r="J956"/>
  <c r="J952"/>
  <c r="J948"/>
  <c r="J946"/>
  <c r="BK939"/>
  <c r="J936"/>
  <c r="BK933"/>
  <c r="J930"/>
  <c r="J924"/>
  <c r="J921"/>
  <c r="BK918"/>
  <c r="J905"/>
  <c r="J878"/>
  <c r="BK865"/>
  <c r="J862"/>
  <c r="BK838"/>
  <c r="J827"/>
  <c r="BK820"/>
  <c r="J817"/>
  <c r="BK801"/>
  <c r="BK777"/>
  <c r="BK771"/>
  <c r="J721"/>
  <c r="J710"/>
  <c r="J707"/>
  <c r="BK675"/>
  <c r="BK673"/>
  <c r="BK670"/>
  <c r="BK646"/>
  <c r="BK637"/>
  <c r="BK628"/>
  <c r="BK622"/>
  <c r="BK618"/>
  <c r="J615"/>
  <c r="BK589"/>
  <c r="J578"/>
  <c r="BK571"/>
  <c r="J568"/>
  <c r="J565"/>
  <c r="BK561"/>
  <c r="BK551"/>
  <c r="BK546"/>
  <c r="J543"/>
  <c r="BK540"/>
  <c r="BK527"/>
  <c r="BK519"/>
  <c r="J509"/>
  <c r="J499"/>
  <c r="BK480"/>
  <c r="J477"/>
  <c r="BK468"/>
  <c r="J463"/>
  <c r="J460"/>
  <c r="J456"/>
  <c r="BK449"/>
  <c r="BK440"/>
  <c r="J434"/>
  <c r="J428"/>
  <c r="BK421"/>
  <c r="BK416"/>
  <c r="J383"/>
  <c r="J379"/>
  <c r="J369"/>
  <c r="J357"/>
  <c r="BK353"/>
  <c r="J331"/>
  <c r="BK323"/>
  <c r="J315"/>
  <c r="J305"/>
  <c r="J298"/>
  <c r="BK295"/>
  <c r="BK284"/>
  <c r="J236"/>
  <c r="J206"/>
  <c r="BK199"/>
  <c r="BK191"/>
  <c r="J188"/>
  <c r="BK171"/>
  <c r="J168"/>
  <c r="BK161"/>
  <c r="BK150"/>
  <c r="BK146"/>
  <c i="4" r="J1049"/>
  <c r="BK1043"/>
  <c r="J1040"/>
  <c r="J1036"/>
  <c r="BK1032"/>
  <c r="J1028"/>
  <c r="BK1024"/>
  <c r="BK1018"/>
  <c r="BK1014"/>
  <c r="J1008"/>
  <c r="J1005"/>
  <c r="BK1002"/>
  <c r="BK996"/>
  <c r="J990"/>
  <c r="J987"/>
  <c i="3" r="J788"/>
  <c r="J759"/>
  <c r="BK700"/>
  <c r="J691"/>
  <c r="BK684"/>
  <c r="J647"/>
  <c r="J641"/>
  <c r="J637"/>
  <c r="BK631"/>
  <c r="BK627"/>
  <c r="BK615"/>
  <c r="J609"/>
  <c r="J595"/>
  <c r="BK590"/>
  <c r="BK586"/>
  <c r="J550"/>
  <c r="BK532"/>
  <c r="BK524"/>
  <c r="J507"/>
  <c r="J504"/>
  <c r="BK502"/>
  <c r="BK496"/>
  <c r="BK493"/>
  <c r="BK490"/>
  <c r="J475"/>
  <c r="BK466"/>
  <c r="J457"/>
  <c r="J445"/>
  <c r="BK380"/>
  <c r="J364"/>
  <c r="BK355"/>
  <c r="BK346"/>
  <c r="BK342"/>
  <c r="J337"/>
  <c r="BK326"/>
  <c r="J321"/>
  <c r="BK261"/>
  <c r="J246"/>
  <c r="BK219"/>
  <c r="J211"/>
  <c r="J180"/>
  <c r="J173"/>
  <c r="BK170"/>
  <c r="J163"/>
  <c r="BK156"/>
  <c r="BK153"/>
  <c i="2" r="BK1019"/>
  <c r="J1016"/>
  <c r="J1013"/>
  <c r="BK1010"/>
  <c r="BK1004"/>
  <c r="BK993"/>
  <c r="BK987"/>
  <c r="J984"/>
  <c r="J981"/>
  <c r="J978"/>
  <c r="J975"/>
  <c r="J972"/>
  <c r="BK968"/>
  <c r="J936"/>
  <c r="J933"/>
  <c r="BK909"/>
  <c r="BK904"/>
  <c r="BK892"/>
  <c r="J889"/>
  <c r="BK880"/>
  <c r="BK866"/>
  <c r="BK854"/>
  <c r="BK850"/>
  <c r="J846"/>
  <c r="BK840"/>
  <c r="BK835"/>
  <c r="J830"/>
  <c r="BK826"/>
  <c r="BK820"/>
  <c r="J813"/>
  <c r="J807"/>
  <c r="BK759"/>
  <c r="BK725"/>
  <c r="BK697"/>
  <c r="J668"/>
  <c r="J640"/>
  <c r="BK625"/>
  <c r="BK613"/>
  <c r="BK608"/>
  <c r="J601"/>
  <c r="BK594"/>
  <c r="J588"/>
  <c r="BK584"/>
  <c r="BK580"/>
  <c r="BK577"/>
  <c r="BK568"/>
  <c r="BK552"/>
  <c r="J544"/>
  <c r="BK530"/>
  <c r="BK528"/>
  <c r="J520"/>
  <c r="BK496"/>
  <c r="J480"/>
  <c r="BK476"/>
  <c r="J473"/>
  <c r="J463"/>
  <c r="J455"/>
  <c r="BK447"/>
  <c r="BK444"/>
  <c r="BK420"/>
  <c r="J412"/>
  <c r="BK409"/>
  <c r="J388"/>
  <c r="J376"/>
  <c r="BK370"/>
  <c r="J368"/>
  <c r="J329"/>
  <c r="J316"/>
  <c r="J309"/>
  <c r="J305"/>
  <c r="BK291"/>
  <c r="J272"/>
  <c r="J265"/>
  <c r="BK230"/>
  <c r="J215"/>
  <c r="BK191"/>
  <c r="J184"/>
  <c r="BK179"/>
  <c r="J167"/>
  <c r="J162"/>
  <c r="BK149"/>
  <c i="1" r="AS122"/>
  <c r="AS110"/>
  <c i="13" r="BK279"/>
  <c r="J279"/>
  <c r="J278"/>
  <c r="J276"/>
  <c r="BK269"/>
  <c r="J268"/>
  <c r="J262"/>
  <c r="J260"/>
  <c r="BK259"/>
  <c r="J256"/>
  <c r="BK251"/>
  <c r="J249"/>
  <c r="BK245"/>
  <c r="BK221"/>
  <c r="BK217"/>
  <c r="J216"/>
  <c r="BK215"/>
  <c r="J214"/>
  <c r="BK212"/>
  <c r="BK209"/>
  <c r="J208"/>
  <c r="BK206"/>
  <c r="BK205"/>
  <c r="J204"/>
  <c r="BK201"/>
  <c r="J200"/>
  <c r="BK199"/>
  <c r="J198"/>
  <c r="BK197"/>
  <c r="BK196"/>
  <c r="J195"/>
  <c r="BK191"/>
  <c r="BK190"/>
  <c r="BK188"/>
  <c r="BK187"/>
  <c r="BK158"/>
  <c r="J156"/>
  <c r="J155"/>
  <c r="BK153"/>
  <c r="J148"/>
  <c r="J146"/>
  <c r="BK143"/>
  <c i="12" r="BK217"/>
  <c r="J203"/>
  <c r="BK200"/>
  <c r="BK199"/>
  <c r="BK198"/>
  <c r="BK196"/>
  <c r="J195"/>
  <c r="J194"/>
  <c r="BK189"/>
  <c r="J182"/>
  <c r="BK181"/>
  <c r="BK179"/>
  <c r="J178"/>
  <c r="BK175"/>
  <c r="BK173"/>
  <c r="J172"/>
  <c r="BK167"/>
  <c r="BK164"/>
  <c r="J163"/>
  <c r="BK161"/>
  <c r="J160"/>
  <c r="J159"/>
  <c r="J158"/>
  <c r="BK157"/>
  <c r="J156"/>
  <c r="J155"/>
  <c r="J154"/>
  <c r="J150"/>
  <c r="J149"/>
  <c r="J148"/>
  <c r="BK147"/>
  <c r="BK146"/>
  <c r="BK145"/>
  <c r="BK142"/>
  <c r="BK141"/>
  <c r="BK140"/>
  <c r="BK139"/>
  <c r="BK138"/>
  <c r="J137"/>
  <c r="BK136"/>
  <c r="BK133"/>
  <c r="BK132"/>
  <c r="J131"/>
  <c r="J130"/>
  <c r="J128"/>
  <c i="11" r="BK331"/>
  <c r="J330"/>
  <c r="J329"/>
  <c r="J328"/>
  <c r="BK321"/>
  <c r="J318"/>
  <c r="J317"/>
  <c r="BK313"/>
  <c r="J309"/>
  <c r="BK308"/>
  <c r="J307"/>
  <c r="J306"/>
  <c r="J304"/>
  <c r="BK299"/>
  <c r="BK296"/>
  <c r="J294"/>
  <c r="J293"/>
  <c r="BK292"/>
  <c r="J290"/>
  <c r="J289"/>
  <c r="BK287"/>
  <c r="BK286"/>
  <c r="J285"/>
  <c r="BK283"/>
  <c r="BK281"/>
  <c r="J280"/>
  <c r="BK279"/>
  <c r="BK277"/>
  <c r="BK273"/>
  <c r="BK272"/>
  <c r="BK271"/>
  <c r="J270"/>
  <c r="J268"/>
  <c r="BK266"/>
  <c r="J265"/>
  <c r="BK264"/>
  <c r="BK257"/>
  <c r="BK256"/>
  <c r="BK253"/>
  <c r="BK252"/>
  <c r="BK250"/>
  <c r="J249"/>
  <c r="J248"/>
  <c r="BK245"/>
  <c r="J238"/>
  <c r="J237"/>
  <c r="BK236"/>
  <c r="J232"/>
  <c r="J229"/>
  <c r="J228"/>
  <c r="BK226"/>
  <c r="J225"/>
  <c r="J224"/>
  <c r="J223"/>
  <c r="J222"/>
  <c r="J219"/>
  <c r="J218"/>
  <c r="J217"/>
  <c r="J215"/>
  <c r="BK211"/>
  <c r="J210"/>
  <c r="BK209"/>
  <c r="J208"/>
  <c r="J207"/>
  <c r="BK206"/>
  <c r="BK203"/>
  <c r="J202"/>
  <c r="J201"/>
  <c r="J196"/>
  <c r="BK188"/>
  <c r="BK185"/>
  <c r="J184"/>
  <c r="J183"/>
  <c r="BK182"/>
  <c r="BK181"/>
  <c r="J180"/>
  <c r="J179"/>
  <c r="J178"/>
  <c r="J177"/>
  <c r="J176"/>
  <c r="BK174"/>
  <c r="BK172"/>
  <c r="BK171"/>
  <c r="BK169"/>
  <c r="J168"/>
  <c r="J167"/>
  <c r="J164"/>
  <c r="J162"/>
  <c r="BK161"/>
  <c r="BK160"/>
  <c r="J159"/>
  <c r="J157"/>
  <c r="J155"/>
  <c r="BK154"/>
  <c r="J153"/>
  <c r="BK152"/>
  <c r="J151"/>
  <c r="J150"/>
  <c r="J149"/>
  <c r="J147"/>
  <c r="BK146"/>
  <c r="J144"/>
  <c r="J142"/>
  <c r="BK141"/>
  <c r="BK140"/>
  <c r="BK137"/>
  <c r="J135"/>
  <c r="BK134"/>
  <c r="BK133"/>
  <c r="J132"/>
  <c r="BK131"/>
  <c i="10" r="J131"/>
  <c r="BK130"/>
  <c i="9" r="BK143"/>
  <c r="BK142"/>
  <c r="BK139"/>
  <c r="J138"/>
  <c r="J137"/>
  <c r="J136"/>
  <c r="J135"/>
  <c r="J134"/>
  <c r="BK130"/>
  <c r="BK129"/>
  <c r="BK128"/>
  <c i="8" r="J153"/>
  <c r="BK150"/>
  <c r="J149"/>
  <c r="BK147"/>
  <c r="J146"/>
  <c r="BK142"/>
  <c r="J141"/>
  <c r="BK140"/>
  <c r="BK139"/>
  <c r="BK138"/>
  <c r="J137"/>
  <c r="BK135"/>
  <c r="J134"/>
  <c r="J133"/>
  <c r="J132"/>
  <c r="J131"/>
  <c r="BK129"/>
  <c i="7" r="J132"/>
  <c r="J130"/>
  <c r="BK129"/>
  <c i="6" r="J364"/>
  <c r="BK360"/>
  <c r="J356"/>
  <c r="J351"/>
  <c r="BK349"/>
  <c r="BK348"/>
  <c r="BK347"/>
  <c r="BK344"/>
  <c r="BK339"/>
  <c r="J335"/>
  <c r="BK333"/>
  <c r="BK316"/>
  <c r="BK314"/>
  <c r="J308"/>
  <c r="J267"/>
  <c r="BK256"/>
  <c r="BK248"/>
  <c r="J245"/>
  <c r="J243"/>
  <c r="BK239"/>
  <c r="BK237"/>
  <c r="J217"/>
  <c r="BK202"/>
  <c r="BK189"/>
  <c r="BK188"/>
  <c r="J185"/>
  <c r="J170"/>
  <c r="BK166"/>
  <c r="J152"/>
  <c r="BK150"/>
  <c r="BK148"/>
  <c r="BK147"/>
  <c r="BK143"/>
  <c i="4" r="BK922"/>
  <c r="J915"/>
  <c r="BK900"/>
  <c r="J884"/>
  <c r="BK869"/>
  <c r="BK862"/>
  <c r="J853"/>
  <c r="J839"/>
  <c r="BK832"/>
  <c r="J813"/>
  <c r="J768"/>
  <c r="BK699"/>
  <c r="BK670"/>
  <c r="BK642"/>
  <c r="BK640"/>
  <c r="BK637"/>
  <c r="J633"/>
  <c r="BK609"/>
  <c r="BK604"/>
  <c r="J591"/>
  <c r="BK589"/>
  <c r="BK585"/>
  <c r="BK582"/>
  <c r="BK545"/>
  <c r="J542"/>
  <c r="J516"/>
  <c r="J488"/>
  <c r="J482"/>
  <c r="J477"/>
  <c r="BK473"/>
  <c r="BK467"/>
  <c r="BK451"/>
  <c r="BK436"/>
  <c r="J415"/>
  <c r="J411"/>
  <c r="J385"/>
  <c r="J366"/>
  <c r="BK341"/>
  <c r="J336"/>
  <c r="J332"/>
  <c r="BK314"/>
  <c r="BK297"/>
  <c r="BK294"/>
  <c r="J278"/>
  <c r="J241"/>
  <c r="J235"/>
  <c r="J227"/>
  <c r="J223"/>
  <c r="BK216"/>
  <c r="J210"/>
  <c r="BK201"/>
  <c r="J194"/>
  <c r="BK170"/>
  <c r="J167"/>
  <c r="J163"/>
  <c r="BK156"/>
  <c r="BK153"/>
  <c r="BK149"/>
  <c r="J145"/>
  <c i="3" r="J1124"/>
  <c r="BK1121"/>
  <c r="J1118"/>
  <c r="J1115"/>
  <c r="BK1111"/>
  <c r="J1107"/>
  <c r="BK1103"/>
  <c r="BK1092"/>
  <c r="BK1086"/>
  <c r="BK1080"/>
  <c r="J1077"/>
  <c r="J1074"/>
  <c r="J1068"/>
  <c r="J1065"/>
  <c r="J1059"/>
  <c r="BK1056"/>
  <c r="J1026"/>
  <c r="J1008"/>
  <c r="BK1000"/>
  <c r="J982"/>
  <c r="BK977"/>
  <c r="BK968"/>
  <c r="J932"/>
  <c r="J919"/>
  <c r="BK916"/>
  <c r="J909"/>
  <c r="J898"/>
  <c r="BK883"/>
  <c i="18" r="J163"/>
  <c r="BK160"/>
  <c r="J158"/>
  <c r="BK155"/>
  <c r="BK154"/>
  <c r="J153"/>
  <c r="J151"/>
  <c r="J148"/>
  <c r="BK147"/>
  <c r="BK146"/>
  <c r="BK145"/>
  <c r="BK143"/>
  <c r="BK140"/>
  <c r="BK139"/>
  <c r="J138"/>
  <c r="J136"/>
  <c r="J134"/>
  <c r="J132"/>
  <c i="17" r="J164"/>
  <c r="BK162"/>
  <c r="J156"/>
  <c r="BK154"/>
  <c r="BK152"/>
  <c r="J150"/>
  <c r="BK147"/>
  <c r="J143"/>
  <c r="J139"/>
  <c r="J131"/>
  <c r="J130"/>
  <c r="J128"/>
  <c i="16" r="BK228"/>
  <c r="J227"/>
  <c r="BK225"/>
  <c r="J221"/>
  <c i="15" r="J228"/>
  <c r="BK225"/>
  <c r="J219"/>
  <c r="J213"/>
  <c r="J210"/>
  <c r="BK206"/>
  <c r="J201"/>
  <c r="J199"/>
  <c r="J197"/>
  <c r="BK195"/>
  <c r="BK189"/>
  <c r="J186"/>
  <c r="BK184"/>
  <c r="BK183"/>
  <c r="J181"/>
  <c r="J177"/>
  <c r="J172"/>
  <c r="J171"/>
  <c r="J167"/>
  <c r="BK166"/>
  <c r="BK163"/>
  <c r="J156"/>
  <c r="BK155"/>
  <c r="J154"/>
  <c r="BK153"/>
  <c r="BK152"/>
  <c r="J150"/>
  <c r="BK148"/>
  <c r="BK145"/>
  <c r="BK144"/>
  <c i="13" r="BK161"/>
  <c r="BK160"/>
  <c r="BK159"/>
  <c r="J151"/>
  <c i="11" r="BK328"/>
  <c r="BK327"/>
  <c r="J326"/>
  <c r="BK324"/>
  <c r="J323"/>
  <c r="BK319"/>
  <c r="BK318"/>
  <c r="BK312"/>
  <c r="BK311"/>
  <c r="BK310"/>
  <c r="BK309"/>
  <c r="J308"/>
  <c r="BK304"/>
  <c r="J298"/>
  <c r="J297"/>
  <c r="BK294"/>
  <c r="BK293"/>
  <c r="BK291"/>
  <c r="BK288"/>
  <c r="J287"/>
  <c r="J286"/>
  <c r="BK284"/>
  <c r="J279"/>
  <c r="J278"/>
  <c r="J276"/>
  <c r="BK275"/>
  <c r="BK274"/>
  <c r="J272"/>
  <c r="BK269"/>
  <c r="J267"/>
  <c r="BK262"/>
  <c r="BK261"/>
  <c r="J260"/>
  <c r="BK259"/>
  <c r="J257"/>
  <c r="J255"/>
  <c r="J254"/>
  <c r="J253"/>
  <c r="J252"/>
  <c r="J251"/>
  <c r="BK248"/>
  <c r="J247"/>
  <c r="J246"/>
  <c r="J245"/>
  <c r="J244"/>
  <c r="J243"/>
  <c r="BK242"/>
  <c r="J241"/>
  <c r="J240"/>
  <c r="J239"/>
  <c r="BK238"/>
  <c r="J235"/>
  <c r="BK233"/>
  <c r="BK232"/>
  <c r="BK230"/>
  <c r="J221"/>
  <c r="J220"/>
  <c r="BK215"/>
  <c r="J214"/>
  <c r="BK213"/>
  <c r="BK212"/>
  <c r="J209"/>
  <c r="J205"/>
  <c r="J204"/>
  <c r="BK201"/>
  <c r="J199"/>
  <c r="J198"/>
  <c r="BK194"/>
  <c r="J193"/>
  <c r="J191"/>
  <c r="J189"/>
  <c r="J186"/>
  <c r="J185"/>
  <c r="BK178"/>
  <c r="J175"/>
  <c r="BK173"/>
  <c r="J165"/>
  <c r="BK164"/>
  <c r="BK162"/>
  <c r="BK155"/>
  <c r="BK153"/>
  <c r="J148"/>
  <c r="J140"/>
  <c r="BK138"/>
  <c r="J137"/>
  <c r="BK132"/>
  <c r="J131"/>
  <c i="10" r="BK131"/>
  <c r="J129"/>
  <c r="BK128"/>
  <c r="BK127"/>
  <c i="9" r="BK144"/>
  <c r="J141"/>
  <c r="J139"/>
  <c r="BK132"/>
  <c r="J131"/>
  <c r="J128"/>
  <c i="8" r="BK153"/>
  <c r="J152"/>
  <c r="BK149"/>
  <c r="J148"/>
  <c r="BK145"/>
  <c r="J144"/>
  <c r="J143"/>
  <c r="J139"/>
  <c r="J138"/>
  <c r="J136"/>
  <c r="J130"/>
  <c i="7" r="BK128"/>
  <c i="6" r="J365"/>
  <c r="BK361"/>
  <c r="J359"/>
  <c r="BK354"/>
  <c r="BK343"/>
  <c r="J340"/>
  <c r="BK336"/>
  <c r="BK335"/>
  <c r="J292"/>
  <c r="J277"/>
  <c r="BK267"/>
  <c r="J248"/>
  <c r="J239"/>
  <c r="J230"/>
  <c r="BK219"/>
  <c r="BK217"/>
  <c r="BK204"/>
  <c r="J202"/>
  <c r="BK185"/>
  <c r="BK182"/>
  <c r="J176"/>
  <c r="BK170"/>
  <c r="J166"/>
  <c r="J163"/>
  <c r="BK155"/>
  <c r="J151"/>
  <c r="J150"/>
  <c r="J147"/>
  <c r="J143"/>
  <c r="BK141"/>
  <c r="BK131"/>
  <c i="5" r="BK924"/>
  <c r="BK921"/>
  <c r="J915"/>
  <c r="BK909"/>
  <c r="BK905"/>
  <c r="BK878"/>
  <c r="J858"/>
  <c r="J838"/>
  <c r="BK830"/>
  <c r="J811"/>
  <c r="J808"/>
  <c r="BK797"/>
  <c r="J790"/>
  <c r="BK787"/>
  <c r="J777"/>
  <c r="J675"/>
  <c r="J670"/>
  <c r="J646"/>
  <c r="J637"/>
  <c r="J624"/>
  <c r="BK615"/>
  <c r="J604"/>
  <c r="BK600"/>
  <c r="BK594"/>
  <c r="J584"/>
  <c r="J580"/>
  <c r="BK575"/>
  <c r="BK543"/>
  <c r="BK530"/>
  <c r="J523"/>
  <c r="J519"/>
  <c r="BK515"/>
  <c r="BK509"/>
  <c r="BK499"/>
  <c r="J493"/>
  <c r="J482"/>
  <c r="BK471"/>
  <c r="J468"/>
  <c r="J466"/>
  <c r="BK446"/>
  <c r="BK432"/>
  <c r="BK428"/>
  <c r="J425"/>
  <c r="J416"/>
  <c r="J412"/>
  <c r="BK407"/>
  <c r="J405"/>
  <c r="BK372"/>
  <c r="BK364"/>
  <c r="BK357"/>
  <c r="J347"/>
  <c r="J343"/>
  <c r="J327"/>
  <c r="BK315"/>
  <c r="J310"/>
  <c r="BK291"/>
  <c r="BK288"/>
  <c r="J284"/>
  <c r="BK279"/>
  <c r="J233"/>
  <c r="J228"/>
  <c r="BK221"/>
  <c r="BK217"/>
  <c r="BK211"/>
  <c r="J171"/>
  <c r="BK168"/>
  <c r="J164"/>
  <c r="BK157"/>
  <c r="J154"/>
  <c i="4" r="BK990"/>
  <c r="BK987"/>
  <c r="J984"/>
  <c r="BK977"/>
  <c r="BK934"/>
  <c r="J929"/>
  <c r="BK915"/>
  <c r="BK905"/>
  <c r="J900"/>
  <c r="BK895"/>
  <c r="J865"/>
  <c r="BK846"/>
  <c r="J835"/>
  <c r="J829"/>
  <c r="BK826"/>
  <c r="J763"/>
  <c r="J761"/>
  <c r="J727"/>
  <c r="J670"/>
  <c r="J622"/>
  <c r="J618"/>
  <c r="BK599"/>
  <c r="BK595"/>
  <c r="BK579"/>
  <c r="J575"/>
  <c r="BK571"/>
  <c r="J564"/>
  <c r="J561"/>
  <c r="BK556"/>
  <c r="J551"/>
  <c r="J547"/>
  <c r="BK538"/>
  <c r="BK516"/>
  <c r="J509"/>
  <c r="BK506"/>
  <c r="J503"/>
  <c r="J496"/>
  <c r="BK492"/>
  <c r="BK488"/>
  <c r="BK482"/>
  <c r="BK457"/>
  <c r="BK446"/>
  <c r="BK443"/>
  <c r="BK439"/>
  <c r="J436"/>
  <c r="J426"/>
  <c r="J417"/>
  <c r="BK408"/>
  <c r="J404"/>
  <c r="J395"/>
  <c r="BK390"/>
  <c r="J388"/>
  <c r="BK366"/>
  <c r="J362"/>
  <c r="J355"/>
  <c r="BK345"/>
  <c r="BK336"/>
  <c r="J309"/>
  <c r="BK304"/>
  <c r="BK301"/>
  <c r="BK283"/>
  <c r="BK220"/>
  <c r="J216"/>
  <c r="J201"/>
  <c r="BK190"/>
  <c r="BK167"/>
  <c r="J153"/>
  <c r="BK145"/>
  <c i="3" r="BK1065"/>
  <c r="BK1062"/>
  <c r="J1056"/>
  <c r="J1014"/>
  <c r="J1011"/>
  <c r="BK987"/>
  <c r="J971"/>
  <c r="BK932"/>
  <c r="BK928"/>
  <c r="J925"/>
  <c r="J905"/>
  <c r="BK898"/>
  <c r="J892"/>
  <c r="J656"/>
  <c r="BK651"/>
  <c r="BK637"/>
  <c r="J634"/>
  <c r="J631"/>
  <c r="BK604"/>
  <c r="BK599"/>
  <c r="J593"/>
  <c r="J576"/>
  <c r="J569"/>
  <c r="BK556"/>
  <c r="J553"/>
  <c r="J535"/>
  <c r="J528"/>
  <c r="BK518"/>
  <c r="BK504"/>
  <c r="BK501"/>
  <c r="J498"/>
  <c r="BK482"/>
  <c r="BK469"/>
  <c r="J461"/>
  <c r="BK457"/>
  <c r="BK454"/>
  <c r="BK450"/>
  <c r="BK436"/>
  <c r="BK431"/>
  <c r="J412"/>
  <c r="J402"/>
  <c r="J380"/>
  <c r="J375"/>
  <c r="J359"/>
  <c r="J333"/>
  <c r="J326"/>
  <c r="BK317"/>
  <c r="BK312"/>
  <c r="J258"/>
  <c r="BK253"/>
  <c r="J214"/>
  <c r="J207"/>
  <c r="BK200"/>
  <c r="BK197"/>
  <c r="BK177"/>
  <c i="2" r="BK978"/>
  <c r="BK975"/>
  <c r="BK972"/>
  <c r="BK964"/>
  <c r="J961"/>
  <c r="J880"/>
  <c r="BK861"/>
  <c r="BK858"/>
  <c r="J843"/>
  <c r="J826"/>
  <c r="J820"/>
  <c r="BK813"/>
  <c r="BK767"/>
  <c r="J761"/>
  <c r="J725"/>
  <c r="J638"/>
  <c r="J629"/>
  <c r="J621"/>
  <c r="J604"/>
  <c r="J590"/>
  <c r="BK588"/>
  <c r="J584"/>
  <c r="J580"/>
  <c r="BK573"/>
  <c r="J568"/>
  <c r="BK557"/>
  <c r="J536"/>
  <c r="BK511"/>
  <c r="J496"/>
  <c r="J484"/>
  <c r="BK455"/>
  <c r="BK435"/>
  <c r="BK430"/>
  <c r="J424"/>
  <c r="J420"/>
  <c r="BK418"/>
  <c r="J406"/>
  <c r="BK403"/>
  <c r="J400"/>
  <c r="J397"/>
  <c r="BK392"/>
  <c r="BK376"/>
  <c r="BK368"/>
  <c r="J365"/>
  <c r="J346"/>
  <c r="BK329"/>
  <c r="J325"/>
  <c r="BK321"/>
  <c r="BK313"/>
  <c r="BK301"/>
  <c r="J295"/>
  <c r="J281"/>
  <c r="J260"/>
  <c r="BK219"/>
  <c r="BK202"/>
  <c r="J197"/>
  <c r="J191"/>
  <c r="J179"/>
  <c r="J173"/>
  <c r="BK146"/>
  <c i="1" r="AS102"/>
  <c r="AS95"/>
  <c i="2" l="1" r="R145"/>
  <c r="T145"/>
  <c r="BK201"/>
  <c r="J201"/>
  <c r="J101"/>
  <c r="T214"/>
  <c r="BK300"/>
  <c r="J300"/>
  <c r="J104"/>
  <c r="R333"/>
  <c r="R369"/>
  <c r="R425"/>
  <c r="R529"/>
  <c r="BK589"/>
  <c r="J589"/>
  <c r="J112"/>
  <c r="P639"/>
  <c r="P766"/>
  <c r="R825"/>
  <c r="R865"/>
  <c r="T865"/>
  <c r="T996"/>
  <c i="3" r="BK169"/>
  <c r="J169"/>
  <c r="J100"/>
  <c r="P218"/>
  <c r="T257"/>
  <c r="T329"/>
  <c r="BK411"/>
  <c r="J411"/>
  <c r="J105"/>
  <c r="P435"/>
  <c r="R462"/>
  <c r="T503"/>
  <c r="BK642"/>
  <c r="J642"/>
  <c r="J111"/>
  <c r="R699"/>
  <c r="R829"/>
  <c r="R891"/>
  <c r="R904"/>
  <c r="R931"/>
  <c r="T1025"/>
  <c r="BK1098"/>
  <c r="J1098"/>
  <c r="J121"/>
  <c i="4" r="BK159"/>
  <c r="J159"/>
  <c r="J100"/>
  <c r="BK209"/>
  <c r="J209"/>
  <c r="J101"/>
  <c r="P231"/>
  <c r="R293"/>
  <c r="R325"/>
  <c r="R365"/>
  <c r="R416"/>
  <c r="T456"/>
  <c r="BK590"/>
  <c r="J590"/>
  <c r="J111"/>
  <c r="R641"/>
  <c r="BK767"/>
  <c r="J767"/>
  <c r="J114"/>
  <c r="BK825"/>
  <c r="J825"/>
  <c r="J115"/>
  <c r="T825"/>
  <c r="R868"/>
  <c r="BK949"/>
  <c r="J949"/>
  <c r="J118"/>
  <c r="T1023"/>
  <c i="5" r="BK145"/>
  <c r="P160"/>
  <c r="BK232"/>
  <c r="J232"/>
  <c r="J102"/>
  <c r="P294"/>
  <c r="P326"/>
  <c r="R382"/>
  <c r="T406"/>
  <c r="BK467"/>
  <c r="J467"/>
  <c r="J108"/>
  <c r="BK481"/>
  <c r="J481"/>
  <c r="J110"/>
  <c r="P579"/>
  <c r="P623"/>
  <c r="BK674"/>
  <c r="J674"/>
  <c r="J113"/>
  <c r="P725"/>
  <c r="BK796"/>
  <c r="J796"/>
  <c r="J117"/>
  <c r="R796"/>
  <c r="P826"/>
  <c r="R877"/>
  <c r="P951"/>
  <c i="6" r="T130"/>
  <c r="T144"/>
  <c r="P154"/>
  <c r="R238"/>
  <c r="BK273"/>
  <c r="J273"/>
  <c r="J105"/>
  <c r="BK355"/>
  <c r="J355"/>
  <c r="J106"/>
  <c i="7" r="P127"/>
  <c r="P126"/>
  <c i="1" r="AU103"/>
  <c i="8" r="R127"/>
  <c r="T151"/>
  <c i="9" r="T127"/>
  <c r="P140"/>
  <c i="10" r="P126"/>
  <c r="P125"/>
  <c i="1" r="AU106"/>
  <c i="11" r="BK130"/>
  <c r="BK170"/>
  <c r="J170"/>
  <c r="J101"/>
  <c r="BK190"/>
  <c r="J190"/>
  <c r="J102"/>
  <c r="P190"/>
  <c r="P197"/>
  <c r="P295"/>
  <c r="T295"/>
  <c r="T322"/>
  <c i="16" r="P138"/>
  <c r="BK146"/>
  <c r="J146"/>
  <c r="J103"/>
  <c r="BK161"/>
  <c r="J161"/>
  <c r="J104"/>
  <c r="BK176"/>
  <c r="J176"/>
  <c r="J105"/>
  <c r="P182"/>
  <c r="R188"/>
  <c r="T198"/>
  <c r="T209"/>
  <c r="P218"/>
  <c r="R222"/>
  <c r="P226"/>
  <c i="17" r="P127"/>
  <c r="R136"/>
  <c r="R160"/>
  <c i="18" r="P129"/>
  <c i="3" r="R144"/>
  <c r="R169"/>
  <c r="BK257"/>
  <c r="J257"/>
  <c r="J102"/>
  <c r="BK329"/>
  <c r="J329"/>
  <c r="J103"/>
  <c r="R363"/>
  <c r="T411"/>
  <c r="P462"/>
  <c r="BK503"/>
  <c r="J503"/>
  <c r="J109"/>
  <c r="R594"/>
  <c r="BK699"/>
  <c r="J699"/>
  <c r="J112"/>
  <c r="P829"/>
  <c r="P891"/>
  <c r="P904"/>
  <c r="P931"/>
  <c r="P1025"/>
  <c r="T1098"/>
  <c i="5" r="BK826"/>
  <c r="J826"/>
  <c r="J118"/>
  <c r="T877"/>
  <c r="T951"/>
  <c i="6" r="BK144"/>
  <c r="J144"/>
  <c r="J101"/>
  <c r="BK154"/>
  <c r="BK153"/>
  <c r="J153"/>
  <c r="J102"/>
  <c r="BK238"/>
  <c r="J238"/>
  <c r="J104"/>
  <c r="R273"/>
  <c r="R355"/>
  <c i="7" r="R127"/>
  <c r="R126"/>
  <c i="8" r="BK127"/>
  <c r="J127"/>
  <c r="J101"/>
  <c r="BK151"/>
  <c r="J151"/>
  <c r="J102"/>
  <c i="9" r="P127"/>
  <c r="P126"/>
  <c i="1" r="AU105"/>
  <c i="9" r="T140"/>
  <c i="10" r="BK126"/>
  <c r="BK125"/>
  <c r="J125"/>
  <c i="11" r="T130"/>
  <c r="P170"/>
  <c r="BK197"/>
  <c r="J197"/>
  <c r="J103"/>
  <c r="BK295"/>
  <c r="J295"/>
  <c r="J104"/>
  <c i="12" r="BK127"/>
  <c r="BK152"/>
  <c r="J152"/>
  <c r="J101"/>
  <c r="BK201"/>
  <c r="J201"/>
  <c r="J102"/>
  <c r="T201"/>
  <c r="R204"/>
  <c i="2" r="BK145"/>
  <c r="J145"/>
  <c r="J99"/>
  <c r="P161"/>
  <c r="P214"/>
  <c r="T280"/>
  <c r="BK333"/>
  <c r="J333"/>
  <c r="J105"/>
  <c r="P369"/>
  <c r="R396"/>
  <c r="BK425"/>
  <c r="J425"/>
  <c r="J109"/>
  <c r="P529"/>
  <c r="P589"/>
  <c r="R639"/>
  <c r="R766"/>
  <c r="BK865"/>
  <c r="J865"/>
  <c r="J118"/>
  <c r="R932"/>
  <c r="P996"/>
  <c i="4" r="P144"/>
  <c r="P159"/>
  <c r="BK231"/>
  <c r="J231"/>
  <c r="J102"/>
  <c r="BK293"/>
  <c r="J293"/>
  <c r="J103"/>
  <c r="P325"/>
  <c r="T365"/>
  <c r="BK416"/>
  <c r="J416"/>
  <c r="J107"/>
  <c r="BK456"/>
  <c r="J456"/>
  <c r="J109"/>
  <c r="P546"/>
  <c r="BK641"/>
  <c r="J641"/>
  <c r="J112"/>
  <c r="P767"/>
  <c r="BK838"/>
  <c r="J838"/>
  <c r="J116"/>
  <c r="T838"/>
  <c r="P949"/>
  <c i="5" r="R160"/>
  <c r="R210"/>
  <c r="T210"/>
  <c r="BK294"/>
  <c r="J294"/>
  <c r="J103"/>
  <c r="R326"/>
  <c r="BK406"/>
  <c r="J406"/>
  <c r="J106"/>
  <c r="BK433"/>
  <c r="J433"/>
  <c r="J107"/>
  <c r="P467"/>
  <c r="P481"/>
  <c r="R579"/>
  <c r="T623"/>
  <c r="BK725"/>
  <c r="J725"/>
  <c r="J115"/>
  <c r="P783"/>
  <c r="T796"/>
  <c r="BK877"/>
  <c r="J877"/>
  <c r="J119"/>
  <c r="BK951"/>
  <c r="J951"/>
  <c r="J122"/>
  <c i="6" r="P130"/>
  <c r="R144"/>
  <c r="R154"/>
  <c r="R153"/>
  <c r="P273"/>
  <c r="T355"/>
  <c i="7" r="BK127"/>
  <c r="J127"/>
  <c r="J101"/>
  <c i="8" r="T127"/>
  <c r="T126"/>
  <c r="P151"/>
  <c i="9" r="R127"/>
  <c r="R126"/>
  <c r="R140"/>
  <c i="10" r="R126"/>
  <c r="R125"/>
  <c i="11" r="P130"/>
  <c r="T170"/>
  <c r="T190"/>
  <c r="T197"/>
  <c r="R295"/>
  <c r="BK322"/>
  <c r="J322"/>
  <c r="J105"/>
  <c r="BK325"/>
  <c r="J325"/>
  <c r="J106"/>
  <c r="T325"/>
  <c i="12" r="P127"/>
  <c r="R152"/>
  <c r="P201"/>
  <c r="T204"/>
  <c i="13" r="P142"/>
  <c r="BK152"/>
  <c r="J152"/>
  <c r="J102"/>
  <c r="T152"/>
  <c r="R162"/>
  <c r="R182"/>
  <c r="P202"/>
  <c r="BK210"/>
  <c r="J210"/>
  <c r="J106"/>
  <c r="R210"/>
  <c r="P218"/>
  <c r="T218"/>
  <c r="P224"/>
  <c r="R224"/>
  <c r="P230"/>
  <c r="T230"/>
  <c r="P240"/>
  <c r="BK252"/>
  <c r="J252"/>
  <c r="J111"/>
  <c r="R252"/>
  <c r="P255"/>
  <c r="T255"/>
  <c r="P258"/>
  <c r="BK261"/>
  <c r="J261"/>
  <c r="J114"/>
  <c r="T261"/>
  <c r="T267"/>
  <c r="R273"/>
  <c r="BK277"/>
  <c r="J277"/>
  <c r="J117"/>
  <c r="T277"/>
  <c i="14" r="P138"/>
  <c r="BK142"/>
  <c r="J142"/>
  <c r="J102"/>
  <c r="BK146"/>
  <c r="J146"/>
  <c r="J103"/>
  <c r="R146"/>
  <c r="R161"/>
  <c r="BK176"/>
  <c r="J176"/>
  <c r="J105"/>
  <c r="T176"/>
  <c r="P196"/>
  <c r="T207"/>
  <c r="R210"/>
  <c r="R216"/>
  <c r="BK224"/>
  <c r="J224"/>
  <c r="J113"/>
  <c r="T224"/>
  <c i="15" r="T138"/>
  <c r="R142"/>
  <c r="T142"/>
  <c r="T146"/>
  <c r="BK176"/>
  <c r="J176"/>
  <c r="J105"/>
  <c r="T176"/>
  <c r="T182"/>
  <c r="T188"/>
  <c r="P209"/>
  <c r="T212"/>
  <c r="R218"/>
  <c r="P222"/>
  <c r="T226"/>
  <c i="16" r="BK138"/>
  <c r="J138"/>
  <c r="J101"/>
  <c r="BK142"/>
  <c r="J142"/>
  <c r="J102"/>
  <c r="P146"/>
  <c r="T161"/>
  <c r="BK182"/>
  <c r="J182"/>
  <c r="J106"/>
  <c r="P188"/>
  <c r="R198"/>
  <c r="R209"/>
  <c r="T212"/>
  <c r="P222"/>
  <c r="T226"/>
  <c i="17" r="BK127"/>
  <c r="J127"/>
  <c r="J100"/>
  <c r="T136"/>
  <c r="P160"/>
  <c i="18" r="T129"/>
  <c r="R161"/>
  <c i="19" r="T136"/>
  <c r="P177"/>
  <c r="BK218"/>
  <c r="J218"/>
  <c r="J104"/>
  <c r="P218"/>
  <c r="P228"/>
  <c r="BK232"/>
  <c r="J232"/>
  <c r="J107"/>
  <c r="T232"/>
  <c r="T237"/>
  <c r="P254"/>
  <c i="20" r="BK129"/>
  <c r="J129"/>
  <c r="J102"/>
  <c r="T129"/>
  <c r="T148"/>
  <c i="26" r="R124"/>
  <c r="BK131"/>
  <c r="J131"/>
  <c r="J100"/>
  <c r="BK154"/>
  <c r="J154"/>
  <c r="J102"/>
  <c i="2" r="P145"/>
  <c r="R161"/>
  <c r="P201"/>
  <c r="R201"/>
  <c r="T201"/>
  <c r="BK280"/>
  <c r="J280"/>
  <c r="J103"/>
  <c r="P300"/>
  <c r="T333"/>
  <c r="P396"/>
  <c r="T396"/>
  <c r="BK419"/>
  <c r="J419"/>
  <c r="J108"/>
  <c r="P419"/>
  <c r="R419"/>
  <c r="T419"/>
  <c r="BK529"/>
  <c r="J529"/>
  <c r="J111"/>
  <c r="R589"/>
  <c r="BK639"/>
  <c r="J639"/>
  <c r="J113"/>
  <c r="BK766"/>
  <c r="J766"/>
  <c r="J115"/>
  <c r="BK825"/>
  <c r="J825"/>
  <c r="J117"/>
  <c r="T825"/>
  <c r="BK932"/>
  <c r="J932"/>
  <c r="J119"/>
  <c i="3" r="P169"/>
  <c r="R218"/>
  <c r="T218"/>
  <c r="P329"/>
  <c r="T363"/>
  <c r="BK435"/>
  <c r="J435"/>
  <c r="J106"/>
  <c r="T435"/>
  <c r="P503"/>
  <c r="T594"/>
  <c r="P699"/>
  <c r="BK829"/>
  <c r="J829"/>
  <c r="J114"/>
  <c r="BK891"/>
  <c r="J891"/>
  <c r="J115"/>
  <c r="T891"/>
  <c r="BK931"/>
  <c r="J931"/>
  <c r="J117"/>
  <c r="BK1025"/>
  <c r="J1025"/>
  <c r="J118"/>
  <c r="P1098"/>
  <c i="4" r="R159"/>
  <c r="T231"/>
  <c r="T293"/>
  <c r="BK365"/>
  <c r="J365"/>
  <c r="J105"/>
  <c r="P389"/>
  <c r="T389"/>
  <c r="R456"/>
  <c r="T546"/>
  <c r="P641"/>
  <c r="T767"/>
  <c r="R825"/>
  <c r="P868"/>
  <c r="T868"/>
  <c r="R1023"/>
  <c i="5" r="T160"/>
  <c r="R232"/>
  <c r="T326"/>
  <c r="P406"/>
  <c r="R433"/>
  <c r="T481"/>
  <c r="R623"/>
  <c r="P674"/>
  <c r="R725"/>
  <c r="P796"/>
  <c i="11" r="P322"/>
  <c r="R322"/>
  <c r="R325"/>
  <c i="12" r="T127"/>
  <c r="P152"/>
  <c r="R201"/>
  <c r="P204"/>
  <c i="13" r="T142"/>
  <c r="R152"/>
  <c r="P162"/>
  <c r="BK182"/>
  <c r="J182"/>
  <c r="J104"/>
  <c r="T182"/>
  <c r="T202"/>
  <c r="P210"/>
  <c r="BK218"/>
  <c r="J218"/>
  <c r="J107"/>
  <c r="R218"/>
  <c r="BK224"/>
  <c r="J224"/>
  <c r="J108"/>
  <c r="T224"/>
  <c r="R230"/>
  <c r="T240"/>
  <c r="P252"/>
  <c r="BK255"/>
  <c r="J255"/>
  <c r="J112"/>
  <c r="BK258"/>
  <c r="J258"/>
  <c r="J113"/>
  <c r="T258"/>
  <c r="R261"/>
  <c r="R267"/>
  <c r="P277"/>
  <c i="14" r="T138"/>
  <c r="R142"/>
  <c r="T146"/>
  <c r="P161"/>
  <c r="T161"/>
  <c r="P176"/>
  <c r="R176"/>
  <c r="BK181"/>
  <c r="J181"/>
  <c r="J106"/>
  <c r="P181"/>
  <c r="T181"/>
  <c r="P186"/>
  <c r="T186"/>
  <c r="T196"/>
  <c r="P207"/>
  <c r="BK210"/>
  <c r="J210"/>
  <c r="J110"/>
  <c r="T210"/>
  <c r="P216"/>
  <c r="BK220"/>
  <c r="J220"/>
  <c r="J112"/>
  <c r="P220"/>
  <c r="T220"/>
  <c r="R224"/>
  <c i="15" r="BK138"/>
  <c r="J138"/>
  <c r="J101"/>
  <c r="R138"/>
  <c r="P142"/>
  <c r="P146"/>
  <c r="T161"/>
  <c r="P176"/>
  <c r="BK188"/>
  <c r="J188"/>
  <c r="J107"/>
  <c r="BK198"/>
  <c r="J198"/>
  <c r="J108"/>
  <c r="T198"/>
  <c r="T209"/>
  <c r="P218"/>
  <c r="BK222"/>
  <c r="J222"/>
  <c r="J112"/>
  <c r="BK226"/>
  <c r="J226"/>
  <c r="J113"/>
  <c i="16" r="P142"/>
  <c r="T142"/>
  <c r="P161"/>
  <c r="R176"/>
  <c r="T182"/>
  <c r="BK198"/>
  <c r="J198"/>
  <c r="J108"/>
  <c r="BK209"/>
  <c r="J209"/>
  <c r="J109"/>
  <c r="BK212"/>
  <c r="J212"/>
  <c r="J110"/>
  <c r="BK218"/>
  <c r="J218"/>
  <c r="J111"/>
  <c r="BK222"/>
  <c r="J222"/>
  <c r="J112"/>
  <c r="BK226"/>
  <c r="J226"/>
  <c r="J113"/>
  <c i="17" r="P136"/>
  <c r="BK160"/>
  <c r="J160"/>
  <c r="J103"/>
  <c i="18" r="BK161"/>
  <c r="J161"/>
  <c r="J103"/>
  <c i="19" r="BK136"/>
  <c r="J136"/>
  <c r="J102"/>
  <c r="R136"/>
  <c r="T177"/>
  <c r="T218"/>
  <c r="T228"/>
  <c r="T227"/>
  <c r="P232"/>
  <c r="BK237"/>
  <c r="J237"/>
  <c r="J109"/>
  <c r="R237"/>
  <c r="R236"/>
  <c r="R254"/>
  <c i="20" r="R129"/>
  <c r="P148"/>
  <c i="21" r="BK129"/>
  <c r="T129"/>
  <c r="R141"/>
  <c i="22" r="T126"/>
  <c r="T125"/>
  <c i="23" r="T126"/>
  <c r="T125"/>
  <c i="24" r="P126"/>
  <c r="P125"/>
  <c i="1" r="AU124"/>
  <c i="25" r="P126"/>
  <c r="P125"/>
  <c i="1" r="AU125"/>
  <c i="26" r="BK124"/>
  <c r="J124"/>
  <c r="J98"/>
  <c r="T124"/>
  <c r="R127"/>
  <c r="R131"/>
  <c r="P154"/>
  <c i="2" r="BK161"/>
  <c r="J161"/>
  <c r="J100"/>
  <c r="BK214"/>
  <c r="J214"/>
  <c r="J102"/>
  <c r="P280"/>
  <c r="R300"/>
  <c r="P333"/>
  <c r="T369"/>
  <c r="P425"/>
  <c r="BK521"/>
  <c r="J521"/>
  <c r="J110"/>
  <c r="T521"/>
  <c r="T589"/>
  <c r="T932"/>
  <c r="R996"/>
  <c i="3" r="P144"/>
  <c r="T169"/>
  <c r="R257"/>
  <c r="BK363"/>
  <c r="J363"/>
  <c r="J104"/>
  <c r="P411"/>
  <c r="R435"/>
  <c r="T462"/>
  <c r="BK497"/>
  <c r="J497"/>
  <c r="J108"/>
  <c r="P497"/>
  <c r="R497"/>
  <c r="T497"/>
  <c r="BK594"/>
  <c r="J594"/>
  <c r="J110"/>
  <c r="P642"/>
  <c r="T699"/>
  <c r="R1025"/>
  <c i="4" r="R144"/>
  <c r="T144"/>
  <c r="P209"/>
  <c r="R231"/>
  <c r="T325"/>
  <c r="BK389"/>
  <c r="J389"/>
  <c r="J106"/>
  <c r="P416"/>
  <c r="P456"/>
  <c r="R546"/>
  <c r="R590"/>
  <c r="T590"/>
  <c r="R767"/>
  <c r="BK868"/>
  <c r="J868"/>
  <c r="J117"/>
  <c r="T949"/>
  <c r="BK1023"/>
  <c r="J1023"/>
  <c r="J121"/>
  <c i="5" r="P145"/>
  <c r="R145"/>
  <c r="T145"/>
  <c r="BK210"/>
  <c r="J210"/>
  <c r="J101"/>
  <c r="P232"/>
  <c r="R294"/>
  <c r="T294"/>
  <c r="BK382"/>
  <c r="J382"/>
  <c r="J105"/>
  <c r="T382"/>
  <c r="T433"/>
  <c r="R481"/>
  <c r="BK623"/>
  <c r="J623"/>
  <c r="J112"/>
  <c r="R674"/>
  <c r="T725"/>
  <c r="R783"/>
  <c r="R826"/>
  <c r="P877"/>
  <c r="R951"/>
  <c i="6" r="R130"/>
  <c r="R129"/>
  <c r="R128"/>
  <c r="P144"/>
  <c r="T154"/>
  <c r="T273"/>
  <c r="P355"/>
  <c i="7" r="T127"/>
  <c r="T126"/>
  <c i="8" r="P127"/>
  <c r="P126"/>
  <c i="1" r="AU104"/>
  <c i="8" r="R151"/>
  <c i="9" r="BK127"/>
  <c r="J127"/>
  <c r="J101"/>
  <c r="BK140"/>
  <c r="J140"/>
  <c r="J102"/>
  <c i="10" r="T126"/>
  <c r="T125"/>
  <c i="11" r="R130"/>
  <c r="R170"/>
  <c r="R190"/>
  <c r="R197"/>
  <c r="P325"/>
  <c i="12" r="R127"/>
  <c r="R126"/>
  <c r="R125"/>
  <c r="T152"/>
  <c r="BK204"/>
  <c r="J204"/>
  <c r="J103"/>
  <c i="13" r="BK142"/>
  <c r="J142"/>
  <c r="J101"/>
  <c r="R142"/>
  <c r="P152"/>
  <c r="BK162"/>
  <c r="J162"/>
  <c r="J103"/>
  <c r="T162"/>
  <c r="P182"/>
  <c r="BK202"/>
  <c r="J202"/>
  <c r="J105"/>
  <c r="R202"/>
  <c r="T210"/>
  <c r="BK230"/>
  <c r="J230"/>
  <c r="J109"/>
  <c r="BK240"/>
  <c r="J240"/>
  <c r="J110"/>
  <c r="R240"/>
  <c r="T252"/>
  <c r="R255"/>
  <c r="R258"/>
  <c r="P261"/>
  <c r="BK267"/>
  <c r="J267"/>
  <c r="J115"/>
  <c r="P267"/>
  <c r="BK273"/>
  <c r="J273"/>
  <c r="J116"/>
  <c r="P273"/>
  <c r="T273"/>
  <c r="R277"/>
  <c i="14" r="BK138"/>
  <c r="R138"/>
  <c r="P142"/>
  <c r="T142"/>
  <c r="P146"/>
  <c r="BK161"/>
  <c r="J161"/>
  <c r="J104"/>
  <c r="R181"/>
  <c r="BK186"/>
  <c r="J186"/>
  <c r="J107"/>
  <c r="R186"/>
  <c r="BK196"/>
  <c r="J196"/>
  <c r="J108"/>
  <c r="R196"/>
  <c r="BK207"/>
  <c r="J207"/>
  <c r="J109"/>
  <c r="R207"/>
  <c r="P210"/>
  <c r="BK216"/>
  <c r="J216"/>
  <c r="J111"/>
  <c r="T216"/>
  <c r="R220"/>
  <c r="P224"/>
  <c i="15" r="P138"/>
  <c r="BK146"/>
  <c r="J146"/>
  <c r="J103"/>
  <c r="R146"/>
  <c r="P161"/>
  <c r="BK182"/>
  <c r="J182"/>
  <c r="J106"/>
  <c r="R182"/>
  <c r="P188"/>
  <c r="R198"/>
  <c r="BK212"/>
  <c r="J212"/>
  <c r="J110"/>
  <c r="R212"/>
  <c r="T218"/>
  <c r="T222"/>
  <c r="R226"/>
  <c i="16" r="T138"/>
  <c r="R146"/>
  <c r="R161"/>
  <c r="T176"/>
  <c r="BK188"/>
  <c r="J188"/>
  <c r="J107"/>
  <c r="P198"/>
  <c r="R212"/>
  <c r="T218"/>
  <c r="R226"/>
  <c i="17" r="BK136"/>
  <c r="J136"/>
  <c r="J101"/>
  <c r="P157"/>
  <c r="T160"/>
  <c i="18" r="R129"/>
  <c r="R128"/>
  <c r="R127"/>
  <c r="T161"/>
  <c i="19" r="P136"/>
  <c r="P135"/>
  <c r="BK177"/>
  <c r="J177"/>
  <c r="J103"/>
  <c r="R177"/>
  <c r="R218"/>
  <c r="BK228"/>
  <c r="J228"/>
  <c r="J106"/>
  <c r="R228"/>
  <c r="R232"/>
  <c r="P237"/>
  <c r="P236"/>
  <c r="BK254"/>
  <c r="J254"/>
  <c r="J110"/>
  <c r="T254"/>
  <c i="20" r="P129"/>
  <c r="P128"/>
  <c r="P127"/>
  <c i="1" r="AU119"/>
  <c i="20" r="BK148"/>
  <c r="J148"/>
  <c r="J103"/>
  <c r="R148"/>
  <c i="21" r="P129"/>
  <c r="BK141"/>
  <c r="J141"/>
  <c r="J103"/>
  <c r="P141"/>
  <c i="22" r="R126"/>
  <c r="R125"/>
  <c i="23" r="BK126"/>
  <c r="BK125"/>
  <c r="J125"/>
  <c r="J100"/>
  <c r="P126"/>
  <c r="P125"/>
  <c i="1" r="AU123"/>
  <c i="24" r="BK126"/>
  <c r="J126"/>
  <c r="J101"/>
  <c r="T126"/>
  <c r="T125"/>
  <c i="25" r="T126"/>
  <c r="T125"/>
  <c i="26" r="P124"/>
  <c r="P127"/>
  <c r="T127"/>
  <c r="T131"/>
  <c r="R154"/>
  <c i="2" r="T161"/>
  <c r="R214"/>
  <c r="R280"/>
  <c r="T300"/>
  <c r="BK369"/>
  <c r="J369"/>
  <c r="J106"/>
  <c r="BK396"/>
  <c r="J396"/>
  <c r="J107"/>
  <c r="T425"/>
  <c r="P521"/>
  <c r="R521"/>
  <c r="T529"/>
  <c r="T639"/>
  <c r="T766"/>
  <c r="P825"/>
  <c r="P865"/>
  <c r="P932"/>
  <c r="BK996"/>
  <c r="J996"/>
  <c r="J122"/>
  <c i="3" r="BK144"/>
  <c r="T144"/>
  <c r="BK218"/>
  <c r="J218"/>
  <c r="J101"/>
  <c r="P257"/>
  <c r="R329"/>
  <c r="P363"/>
  <c r="R411"/>
  <c r="BK462"/>
  <c r="J462"/>
  <c r="J107"/>
  <c r="R503"/>
  <c r="P594"/>
  <c r="R642"/>
  <c r="T642"/>
  <c r="T829"/>
  <c r="BK904"/>
  <c r="J904"/>
  <c r="J116"/>
  <c r="T904"/>
  <c r="T931"/>
  <c r="R1098"/>
  <c i="4" r="BK144"/>
  <c r="T159"/>
  <c r="R209"/>
  <c r="T209"/>
  <c r="P293"/>
  <c r="BK325"/>
  <c r="J325"/>
  <c r="J104"/>
  <c r="P365"/>
  <c r="R389"/>
  <c r="T416"/>
  <c r="BK450"/>
  <c r="J450"/>
  <c r="J108"/>
  <c r="P450"/>
  <c r="R450"/>
  <c r="T450"/>
  <c r="BK546"/>
  <c r="J546"/>
  <c r="J110"/>
  <c r="P590"/>
  <c r="T641"/>
  <c r="P825"/>
  <c r="P838"/>
  <c r="R838"/>
  <c r="R949"/>
  <c r="P1023"/>
  <c i="5" r="BK160"/>
  <c r="J160"/>
  <c r="J100"/>
  <c r="P210"/>
  <c r="T232"/>
  <c r="BK326"/>
  <c r="J326"/>
  <c r="J104"/>
  <c r="P382"/>
  <c r="R406"/>
  <c r="P433"/>
  <c r="R467"/>
  <c r="T467"/>
  <c r="BK473"/>
  <c r="J473"/>
  <c r="J109"/>
  <c r="P473"/>
  <c r="R473"/>
  <c r="T473"/>
  <c r="BK579"/>
  <c r="J579"/>
  <c r="J111"/>
  <c r="T579"/>
  <c r="T674"/>
  <c r="BK783"/>
  <c r="J783"/>
  <c r="J116"/>
  <c r="T783"/>
  <c r="T826"/>
  <c i="6" r="BK130"/>
  <c r="BK129"/>
  <c r="BK128"/>
  <c r="J128"/>
  <c r="P238"/>
  <c r="T238"/>
  <c i="15" r="BK142"/>
  <c r="J142"/>
  <c r="J102"/>
  <c r="BK161"/>
  <c r="J161"/>
  <c r="J104"/>
  <c r="R161"/>
  <c r="R176"/>
  <c r="P182"/>
  <c r="R188"/>
  <c r="P198"/>
  <c r="BK209"/>
  <c r="J209"/>
  <c r="J109"/>
  <c r="R209"/>
  <c r="P212"/>
  <c r="BK218"/>
  <c r="J218"/>
  <c r="J111"/>
  <c r="R222"/>
  <c r="P226"/>
  <c i="16" r="R138"/>
  <c r="R142"/>
  <c r="T146"/>
  <c r="P176"/>
  <c r="R182"/>
  <c r="T188"/>
  <c r="P209"/>
  <c r="P212"/>
  <c r="R218"/>
  <c r="T222"/>
  <c i="17" r="R127"/>
  <c r="R126"/>
  <c r="R125"/>
  <c r="T127"/>
  <c r="BK157"/>
  <c r="J157"/>
  <c r="J102"/>
  <c r="R157"/>
  <c r="T157"/>
  <c i="18" r="BK129"/>
  <c r="J129"/>
  <c r="J102"/>
  <c r="P161"/>
  <c i="21" r="R129"/>
  <c r="R128"/>
  <c r="R127"/>
  <c r="T141"/>
  <c i="22" r="BK126"/>
  <c r="BK125"/>
  <c r="J125"/>
  <c r="P126"/>
  <c r="P125"/>
  <c i="1" r="AU121"/>
  <c i="23" r="R126"/>
  <c r="R125"/>
  <c i="24" r="R126"/>
  <c r="R125"/>
  <c i="25" r="BK126"/>
  <c r="J126"/>
  <c r="J101"/>
  <c i="26" r="BK127"/>
  <c r="J127"/>
  <c r="J99"/>
  <c r="P131"/>
  <c r="T154"/>
  <c i="2" r="J91"/>
  <c r="BE158"/>
  <c r="BE194"/>
  <c r="BE268"/>
  <c r="BE295"/>
  <c r="BE316"/>
  <c r="BE346"/>
  <c r="BE382"/>
  <c r="BE406"/>
  <c r="BE444"/>
  <c r="BE470"/>
  <c r="BE476"/>
  <c r="BE480"/>
  <c r="BE488"/>
  <c r="BE505"/>
  <c r="BE520"/>
  <c r="BE522"/>
  <c r="BE525"/>
  <c r="BE530"/>
  <c r="BE552"/>
  <c r="BE562"/>
  <c r="BE613"/>
  <c r="BE625"/>
  <c r="BE633"/>
  <c r="BE697"/>
  <c r="BE850"/>
  <c r="BE909"/>
  <c r="BE951"/>
  <c r="BE968"/>
  <c r="BK819"/>
  <c r="J819"/>
  <c r="J116"/>
  <c r="BK990"/>
  <c r="J990"/>
  <c r="J120"/>
  <c i="3" r="E131"/>
  <c r="J140"/>
  <c r="BE153"/>
  <c r="BE166"/>
  <c r="BE203"/>
  <c r="BE211"/>
  <c r="BE219"/>
  <c r="BE246"/>
  <c r="BE321"/>
  <c r="BE330"/>
  <c r="BE355"/>
  <c r="BE375"/>
  <c r="BE387"/>
  <c r="BE399"/>
  <c r="BE407"/>
  <c r="BE434"/>
  <c r="BE445"/>
  <c r="BE486"/>
  <c r="BE496"/>
  <c r="BE524"/>
  <c r="BE532"/>
  <c r="BE550"/>
  <c r="BE582"/>
  <c r="BE586"/>
  <c r="BE590"/>
  <c r="BE627"/>
  <c r="BE631"/>
  <c r="BE647"/>
  <c r="BE677"/>
  <c r="BE700"/>
  <c r="BE788"/>
  <c r="BE901"/>
  <c r="BE909"/>
  <c r="BE912"/>
  <c r="BE922"/>
  <c r="BE957"/>
  <c r="BE977"/>
  <c r="BE1049"/>
  <c i="4" r="E85"/>
  <c r="F94"/>
  <c r="BE149"/>
  <c r="BE156"/>
  <c r="BE184"/>
  <c r="BE187"/>
  <c r="BE198"/>
  <c r="BE205"/>
  <c r="BE210"/>
  <c r="BE223"/>
  <c r="BE235"/>
  <c r="BE290"/>
  <c r="BE297"/>
  <c r="BE322"/>
  <c r="BE341"/>
  <c r="BE349"/>
  <c r="BE359"/>
  <c r="BE388"/>
  <c r="BE399"/>
  <c r="BE415"/>
  <c r="BE451"/>
  <c r="BE460"/>
  <c r="BE500"/>
  <c r="BE519"/>
  <c r="BE531"/>
  <c r="BE535"/>
  <c r="BE542"/>
  <c r="BE545"/>
  <c r="BE564"/>
  <c r="BE604"/>
  <c r="BE618"/>
  <c r="BE732"/>
  <c r="BE832"/>
  <c r="BE850"/>
  <c r="BE856"/>
  <c r="BE862"/>
  <c r="BE890"/>
  <c r="BE922"/>
  <c r="BE941"/>
  <c r="BE944"/>
  <c r="BE981"/>
  <c r="BK1017"/>
  <c r="J1017"/>
  <c r="J119"/>
  <c i="5" r="J91"/>
  <c r="F94"/>
  <c r="J141"/>
  <c r="BE146"/>
  <c r="BE161"/>
  <c r="BE185"/>
  <c r="BE224"/>
  <c r="BE228"/>
  <c r="BE242"/>
  <c r="BE295"/>
  <c r="BE305"/>
  <c r="BE323"/>
  <c r="BE339"/>
  <c r="BE353"/>
  <c r="BE379"/>
  <c r="BE402"/>
  <c r="BE421"/>
  <c r="BE453"/>
  <c r="BE456"/>
  <c r="BE460"/>
  <c r="BE463"/>
  <c r="BE472"/>
  <c r="BE485"/>
  <c r="BE536"/>
  <c r="BE565"/>
  <c r="BE597"/>
  <c r="BE622"/>
  <c r="BE632"/>
  <c r="BE642"/>
  <c r="BE673"/>
  <c r="BE771"/>
  <c r="BE784"/>
  <c r="BE793"/>
  <c r="BE804"/>
  <c r="BE833"/>
  <c r="BE843"/>
  <c r="BE848"/>
  <c r="BE858"/>
  <c r="BE912"/>
  <c r="BE918"/>
  <c i="6" r="BE146"/>
  <c r="BE152"/>
  <c r="BE188"/>
  <c r="BE189"/>
  <c r="BE231"/>
  <c r="BE241"/>
  <c r="BE243"/>
  <c r="BE256"/>
  <c r="BE272"/>
  <c r="BE295"/>
  <c r="BE308"/>
  <c r="BE314"/>
  <c r="BE316"/>
  <c r="BE325"/>
  <c r="BE339"/>
  <c r="BE343"/>
  <c r="BE344"/>
  <c r="BE347"/>
  <c r="BE349"/>
  <c r="BE364"/>
  <c i="7" r="E85"/>
  <c r="J120"/>
  <c r="BE128"/>
  <c r="BE129"/>
  <c i="8" r="BE128"/>
  <c r="BE130"/>
  <c r="BE132"/>
  <c r="BE133"/>
  <c r="BE134"/>
  <c r="BE135"/>
  <c r="BE136"/>
  <c r="BE140"/>
  <c i="9" r="J93"/>
  <c r="BE129"/>
  <c r="BE133"/>
  <c r="BE134"/>
  <c r="BE135"/>
  <c r="BE142"/>
  <c i="10" r="F122"/>
  <c i="11" r="J125"/>
  <c r="BE141"/>
  <c r="BE143"/>
  <c r="BE144"/>
  <c r="BE146"/>
  <c r="BE147"/>
  <c r="BE148"/>
  <c r="BE149"/>
  <c r="BE156"/>
  <c r="BE157"/>
  <c r="BE158"/>
  <c r="BE161"/>
  <c r="BE167"/>
  <c r="BE168"/>
  <c r="BE179"/>
  <c r="BE180"/>
  <c r="BE181"/>
  <c r="BE182"/>
  <c r="BE184"/>
  <c r="BE185"/>
  <c r="BE187"/>
  <c r="BE189"/>
  <c r="BE191"/>
  <c r="BE195"/>
  <c r="BE203"/>
  <c r="BE207"/>
  <c r="BE209"/>
  <c r="BE217"/>
  <c r="BE218"/>
  <c r="BE220"/>
  <c r="BE221"/>
  <c r="BE223"/>
  <c r="BE225"/>
  <c r="BE226"/>
  <c r="BE227"/>
  <c r="BE228"/>
  <c r="BE229"/>
  <c r="BE231"/>
  <c r="BE234"/>
  <c r="BE240"/>
  <c r="BE242"/>
  <c r="BE249"/>
  <c r="BE266"/>
  <c r="BE270"/>
  <c r="BE289"/>
  <c r="BE299"/>
  <c r="BE301"/>
  <c r="BE302"/>
  <c r="BE305"/>
  <c r="BE313"/>
  <c r="BE315"/>
  <c r="BE320"/>
  <c r="BE321"/>
  <c i="13" r="BE150"/>
  <c r="BE163"/>
  <c i="15" r="BE149"/>
  <c r="BE170"/>
  <c r="BE172"/>
  <c r="BE174"/>
  <c r="BE180"/>
  <c r="BE192"/>
  <c r="BE196"/>
  <c r="BE210"/>
  <c r="BE216"/>
  <c r="BE221"/>
  <c r="BE227"/>
  <c i="16" r="BE223"/>
  <c r="BE224"/>
  <c r="BE225"/>
  <c r="BE227"/>
  <c i="17" r="J91"/>
  <c r="J94"/>
  <c r="BE129"/>
  <c r="BE138"/>
  <c r="BE140"/>
  <c r="BE142"/>
  <c r="BE145"/>
  <c r="BE149"/>
  <c r="BE155"/>
  <c r="BE159"/>
  <c r="BE163"/>
  <c i="18" r="F96"/>
  <c r="BE130"/>
  <c r="BE133"/>
  <c r="BE135"/>
  <c r="BE137"/>
  <c r="BE142"/>
  <c r="BE152"/>
  <c r="BE157"/>
  <c r="BE165"/>
  <c i="3" r="BE895"/>
  <c r="BE919"/>
  <c r="BE925"/>
  <c r="BE954"/>
  <c r="BE1059"/>
  <c r="BE1071"/>
  <c r="BE1107"/>
  <c r="BE1118"/>
  <c i="4" r="J91"/>
  <c r="J94"/>
  <c r="BE190"/>
  <c r="BE220"/>
  <c r="BE232"/>
  <c r="BE326"/>
  <c r="BE355"/>
  <c r="BE408"/>
  <c r="BE420"/>
  <c r="BE432"/>
  <c r="BE449"/>
  <c r="BE455"/>
  <c r="BE485"/>
  <c r="BE496"/>
  <c r="BE513"/>
  <c r="BE525"/>
  <c r="BE547"/>
  <c r="BE567"/>
  <c r="BE629"/>
  <c r="BE761"/>
  <c r="BE763"/>
  <c r="BE819"/>
  <c r="BE835"/>
  <c r="BE846"/>
  <c r="BE859"/>
  <c r="BE879"/>
  <c i="6" r="F94"/>
  <c r="J122"/>
  <c r="BE145"/>
  <c r="BE151"/>
  <c r="BE155"/>
  <c r="BE176"/>
  <c r="BE219"/>
  <c r="BE228"/>
  <c r="BE259"/>
  <c r="BE267"/>
  <c r="BE271"/>
  <c r="BE274"/>
  <c r="BE279"/>
  <c r="BE292"/>
  <c r="BE323"/>
  <c r="BE335"/>
  <c r="BE336"/>
  <c r="BE351"/>
  <c r="BE356"/>
  <c r="BE359"/>
  <c i="7" r="BE132"/>
  <c i="8" r="J93"/>
  <c r="E112"/>
  <c r="BE141"/>
  <c r="BE142"/>
  <c r="BE144"/>
  <c r="BE145"/>
  <c r="BE152"/>
  <c r="BE153"/>
  <c i="9" r="E112"/>
  <c r="F123"/>
  <c r="BE132"/>
  <c r="BE143"/>
  <c i="10" r="J119"/>
  <c r="BE128"/>
  <c i="11" r="E85"/>
  <c r="J91"/>
  <c r="BE162"/>
  <c r="BE164"/>
  <c r="BE196"/>
  <c r="BE198"/>
  <c r="BE199"/>
  <c r="BE200"/>
  <c r="BE204"/>
  <c r="BE212"/>
  <c r="BE216"/>
  <c r="BE230"/>
  <c r="BE238"/>
  <c r="BE239"/>
  <c r="BE243"/>
  <c r="BE247"/>
  <c r="BE254"/>
  <c r="BE259"/>
  <c r="BE268"/>
  <c r="BE269"/>
  <c r="BE275"/>
  <c r="BE277"/>
  <c r="BE280"/>
  <c r="BE282"/>
  <c r="BE290"/>
  <c r="BE300"/>
  <c r="BE303"/>
  <c r="BE304"/>
  <c r="BE306"/>
  <c r="BE311"/>
  <c r="BE314"/>
  <c r="BE316"/>
  <c r="BE319"/>
  <c r="BE323"/>
  <c r="BE326"/>
  <c r="BE327"/>
  <c i="12" r="E85"/>
  <c r="J119"/>
  <c r="F122"/>
  <c r="BE134"/>
  <c r="BE135"/>
  <c r="BE142"/>
  <c r="BE143"/>
  <c r="BE148"/>
  <c r="BE168"/>
  <c r="BE169"/>
  <c r="BE170"/>
  <c r="BE171"/>
  <c r="BE177"/>
  <c r="BE179"/>
  <c r="BE180"/>
  <c r="BE182"/>
  <c r="BE185"/>
  <c r="BE186"/>
  <c r="BE187"/>
  <c r="BE188"/>
  <c r="BE190"/>
  <c r="BE192"/>
  <c r="BE202"/>
  <c r="BE205"/>
  <c r="BE207"/>
  <c r="BE208"/>
  <c i="13" r="J96"/>
  <c r="J135"/>
  <c r="BE147"/>
  <c r="BE151"/>
  <c r="BE154"/>
  <c r="BE157"/>
  <c r="BE159"/>
  <c r="BE165"/>
  <c r="BE193"/>
  <c r="BE195"/>
  <c r="BE207"/>
  <c r="BE211"/>
  <c r="BE213"/>
  <c r="BE247"/>
  <c r="BE250"/>
  <c r="BE260"/>
  <c r="BE263"/>
  <c r="BE265"/>
  <c r="BE271"/>
  <c r="BE278"/>
  <c r="BE279"/>
  <c i="2" r="E132"/>
  <c r="J141"/>
  <c r="BE187"/>
  <c r="BE208"/>
  <c r="BE260"/>
  <c r="BE277"/>
  <c r="BE301"/>
  <c r="BE313"/>
  <c r="BE325"/>
  <c r="BE340"/>
  <c r="BE370"/>
  <c r="BE388"/>
  <c r="BE392"/>
  <c r="BE395"/>
  <c r="BE397"/>
  <c r="BE400"/>
  <c r="BE415"/>
  <c r="BE430"/>
  <c r="BE459"/>
  <c r="BE501"/>
  <c r="BE515"/>
  <c r="BE536"/>
  <c r="BE557"/>
  <c r="BE573"/>
  <c r="BE590"/>
  <c r="BE621"/>
  <c r="BE767"/>
  <c r="BE843"/>
  <c r="BE876"/>
  <c r="BE964"/>
  <c r="BE975"/>
  <c r="BE981"/>
  <c r="BE991"/>
  <c r="BE1000"/>
  <c r="BE1007"/>
  <c r="BE1010"/>
  <c r="BE1013"/>
  <c r="BE1016"/>
  <c r="BE1019"/>
  <c i="3" r="J91"/>
  <c r="BE149"/>
  <c r="BE177"/>
  <c r="BE238"/>
  <c r="BE253"/>
  <c r="BE333"/>
  <c r="BE351"/>
  <c r="BE396"/>
  <c r="BE441"/>
  <c r="BE478"/>
  <c r="BE518"/>
  <c r="BE542"/>
  <c r="BE593"/>
  <c r="BE604"/>
  <c r="BE621"/>
  <c r="BE643"/>
  <c r="BE651"/>
  <c r="BE673"/>
  <c r="BE698"/>
  <c r="BE729"/>
  <c i="4" r="BE996"/>
  <c r="BE1005"/>
  <c r="BE1011"/>
  <c r="BE1014"/>
  <c r="BE1020"/>
  <c r="BE1028"/>
  <c r="BE1040"/>
  <c r="BE1049"/>
  <c r="BK1019"/>
  <c r="J1019"/>
  <c r="J120"/>
  <c i="5" r="BE157"/>
  <c r="BE164"/>
  <c r="BE202"/>
  <c r="BE221"/>
  <c r="BE279"/>
  <c r="BE310"/>
  <c r="BE376"/>
  <c r="BE412"/>
  <c r="BE425"/>
  <c r="BE432"/>
  <c r="BE443"/>
  <c r="BE504"/>
  <c r="BE512"/>
  <c r="BE584"/>
  <c r="BE612"/>
  <c r="BE666"/>
  <c r="BE715"/>
  <c r="BE719"/>
  <c r="BE790"/>
  <c r="BE814"/>
  <c r="BE872"/>
  <c r="BE909"/>
  <c r="BE930"/>
  <c r="BE936"/>
  <c r="BE942"/>
  <c r="BE964"/>
  <c r="BE974"/>
  <c r="BK947"/>
  <c r="J947"/>
  <c r="J121"/>
  <c i="6" r="BE131"/>
  <c r="BE141"/>
  <c r="BE143"/>
  <c r="BE148"/>
  <c r="BE166"/>
  <c r="BE170"/>
  <c r="BE185"/>
  <c r="BE192"/>
  <c r="BE204"/>
  <c r="BE217"/>
  <c r="BE230"/>
  <c r="BE248"/>
  <c r="BE348"/>
  <c r="BE354"/>
  <c r="BE360"/>
  <c r="BE365"/>
  <c i="7" r="F96"/>
  <c r="BE130"/>
  <c i="1" r="BB103"/>
  <c i="7" r="BK131"/>
  <c r="J131"/>
  <c r="J102"/>
  <c i="8" r="F96"/>
  <c r="BE138"/>
  <c r="BE146"/>
  <c r="BE149"/>
  <c r="BE150"/>
  <c i="9" r="BE130"/>
  <c r="BE131"/>
  <c r="BE138"/>
  <c r="BE144"/>
  <c i="10" r="BE130"/>
  <c i="11" r="F94"/>
  <c r="BE131"/>
  <c r="BE134"/>
  <c r="BE152"/>
  <c r="BE153"/>
  <c r="BE154"/>
  <c r="BE159"/>
  <c r="BE163"/>
  <c r="BE174"/>
  <c r="BE175"/>
  <c r="BE176"/>
  <c r="BE177"/>
  <c r="BE186"/>
  <c r="BE192"/>
  <c r="BE205"/>
  <c r="BE206"/>
  <c r="BE208"/>
  <c r="BE211"/>
  <c r="BE214"/>
  <c r="BE222"/>
  <c r="BE233"/>
  <c r="BE241"/>
  <c r="BE248"/>
  <c r="BE252"/>
  <c r="BE253"/>
  <c r="BE255"/>
  <c r="BE256"/>
  <c r="BE257"/>
  <c r="BE258"/>
  <c r="BE260"/>
  <c r="BE263"/>
  <c r="BE272"/>
  <c r="BE273"/>
  <c r="BE278"/>
  <c r="BE279"/>
  <c r="BE286"/>
  <c r="BE288"/>
  <c r="BE292"/>
  <c r="BE293"/>
  <c r="BE298"/>
  <c r="BE308"/>
  <c r="BE312"/>
  <c r="BE317"/>
  <c r="BE328"/>
  <c r="BE329"/>
  <c r="BE330"/>
  <c i="12" r="BE128"/>
  <c r="BE132"/>
  <c r="BE136"/>
  <c r="BE140"/>
  <c r="BE141"/>
  <c r="BE145"/>
  <c r="BE146"/>
  <c r="BE151"/>
  <c r="BE155"/>
  <c r="BE158"/>
  <c r="BE165"/>
  <c r="BE166"/>
  <c r="BE176"/>
  <c r="BE189"/>
  <c r="BE193"/>
  <c r="BE194"/>
  <c r="BE200"/>
  <c r="BE216"/>
  <c r="BE217"/>
  <c i="13" r="BE146"/>
  <c r="BE155"/>
  <c r="BE166"/>
  <c r="BE168"/>
  <c r="BE172"/>
  <c r="BE174"/>
  <c r="BE178"/>
  <c r="BE181"/>
  <c r="BE186"/>
  <c r="BE190"/>
  <c r="BE192"/>
  <c r="BE198"/>
  <c r="BE200"/>
  <c r="BE201"/>
  <c r="BE204"/>
  <c r="BE216"/>
  <c r="BE217"/>
  <c r="BE219"/>
  <c r="BE222"/>
  <c r="BE229"/>
  <c r="BE231"/>
  <c r="BE234"/>
  <c r="BE241"/>
  <c r="BE243"/>
  <c r="BE245"/>
  <c r="BE248"/>
  <c r="BE251"/>
  <c r="BE253"/>
  <c r="BE257"/>
  <c r="BE264"/>
  <c r="BE266"/>
  <c r="BE269"/>
  <c r="BE272"/>
  <c i="14" r="E85"/>
  <c r="J134"/>
  <c r="BE145"/>
  <c r="BE149"/>
  <c r="BE150"/>
  <c r="BE152"/>
  <c r="BE153"/>
  <c r="BE157"/>
  <c r="BE158"/>
  <c r="BE163"/>
  <c r="BE165"/>
  <c r="BE167"/>
  <c r="BE169"/>
  <c r="BE171"/>
  <c r="BE172"/>
  <c r="BE183"/>
  <c r="BE188"/>
  <c r="BE190"/>
  <c r="BE194"/>
  <c r="BE223"/>
  <c r="BE226"/>
  <c i="15" r="F96"/>
  <c r="J131"/>
  <c r="BE141"/>
  <c r="BE143"/>
  <c r="BE145"/>
  <c r="BE150"/>
  <c r="BE152"/>
  <c r="BE162"/>
  <c r="BE164"/>
  <c r="BE167"/>
  <c r="BE173"/>
  <c r="BE186"/>
  <c r="BE202"/>
  <c r="BE203"/>
  <c r="BE220"/>
  <c r="BE224"/>
  <c r="BE228"/>
  <c i="16" r="E85"/>
  <c r="F96"/>
  <c r="BE145"/>
  <c r="BE149"/>
  <c r="BE151"/>
  <c r="BE160"/>
  <c r="BE167"/>
  <c r="BE177"/>
  <c r="BE178"/>
  <c r="BE181"/>
  <c r="BE183"/>
  <c r="BE193"/>
  <c r="BE194"/>
  <c r="BE220"/>
  <c r="BE221"/>
  <c i="17" r="E113"/>
  <c r="BE137"/>
  <c r="BE144"/>
  <c r="BE152"/>
  <c i="18" r="BE145"/>
  <c r="BE168"/>
  <c r="BE169"/>
  <c r="BE171"/>
  <c r="BE173"/>
  <c r="BE178"/>
  <c r="BE179"/>
  <c r="BE181"/>
  <c i="19" r="E85"/>
  <c r="J128"/>
  <c r="J131"/>
  <c r="BE137"/>
  <c r="BE139"/>
  <c r="BE144"/>
  <c r="BE152"/>
  <c r="BE155"/>
  <c r="BE160"/>
  <c r="BE163"/>
  <c r="BE167"/>
  <c r="BE168"/>
  <c r="BE170"/>
  <c r="BE174"/>
  <c r="BE176"/>
  <c r="BE182"/>
  <c r="BE190"/>
  <c r="BE192"/>
  <c r="BE195"/>
  <c r="BE197"/>
  <c r="BE199"/>
  <c r="BE201"/>
  <c r="BE209"/>
  <c r="BE211"/>
  <c r="BE212"/>
  <c r="BE215"/>
  <c r="BE221"/>
  <c r="BE224"/>
  <c r="BE226"/>
  <c r="BE235"/>
  <c r="BE238"/>
  <c r="BE240"/>
  <c r="BE244"/>
  <c r="BE251"/>
  <c r="BE257"/>
  <c r="BE261"/>
  <c r="BE263"/>
  <c i="20" r="E85"/>
  <c r="J96"/>
  <c r="BE131"/>
  <c r="BE134"/>
  <c r="BE135"/>
  <c r="BE138"/>
  <c r="BE140"/>
  <c r="BE149"/>
  <c r="BE150"/>
  <c r="BE154"/>
  <c r="BE155"/>
  <c r="BE156"/>
  <c r="BE157"/>
  <c r="BE159"/>
  <c r="BE163"/>
  <c r="BE164"/>
  <c i="21" r="E85"/>
  <c r="J96"/>
  <c r="BE132"/>
  <c r="BE134"/>
  <c r="BE136"/>
  <c r="BE138"/>
  <c r="BE145"/>
  <c r="BE149"/>
  <c i="26" r="F119"/>
  <c r="BE133"/>
  <c r="BE155"/>
  <c r="BE156"/>
  <c i="2" r="BE146"/>
  <c r="BE154"/>
  <c r="BE167"/>
  <c r="BE173"/>
  <c r="BE179"/>
  <c r="BE219"/>
  <c r="BE265"/>
  <c r="BE272"/>
  <c r="BE281"/>
  <c r="BE291"/>
  <c r="BE334"/>
  <c r="BE403"/>
  <c r="BE409"/>
  <c r="BE412"/>
  <c r="BE418"/>
  <c r="BE424"/>
  <c r="BE435"/>
  <c r="BE467"/>
  <c r="BE473"/>
  <c r="BE496"/>
  <c r="BE511"/>
  <c r="BE544"/>
  <c r="BE568"/>
  <c r="BE577"/>
  <c r="BE584"/>
  <c r="BE588"/>
  <c r="BE594"/>
  <c r="BE601"/>
  <c r="BE604"/>
  <c r="BE638"/>
  <c r="BE668"/>
  <c r="BE807"/>
  <c r="BE820"/>
  <c r="BE830"/>
  <c r="BE840"/>
  <c r="BE846"/>
  <c r="BE880"/>
  <c r="BE889"/>
  <c r="BE892"/>
  <c r="BE923"/>
  <c r="BE933"/>
  <c r="BE978"/>
  <c r="BE984"/>
  <c r="BE987"/>
  <c r="BK760"/>
  <c r="J760"/>
  <c r="J114"/>
  <c r="BK992"/>
  <c r="J992"/>
  <c r="J121"/>
  <c i="3" r="BE159"/>
  <c r="BE163"/>
  <c r="BE170"/>
  <c r="BE180"/>
  <c r="BE200"/>
  <c r="BE207"/>
  <c r="BE249"/>
  <c r="BE258"/>
  <c r="BE266"/>
  <c r="BE346"/>
  <c r="BE364"/>
  <c r="BE380"/>
  <c r="BE391"/>
  <c r="BE431"/>
  <c r="BE450"/>
  <c r="BE454"/>
  <c r="BE457"/>
  <c r="BE461"/>
  <c r="BE463"/>
  <c r="BE472"/>
  <c r="BE502"/>
  <c r="BE504"/>
  <c r="BE556"/>
  <c r="BE569"/>
  <c r="BE595"/>
  <c r="BE609"/>
  <c r="BE615"/>
  <c r="BE641"/>
  <c r="BE668"/>
  <c r="BE684"/>
  <c r="BE691"/>
  <c r="BE830"/>
  <c r="BE883"/>
  <c r="BE892"/>
  <c r="BE1000"/>
  <c r="BE1003"/>
  <c r="BE1011"/>
  <c r="BE1026"/>
  <c r="BE1056"/>
  <c r="BE1077"/>
  <c r="BE1080"/>
  <c r="BE1083"/>
  <c r="BE1086"/>
  <c r="BE1090"/>
  <c r="BE1099"/>
  <c r="BE1111"/>
  <c r="BE1121"/>
  <c r="BE1124"/>
  <c r="BK1091"/>
  <c r="J1091"/>
  <c r="J120"/>
  <c i="4" r="BE163"/>
  <c r="BE216"/>
  <c r="BE227"/>
  <c r="BE278"/>
  <c r="BE294"/>
  <c r="BE309"/>
  <c r="BE362"/>
  <c r="BE423"/>
  <c r="BE457"/>
  <c r="BE467"/>
  <c r="BE477"/>
  <c r="BE503"/>
  <c r="BE516"/>
  <c r="BE538"/>
  <c r="BE551"/>
  <c r="BE556"/>
  <c r="BE575"/>
  <c r="BE579"/>
  <c r="BE595"/>
  <c r="BE613"/>
  <c r="BE633"/>
  <c r="BE642"/>
  <c r="BE826"/>
  <c r="BE839"/>
  <c r="BE843"/>
  <c r="BE876"/>
  <c r="BE884"/>
  <c r="BE984"/>
  <c i="5" r="BE154"/>
  <c r="BE168"/>
  <c r="BE188"/>
  <c r="BE191"/>
  <c r="BE199"/>
  <c r="BE288"/>
  <c r="BE302"/>
  <c r="BE319"/>
  <c r="BE347"/>
  <c r="BE369"/>
  <c r="BE434"/>
  <c r="BE440"/>
  <c r="BE468"/>
  <c r="BE493"/>
  <c r="BE523"/>
  <c r="BE527"/>
  <c r="BE533"/>
  <c r="BE546"/>
  <c r="BE555"/>
  <c r="BE571"/>
  <c r="BE578"/>
  <c r="BE589"/>
  <c r="BE600"/>
  <c r="BE628"/>
  <c r="BE651"/>
  <c r="BE726"/>
  <c r="BE801"/>
  <c r="BE820"/>
  <c r="BE827"/>
  <c r="BE830"/>
  <c r="BE838"/>
  <c r="BE865"/>
  <c r="BE869"/>
  <c r="BE915"/>
  <c r="BE921"/>
  <c r="BE946"/>
  <c r="BE948"/>
  <c r="BE952"/>
  <c r="BE960"/>
  <c r="BE971"/>
  <c i="12" r="J94"/>
  <c r="BE133"/>
  <c r="BE144"/>
  <c r="BE149"/>
  <c r="BE153"/>
  <c r="BE156"/>
  <c r="BE157"/>
  <c r="BE159"/>
  <c r="BE160"/>
  <c r="BE161"/>
  <c r="BE162"/>
  <c r="BE163"/>
  <c r="BE164"/>
  <c r="BE167"/>
  <c r="BE172"/>
  <c r="BE173"/>
  <c r="BE174"/>
  <c r="BE175"/>
  <c r="BE183"/>
  <c r="BE191"/>
  <c r="BE195"/>
  <c r="BE196"/>
  <c r="BE197"/>
  <c r="BE203"/>
  <c r="BE206"/>
  <c i="13" r="F96"/>
  <c r="BE143"/>
  <c r="BE144"/>
  <c r="BE145"/>
  <c r="BE148"/>
  <c r="BE149"/>
  <c r="BE153"/>
  <c r="BE156"/>
  <c r="BE158"/>
  <c r="BE160"/>
  <c r="BE161"/>
  <c r="BE164"/>
  <c r="BE170"/>
  <c r="BE173"/>
  <c r="BE175"/>
  <c r="BE177"/>
  <c r="BE183"/>
  <c r="BE187"/>
  <c r="BE189"/>
  <c r="BE196"/>
  <c r="BE197"/>
  <c r="BE203"/>
  <c r="BE205"/>
  <c r="BE206"/>
  <c r="BE212"/>
  <c r="BE214"/>
  <c r="BE215"/>
  <c r="BE223"/>
  <c r="BE227"/>
  <c r="BE233"/>
  <c r="BE239"/>
  <c r="BE242"/>
  <c r="BE244"/>
  <c r="BE246"/>
  <c r="BE254"/>
  <c r="BE259"/>
  <c r="BE262"/>
  <c r="BE268"/>
  <c r="BE270"/>
  <c r="BE274"/>
  <c i="14" r="J93"/>
  <c r="F96"/>
  <c r="BE140"/>
  <c r="BE141"/>
  <c r="BE143"/>
  <c r="BE147"/>
  <c r="BE151"/>
  <c r="BE154"/>
  <c r="BE156"/>
  <c r="BE160"/>
  <c r="BE170"/>
  <c r="BE173"/>
  <c r="BE174"/>
  <c r="BE175"/>
  <c r="BE178"/>
  <c r="BE179"/>
  <c r="BE182"/>
  <c r="BE185"/>
  <c r="BE187"/>
  <c r="BE191"/>
  <c r="BE192"/>
  <c r="BE193"/>
  <c r="BE197"/>
  <c r="BE198"/>
  <c r="BE200"/>
  <c r="BE204"/>
  <c r="BE212"/>
  <c r="BE213"/>
  <c r="BE215"/>
  <c r="BE217"/>
  <c r="BE219"/>
  <c r="BE221"/>
  <c r="BE225"/>
  <c i="15" r="E85"/>
  <c r="J134"/>
  <c r="BE139"/>
  <c r="BE140"/>
  <c r="BE156"/>
  <c r="BE158"/>
  <c r="BE160"/>
  <c r="BE166"/>
  <c r="BE171"/>
  <c r="BE177"/>
  <c r="BE184"/>
  <c r="BE185"/>
  <c r="BE193"/>
  <c r="BE197"/>
  <c r="BE200"/>
  <c r="BE201"/>
  <c r="BE204"/>
  <c r="BE208"/>
  <c r="BE211"/>
  <c r="BE217"/>
  <c r="BE219"/>
  <c i="16" r="BE140"/>
  <c r="BE155"/>
  <c r="BE157"/>
  <c r="BE158"/>
  <c r="BE159"/>
  <c r="BE163"/>
  <c r="BE165"/>
  <c r="BE166"/>
  <c r="BE170"/>
  <c r="BE173"/>
  <c r="BE174"/>
  <c r="BE179"/>
  <c r="BE184"/>
  <c r="BE185"/>
  <c r="BE189"/>
  <c r="BE191"/>
  <c r="BE196"/>
  <c r="BE200"/>
  <c r="BE203"/>
  <c r="BE206"/>
  <c r="BE208"/>
  <c r="BE213"/>
  <c r="BE214"/>
  <c r="BE215"/>
  <c r="BE216"/>
  <c r="BE219"/>
  <c r="BE228"/>
  <c i="17" r="F122"/>
  <c r="BE133"/>
  <c r="BE139"/>
  <c r="BE143"/>
  <c r="BE153"/>
  <c i="18" r="J93"/>
  <c r="E113"/>
  <c r="J124"/>
  <c r="BE134"/>
  <c r="BE140"/>
  <c r="BE147"/>
  <c r="BE149"/>
  <c r="BE155"/>
  <c r="BE163"/>
  <c r="BE164"/>
  <c r="BE172"/>
  <c r="BE183"/>
  <c r="BE184"/>
  <c i="19" r="F131"/>
  <c r="BE153"/>
  <c r="BE154"/>
  <c r="BE157"/>
  <c r="BE169"/>
  <c r="BE171"/>
  <c r="BE173"/>
  <c r="BE175"/>
  <c r="BE180"/>
  <c r="BE183"/>
  <c r="BE184"/>
  <c r="BE185"/>
  <c r="BE186"/>
  <c r="BE188"/>
  <c r="BE191"/>
  <c r="BE194"/>
  <c r="BE203"/>
  <c r="BE208"/>
  <c r="BE210"/>
  <c r="BE217"/>
  <c r="BE219"/>
  <c r="BE220"/>
  <c r="BE222"/>
  <c r="BE230"/>
  <c r="BE239"/>
  <c r="BE242"/>
  <c r="BE245"/>
  <c r="BE252"/>
  <c r="BE256"/>
  <c r="BE258"/>
  <c i="20" r="J93"/>
  <c r="F124"/>
  <c r="BE130"/>
  <c r="BE133"/>
  <c r="BE136"/>
  <c r="BE141"/>
  <c r="BE143"/>
  <c r="BE144"/>
  <c r="BE145"/>
  <c r="BE147"/>
  <c r="BE151"/>
  <c r="BE153"/>
  <c r="BE160"/>
  <c i="21" r="J93"/>
  <c r="F96"/>
  <c r="BE131"/>
  <c r="BE135"/>
  <c r="BE139"/>
  <c r="BE142"/>
  <c r="BE143"/>
  <c r="BE146"/>
  <c r="BE147"/>
  <c r="BE151"/>
  <c i="22" r="E111"/>
  <c r="J119"/>
  <c r="F122"/>
  <c i="23" r="J96"/>
  <c i="24" r="E85"/>
  <c r="J93"/>
  <c r="F96"/>
  <c i="25" r="J93"/>
  <c r="F96"/>
  <c r="E111"/>
  <c r="J122"/>
  <c r="BE127"/>
  <c r="BE134"/>
  <c r="BE135"/>
  <c r="BE137"/>
  <c i="26" r="E112"/>
  <c r="BE129"/>
  <c i="2" r="F141"/>
  <c r="BE149"/>
  <c r="BE162"/>
  <c r="BE191"/>
  <c r="BE202"/>
  <c r="BE215"/>
  <c r="BE286"/>
  <c r="BE305"/>
  <c r="BE309"/>
  <c r="BE329"/>
  <c r="BE365"/>
  <c r="BE376"/>
  <c r="BE420"/>
  <c r="BE423"/>
  <c r="BE455"/>
  <c r="BE463"/>
  <c r="BE484"/>
  <c r="BE508"/>
  <c r="BE629"/>
  <c r="BE754"/>
  <c r="BE759"/>
  <c r="BE813"/>
  <c r="BE835"/>
  <c r="BE866"/>
  <c r="BE901"/>
  <c r="BE914"/>
  <c r="BE961"/>
  <c r="BE972"/>
  <c r="BE993"/>
  <c r="BE997"/>
  <c r="BE1004"/>
  <c i="3" r="F140"/>
  <c r="BE156"/>
  <c r="BE197"/>
  <c r="BE214"/>
  <c r="BE312"/>
  <c r="BE326"/>
  <c r="BE342"/>
  <c r="BE359"/>
  <c r="BE369"/>
  <c r="BE402"/>
  <c r="BE436"/>
  <c r="BE466"/>
  <c r="BE475"/>
  <c r="BE482"/>
  <c r="BE490"/>
  <c r="BE498"/>
  <c r="BE507"/>
  <c r="BE538"/>
  <c r="BE560"/>
  <c r="BE563"/>
  <c r="BE576"/>
  <c r="BE599"/>
  <c r="BE612"/>
  <c r="BE637"/>
  <c r="BE664"/>
  <c r="BE695"/>
  <c r="BE793"/>
  <c r="BE898"/>
  <c r="BE905"/>
  <c r="BE968"/>
  <c r="BE971"/>
  <c r="BE1008"/>
  <c r="BE1014"/>
  <c r="BE1062"/>
  <c r="BE1074"/>
  <c r="BE1092"/>
  <c r="BE1103"/>
  <c r="BE1115"/>
  <c r="BK824"/>
  <c r="J824"/>
  <c r="J113"/>
  <c r="BK1089"/>
  <c r="J1089"/>
  <c r="J119"/>
  <c i="4" r="BE145"/>
  <c r="BE153"/>
  <c r="BE167"/>
  <c r="BE194"/>
  <c r="BE241"/>
  <c r="BE287"/>
  <c r="BE304"/>
  <c r="BE318"/>
  <c r="BE332"/>
  <c r="BE366"/>
  <c r="BE385"/>
  <c r="BE404"/>
  <c r="BE411"/>
  <c r="BE417"/>
  <c r="BE429"/>
  <c r="BE436"/>
  <c r="BE443"/>
  <c r="BE454"/>
  <c r="BE482"/>
  <c r="BE492"/>
  <c r="BE506"/>
  <c r="BE585"/>
  <c r="BE622"/>
  <c r="BE640"/>
  <c r="BE699"/>
  <c r="BE768"/>
  <c r="BE813"/>
  <c r="BE829"/>
  <c r="BE853"/>
  <c r="BE865"/>
  <c r="BE900"/>
  <c r="BE915"/>
  <c r="BE929"/>
  <c r="BE977"/>
  <c r="BE990"/>
  <c r="BE993"/>
  <c r="BE1018"/>
  <c r="BE1024"/>
  <c r="BE1032"/>
  <c i="5" r="BE150"/>
  <c r="BE195"/>
  <c r="BE206"/>
  <c r="BE217"/>
  <c r="BE233"/>
  <c r="BE284"/>
  <c r="BE291"/>
  <c r="BE315"/>
  <c r="BE327"/>
  <c r="BE343"/>
  <c r="BE364"/>
  <c r="BE405"/>
  <c r="BE416"/>
  <c r="BE428"/>
  <c r="BE446"/>
  <c r="BE449"/>
  <c r="BE471"/>
  <c r="BE474"/>
  <c r="BE480"/>
  <c r="BE482"/>
  <c r="BE515"/>
  <c r="BE519"/>
  <c r="BE530"/>
  <c r="BE543"/>
  <c r="BE561"/>
  <c r="BE568"/>
  <c r="BE580"/>
  <c r="BE594"/>
  <c r="BE604"/>
  <c r="BE615"/>
  <c r="BE618"/>
  <c r="BE624"/>
  <c r="BE670"/>
  <c r="BE675"/>
  <c r="BE707"/>
  <c r="BE787"/>
  <c r="BE811"/>
  <c r="BE817"/>
  <c r="BE823"/>
  <c r="BE862"/>
  <c r="BE878"/>
  <c r="BE905"/>
  <c r="BE924"/>
  <c r="BE933"/>
  <c r="BE939"/>
  <c r="BE956"/>
  <c r="BE968"/>
  <c r="BE977"/>
  <c r="BK945"/>
  <c r="J945"/>
  <c r="J120"/>
  <c i="6" r="E85"/>
  <c r="BE147"/>
  <c r="BE150"/>
  <c r="BE163"/>
  <c r="BE182"/>
  <c r="BE202"/>
  <c r="BE237"/>
  <c r="BE239"/>
  <c r="BE245"/>
  <c r="BE277"/>
  <c r="BE333"/>
  <c r="BE340"/>
  <c r="BE361"/>
  <c r="BE368"/>
  <c r="BE370"/>
  <c r="BE372"/>
  <c i="8" r="BE129"/>
  <c r="BE131"/>
  <c r="BE137"/>
  <c r="BE139"/>
  <c r="BE143"/>
  <c r="BE147"/>
  <c r="BE148"/>
  <c i="9" r="BE128"/>
  <c r="BE136"/>
  <c r="BE137"/>
  <c r="BE139"/>
  <c r="BE141"/>
  <c i="10" r="E85"/>
  <c r="BE129"/>
  <c r="BE131"/>
  <c i="11" r="BE132"/>
  <c r="BE133"/>
  <c r="BE138"/>
  <c r="BE139"/>
  <c r="BE142"/>
  <c r="BE145"/>
  <c r="BE150"/>
  <c r="BE151"/>
  <c r="BE155"/>
  <c r="BE160"/>
  <c r="BE165"/>
  <c r="BE166"/>
  <c r="BE169"/>
  <c r="BE171"/>
  <c r="BE172"/>
  <c r="BE173"/>
  <c r="BE178"/>
  <c r="BE183"/>
  <c r="BE188"/>
  <c r="BE193"/>
  <c r="BE194"/>
  <c r="BE201"/>
  <c r="BE202"/>
  <c r="BE210"/>
  <c r="BE213"/>
  <c r="BE215"/>
  <c r="BE219"/>
  <c r="BE224"/>
  <c r="BE237"/>
  <c r="BE246"/>
  <c r="BE250"/>
  <c r="BE251"/>
  <c r="BE262"/>
  <c r="BE265"/>
  <c r="BE267"/>
  <c r="BE274"/>
  <c r="BE276"/>
  <c r="BE281"/>
  <c r="BE283"/>
  <c r="BE284"/>
  <c r="BE285"/>
  <c r="BE287"/>
  <c r="BE291"/>
  <c r="BE294"/>
  <c r="BE296"/>
  <c r="BE297"/>
  <c r="BE307"/>
  <c r="BE309"/>
  <c r="BE310"/>
  <c r="BE318"/>
  <c r="BE324"/>
  <c r="BE331"/>
  <c r="BE337"/>
  <c r="BE338"/>
  <c i="12" r="BE129"/>
  <c r="BE130"/>
  <c r="BE131"/>
  <c r="BE137"/>
  <c r="BE138"/>
  <c r="BE139"/>
  <c r="BE147"/>
  <c r="BE150"/>
  <c r="BE154"/>
  <c r="BE178"/>
  <c r="BE181"/>
  <c r="BE184"/>
  <c r="BE198"/>
  <c r="BE199"/>
  <c r="BE215"/>
  <c i="13" r="E85"/>
  <c r="BE167"/>
  <c r="BE169"/>
  <c r="BE171"/>
  <c r="BE176"/>
  <c r="BE179"/>
  <c r="BE180"/>
  <c r="BE184"/>
  <c r="BE185"/>
  <c r="BE188"/>
  <c r="BE191"/>
  <c r="BE194"/>
  <c r="BE199"/>
  <c r="BE208"/>
  <c r="BE209"/>
  <c r="BE220"/>
  <c r="BE221"/>
  <c r="BE225"/>
  <c r="BE226"/>
  <c r="BE228"/>
  <c r="BE232"/>
  <c r="BE235"/>
  <c r="BE236"/>
  <c r="BE237"/>
  <c r="BE238"/>
  <c r="BE249"/>
  <c r="BE256"/>
  <c r="BE275"/>
  <c r="BE276"/>
  <c i="14" r="BE139"/>
  <c r="BE144"/>
  <c r="BE148"/>
  <c r="BE155"/>
  <c r="BE159"/>
  <c r="BE162"/>
  <c r="BE164"/>
  <c r="BE166"/>
  <c r="BE168"/>
  <c r="BE177"/>
  <c r="BE180"/>
  <c r="BE184"/>
  <c r="BE189"/>
  <c r="BE195"/>
  <c r="BE199"/>
  <c r="BE201"/>
  <c r="BE202"/>
  <c r="BE203"/>
  <c r="BE205"/>
  <c r="BE206"/>
  <c r="BE208"/>
  <c r="BE209"/>
  <c r="BE211"/>
  <c r="BE214"/>
  <c r="BE218"/>
  <c r="BE222"/>
  <c i="15" r="BE144"/>
  <c r="BE148"/>
  <c r="BE153"/>
  <c r="BE154"/>
  <c r="BE155"/>
  <c r="BE157"/>
  <c r="BE159"/>
  <c r="BE169"/>
  <c r="BE175"/>
  <c r="BE181"/>
  <c r="BE187"/>
  <c r="BE189"/>
  <c r="BE191"/>
  <c r="BE205"/>
  <c r="BE206"/>
  <c r="BE213"/>
  <c r="BE214"/>
  <c r="BE225"/>
  <c i="16" r="J134"/>
  <c r="BE139"/>
  <c r="BE143"/>
  <c r="BE144"/>
  <c r="BE152"/>
  <c r="BE164"/>
  <c r="BE169"/>
  <c r="BE171"/>
  <c r="BE175"/>
  <c r="BE180"/>
  <c r="BE186"/>
  <c r="BE187"/>
  <c r="BE190"/>
  <c r="BE195"/>
  <c r="BE197"/>
  <c r="BE199"/>
  <c r="BE201"/>
  <c r="BE202"/>
  <c r="BE204"/>
  <c r="BE205"/>
  <c r="BE207"/>
  <c r="BE211"/>
  <c r="BE217"/>
  <c i="17" r="BE128"/>
  <c r="BE130"/>
  <c r="BE132"/>
  <c r="BE134"/>
  <c r="BE141"/>
  <c r="BE146"/>
  <c r="BE156"/>
  <c r="BE158"/>
  <c r="BE162"/>
  <c i="18" r="BE131"/>
  <c r="BE132"/>
  <c r="BE136"/>
  <c r="BE139"/>
  <c r="BE146"/>
  <c r="BE150"/>
  <c r="BE153"/>
  <c r="BE156"/>
  <c r="BE159"/>
  <c r="BE160"/>
  <c r="BE166"/>
  <c r="BE170"/>
  <c r="BE177"/>
  <c i="19" r="BE140"/>
  <c r="BE141"/>
  <c r="BE143"/>
  <c r="BE146"/>
  <c r="BE147"/>
  <c r="BE149"/>
  <c r="BE150"/>
  <c r="BE151"/>
  <c r="BE156"/>
  <c r="BE158"/>
  <c r="BE162"/>
  <c r="BE165"/>
  <c r="BE172"/>
  <c r="BE178"/>
  <c r="BE181"/>
  <c r="BE187"/>
  <c r="BE189"/>
  <c r="BE193"/>
  <c r="BE196"/>
  <c r="BE198"/>
  <c r="BE204"/>
  <c r="BE206"/>
  <c r="BE213"/>
  <c r="BE214"/>
  <c r="BE216"/>
  <c r="BE223"/>
  <c r="BE225"/>
  <c r="BE229"/>
  <c r="BE231"/>
  <c r="BE233"/>
  <c r="BE234"/>
  <c r="BE241"/>
  <c r="BE243"/>
  <c r="BE246"/>
  <c r="BE247"/>
  <c r="BE249"/>
  <c r="BE250"/>
  <c r="BE253"/>
  <c r="BE255"/>
  <c r="BE259"/>
  <c r="BE260"/>
  <c r="BE262"/>
  <c r="BE264"/>
  <c i="20" r="BE132"/>
  <c r="BE137"/>
  <c r="BE139"/>
  <c r="BE142"/>
  <c r="BE146"/>
  <c r="BE152"/>
  <c r="BE158"/>
  <c r="BE161"/>
  <c r="BE162"/>
  <c i="21" r="BE130"/>
  <c r="BE133"/>
  <c r="BE137"/>
  <c r="BE140"/>
  <c r="BE144"/>
  <c r="BE148"/>
  <c r="BE150"/>
  <c i="22" r="J96"/>
  <c r="BE129"/>
  <c i="23" r="J93"/>
  <c r="F122"/>
  <c r="BE127"/>
  <c r="BE134"/>
  <c r="BE135"/>
  <c r="BE136"/>
  <c r="BE137"/>
  <c i="24" r="J96"/>
  <c r="BE134"/>
  <c r="BE136"/>
  <c i="26" r="J116"/>
  <c r="J119"/>
  <c r="BE125"/>
  <c r="BE126"/>
  <c r="BE128"/>
  <c r="BE134"/>
  <c r="BE136"/>
  <c i="2" r="BE176"/>
  <c r="BE184"/>
  <c r="BE197"/>
  <c r="BE230"/>
  <c r="BE321"/>
  <c r="BE368"/>
  <c r="BE426"/>
  <c r="BE447"/>
  <c r="BE451"/>
  <c r="BE528"/>
  <c r="BE580"/>
  <c r="BE608"/>
  <c r="BE618"/>
  <c r="BE640"/>
  <c r="BE725"/>
  <c r="BE761"/>
  <c r="BE826"/>
  <c r="BE854"/>
  <c r="BE858"/>
  <c r="BE861"/>
  <c r="BE904"/>
  <c r="BE917"/>
  <c r="BE936"/>
  <c i="3" r="BE145"/>
  <c r="BE173"/>
  <c r="BE261"/>
  <c r="BE317"/>
  <c r="BE337"/>
  <c r="BE412"/>
  <c r="BE469"/>
  <c r="BE493"/>
  <c r="BE501"/>
  <c r="BE528"/>
  <c r="BE535"/>
  <c r="BE546"/>
  <c r="BE553"/>
  <c r="BE634"/>
  <c r="BE656"/>
  <c r="BE759"/>
  <c r="BE823"/>
  <c r="BE825"/>
  <c r="BE887"/>
  <c r="BE916"/>
  <c r="BE928"/>
  <c r="BE932"/>
  <c r="BE982"/>
  <c r="BE987"/>
  <c r="BE1065"/>
  <c r="BE1068"/>
  <c i="4" r="BE160"/>
  <c r="BE170"/>
  <c r="BE201"/>
  <c r="BE283"/>
  <c r="BE301"/>
  <c r="BE314"/>
  <c r="BE336"/>
  <c r="BE345"/>
  <c r="BE390"/>
  <c r="BE395"/>
  <c r="BE426"/>
  <c r="BE439"/>
  <c r="BE446"/>
  <c r="BE473"/>
  <c r="BE488"/>
  <c r="BE509"/>
  <c r="BE561"/>
  <c r="BE571"/>
  <c r="BE582"/>
  <c r="BE589"/>
  <c r="BE591"/>
  <c r="BE599"/>
  <c r="BE609"/>
  <c r="BE637"/>
  <c r="BE670"/>
  <c r="BE727"/>
  <c r="BE869"/>
  <c r="BE887"/>
  <c r="BE895"/>
  <c r="BE905"/>
  <c r="BE919"/>
  <c r="BE926"/>
  <c r="BE934"/>
  <c r="BE950"/>
  <c r="BE987"/>
  <c r="BE999"/>
  <c r="BE1002"/>
  <c r="BE1008"/>
  <c r="BE1036"/>
  <c r="BE1043"/>
  <c r="BE1046"/>
  <c r="BK762"/>
  <c r="J762"/>
  <c r="J113"/>
  <c i="5" r="E85"/>
  <c r="BE171"/>
  <c r="BE211"/>
  <c r="BE236"/>
  <c r="BE298"/>
  <c r="BE331"/>
  <c r="BE357"/>
  <c r="BE372"/>
  <c r="BE383"/>
  <c r="BE407"/>
  <c r="BE437"/>
  <c r="BE466"/>
  <c r="BE477"/>
  <c r="BE499"/>
  <c r="BE509"/>
  <c r="BE540"/>
  <c r="BE551"/>
  <c r="BE575"/>
  <c r="BE608"/>
  <c r="BE637"/>
  <c r="BE646"/>
  <c r="BE655"/>
  <c r="BE662"/>
  <c r="BE703"/>
  <c r="BE710"/>
  <c r="BE721"/>
  <c r="BE777"/>
  <c r="BE797"/>
  <c r="BE808"/>
  <c r="BE927"/>
  <c r="BK720"/>
  <c r="J720"/>
  <c r="J114"/>
  <c i="10" r="BE127"/>
  <c i="11" r="BE135"/>
  <c r="BE136"/>
  <c r="BE137"/>
  <c r="BE140"/>
  <c r="BE232"/>
  <c r="BE235"/>
  <c r="BE236"/>
  <c r="BE244"/>
  <c r="BE245"/>
  <c r="BE261"/>
  <c r="BE264"/>
  <c r="BE271"/>
  <c i="15" r="BE147"/>
  <c r="BE151"/>
  <c r="BE163"/>
  <c r="BE165"/>
  <c r="BE168"/>
  <c r="BE178"/>
  <c r="BE179"/>
  <c r="BE183"/>
  <c r="BE190"/>
  <c r="BE194"/>
  <c r="BE195"/>
  <c r="BE199"/>
  <c r="BE207"/>
  <c r="BE215"/>
  <c r="BE223"/>
  <c i="16" r="J93"/>
  <c r="BE141"/>
  <c r="BE147"/>
  <c r="BE148"/>
  <c r="BE150"/>
  <c r="BE153"/>
  <c r="BE154"/>
  <c r="BE156"/>
  <c r="BE162"/>
  <c r="BE168"/>
  <c r="BE172"/>
  <c r="BE192"/>
  <c r="BE210"/>
  <c i="17" r="BE131"/>
  <c r="BE135"/>
  <c r="BE147"/>
  <c r="BE148"/>
  <c r="BE150"/>
  <c r="BE151"/>
  <c r="BE154"/>
  <c r="BE161"/>
  <c r="BE164"/>
  <c r="BE165"/>
  <c r="BE170"/>
  <c i="18" r="BE138"/>
  <c r="BE141"/>
  <c r="BE143"/>
  <c r="BE144"/>
  <c r="BE148"/>
  <c r="BE151"/>
  <c r="BE154"/>
  <c r="BE158"/>
  <c r="BE162"/>
  <c r="BE167"/>
  <c r="BE174"/>
  <c r="BE175"/>
  <c r="BE176"/>
  <c r="BE180"/>
  <c r="BE182"/>
  <c i="19" r="BE142"/>
  <c r="BE145"/>
  <c r="BE148"/>
  <c i="22" r="BE127"/>
  <c i="23" r="E85"/>
  <c i="24" r="BE127"/>
  <c r="BE135"/>
  <c r="BE137"/>
  <c i="25" r="BE136"/>
  <c i="26" r="BE130"/>
  <c r="BE132"/>
  <c r="BE145"/>
  <c r="BK135"/>
  <c r="J135"/>
  <c r="J101"/>
  <c i="2" r="F36"/>
  <c i="1" r="BA96"/>
  <c i="6" r="J36"/>
  <c i="1" r="AW101"/>
  <c i="16" r="F38"/>
  <c i="1" r="BA114"/>
  <c i="3" r="F39"/>
  <c i="1" r="BD97"/>
  <c i="2" r="F38"/>
  <c i="1" r="BC96"/>
  <c i="6" r="F39"/>
  <c i="1" r="BD101"/>
  <c i="11" r="F38"/>
  <c i="1" r="BC108"/>
  <c i="14" r="F38"/>
  <c i="1" r="BA112"/>
  <c i="18" r="F40"/>
  <c i="1" r="BC117"/>
  <c i="20" r="F38"/>
  <c i="1" r="BA119"/>
  <c i="3" r="F38"/>
  <c i="1" r="BC97"/>
  <c i="18" r="F41"/>
  <c i="1" r="BD117"/>
  <c i="6" r="F37"/>
  <c i="1" r="BB101"/>
  <c i="12" r="J36"/>
  <c i="1" r="AW109"/>
  <c i="17" r="F37"/>
  <c i="1" r="BB115"/>
  <c i="19" r="J38"/>
  <c i="1" r="AW118"/>
  <c i="20" r="J38"/>
  <c i="1" r="AW119"/>
  <c i="21" r="J38"/>
  <c i="1" r="AW120"/>
  <c i="23" r="F40"/>
  <c i="1" r="BC123"/>
  <c i="25" r="F38"/>
  <c i="1" r="BA125"/>
  <c i="22" r="J34"/>
  <c i="1" r="AG121"/>
  <c r="AS100"/>
  <c i="5" r="F36"/>
  <c i="1" r="BA99"/>
  <c i="7" r="F38"/>
  <c i="1" r="BA103"/>
  <c i="8" r="F38"/>
  <c i="1" r="BA104"/>
  <c i="10" r="F39"/>
  <c i="1" r="BB106"/>
  <c i="11" r="F39"/>
  <c i="1" r="BD108"/>
  <c i="9" r="J38"/>
  <c i="1" r="AW105"/>
  <c i="13" r="F40"/>
  <c i="1" r="BC111"/>
  <c i="17" r="F38"/>
  <c i="1" r="BC115"/>
  <c i="21" r="F38"/>
  <c i="1" r="BA120"/>
  <c i="14" r="F39"/>
  <c i="1" r="BB112"/>
  <c i="19" r="F38"/>
  <c i="1" r="BA118"/>
  <c i="23" r="J38"/>
  <c i="1" r="AW123"/>
  <c i="26" r="F34"/>
  <c i="1" r="BA126"/>
  <c i="3" r="J36"/>
  <c i="1" r="AW97"/>
  <c i="13" r="F38"/>
  <c i="1" r="BA111"/>
  <c i="14" r="F40"/>
  <c i="1" r="BC112"/>
  <c i="18" r="F38"/>
  <c i="1" r="BA117"/>
  <c i="6" r="F36"/>
  <c i="1" r="BA101"/>
  <c i="10" r="F38"/>
  <c i="1" r="BA106"/>
  <c i="24" r="F41"/>
  <c i="1" r="BD124"/>
  <c i="3" r="F37"/>
  <c i="1" r="BB97"/>
  <c i="10" r="F41"/>
  <c i="1" r="BD106"/>
  <c i="17" r="F36"/>
  <c i="1" r="BA115"/>
  <c i="12" r="F36"/>
  <c i="1" r="BA109"/>
  <c i="4" r="F38"/>
  <c i="1" r="BC98"/>
  <c i="19" r="F40"/>
  <c i="1" r="BC118"/>
  <c i="4" r="F36"/>
  <c i="1" r="BA98"/>
  <c i="13" r="J38"/>
  <c i="1" r="AW111"/>
  <c i="15" r="F41"/>
  <c i="1" r="BD113"/>
  <c i="19" r="F39"/>
  <c i="1" r="BB118"/>
  <c i="22" r="F38"/>
  <c i="1" r="BA121"/>
  <c i="24" r="F39"/>
  <c i="1" r="BB124"/>
  <c i="26" r="F37"/>
  <c i="1" r="BD126"/>
  <c i="10" r="F40"/>
  <c i="1" r="BC106"/>
  <c i="14" r="J38"/>
  <c i="1" r="AW112"/>
  <c i="15" r="J38"/>
  <c i="1" r="AW113"/>
  <c i="16" r="F39"/>
  <c i="1" r="BB114"/>
  <c i="19" r="F41"/>
  <c i="1" r="BD118"/>
  <c i="23" r="F38"/>
  <c i="1" r="BA123"/>
  <c i="26" r="F35"/>
  <c i="1" r="BB126"/>
  <c i="4" r="F39"/>
  <c i="1" r="BD98"/>
  <c i="18" r="J38"/>
  <c i="1" r="AW117"/>
  <c i="22" r="J38"/>
  <c i="1" r="AW121"/>
  <c i="23" r="F39"/>
  <c i="1" r="BB123"/>
  <c i="25" r="F39"/>
  <c i="1" r="BB125"/>
  <c i="4" r="J36"/>
  <c i="1" r="AW98"/>
  <c i="7" r="F41"/>
  <c i="1" r="BD103"/>
  <c i="8" r="J38"/>
  <c i="1" r="AW104"/>
  <c i="11" r="J36"/>
  <c i="1" r="AW108"/>
  <c i="8" r="F41"/>
  <c i="1" r="BD104"/>
  <c i="11" r="F36"/>
  <c i="1" r="BA108"/>
  <c i="12" r="F39"/>
  <c i="1" r="BD109"/>
  <c i="10" r="J38"/>
  <c i="1" r="AW106"/>
  <c i="20" r="F40"/>
  <c i="1" r="BC119"/>
  <c i="5" r="F39"/>
  <c i="1" r="BD99"/>
  <c i="16" r="F41"/>
  <c i="1" r="BD114"/>
  <c i="23" r="F41"/>
  <c i="1" r="BD123"/>
  <c i="7" r="F40"/>
  <c i="1" r="BC103"/>
  <c i="8" r="F40"/>
  <c i="1" r="BC104"/>
  <c i="21" r="F41"/>
  <c i="1" r="BD120"/>
  <c i="24" r="F40"/>
  <c i="1" r="BC124"/>
  <c i="25" r="F41"/>
  <c i="1" r="BD125"/>
  <c i="6" r="J32"/>
  <c i="1" r="AG101"/>
  <c i="9" r="F38"/>
  <c i="1" r="BA105"/>
  <c i="17" r="J36"/>
  <c i="1" r="AW115"/>
  <c i="22" r="F41"/>
  <c i="1" r="BD121"/>
  <c r="AS107"/>
  <c i="9" r="F40"/>
  <c i="1" r="BC105"/>
  <c i="15" r="F38"/>
  <c i="1" r="BA113"/>
  <c i="9" r="F39"/>
  <c i="1" r="BB105"/>
  <c i="10" r="J34"/>
  <c i="1" r="AG106"/>
  <c i="13" r="F41"/>
  <c i="1" r="BD111"/>
  <c i="7" r="J38"/>
  <c i="1" r="AW103"/>
  <c i="8" r="F39"/>
  <c i="1" r="BB104"/>
  <c i="12" r="F37"/>
  <c i="1" r="BB109"/>
  <c i="16" r="J38"/>
  <c i="1" r="AW114"/>
  <c i="2" r="J36"/>
  <c i="1" r="AW96"/>
  <c i="12" r="F38"/>
  <c i="1" r="BC109"/>
  <c i="14" r="F41"/>
  <c i="1" r="BD112"/>
  <c i="17" r="F39"/>
  <c i="1" r="BD115"/>
  <c i="21" r="F39"/>
  <c i="1" r="BB120"/>
  <c i="22" r="F39"/>
  <c i="1" r="BB121"/>
  <c i="24" r="F38"/>
  <c i="1" r="BA124"/>
  <c i="2" r="F37"/>
  <c i="1" r="BB96"/>
  <c i="5" r="F38"/>
  <c i="1" r="BC99"/>
  <c i="13" r="F39"/>
  <c i="1" r="BB111"/>
  <c i="18" r="F39"/>
  <c i="1" r="BB117"/>
  <c i="22" r="F40"/>
  <c i="1" r="BC121"/>
  <c i="2" r="F39"/>
  <c i="1" r="BD96"/>
  <c i="15" r="F39"/>
  <c i="1" r="BB113"/>
  <c i="24" r="J38"/>
  <c i="1" r="AW124"/>
  <c i="26" r="F36"/>
  <c i="1" r="BC126"/>
  <c i="6" r="F38"/>
  <c i="1" r="BC101"/>
  <c i="5" r="F37"/>
  <c i="1" r="BB99"/>
  <c i="15" r="F40"/>
  <c i="1" r="BC113"/>
  <c i="26" r="J34"/>
  <c i="1" r="AW126"/>
  <c i="20" r="F39"/>
  <c i="1" r="BB119"/>
  <c i="21" r="F40"/>
  <c i="1" r="BC120"/>
  <c i="25" r="F40"/>
  <c i="1" r="BC125"/>
  <c i="4" r="F37"/>
  <c i="1" r="BB98"/>
  <c i="9" r="F41"/>
  <c i="1" r="BD105"/>
  <c i="11" r="F37"/>
  <c i="1" r="BB108"/>
  <c i="20" r="F41"/>
  <c i="1" r="BD119"/>
  <c i="3" r="F36"/>
  <c i="1" r="BA97"/>
  <c i="5" r="J36"/>
  <c i="1" r="AW99"/>
  <c i="16" r="F40"/>
  <c i="1" r="BC114"/>
  <c i="25" r="J38"/>
  <c i="1" r="AW125"/>
  <c i="20" l="1" r="T128"/>
  <c r="T127"/>
  <c i="19" r="P227"/>
  <c r="P134"/>
  <c i="1" r="AU118"/>
  <c i="14" r="P137"/>
  <c i="1" r="AU112"/>
  <c i="13" r="P141"/>
  <c i="1" r="AU111"/>
  <c i="9" r="T126"/>
  <c i="19" r="R227"/>
  <c i="16" r="T137"/>
  <c i="19" r="R135"/>
  <c r="R134"/>
  <c i="15" r="R137"/>
  <c i="26" r="R123"/>
  <c r="R122"/>
  <c i="19" r="T236"/>
  <c r="T135"/>
  <c r="T134"/>
  <c i="11" r="P129"/>
  <c r="P128"/>
  <c i="1" r="AU108"/>
  <c i="4" r="P143"/>
  <c i="1" r="AU98"/>
  <c i="12" r="BK126"/>
  <c r="J126"/>
  <c r="J99"/>
  <c i="11" r="T129"/>
  <c r="T128"/>
  <c i="3" r="R143"/>
  <c i="11" r="BK129"/>
  <c r="J129"/>
  <c r="J99"/>
  <c i="6" r="P153"/>
  <c i="4" r="BK143"/>
  <c r="J143"/>
  <c r="J98"/>
  <c i="14" r="BK137"/>
  <c r="J137"/>
  <c r="J100"/>
  <c i="5" r="R144"/>
  <c i="4" r="R143"/>
  <c i="21" r="T128"/>
  <c r="T127"/>
  <c i="20" r="R128"/>
  <c r="R127"/>
  <c i="18" r="T128"/>
  <c r="T127"/>
  <c i="6" r="T129"/>
  <c i="3" r="T143"/>
  <c i="11" r="R129"/>
  <c r="R128"/>
  <c i="6" r="T153"/>
  <c i="5" r="P144"/>
  <c i="1" r="AU99"/>
  <c i="15" r="T137"/>
  <c i="16" r="P137"/>
  <c i="1" r="AU114"/>
  <c i="8" r="R126"/>
  <c i="2" r="R144"/>
  <c i="17" r="T126"/>
  <c r="T125"/>
  <c i="26" r="P123"/>
  <c r="P122"/>
  <c i="1" r="AU126"/>
  <c i="13" r="T141"/>
  <c i="12" r="T126"/>
  <c r="T125"/>
  <c r="P126"/>
  <c r="P125"/>
  <c i="1" r="AU109"/>
  <c i="6" r="P129"/>
  <c r="P128"/>
  <c i="1" r="AU101"/>
  <c i="18" r="P128"/>
  <c r="P127"/>
  <c i="1" r="AU117"/>
  <c i="17" r="P126"/>
  <c r="P125"/>
  <c i="1" r="AU115"/>
  <c i="2" r="T144"/>
  <c i="16" r="R137"/>
  <c i="3" r="BK143"/>
  <c r="J143"/>
  <c i="21" r="P128"/>
  <c r="P127"/>
  <c i="1" r="AU120"/>
  <c i="15" r="P137"/>
  <c i="1" r="AU113"/>
  <c i="14" r="R137"/>
  <c i="13" r="R141"/>
  <c i="5" r="T144"/>
  <c i="4" r="T143"/>
  <c i="3" r="P143"/>
  <c i="1" r="AU97"/>
  <c i="26" r="T123"/>
  <c r="T122"/>
  <c i="21" r="BK128"/>
  <c r="J128"/>
  <c r="J101"/>
  <c i="14" r="T137"/>
  <c i="2" r="P144"/>
  <c i="1" r="AU96"/>
  <c i="5" r="BK144"/>
  <c r="J144"/>
  <c i="2" r="BK144"/>
  <c r="J144"/>
  <c i="6" r="J129"/>
  <c r="J99"/>
  <c i="8" r="BK126"/>
  <c r="J126"/>
  <c i="9" r="BK126"/>
  <c r="J126"/>
  <c i="10" r="J100"/>
  <c i="11" r="J130"/>
  <c r="J100"/>
  <c i="16" r="BK137"/>
  <c r="J137"/>
  <c r="J100"/>
  <c i="6" r="J130"/>
  <c r="J100"/>
  <c r="J154"/>
  <c r="J103"/>
  <c i="7" r="BK126"/>
  <c r="J126"/>
  <c i="10" r="J126"/>
  <c r="J101"/>
  <c i="12" r="J127"/>
  <c r="J100"/>
  <c i="6" r="J98"/>
  <c i="19" r="BK135"/>
  <c r="J135"/>
  <c r="J101"/>
  <c r="BK227"/>
  <c r="J227"/>
  <c r="J105"/>
  <c r="BK236"/>
  <c r="J236"/>
  <c r="J108"/>
  <c i="3" r="J144"/>
  <c r="J99"/>
  <c i="4" r="J144"/>
  <c r="J99"/>
  <c i="5" r="J145"/>
  <c r="J99"/>
  <c i="13" r="BK141"/>
  <c r="J141"/>
  <c r="J100"/>
  <c i="14" r="J138"/>
  <c r="J101"/>
  <c i="17" r="BK126"/>
  <c r="J126"/>
  <c r="J99"/>
  <c i="18" r="BK128"/>
  <c r="J128"/>
  <c r="J101"/>
  <c i="20" r="BK128"/>
  <c r="J128"/>
  <c r="J101"/>
  <c i="21" r="J129"/>
  <c r="J102"/>
  <c i="22" r="J126"/>
  <c r="J101"/>
  <c i="23" r="J126"/>
  <c r="J101"/>
  <c i="24" r="BK125"/>
  <c r="J125"/>
  <c r="J100"/>
  <c i="22" r="J100"/>
  <c i="25" r="BK125"/>
  <c r="J125"/>
  <c r="J100"/>
  <c i="15" r="BK137"/>
  <c r="J137"/>
  <c i="26" r="BK123"/>
  <c r="J123"/>
  <c r="J97"/>
  <c i="1" r="BC122"/>
  <c r="AY122"/>
  <c i="7" r="J37"/>
  <c i="1" r="AV103"/>
  <c r="AT103"/>
  <c i="8" r="J37"/>
  <c i="1" r="AV104"/>
  <c r="AT104"/>
  <c i="9" r="J37"/>
  <c i="1" r="AV105"/>
  <c r="AT105"/>
  <c i="10" r="J37"/>
  <c i="1" r="AV106"/>
  <c r="AT106"/>
  <c i="11" r="F35"/>
  <c i="1" r="AZ108"/>
  <c i="13" r="F37"/>
  <c i="1" r="AZ111"/>
  <c r="BA95"/>
  <c r="AW95"/>
  <c r="BC110"/>
  <c r="AY110"/>
  <c r="BB122"/>
  <c r="AX122"/>
  <c i="12" r="J35"/>
  <c i="1" r="AV109"/>
  <c r="AT109"/>
  <c i="23" r="F37"/>
  <c i="1" r="AZ123"/>
  <c r="BC95"/>
  <c r="AY95"/>
  <c r="BB110"/>
  <c r="AX110"/>
  <c i="14" r="F37"/>
  <c i="1" r="AZ112"/>
  <c i="26" r="F33"/>
  <c i="1" r="AZ126"/>
  <c i="16" r="J37"/>
  <c i="1" r="AV114"/>
  <c r="AT114"/>
  <c i="3" r="J32"/>
  <c i="1" r="AG97"/>
  <c i="2" r="J32"/>
  <c i="1" r="AG96"/>
  <c r="BD116"/>
  <c i="6" r="J35"/>
  <c i="1" r="AV101"/>
  <c r="AT101"/>
  <c i="6" r="F35"/>
  <c i="1" r="AZ101"/>
  <c r="BD95"/>
  <c r="BD110"/>
  <c r="BA116"/>
  <c r="AW116"/>
  <c r="BD122"/>
  <c i="11" r="J35"/>
  <c i="1" r="AV108"/>
  <c r="AT108"/>
  <c i="17" r="F35"/>
  <c i="1" r="AZ115"/>
  <c i="18" r="J37"/>
  <c i="1" r="AV117"/>
  <c r="AT117"/>
  <c r="BB102"/>
  <c r="AX102"/>
  <c r="BB116"/>
  <c r="AX116"/>
  <c i="4" r="J35"/>
  <c i="1" r="AV98"/>
  <c r="AT98"/>
  <c i="19" r="F37"/>
  <c i="1" r="AZ118"/>
  <c i="21" r="J37"/>
  <c i="1" r="AV120"/>
  <c r="AT120"/>
  <c r="AU102"/>
  <c i="9" r="F37"/>
  <c i="1" r="AZ105"/>
  <c i="20" r="F37"/>
  <c i="1" r="AZ119"/>
  <c r="BA110"/>
  <c r="AW110"/>
  <c r="BA122"/>
  <c r="AW122"/>
  <c i="15" r="J37"/>
  <c i="1" r="AV113"/>
  <c r="AT113"/>
  <c i="18" r="F37"/>
  <c i="1" r="AZ117"/>
  <c i="22" r="F37"/>
  <c i="1" r="AZ121"/>
  <c i="23" r="J37"/>
  <c i="1" r="AV123"/>
  <c r="AT123"/>
  <c i="25" r="F37"/>
  <c i="1" r="AZ125"/>
  <c i="26" r="J33"/>
  <c i="1" r="AV126"/>
  <c r="AT126"/>
  <c r="AS94"/>
  <c i="9" r="J34"/>
  <c i="1" r="AG105"/>
  <c r="AN105"/>
  <c i="15" r="J34"/>
  <c i="1" r="AG113"/>
  <c r="AN113"/>
  <c i="3" r="F35"/>
  <c i="1" r="AZ97"/>
  <c i="25" r="J37"/>
  <c i="1" r="AV125"/>
  <c r="AT125"/>
  <c i="8" r="F37"/>
  <c i="1" r="AZ104"/>
  <c i="22" r="J37"/>
  <c i="1" r="AV121"/>
  <c r="AT121"/>
  <c r="BC116"/>
  <c r="AY116"/>
  <c i="3" r="J35"/>
  <c i="1" r="AV97"/>
  <c r="AT97"/>
  <c i="8" r="J34"/>
  <c i="1" r="AG104"/>
  <c r="AN104"/>
  <c i="7" r="J34"/>
  <c i="1" r="AG103"/>
  <c r="AN103"/>
  <c i="23" r="J34"/>
  <c i="1" r="AG123"/>
  <c r="AN123"/>
  <c i="2" r="J35"/>
  <c i="1" r="AV96"/>
  <c r="AT96"/>
  <c i="19" r="J37"/>
  <c i="1" r="AV118"/>
  <c r="AT118"/>
  <c i="17" r="J35"/>
  <c i="1" r="AV115"/>
  <c r="AT115"/>
  <c i="20" r="J37"/>
  <c i="1" r="AV119"/>
  <c r="AT119"/>
  <c i="10" r="F37"/>
  <c i="1" r="AZ106"/>
  <c i="21" r="F37"/>
  <c i="1" r="AZ120"/>
  <c r="BC102"/>
  <c r="AY102"/>
  <c i="2" r="F35"/>
  <c i="1" r="AZ96"/>
  <c r="BD102"/>
  <c i="5" r="J35"/>
  <c i="1" r="AV99"/>
  <c r="AT99"/>
  <c i="14" r="J37"/>
  <c i="1" r="AV112"/>
  <c r="AT112"/>
  <c i="24" r="F37"/>
  <c i="1" r="AZ124"/>
  <c r="BA102"/>
  <c r="AW102"/>
  <c i="12" r="F35"/>
  <c i="1" r="AZ109"/>
  <c i="24" r="J37"/>
  <c i="1" r="AV124"/>
  <c r="AT124"/>
  <c r="AU122"/>
  <c i="5" r="F35"/>
  <c i="1" r="AZ99"/>
  <c i="5" r="J32"/>
  <c i="1" r="AG99"/>
  <c r="AN99"/>
  <c r="BB95"/>
  <c i="4" r="F35"/>
  <c i="1" r="AZ98"/>
  <c i="13" r="J37"/>
  <c i="1" r="AV111"/>
  <c r="AT111"/>
  <c i="15" r="F37"/>
  <c i="1" r="AZ113"/>
  <c i="7" r="F37"/>
  <c i="1" r="AZ103"/>
  <c i="16" r="F37"/>
  <c i="1" r="AZ114"/>
  <c i="6" l="1" r="T128"/>
  <c i="9" r="J43"/>
  <c i="8" r="J43"/>
  <c i="2" r="J41"/>
  <c i="3" r="J41"/>
  <c i="5" r="J41"/>
  <c i="23" r="J43"/>
  <c i="7" r="J43"/>
  <c i="15" r="J43"/>
  <c i="2" r="J98"/>
  <c i="3" r="J98"/>
  <c i="5" r="J98"/>
  <c i="8" r="J100"/>
  <c i="10" r="J43"/>
  <c i="11" r="BK128"/>
  <c r="J128"/>
  <c i="17" r="BK125"/>
  <c r="J125"/>
  <c r="J98"/>
  <c i="6" r="J41"/>
  <c i="7" r="J100"/>
  <c i="18" r="BK127"/>
  <c r="J127"/>
  <c i="19" r="BK134"/>
  <c r="J134"/>
  <c r="J100"/>
  <c i="21" r="BK127"/>
  <c r="J127"/>
  <c r="J100"/>
  <c i="26" r="BK122"/>
  <c r="J122"/>
  <c r="J96"/>
  <c i="20" r="BK127"/>
  <c r="J127"/>
  <c i="22" r="J43"/>
  <c i="9" r="J100"/>
  <c i="12" r="BK125"/>
  <c r="J125"/>
  <c i="15" r="J100"/>
  <c i="1" r="BD100"/>
  <c r="BC107"/>
  <c r="AY107"/>
  <c r="BB100"/>
  <c r="AX100"/>
  <c r="AN121"/>
  <c r="BD107"/>
  <c r="BA100"/>
  <c r="AW100"/>
  <c r="BA107"/>
  <c r="AW107"/>
  <c r="AN101"/>
  <c r="AN106"/>
  <c r="BC100"/>
  <c r="AY100"/>
  <c r="BB107"/>
  <c r="AX107"/>
  <c r="AN97"/>
  <c r="AN96"/>
  <c r="BD94"/>
  <c r="W33"/>
  <c r="BB94"/>
  <c r="AX94"/>
  <c r="AZ110"/>
  <c r="AV110"/>
  <c r="AT110"/>
  <c r="AZ122"/>
  <c r="AV122"/>
  <c r="AT122"/>
  <c r="AU95"/>
  <c i="16" r="J34"/>
  <c i="1" r="AG114"/>
  <c r="AN114"/>
  <c i="13" r="J34"/>
  <c i="1" r="AG111"/>
  <c r="AN111"/>
  <c i="14" r="J34"/>
  <c i="1" r="AG112"/>
  <c r="AN112"/>
  <c i="20" r="J34"/>
  <c i="1" r="AG119"/>
  <c r="AN119"/>
  <c r="AU100"/>
  <c r="AG102"/>
  <c i="18" r="J34"/>
  <c i="1" r="AG117"/>
  <c r="AN117"/>
  <c i="12" r="J32"/>
  <c i="1" r="AG109"/>
  <c r="AN109"/>
  <c r="AZ102"/>
  <c r="AV102"/>
  <c r="AT102"/>
  <c r="AZ116"/>
  <c r="AV116"/>
  <c r="AT116"/>
  <c r="AZ95"/>
  <c i="25" r="J34"/>
  <c i="1" r="AG125"/>
  <c r="AN125"/>
  <c r="AU116"/>
  <c r="AX95"/>
  <c i="11" r="J32"/>
  <c i="1" r="AG108"/>
  <c i="24" r="J34"/>
  <c i="1" r="AG124"/>
  <c r="AN124"/>
  <c r="AU110"/>
  <c i="4" r="J32"/>
  <c i="1" r="AG98"/>
  <c r="AN98"/>
  <c l="1" r="AN108"/>
  <c i="12" r="J98"/>
  <c i="13" r="J43"/>
  <c i="11" r="J41"/>
  <c r="J98"/>
  <c i="12" r="J41"/>
  <c i="20" r="J100"/>
  <c i="14" r="J43"/>
  <c i="16" r="J43"/>
  <c i="18" r="J100"/>
  <c i="20" r="J43"/>
  <c i="18" r="J43"/>
  <c i="24" r="J43"/>
  <c i="4" r="J41"/>
  <c i="25" r="J43"/>
  <c i="1" r="AZ107"/>
  <c r="AV107"/>
  <c r="AT107"/>
  <c r="AZ100"/>
  <c r="AV100"/>
  <c r="AT100"/>
  <c r="AN102"/>
  <c r="AZ94"/>
  <c r="W29"/>
  <c r="BC94"/>
  <c r="W32"/>
  <c r="AU107"/>
  <c r="BA94"/>
  <c r="AW94"/>
  <c r="AK30"/>
  <c r="W31"/>
  <c r="AG122"/>
  <c r="AN122"/>
  <c i="17" r="J32"/>
  <c i="1" r="AG115"/>
  <c r="AN115"/>
  <c i="26" r="J30"/>
  <c i="1" r="AG126"/>
  <c r="AN126"/>
  <c r="AV95"/>
  <c r="AT95"/>
  <c r="AG100"/>
  <c r="AN100"/>
  <c i="19" r="J34"/>
  <c i="1" r="AG118"/>
  <c r="AN118"/>
  <c r="AG95"/>
  <c i="21" r="J34"/>
  <c i="1" r="AG120"/>
  <c r="AN120"/>
  <c r="AG110"/>
  <c r="AN110"/>
  <c i="26" l="1" r="J39"/>
  <c i="17" r="J41"/>
  <c i="19" r="J43"/>
  <c i="21" r="J43"/>
  <c i="1" r="AN95"/>
  <c r="AU94"/>
  <c r="AG116"/>
  <c r="AN116"/>
  <c r="AY94"/>
  <c r="AV94"/>
  <c r="AK29"/>
  <c r="W30"/>
  <c l="1" r="AG107"/>
  <c r="AN107"/>
  <c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<sst xmlns="http://schemas.openxmlformats.org/spreadsheetml/2006/main">
  <si>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</si>
  <si>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</si>
  <si>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</si>
  <si>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</si>
  <si>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</si>
  <si>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{c7ae35c4-a0ce-45f0-9f16-4553c6320b56}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</si>
  <si>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</si>
  <si>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</si>
  <si>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</si>
  <si>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</si>
  <si>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</si>
  <si>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</si>
  <si>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</si>
  <si>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</si>
  <si>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202011-041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</si>
  <si>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</si>
  <si>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</si>
  <si>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Odborný léčebný ústav Jevíčko, rekonstrukce lůžkové části pavilonu S</t>
  </si>
  <si>
    <t>KSO:</t>
  </si>
  <si>
    <t>CC-CZ:</t>
  </si>
  <si>
    <t>Místo:</t>
  </si>
  <si>
    <t>Jevíčko</t>
  </si>
  <si>
    <t>Datum:</t>
  </si>
  <si>
    <t>12. 4. 2021</t>
  </si>
  <si>
    <t>Zadavatel:</t>
  </si>
  <si>
    <t>IČ:</t>
  </si>
  <si>
    <t>70892822</t>
  </si>
  <si>
    <t>Pardubický kraj</t>
  </si>
  <si>
    <t>DIČ:</t>
  </si>
  <si>
    <t>CZ70892822</t>
  </si>
  <si>
    <t>Uchazeč:</t>
  </si>
  <si>
    <t>Vyplň údaj</t>
  </si>
  <si>
    <t>Projektant:</t>
  </si>
  <si>
    <t>15036499</t>
  </si>
  <si>
    <t>K I P spol. s r.o.</t>
  </si>
  <si>
    <t>CZ15036499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</si>
  <si>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</si>
  <si>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</si>
  <si>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</si>
  <si>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</si>
  <si>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</si>
  <si>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</si>
  <si>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</si>
  <si>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</si>
  <si>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</si>
  <si>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</si>
  <si>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</si>
  <si>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</si>
  <si>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</si>
  <si>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</si>
  <si>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</si>
  <si>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</si>
  <si>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</si>
  <si>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</si>
  <si>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</si>
  <si>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</si>
  <si>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</si>
  <si>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</si>
  <si>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</si>
  <si>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</si>
  <si>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</si>
  <si>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</si>
  <si>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</si>
  <si>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</si>
  <si>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</si>
  <si>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</si>
  <si>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</si>
  <si>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</si>
  <si>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</si>
  <si>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</si>
  <si>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</si>
  <si>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</si>
  <si>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</si>
  <si>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</si>
  <si>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</si>
  <si>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</si>
  <si>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</si>
  <si>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</si>
  <si>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</si>
  <si>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</si>
  <si>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</si>
  <si>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</si>
  <si>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</si>
  <si>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</si>
  <si>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</si>
  <si>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</t>
  </si>
  <si>
    <t>STA</t>
  </si>
  <si>
    <t>1</t>
  </si>
  <si>
    <t>{d4d83695-4835-4687-b09a-a31d11f2ca98}</t>
  </si>
  <si>
    <t>2</t>
  </si>
  <si>
    <t>/</t>
  </si>
  <si>
    <t>D.1.1.a</t>
  </si>
  <si>
    <t>1. Etapa 1.PP a 1.NP</t>
  </si>
  <si>
    <t>Soupis</t>
  </si>
  <si>
    <t>{b40df969-0952-4d5c-b8b7-18722f51b970}</t>
  </si>
  <si>
    <t>D.1.1.b</t>
  </si>
  <si>
    <t>2. Etapa 2.NP</t>
  </si>
  <si>
    <t>{e0382529-89f8-41a7-8975-be43e7d5d31b}</t>
  </si>
  <si>
    <t>D.1.1.c</t>
  </si>
  <si>
    <t>3. Etapa 3.NP</t>
  </si>
  <si>
    <t>{17f035e4-85e6-4fbc-a446-d70475e3c425}</t>
  </si>
  <si>
    <t>D.1.1.d</t>
  </si>
  <si>
    <t>4. Etapa 4.NP</t>
  </si>
  <si>
    <t>{2de778ce-75e8-46ee-920e-79063cb20048}</t>
  </si>
  <si>
    <t>D.1.1.A</t>
  </si>
  <si>
    <t>REKONSTRUKCE STŘECHY</t>
  </si>
  <si>
    <t>{74191163-402f-4632-a38f-5439985e872e}</t>
  </si>
  <si>
    <t>D.1.1.A.1</t>
  </si>
  <si>
    <t>Architektonické a stavebně technické řešení</t>
  </si>
  <si>
    <t>{941ea626-b52c-4128-90b3-e28cebbc400b}</t>
  </si>
  <si>
    <t>D.1.1.A.2</t>
  </si>
  <si>
    <t>Zařízení proti blesku</t>
  </si>
  <si>
    <t>{428df08e-6926-47a3-9a93-8dd8147d5912}</t>
  </si>
  <si>
    <t>D.1.1.A.2-01</t>
  </si>
  <si>
    <t>Demontážní práce</t>
  </si>
  <si>
    <t>3</t>
  </si>
  <si>
    <t>{2d88023a-813e-4747-bd12-fc10d7ca55d5}</t>
  </si>
  <si>
    <t>D.1.1.A.2-02</t>
  </si>
  <si>
    <t>Jímací soustava</t>
  </si>
  <si>
    <t>{af09d02f-58ec-4dde-a1ad-de904c8aa3cd}</t>
  </si>
  <si>
    <t>D.1.1.A.2-03</t>
  </si>
  <si>
    <t>Uzemnění</t>
  </si>
  <si>
    <t>{74ed69b9-94d2-42e8-8d42-c70e1722bb34}</t>
  </si>
  <si>
    <t>D.1.1.A.2-04</t>
  </si>
  <si>
    <t>Revize, měření</t>
  </si>
  <si>
    <t>{e893b6db-f323-4410-a823-c1f59a66e763}</t>
  </si>
  <si>
    <t>D.1.4</t>
  </si>
  <si>
    <t>TECHNIKA PROSTŘEDÍ STAVEB</t>
  </si>
  <si>
    <t>{9d9e36b8-d564-4270-9957-61a32115dcf5}</t>
  </si>
  <si>
    <t>D.1.4.1</t>
  </si>
  <si>
    <t>ZAŘÍZENÍ ZDRAVOTNĚ TECHNICKÝCH INSTALACÍ</t>
  </si>
  <si>
    <t>{591ad721-8934-499e-8782-a58d25b352cf}</t>
  </si>
  <si>
    <t>D.1.4.2</t>
  </si>
  <si>
    <t>ZAŘÍZENÍ PRO VYTÁPĚNÍ STAVEB</t>
  </si>
  <si>
    <t>{2cd42bfd-7492-4c4c-8800-41900f7cbbcf}</t>
  </si>
  <si>
    <t>D.1.4.3</t>
  </si>
  <si>
    <t>ZAŘÍZENÍ SILNOPROUDÉ ELEKTROTECHNIKY</t>
  </si>
  <si>
    <t>{a273e28e-aa82-4684-8a2a-e33e057966be}</t>
  </si>
  <si>
    <t>D.1.4.3a</t>
  </si>
  <si>
    <t>Etapa 1.PP a 1.NP</t>
  </si>
  <si>
    <t>{7fa6e858-709d-4cc0-90fa-ef179a3cb811}</t>
  </si>
  <si>
    <t>D.1.4.3b</t>
  </si>
  <si>
    <t>Etapa 2.NP</t>
  </si>
  <si>
    <t>{562272b6-ecb6-4a8b-ac8c-d2fb6343807e}</t>
  </si>
  <si>
    <t>D.1.4.3c</t>
  </si>
  <si>
    <t>Etapa 3.NP</t>
  </si>
  <si>
    <t>{8cbbf69a-b6cd-4a25-a216-43766a268a38}</t>
  </si>
  <si>
    <t>D.1.4.3d</t>
  </si>
  <si>
    <t>Etapa 4.NP</t>
  </si>
  <si>
    <t>{632c90be-c6de-4fec-857c-7cee2ff1e73a}</t>
  </si>
  <si>
    <t>D.1.4.4</t>
  </si>
  <si>
    <t>ZAŘÍZENÍ VZDUCHOTECHNIKY</t>
  </si>
  <si>
    <t>{3eba61dc-bba2-4c3a-b5aa-6cd9337439cc}</t>
  </si>
  <si>
    <t>D.1.4.5</t>
  </si>
  <si>
    <t>ZAŘÍZENÍ SLABOPROUDÉ ELEKTROTECHNIKY</t>
  </si>
  <si>
    <t>{2c4c9a59-0dc8-40b7-b86c-d4d7976a14b4}</t>
  </si>
  <si>
    <t>D.1.4.5.1</t>
  </si>
  <si>
    <t>Strukturovaná kabeláž</t>
  </si>
  <si>
    <t>{7912c739-af3f-4333-ab39-8ee34e5ed0de}</t>
  </si>
  <si>
    <t>D.1.4.5.2</t>
  </si>
  <si>
    <t>Dorozumívací systém CODACO</t>
  </si>
  <si>
    <t>{a3c7c4af-fc37-47f2-a794-ccc76ec86ce3}</t>
  </si>
  <si>
    <t>D.1.4.5.3</t>
  </si>
  <si>
    <t>Systém požárních hlásičů – lokální detekce požáru</t>
  </si>
  <si>
    <t>{8545df47-5af6-4809-9a6c-42ece5fd6c25}</t>
  </si>
  <si>
    <t>D.1.4.5.4</t>
  </si>
  <si>
    <t>Společná televizní anténa</t>
  </si>
  <si>
    <t>{7eadb6e6-0ae0-4a73-8d85-a5f9b88789db}</t>
  </si>
  <si>
    <t>D.1.4.5.5</t>
  </si>
  <si>
    <t>Pohony dveří</t>
  </si>
  <si>
    <t>{616ee903-f6de-4a84-8b0d-12fccf6026bf}</t>
  </si>
  <si>
    <t>D.1.4.7</t>
  </si>
  <si>
    <t>ZDRAVOTNICKÁ TECHNOLOGIE</t>
  </si>
  <si>
    <t>{7cb5b712-5760-456c-95f6-f9aa732d3956}</t>
  </si>
  <si>
    <t>D.1.7b</t>
  </si>
  <si>
    <t>Zdravotnická technologie - 2.NP, I. etapa</t>
  </si>
  <si>
    <t>{12e2eabf-da01-4946-aab7-a099ee860959}</t>
  </si>
  <si>
    <t>D.1.7c</t>
  </si>
  <si>
    <t>Zdravotnická technologie - 3.NP, II. etapa</t>
  </si>
  <si>
    <t>{69750a5d-b1f5-4d19-9579-9871bacc00cd}</t>
  </si>
  <si>
    <t>D.1.7d</t>
  </si>
  <si>
    <t>Zdravotnická technologie - 4.NP, III. etapa</t>
  </si>
  <si>
    <t>{8bf85fb3-d120-4c9d-b31b-7a031b3efaec}</t>
  </si>
  <si>
    <t>VRN</t>
  </si>
  <si>
    <t xml:space="preserve">Vedlejší a ostatní náklady dle vyhl. č. 169/2016  Sb</t>
  </si>
  <si>
    <t>{f5d8f932-1464-4662-9513-1a409a7fa3b7}</t>
  </si>
  <si>
    <t>KRYCÍ LIST SOUPISU PRACÍ</t>
  </si>
  <si>
    <t>Objekt:</t>
  </si>
  <si>
    <t>D.1.1 - ARCHITEKTONICKO STAVEBNÍ ŘEŠENÍ</t>
  </si>
  <si>
    <t>Soupis:</t>
  </si>
  <si>
    <t>D.1.1.a - 1. Etapa 1.PP a 1.NP</t>
  </si>
  <si>
    <t>REKAPITULACE ČLENĚNÍ SOUPISU PRACÍ</t>
  </si>
  <si>
    <t>Kód dílu - Popis</t>
  </si>
  <si>
    <t>Cena celkem [CZK]</t>
  </si>
  <si>
    <t>Náklady ze soupisu prací</t>
  </si>
  <si>
    <t>-1</t>
  </si>
  <si>
    <t>31 - Zdi podpěrné a volné</t>
  </si>
  <si>
    <t>34 - Stěny a příčky</t>
  </si>
  <si>
    <t>41 - Stropy a stropní konstrukce (pro pozemní stavby)</t>
  </si>
  <si>
    <t>61 - Úprava povrchů vnitřní</t>
  </si>
  <si>
    <t>63 - Podlahy a podlahové konstrukce</t>
  </si>
  <si>
    <t>64 - Výplně otvorů</t>
  </si>
  <si>
    <t>711 - Izolace proti vodě</t>
  </si>
  <si>
    <t>713 - Izolace tepelné</t>
  </si>
  <si>
    <t>725 - Zařizovací předměty</t>
  </si>
  <si>
    <t>763 - Konstrukce suché výstavby</t>
  </si>
  <si>
    <t>766 - Konstrukce truhlářské</t>
  </si>
  <si>
    <t>767 - Konstrukce doplňkové stavební (zámečnické)</t>
  </si>
  <si>
    <t>771 - Podlahy z dlaždic</t>
  </si>
  <si>
    <t>776 - Podlahy povlakové</t>
  </si>
  <si>
    <t>781 - Obklady (keramické)</t>
  </si>
  <si>
    <t>783 - Nátěry</t>
  </si>
  <si>
    <t>784 - Malby</t>
  </si>
  <si>
    <t>94 - Lešení a stavební výtahy</t>
  </si>
  <si>
    <t>95 - Různé dokončovací konstrukce a práce na pozemních stavbách</t>
  </si>
  <si>
    <t>96 - Bourání konstrukcí</t>
  </si>
  <si>
    <t>97 - Prorážení otvorů a ostatní bourací práce</t>
  </si>
  <si>
    <t>H99 - Ostatní přesuny hmot</t>
  </si>
  <si>
    <t>M21001 - Trubková vedení, krabice, svorkovnice</t>
  </si>
  <si>
    <t>S - Přesuny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</si>
  <si>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</si>
  <si>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</si>
  <si>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</si>
  <si>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</si>
  <si>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</si>
  <si>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</si>
  <si>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</si>
  <si>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</si>
  <si>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</si>
  <si>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</si>
  <si>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</si>
  <si>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</si>
  <si>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</si>
  <si>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31</t>
  </si>
  <si>
    <t>Zdi podpěrné a volné</t>
  </si>
  <si>
    <t>ROZPOCET</t>
  </si>
  <si>
    <t>K</t>
  </si>
  <si>
    <t>317314160R00</t>
  </si>
  <si>
    <t>Podbetonování zhlaví nosníků, zdivo šířky 600 mm</t>
  </si>
  <si>
    <t>kus</t>
  </si>
  <si>
    <t>4</t>
  </si>
  <si>
    <t>VV</t>
  </si>
  <si>
    <t>"1.pp" 4</t>
  </si>
  <si>
    <t>Součet</t>
  </si>
  <si>
    <t>317944311RT3</t>
  </si>
  <si>
    <t>Válcované nosníky do č.12 do připravených otvorů</t>
  </si>
  <si>
    <t>t</t>
  </si>
  <si>
    <t>6</t>
  </si>
  <si>
    <t>P</t>
  </si>
  <si>
    <t>Poznámka k položce:_x000d_
včetně dodávky profilu I č.12</t>
  </si>
  <si>
    <t>"1.pp" (4*1,4+4*1,2)*11,1*1,2/1000</t>
  </si>
  <si>
    <t>"1.np" 11,1*1,2/1000*(1,4*4+1,2*4+1,2*2+1,4*4+1,4*4)</t>
  </si>
  <si>
    <t>317944311RT2</t>
  </si>
  <si>
    <t>8</t>
  </si>
  <si>
    <t>Poznámka k položce:_x000d_
včetně dodávky profilu I č.10</t>
  </si>
  <si>
    <t>"1.np" 8,34*1,2/1000*(1,0+1,8*2+1,2*4+1,0*2)</t>
  </si>
  <si>
    <t>317314150R00</t>
  </si>
  <si>
    <t>Podbetonování zhlaví nosníků, zdivo šířky 500 mm</t>
  </si>
  <si>
    <t>10</t>
  </si>
  <si>
    <t>"1.np" 4</t>
  </si>
  <si>
    <t>34</t>
  </si>
  <si>
    <t>Stěny a příčky</t>
  </si>
  <si>
    <t>5</t>
  </si>
  <si>
    <t>346244381R00</t>
  </si>
  <si>
    <t>Plentování ocelových nosníků výšky do 20 cm</t>
  </si>
  <si>
    <t>m2</t>
  </si>
  <si>
    <t>12</t>
  </si>
  <si>
    <t>"1.pp" 0,65*0,9+0,65*0,7+0,15*(1,4*2+1,2*2)</t>
  </si>
  <si>
    <t>"1.np" 0,15*2,4*2+0,15*1,4*2+0,3*1,0+0,15*1,0*3+0,15*1,2+0,15*1,4*2+0,15*1,4*2</t>
  </si>
  <si>
    <t>0,15*1,2*2+0,3*1,0+1,8*0,15*2</t>
  </si>
  <si>
    <t>342255024R00</t>
  </si>
  <si>
    <t>Příčky z desek PB tl. 10 cm</t>
  </si>
  <si>
    <t>14</t>
  </si>
  <si>
    <t>"1.np" 3,4*(1,72+1,25+1,0+1,0+2,42*2+1,92+0,35+1,3)</t>
  </si>
  <si>
    <t>-(0,7*1,97*3)</t>
  </si>
  <si>
    <t>3,4*(3,7+2,8*2+1,8+1,7)+2,0*0,9</t>
  </si>
  <si>
    <t>-(0,7*1,97*4)</t>
  </si>
  <si>
    <t>7</t>
  </si>
  <si>
    <t>342255032R00</t>
  </si>
  <si>
    <t>Příčky z desek PB tl. 20 cm</t>
  </si>
  <si>
    <t>16</t>
  </si>
  <si>
    <t>"1.np" 2,0*3,0-(0,8*2,12+0,9*2,12)</t>
  </si>
  <si>
    <t>342255028R00</t>
  </si>
  <si>
    <t>Příčky z desek PB tl. 15 cm</t>
  </si>
  <si>
    <t>18</t>
  </si>
  <si>
    <t>"1.np" 3,45*2,47-1,5*2,02</t>
  </si>
  <si>
    <t>9</t>
  </si>
  <si>
    <t>342111322RT4</t>
  </si>
  <si>
    <t>Příčka SDVK tl.100 mm,ocel.kce,oplášť 12,5+12,5 mm</t>
  </si>
  <si>
    <t>20</t>
  </si>
  <si>
    <t>Poznámka k položce:_x000d_
izolace miner.tl. 60 mm, objem. hmotnost 50 kg/m3 Příčka sádrovláknitá , typ 1 S 11, tloušťka 100 mm, jednoduchá ocelová nosná konstrukce, 1x opláštěná deskami tl. 12,5 mm, s minerální izolací tl. 60 mm o objemové hmotnosti 50 kg/m3. Vyplnění obvodové spáry příčky papírovou páskou a tmelem. Požární odolnost EI 60 DP1. Zvuková izolace 52 dB.</t>
  </si>
  <si>
    <t>"1.np" 3,45*(3,0+1,85+2,47*2+1,57+1,2+0,2+1,25+0,45)</t>
  </si>
  <si>
    <t>-(0,7*1,97*3+0,6*1,97)</t>
  </si>
  <si>
    <t>346244315R00</t>
  </si>
  <si>
    <t>Obezdívky van a WC nádržek z desek PB tl.150 mm</t>
  </si>
  <si>
    <t>22</t>
  </si>
  <si>
    <t>"1.np"0,9*1,25*8</t>
  </si>
  <si>
    <t>11</t>
  </si>
  <si>
    <t>347016111R00</t>
  </si>
  <si>
    <t>Předstěna SDK,tl.65mm,oc.kce CW,1x RB 12,5mm,</t>
  </si>
  <si>
    <t>24</t>
  </si>
  <si>
    <t>Poznámka k položce:_x000d_
Předsazené stěny , volně stojící, systém OK11 odpovídá W625, samostatná ocelová konstrukce z profilů CW 50 a UW 50, 1x opláštěná, tl. 65 mm, bez minerální izolace, desky standard RB (A) tl. 12,5 mm. Požární odolnost EI 15. 3.22.00</t>
  </si>
  <si>
    <t>"1.np" 0,6*3,25*9</t>
  </si>
  <si>
    <t>342090121R00</t>
  </si>
  <si>
    <t>Otvor v SDK, pro dveře 1kř do 25 kg, CW 75, 1xopl.</t>
  </si>
  <si>
    <t>26</t>
  </si>
  <si>
    <t>13</t>
  </si>
  <si>
    <t>342263310R00</t>
  </si>
  <si>
    <t>Úprava sádrokartonové příčky pro osazení umývadla nebo uchycení baterie</t>
  </si>
  <si>
    <t>28</t>
  </si>
  <si>
    <t>"1.np" 1</t>
  </si>
  <si>
    <t>342267111RT1</t>
  </si>
  <si>
    <t>Obklad trámů sádrokartonem dvoustranný do 0,5/0,5m</t>
  </si>
  <si>
    <t>m</t>
  </si>
  <si>
    <t>30</t>
  </si>
  <si>
    <t>Poznámka k položce:_x000d_
desky standard tl. 12,5 mm</t>
  </si>
  <si>
    <t>"1.np"3,0+2,9+1</t>
  </si>
  <si>
    <t>41</t>
  </si>
  <si>
    <t>Stropy a stropní konstrukce (pro pozemní stavby)</t>
  </si>
  <si>
    <t>416022121R00</t>
  </si>
  <si>
    <t>Podhledy SDK,ocel.dvouúrov.křížový rošt,1x RB 12,5</t>
  </si>
  <si>
    <t>32</t>
  </si>
  <si>
    <t>"112"22,5</t>
  </si>
  <si>
    <t>"120" 27,52</t>
  </si>
  <si>
    <t>"121" 28,85</t>
  </si>
  <si>
    <t>"131-136" 28,75+8,61+8,96+16,53+16,46</t>
  </si>
  <si>
    <t>416022123R00</t>
  </si>
  <si>
    <t>Podhled SDK,ocel.dvouúrov.křížový rošt,1x RBI 12,5</t>
  </si>
  <si>
    <t>"125-130" 2,24+1,82+4,4+3,82+1,82+1,13</t>
  </si>
  <si>
    <t>"121a" 5,57</t>
  </si>
  <si>
    <t>"123-122" 2,5+1,75+2,16+3,68+1,53+1,5+1,33+2,24+1,82</t>
  </si>
  <si>
    <t>"120a-d" 3,24+1,49+1,59+3,06</t>
  </si>
  <si>
    <t>61</t>
  </si>
  <si>
    <t>Úprava povrchů vnitřní</t>
  </si>
  <si>
    <t>17</t>
  </si>
  <si>
    <t>612403399R00</t>
  </si>
  <si>
    <t>Hrubá výplň rýh ve stěnách maltou</t>
  </si>
  <si>
    <t>36</t>
  </si>
  <si>
    <t>"1.pp" 5,35</t>
  </si>
  <si>
    <t>"1.np" 35</t>
  </si>
  <si>
    <t>612421331R00</t>
  </si>
  <si>
    <t>Oprava vápen.omítek stěn do 30 % pl. - štukových</t>
  </si>
  <si>
    <t>38</t>
  </si>
  <si>
    <t>"chodba v 1.pp" 2,23*(1,19+22,182*2+0,66*2+4,8*2+2,275+4,95*2+18,47*2+1,17+1,45*2+2,0*2)</t>
  </si>
  <si>
    <t>"schodiště z 1.pp do 1.np" 2,5*(4,25+3,9+1,5)</t>
  </si>
  <si>
    <t>"002" 2,2*3,0</t>
  </si>
  <si>
    <t>"005" 2,2*2,1</t>
  </si>
  <si>
    <t>"003" 2,2*1,8</t>
  </si>
  <si>
    <t>"101" 3,45*(2,78*2+0,64*2+21,04*2+2,54*2+0,5*2+12,13*2+0,5*2+13,17*2+0,35*2+6,17*2+0,3*2+1,13*2)</t>
  </si>
  <si>
    <t>-(1,23*2,25+1,1*2,3+1,25*2,2+0,9*1,97+1,4*2,2*10+2,69*3,26+1,85*3,02+0,9*2,1)</t>
  </si>
  <si>
    <t>"137" 3,5*(7,64*2+5,57*2+2,5*2+2,0*2)</t>
  </si>
  <si>
    <t>"111" 3,2*(7,04*2+4,23*2)-(1,4*2,2+1,94*2,38)</t>
  </si>
  <si>
    <t>19</t>
  </si>
  <si>
    <t>612421637R00</t>
  </si>
  <si>
    <t>Omítka vnitřní zdiva, MVC, štuková</t>
  </si>
  <si>
    <t>40</t>
  </si>
  <si>
    <t>"001" 2,2*(2,85*2+5,42*2)-(0,8*1,97+0,6*1,75+0,8*1,97*3+0,78*1,75)</t>
  </si>
  <si>
    <t>"112" 3,2*(3,39*2+5,77*2+1,27*2)-(0,9*2,2+2,15*2,38)</t>
  </si>
  <si>
    <t>"120" 3,25*(6,2*2+5,72*2)-(1,23*2,25+3,17*2,3+0,7*1,97)</t>
  </si>
  <si>
    <t>"120a" 3,25*(1,75*2+1,8*2)-(0,7*1,97*4)</t>
  </si>
  <si>
    <t>"120b" 3,25*(1,7*2+0,85*2)-0,7*1,97</t>
  </si>
  <si>
    <t>"120c" 3,25*(0,85*2+1,8*2)-(0,7*1,97)</t>
  </si>
  <si>
    <t>"120d" 3,25*(1,75*2+1,7*2)-0,7*1,97+2,0*0,95*2</t>
  </si>
  <si>
    <t>"121a" 3,3*(2,9+1,75)-0,9*2,2</t>
  </si>
  <si>
    <t>"121" 3,3*(5,67+2,45*2+0,15+3,35+3,82)-(1,67*2,32+1,33*2,32*2+0,9*2,07+1,23*2,25)</t>
  </si>
  <si>
    <t>"122" 3,3*1,5-0,7*1,97</t>
  </si>
  <si>
    <t>"122a" 3,3*1,68-1,04*1,62</t>
  </si>
  <si>
    <t>"122b" 3,3*(0,95*2+2,47)-1,36*1,62</t>
  </si>
  <si>
    <t>"123" 3,3*(2,47*2+1,25*2)-(0,9*1,97+0,7*1,97)</t>
  </si>
  <si>
    <t>"123b" 3,3*1,6-1,04*1,62</t>
  </si>
  <si>
    <t>"123a" 3,3*0,9</t>
  </si>
  <si>
    <t>"123c" 0,8*3,3</t>
  </si>
  <si>
    <t>"125" 3,3*(1,25*2+1,72*2)-(0,7*1,97+0,8*1,97)</t>
  </si>
  <si>
    <t>"125a" 3,3*(0,9*2+1,96*2)-(0,7*1,97+1,35*2,33)</t>
  </si>
  <si>
    <t>"127" 3,3*(2,72*2+1,85*2)-0,9*2,12</t>
  </si>
  <si>
    <t>"128" 3,3*(1,72*2+1,92*2)-(0,93*2,12+0,7*1,97*2)</t>
  </si>
  <si>
    <t>"129" 3,3*(0,91*2+1,92*2)-(0,7*1,97+1,35*2,33)</t>
  </si>
  <si>
    <t>"130" 3,3*(1,3*2+0,9*2)-0,7*1,97</t>
  </si>
  <si>
    <t>"131" 3,2*(3,95*2+5,67*2)-(0,8*2,12+0,9*2,1+3,0*11,77+0,93*2,12+0,9*2,25+1,28*2,25+1,4*2,2)</t>
  </si>
  <si>
    <t>"132" 3,2*(3,28*2+2,53*2)-(1,35*2,3+0,93*2,12)</t>
  </si>
  <si>
    <t>"chodba" 3,2*(1,77+3,18*2)-(0,93*2,12+0,94*2,07+1,16*2,16)</t>
  </si>
  <si>
    <t>"134" 3,2*(3,42*2+2,53*2)-(0,94*2,07+1,35*2,3)</t>
  </si>
  <si>
    <t>"135" 3,2*(5,9*2+2,77*2+0,3*4)-(1,35*2,3+1,28*2,25)</t>
  </si>
  <si>
    <t>"136" 3,2*(5,9*2+2,75*2+0,6*4)-(1,35*2,3+0,9*2,25)</t>
  </si>
  <si>
    <t>611421231R00</t>
  </si>
  <si>
    <t>Oprava váp.omítek stropů do 10% plochy - štukových</t>
  </si>
  <si>
    <t>42</t>
  </si>
  <si>
    <t>"chodba 1.pp" 2,2*57,8</t>
  </si>
  <si>
    <t>"klenba ve 101" 2,8*58,7</t>
  </si>
  <si>
    <t>"137" 37,3</t>
  </si>
  <si>
    <t>611421133R00</t>
  </si>
  <si>
    <t>Omítka vnitřní stropů rovných, MVC, štuková</t>
  </si>
  <si>
    <t>44</t>
  </si>
  <si>
    <t>"001" 2,85*5,42</t>
  </si>
  <si>
    <t>612425931R00</t>
  </si>
  <si>
    <t>Omítka vápenná vnitřního ostění - štuková</t>
  </si>
  <si>
    <t>46</t>
  </si>
  <si>
    <t>"1.pp" 0,5*(0,8*3+1,97*6+0,6+1,75*2)</t>
  </si>
  <si>
    <t>"1.np" 0,5*(2,69+3,26*2)</t>
  </si>
  <si>
    <t>23</t>
  </si>
  <si>
    <t>610991111R00</t>
  </si>
  <si>
    <t>Zakrývání výplní vnitřních otvorů</t>
  </si>
  <si>
    <t>48</t>
  </si>
  <si>
    <t>"1.np okna a stáv. dveře"3,17*2,3+1,23*2,25*2+0,9*2,1*2+1,25*2,2+1,23*2,25*2+1,67*2,32+0,9*1,97*2</t>
  </si>
  <si>
    <t>1,33*2,32*2+1,36*1,62+1,04*1,62*2+1,36*1,62*8+1,4*2,2*8+2,15*2,38+1,85*3,02</t>
  </si>
  <si>
    <t>1,35*2,3*6+1,16*2,16+1,28*2,25*2+1,4*2,25</t>
  </si>
  <si>
    <t>612422491R00</t>
  </si>
  <si>
    <t>Příplatek za další 1cm tl.váp.omítky stěn pl.-50%</t>
  </si>
  <si>
    <t>50</t>
  </si>
  <si>
    <t>649,32*2</t>
  </si>
  <si>
    <t>63</t>
  </si>
  <si>
    <t>Podlahy a podlahové konstrukce</t>
  </si>
  <si>
    <t>25</t>
  </si>
  <si>
    <t>631416211R00</t>
  </si>
  <si>
    <t>Mazanina betonová, tloušťka 5 - 8 cm</t>
  </si>
  <si>
    <t>m3</t>
  </si>
  <si>
    <t>52</t>
  </si>
  <si>
    <t>"120" 0,06*37,34</t>
  </si>
  <si>
    <t>"121-125" 0,06*(19,45+3,32+6,68+4,4+15,22)</t>
  </si>
  <si>
    <t>"127-130" 0,06*(8,06+5,0+1,42+1,36)</t>
  </si>
  <si>
    <t>631361921RT2</t>
  </si>
  <si>
    <t>Výztuž mazanin svařovanou sítí</t>
  </si>
  <si>
    <t>54</t>
  </si>
  <si>
    <t xml:space="preserve">Poznámka k položce:_x000d_
průměr drátu  5,0, oka 100/100 mm KD35</t>
  </si>
  <si>
    <t>102,3*1,2*3,113/1000</t>
  </si>
  <si>
    <t>1,1*1,1*1,2*4*3,113/1000</t>
  </si>
  <si>
    <t>27</t>
  </si>
  <si>
    <t>631311121R00</t>
  </si>
  <si>
    <t>Doplnění mazanin betonem do 1 m2, do tl. 8 cm</t>
  </si>
  <si>
    <t>56</t>
  </si>
  <si>
    <t>"112" 0,2*0,08*3,4*2</t>
  </si>
  <si>
    <t>"115-116" 0,2*0,2*15,0</t>
  </si>
  <si>
    <t>631571008R00</t>
  </si>
  <si>
    <t>Násyp z písku prosátého tl. do 20 mm</t>
  </si>
  <si>
    <t>58</t>
  </si>
  <si>
    <t>"120" 37,34</t>
  </si>
  <si>
    <t>"121-125" 19,45+3,32+6,68+4,4+15,22</t>
  </si>
  <si>
    <t>"127-130" 8,06+5,0+1,42+1,36</t>
  </si>
  <si>
    <t>64</t>
  </si>
  <si>
    <t>Výplně otvorů</t>
  </si>
  <si>
    <t>29</t>
  </si>
  <si>
    <t>642944121RU4</t>
  </si>
  <si>
    <t>Osazení ocelových zárubní dodatečně do 2,5 m2</t>
  </si>
  <si>
    <t>60</t>
  </si>
  <si>
    <t xml:space="preserve">Poznámka k položce:_x000d_
včetně dodávky zárubně  80x197x16 cm</t>
  </si>
  <si>
    <t>"D18, 1.pp" 1</t>
  </si>
  <si>
    <t>642944121RU2</t>
  </si>
  <si>
    <t>Osazení ocelových zárubní dodatečně do 2,5 m2 - atyp</t>
  </si>
  <si>
    <t>62</t>
  </si>
  <si>
    <t xml:space="preserve">Poznámka k položce:_x000d_
včetně dodávky zárubně  60x175x16 cm</t>
  </si>
  <si>
    <t>"D04" 1</t>
  </si>
  <si>
    <t>642945121R00</t>
  </si>
  <si>
    <t>Osazení zárubní ocel. požár.1křídl., zazděním</t>
  </si>
  <si>
    <t>"001 -003" 1</t>
  </si>
  <si>
    <t>"001 - schodiště" 1</t>
  </si>
  <si>
    <t>5533300421</t>
  </si>
  <si>
    <t>Zárubeň ocelová ZH 160/1970/800 L, P, EI, EW 30</t>
  </si>
  <si>
    <t>66</t>
  </si>
  <si>
    <t>"001" 2</t>
  </si>
  <si>
    <t>33</t>
  </si>
  <si>
    <t>642942111RT3</t>
  </si>
  <si>
    <t>Osazení zárubní dveřních ocelových, pl. do 2,5 m2</t>
  </si>
  <si>
    <t>68</t>
  </si>
  <si>
    <t xml:space="preserve">Poznámka k položce:_x000d_
včetně dodávky zárubně  70 x 197 x 11 cm</t>
  </si>
  <si>
    <t>"D07a" 5</t>
  </si>
  <si>
    <t>"Do7" 6</t>
  </si>
  <si>
    <t>642941211RT2</t>
  </si>
  <si>
    <t>Pouzdro pro posuvné dveře jednostranné, do SDK</t>
  </si>
  <si>
    <t>70</t>
  </si>
  <si>
    <t>Poznámka k položce:_x000d_
jednostranné pouzdro 700/1970 mm</t>
  </si>
  <si>
    <t>"D14" 1</t>
  </si>
  <si>
    <t>35</t>
  </si>
  <si>
    <t>642942212RT2</t>
  </si>
  <si>
    <t>Osazení zárubně do sádrokarton. příčky tl. 100 mm</t>
  </si>
  <si>
    <t>72</t>
  </si>
  <si>
    <t xml:space="preserve">Poznámka k položce:_x000d_
včetně dodávky zárubně  700/100</t>
  </si>
  <si>
    <t>"D12-a 1np" 3</t>
  </si>
  <si>
    <t>642942211RT2</t>
  </si>
  <si>
    <t>74</t>
  </si>
  <si>
    <t xml:space="preserve">Poznámka k položce:_x000d_
včetně dodávky zárubně  600/100</t>
  </si>
  <si>
    <t>"D13 1.np" 1</t>
  </si>
  <si>
    <t>711</t>
  </si>
  <si>
    <t>Izolace proti vodě</t>
  </si>
  <si>
    <t>37</t>
  </si>
  <si>
    <t>711111001RZ1</t>
  </si>
  <si>
    <t>Izolace proti vlhkosti vodor. nátěr ALP za studena</t>
  </si>
  <si>
    <t>76</t>
  </si>
  <si>
    <t>Poznámka k položce:_x000d_
1x nátěr - včetně dodávky penetračního laku ALP</t>
  </si>
  <si>
    <t>711141559RY2</t>
  </si>
  <si>
    <t>Izolace proti vlhk. vodorovná pásy přitavením</t>
  </si>
  <si>
    <t>78</t>
  </si>
  <si>
    <t>Poznámka k položce:_x000d_
1 vrstva - včetně dod. G200S40</t>
  </si>
  <si>
    <t>39</t>
  </si>
  <si>
    <t>711212002R00</t>
  </si>
  <si>
    <t>Hydroizolační povlak - nátěr nebo stěrka</t>
  </si>
  <si>
    <t>80</t>
  </si>
  <si>
    <t>"120c" 1,8*0,85+0,3*(1,8*2+0,85*2-0,7)</t>
  </si>
  <si>
    <t>"120a" 1,8*1,75+0,3*(1,75*2+1,8*2-0,7*4)</t>
  </si>
  <si>
    <t>"120d" 2,0*(0,8*2+0,9*2+1,75*2+1,7)-0,7*2,0+1,75*1,7</t>
  </si>
  <si>
    <t>"120b" 1,7*0,85+0,3*(1,7*2+0,85)</t>
  </si>
  <si>
    <t>"121a" 1,75*2,9+0,3*(2,9*2+1,75*2-0,9)</t>
  </si>
  <si>
    <t>"123b" 0,8*1,6+0,3*(1,6*2+0,8*2-0,7)</t>
  </si>
  <si>
    <t>"123a" 1,57*0,9+0,3*(1,57*2+0,9*2-1,4)</t>
  </si>
  <si>
    <t>"123c" 2,0*(1,57*2+0,9*2)-0,6*2,0+1,57*0,9</t>
  </si>
  <si>
    <t>"122a" 0,9*1,67+0,3*(0,9*2+1,67*2-0,7)</t>
  </si>
  <si>
    <t>"122" 1,47*1,47+0,3*(1,47*4-0,7*3)</t>
  </si>
  <si>
    <t>"122b" 2,0*(0,95*2+2,47*2-0,7)+2,47*0,8</t>
  </si>
  <si>
    <t>"125" 1,25*1,72+0,3*(1,72*2+1,25*2-1,4)</t>
  </si>
  <si>
    <t>"125a" 0,9*1,96+0,3*(0,9*2+1,96*2-0,7)</t>
  </si>
  <si>
    <t>"127" 1,85*2,72+0,3*(1,85*2+2,72*2-0,9)</t>
  </si>
  <si>
    <t>"128" 1,72*1,92+0,3*(1,72*2+1,92*2-1,63)</t>
  </si>
  <si>
    <t>"129" 0,9*1,92+0,3*(0,9*2+1,92*2-0,7)</t>
  </si>
  <si>
    <t>"130" 1,3*0,9+0,3*(0,9*2+1,3-0,7)</t>
  </si>
  <si>
    <t>711212601R00</t>
  </si>
  <si>
    <t>Těsnicí pás do spoje podlaha - stěna</t>
  </si>
  <si>
    <t>82</t>
  </si>
  <si>
    <t>105,8</t>
  </si>
  <si>
    <t>998711103R00</t>
  </si>
  <si>
    <t>Přesun hmot pro izolace proti vodě, výšky do 60 m</t>
  </si>
  <si>
    <t>84</t>
  </si>
  <si>
    <t>713</t>
  </si>
  <si>
    <t>Izolace tepelné</t>
  </si>
  <si>
    <t>713121111RT1</t>
  </si>
  <si>
    <t>Izolace tepelná podlah na sucho, jednovrstvá</t>
  </si>
  <si>
    <t>86</t>
  </si>
  <si>
    <t>Poznámka k položce:_x000d_
materiál ve specifikaci</t>
  </si>
  <si>
    <t>43</t>
  </si>
  <si>
    <t>28375768.A</t>
  </si>
  <si>
    <t>Deska izolační polystyrén samozhášivý EPS 150</t>
  </si>
  <si>
    <t>88</t>
  </si>
  <si>
    <t>"120" 37,34*0,08</t>
  </si>
  <si>
    <t>"121-125" (19,45+3,32+6,68+4,4+15,22)*0,08</t>
  </si>
  <si>
    <t>"127-130" (8,06+5,0+1,42+1,36)*0,08</t>
  </si>
  <si>
    <t>"ztratné 2%" 0,1636</t>
  </si>
  <si>
    <t>713191100RT9</t>
  </si>
  <si>
    <t>Položení separační fólie</t>
  </si>
  <si>
    <t>90</t>
  </si>
  <si>
    <t>Poznámka k položce:_x000d_
včetně dodávky PE fólie</t>
  </si>
  <si>
    <t>"120" 37,34*1,2</t>
  </si>
  <si>
    <t>"121-125" (19,45+3,32+6,68+4,4+15,22)*1,2</t>
  </si>
  <si>
    <t>"127-130" (8,06+5,0+1,42+1,36)*1,2</t>
  </si>
  <si>
    <t>45</t>
  </si>
  <si>
    <t>713111111RT1</t>
  </si>
  <si>
    <t>Izolace tepelné stropů vrchem kladené volně</t>
  </si>
  <si>
    <t>92</t>
  </si>
  <si>
    <t>Poznámka k položce:_x000d_
1 vrstva - materiál ve specifikaci</t>
  </si>
  <si>
    <t>"nad SDK 1.np 120" 27,52+3,24+1,49+1,59+3,06</t>
  </si>
  <si>
    <t>63151370.A</t>
  </si>
  <si>
    <t>Deska z minerální plsti tl. 40 mm</t>
  </si>
  <si>
    <t>94</t>
  </si>
  <si>
    <t>47</t>
  </si>
  <si>
    <t>998713103R00</t>
  </si>
  <si>
    <t>Přesun hmot pro izolace tepelné, výšky do 24 m</t>
  </si>
  <si>
    <t>96</t>
  </si>
  <si>
    <t>725</t>
  </si>
  <si>
    <t>Zařizovací předměty</t>
  </si>
  <si>
    <t>725110811R00</t>
  </si>
  <si>
    <t>Demontáž klozetů splachovacích</t>
  </si>
  <si>
    <t>soubor</t>
  </si>
  <si>
    <t>98</t>
  </si>
  <si>
    <t>"1.np" 3</t>
  </si>
  <si>
    <t>49</t>
  </si>
  <si>
    <t>725210821R00</t>
  </si>
  <si>
    <t>Demontáž umyvadel bez výtokových armatur</t>
  </si>
  <si>
    <t>100</t>
  </si>
  <si>
    <t>"1.np" 7</t>
  </si>
  <si>
    <t>725240812R00</t>
  </si>
  <si>
    <t>Demontáž sprchových mís bez výtokových armatur</t>
  </si>
  <si>
    <t>102</t>
  </si>
  <si>
    <t>51</t>
  </si>
  <si>
    <t>725820801R00</t>
  </si>
  <si>
    <t>Demontáž baterie nástěnné do G 3/4</t>
  </si>
  <si>
    <t>104</t>
  </si>
  <si>
    <t>"1.np" 10</t>
  </si>
  <si>
    <t>725291114R00</t>
  </si>
  <si>
    <t xml:space="preserve">Madlo rovné bílé  dl. 600 mm</t>
  </si>
  <si>
    <t>106</t>
  </si>
  <si>
    <t>"01a 1.np" 1</t>
  </si>
  <si>
    <t>53</t>
  </si>
  <si>
    <t>725291136R00</t>
  </si>
  <si>
    <t xml:space="preserve">Madlo dvojité sklopné bílé  dl. 852 mm</t>
  </si>
  <si>
    <t>108</t>
  </si>
  <si>
    <t>"01a" 1</t>
  </si>
  <si>
    <t>725291113R00</t>
  </si>
  <si>
    <t xml:space="preserve">Madlo rovné bílé  dl. 500 mm</t>
  </si>
  <si>
    <t>110</t>
  </si>
  <si>
    <t>"01b" 1</t>
  </si>
  <si>
    <t>55</t>
  </si>
  <si>
    <t>998725103R00</t>
  </si>
  <si>
    <t>Přesun hmot pro zařizovací předměty, výšky do 24 m</t>
  </si>
  <si>
    <t>112</t>
  </si>
  <si>
    <t>763</t>
  </si>
  <si>
    <t>Konstrukce suché výstavby</t>
  </si>
  <si>
    <t>763172311</t>
  </si>
  <si>
    <t>Montáž revizních dvířek SDK kcí vel. 200x200 mm</t>
  </si>
  <si>
    <t>651704509</t>
  </si>
  <si>
    <t>do instalačních šachet 1.NP</t>
  </si>
  <si>
    <t>57</t>
  </si>
  <si>
    <t>M</t>
  </si>
  <si>
    <t>59030710.1</t>
  </si>
  <si>
    <t>dvířka revizní 200x200mm</t>
  </si>
  <si>
    <t>-2119591199</t>
  </si>
  <si>
    <t>998763102</t>
  </si>
  <si>
    <t>Přesun hmot tonážní pro dřevostavby v objektech v do 24 m</t>
  </si>
  <si>
    <t>-1576317042</t>
  </si>
  <si>
    <t>766</t>
  </si>
  <si>
    <t>Konstrukce truhlářské</t>
  </si>
  <si>
    <t>59</t>
  </si>
  <si>
    <t>766670021R00</t>
  </si>
  <si>
    <t>Montáž kliky a štítku</t>
  </si>
  <si>
    <t>114</t>
  </si>
  <si>
    <t>"1.pp" 1+1+1+1</t>
  </si>
  <si>
    <t>"1.np" 1+1+6+5+1+1+1+2+1+1+1+1</t>
  </si>
  <si>
    <t>54914625</t>
  </si>
  <si>
    <t>Dveřní kování dle popisu v PSV</t>
  </si>
  <si>
    <t>116</t>
  </si>
  <si>
    <t>"ztratné 5%" 1,3</t>
  </si>
  <si>
    <t>766661112R00</t>
  </si>
  <si>
    <t>Montáž dveří do zárubně,otevíravých 1kř.do 0,8 m</t>
  </si>
  <si>
    <t>118</t>
  </si>
  <si>
    <t>"1.pp D04" 1</t>
  </si>
  <si>
    <t>"1.np D07 a a" 6+5</t>
  </si>
  <si>
    <t>"D12, 1np" 1</t>
  </si>
  <si>
    <t>"D12a, 1.np" 2</t>
  </si>
  <si>
    <t>"D13, 1.np"1</t>
  </si>
  <si>
    <t>"D18,1.pp" 1</t>
  </si>
  <si>
    <t>"D18,1.np" 1</t>
  </si>
  <si>
    <t>61160421</t>
  </si>
  <si>
    <t xml:space="preserve">Dveře vnitřní  HPL 1kř. 60x175 - atyp</t>
  </si>
  <si>
    <t>120</t>
  </si>
  <si>
    <t>611601201</t>
  </si>
  <si>
    <t xml:space="preserve">Dveře vnitřní HPL  plné 1kř. 60x197 cm</t>
  </si>
  <si>
    <t>122</t>
  </si>
  <si>
    <t>611601202</t>
  </si>
  <si>
    <t>Dveře vnitřní HPL plné 1kř. 70x197 cm</t>
  </si>
  <si>
    <t>124</t>
  </si>
  <si>
    <t>65</t>
  </si>
  <si>
    <t>611601203</t>
  </si>
  <si>
    <t>Dveře vnitřní HPL plné 1kř. 80x197 cm</t>
  </si>
  <si>
    <t>126</t>
  </si>
  <si>
    <t>766661413R00</t>
  </si>
  <si>
    <t>Montáž dveří protipožár.1kř.do 80 cm, bez kukátka</t>
  </si>
  <si>
    <t>128</t>
  </si>
  <si>
    <t>"1.pp D02" 1</t>
  </si>
  <si>
    <t>"1.pp, D03" 1</t>
  </si>
  <si>
    <t>67</t>
  </si>
  <si>
    <t>61165611</t>
  </si>
  <si>
    <t>Dveře protipožární EI30 plné 80x197 cm , HPL</t>
  </si>
  <si>
    <t>130</t>
  </si>
  <si>
    <t>"1.pp, D02" 1</t>
  </si>
  <si>
    <t>61165628</t>
  </si>
  <si>
    <t xml:space="preserve">Dveře požární EI30   80x210 cm, HPL</t>
  </si>
  <si>
    <t>132</t>
  </si>
  <si>
    <t>"D30, 4.np" 1</t>
  </si>
  <si>
    <t>69</t>
  </si>
  <si>
    <t>766664911R00</t>
  </si>
  <si>
    <t>Vyřezání otvoru v dveřních křídlech kompletizovan.</t>
  </si>
  <si>
    <t>134</t>
  </si>
  <si>
    <t>"1.np" 1+6+5+1+2+1</t>
  </si>
  <si>
    <t>766000111</t>
  </si>
  <si>
    <t>D + M elox. hliníkové větrací mřížky 400/200 do dveří</t>
  </si>
  <si>
    <t>Pár</t>
  </si>
  <si>
    <t>136</t>
  </si>
  <si>
    <t>71</t>
  </si>
  <si>
    <t>766000187</t>
  </si>
  <si>
    <t>Protipožární těsnění do ocel. zárubní</t>
  </si>
  <si>
    <t>138</t>
  </si>
  <si>
    <t>Poznámka k položce:_x000d_
D+M</t>
  </si>
  <si>
    <t>"1.pp" (0,8+2,0*2)*2</t>
  </si>
  <si>
    <t>766000188</t>
  </si>
  <si>
    <t>Protikouřové těsnění prahů zafrézované do dveřního křídla</t>
  </si>
  <si>
    <t>ks</t>
  </si>
  <si>
    <t>140</t>
  </si>
  <si>
    <t>Poznámka k položce:_x000d_
D+M, 800 - 1100 mm</t>
  </si>
  <si>
    <t>"1.pp" 2</t>
  </si>
  <si>
    <t>73</t>
  </si>
  <si>
    <t>766000189</t>
  </si>
  <si>
    <t>Dřevěná branka z latí</t>
  </si>
  <si>
    <t>142</t>
  </si>
  <si>
    <t>Poznámka k položce:_x000d_
osazena na ocelové panty kotvených do zdí, zabezpečení pomocí kladky</t>
  </si>
  <si>
    <t>"D01, 1.pp" 1</t>
  </si>
  <si>
    <t>766000003</t>
  </si>
  <si>
    <t>Dveře vnitřní obložkové</t>
  </si>
  <si>
    <t>144</t>
  </si>
  <si>
    <t>"1.np, D05" 1</t>
  </si>
  <si>
    <t>"1.np, D06" 1</t>
  </si>
  <si>
    <t>"D11, 1.np" 1</t>
  </si>
  <si>
    <t>"D11 a, 1np" 1</t>
  </si>
  <si>
    <t>"D33, 1.np" 1</t>
  </si>
  <si>
    <t>75</t>
  </si>
  <si>
    <t>766000083</t>
  </si>
  <si>
    <t>Repase stávajích dvoukřídlích dveří a zárubní</t>
  </si>
  <si>
    <t>146</t>
  </si>
  <si>
    <t>Poznámka k položce:_x000d_
Dle PD</t>
  </si>
  <si>
    <t>"D08, 1.np" 5</t>
  </si>
  <si>
    <t>"D10, 1.np" 1</t>
  </si>
  <si>
    <t>766000078</t>
  </si>
  <si>
    <t xml:space="preserve">Repase stávajích  jednokřídích dveří a zárubní</t>
  </si>
  <si>
    <t>148</t>
  </si>
  <si>
    <t>Poznámka k položce:_x000d_
Dle PD, obroušení, tmelení, nátěr, oprava kování,...</t>
  </si>
  <si>
    <t>"D09, 1.np" 5</t>
  </si>
  <si>
    <t>77</t>
  </si>
  <si>
    <t>766666112R00</t>
  </si>
  <si>
    <t>Montáž dveří posuvných, osazení závěsu, 1kř.</t>
  </si>
  <si>
    <t>150</t>
  </si>
  <si>
    <t>"D14 1.np" 1</t>
  </si>
  <si>
    <t>611601202.1</t>
  </si>
  <si>
    <t>Dveře vnitřní HPL plné 1kř. 70x197 cm, posuvné do pouzdra</t>
  </si>
  <si>
    <t>152</t>
  </si>
  <si>
    <t>79</t>
  </si>
  <si>
    <t>766000049</t>
  </si>
  <si>
    <t>Vnitřní nová prosklená stěna s dveřmi, 2,69x2,11-3,26</t>
  </si>
  <si>
    <t>154</t>
  </si>
  <si>
    <t>Poznámka k položce:_x000d_
D+M, EW 30-C-DP3, samozavírač, automatické dálkové ovládání</t>
  </si>
  <si>
    <t>"D32, 1.np" 1</t>
  </si>
  <si>
    <t>766000190</t>
  </si>
  <si>
    <t>Těsnění do ocel. zárubní</t>
  </si>
  <si>
    <t>156</t>
  </si>
  <si>
    <t>"1.pp" (0,8+2,0*2)*4</t>
  </si>
  <si>
    <t>"1.np" (0,7+2,0*2)*(6+5+1+2+1) + (0,8+4,0)*(1+1)</t>
  </si>
  <si>
    <t>81</t>
  </si>
  <si>
    <t>998766103R00</t>
  </si>
  <si>
    <t>Přesun hmot pro truhlářské konstr., výšky do 24 m</t>
  </si>
  <si>
    <t>158</t>
  </si>
  <si>
    <t>767</t>
  </si>
  <si>
    <t>Konstrukce doplňkové stavební (zámečnické)</t>
  </si>
  <si>
    <t>767649191R00</t>
  </si>
  <si>
    <t>Montáž doplňků dveří, samozavírače hydraulického</t>
  </si>
  <si>
    <t>160</t>
  </si>
  <si>
    <t>"1.pp D03" 1</t>
  </si>
  <si>
    <t>83</t>
  </si>
  <si>
    <t>54917025</t>
  </si>
  <si>
    <t xml:space="preserve">Zavírač dveří hydraulický R 12  č.14  zlatá bronz</t>
  </si>
  <si>
    <t>162</t>
  </si>
  <si>
    <t>"D03" 1</t>
  </si>
  <si>
    <t>998767103R00</t>
  </si>
  <si>
    <t>Přesun hmot pro zámečnické konstr., výšky do 24 m</t>
  </si>
  <si>
    <t>164</t>
  </si>
  <si>
    <t>771</t>
  </si>
  <si>
    <t>Podlahy z dlaždic</t>
  </si>
  <si>
    <t>85</t>
  </si>
  <si>
    <t>771101101R00</t>
  </si>
  <si>
    <t>Vysávání podlah prům.vysavačem pro pokládku dlažby</t>
  </si>
  <si>
    <t>166</t>
  </si>
  <si>
    <t>"schodiště" 4,25*1,5</t>
  </si>
  <si>
    <t>"1.np" 3,24+1,49+1,59+3,06+5,57+2,5+1,75+2,16+3,68+1,53</t>
  </si>
  <si>
    <t>1,5+1,33+2,24+1,82+4,4+3,82+1,82+1,13+28,74</t>
  </si>
  <si>
    <t>771101210RT1</t>
  </si>
  <si>
    <t>Penetrace podkladu pod dlažby</t>
  </si>
  <si>
    <t>168</t>
  </si>
  <si>
    <t>Poznámka k položce:_x000d_
penetrační nátěr</t>
  </si>
  <si>
    <t>"chodba 101, 30%" 168,76/100*30</t>
  </si>
  <si>
    <t>87</t>
  </si>
  <si>
    <t>771101115R00</t>
  </si>
  <si>
    <t>Vyrovnání podkladů samonivel. hmotou tl. do 10 mm</t>
  </si>
  <si>
    <t>170</t>
  </si>
  <si>
    <t>Poznámka k položce:_x000d_
včetně niv. hmoty</t>
  </si>
  <si>
    <t>771575107R00</t>
  </si>
  <si>
    <t>Montáž podlah keram.,režné hladké, tmel, 20x20 cm</t>
  </si>
  <si>
    <t>172</t>
  </si>
  <si>
    <t>89</t>
  </si>
  <si>
    <t>597643141</t>
  </si>
  <si>
    <t xml:space="preserve">Dlaždice  20x20, černá historizující, dle dlažeb na chodbách</t>
  </si>
  <si>
    <t>174</t>
  </si>
  <si>
    <t>"1.pp" 21,83</t>
  </si>
  <si>
    <t>"1.np" 50,63</t>
  </si>
  <si>
    <t>"ztratné 5%" 3,623</t>
  </si>
  <si>
    <t>771411043R00</t>
  </si>
  <si>
    <t>Obklad soklíků s požlábkem porovinových 15x15 cm</t>
  </si>
  <si>
    <t>176</t>
  </si>
  <si>
    <t>"1.pp" 5,42*2+2,85*2+4,25*2+1,5*2</t>
  </si>
  <si>
    <t>-(0,8*4+0,6+0,78+0,8+1,3)</t>
  </si>
  <si>
    <t>0,5*8</t>
  </si>
  <si>
    <t>"1.np chodba" 58,7+2,54*2</t>
  </si>
  <si>
    <t>91</t>
  </si>
  <si>
    <t>597623182</t>
  </si>
  <si>
    <t xml:space="preserve">Sokl s požlábkem 10x10  historizující, černá dle dlažby na chodbách</t>
  </si>
  <si>
    <t>178</t>
  </si>
  <si>
    <t>"1.pp" 25,36*10</t>
  </si>
  <si>
    <t>"1.np chodba" (58,7+2,54*2)*10</t>
  </si>
  <si>
    <t>"ztratné 2%" 17,828</t>
  </si>
  <si>
    <t>771475014R00</t>
  </si>
  <si>
    <t>Obklad soklíků keram.rovných, tmel,výška 10 cm</t>
  </si>
  <si>
    <t>180</t>
  </si>
  <si>
    <t>"123" 2,47*2+1,25*2-0,6-0,7</t>
  </si>
  <si>
    <t>"131" 5,67*2+3,95*2+2,53*2+0,65*2-(1,4+1,2+0,9+0,94*2+0,93+0,9+0,8)</t>
  </si>
  <si>
    <t>93</t>
  </si>
  <si>
    <t>771479001R00</t>
  </si>
  <si>
    <t>Řezání dlaždic keramických pro soklíky</t>
  </si>
  <si>
    <t>182</t>
  </si>
  <si>
    <t>"1.np" 23,73</t>
  </si>
  <si>
    <t>771575109R00</t>
  </si>
  <si>
    <t>Montáž podlah keram.,hladké, tmel, 30x30 cm</t>
  </si>
  <si>
    <t>184</t>
  </si>
  <si>
    <t>95</t>
  </si>
  <si>
    <t>597642030</t>
  </si>
  <si>
    <t xml:space="preserve">Dlažba  300x300x9 mm</t>
  </si>
  <si>
    <t>186</t>
  </si>
  <si>
    <t>"1.np" 73,37 + 2,5</t>
  </si>
  <si>
    <t>"ztratné 8%" 6,0696</t>
  </si>
  <si>
    <t>998771103R00</t>
  </si>
  <si>
    <t>Přesun hmot pro podlahy z dlaždic, výšky do 24 m</t>
  </si>
  <si>
    <t>188</t>
  </si>
  <si>
    <t>776</t>
  </si>
  <si>
    <t>Podlahy povlakové</t>
  </si>
  <si>
    <t>97</t>
  </si>
  <si>
    <t>776401800RT1</t>
  </si>
  <si>
    <t>Demontáž soklíků nebo lišt, pryžových nebo z PVC</t>
  </si>
  <si>
    <t>190</t>
  </si>
  <si>
    <t>Poznámka k položce:_x000d_
odstranění a uložení na hromady</t>
  </si>
  <si>
    <t>"1.np" 156</t>
  </si>
  <si>
    <t>776511810RT2</t>
  </si>
  <si>
    <t>Odstranění PVC a koberců lepených bez podložky</t>
  </si>
  <si>
    <t>192</t>
  </si>
  <si>
    <t>Poznámka k položce:_x000d_
z ploch 10 - 20 m2</t>
  </si>
  <si>
    <t>"112-113"14,79+7,21+29,38</t>
  </si>
  <si>
    <t>"120-121" 37,34+19,45</t>
  </si>
  <si>
    <t>"125"15,22</t>
  </si>
  <si>
    <t>"132-135" 8,61+1,92+8,96+16,53+16,14</t>
  </si>
  <si>
    <t>99</t>
  </si>
  <si>
    <t>776101101R00</t>
  </si>
  <si>
    <t>Vysávání podlah prům.vysavačem pod povlak.podlahy</t>
  </si>
  <si>
    <t>194</t>
  </si>
  <si>
    <t>"1.np" 29,38+22,5+27,52+28,85+8,61+8,96+16,53+16,46</t>
  </si>
  <si>
    <t>776101115R00</t>
  </si>
  <si>
    <t>Vyrovnání podkladů samonivelační hmotou s vláknem</t>
  </si>
  <si>
    <t>196</t>
  </si>
  <si>
    <t>Poznámka k položce:_x000d_
vč. niv. hmoty</t>
  </si>
  <si>
    <t>101</t>
  </si>
  <si>
    <t>776421100RT1</t>
  </si>
  <si>
    <t>Lepení podlahových soklíků z PVC a vinylu</t>
  </si>
  <si>
    <t>198</t>
  </si>
  <si>
    <t>Poznámka k položce:_x000d_
pouze lepení - soklík ve specifikaci</t>
  </si>
  <si>
    <t>"1.np" 4,23*2+7,04*2-1,4+3,4*2+7,04*2-0,85*2+6,2*2+5,77*2-1,23</t>
  </si>
  <si>
    <t>5,67*2+5,95*2-2,2+6,0*4+2,76*4+0,5*8-0,9-1,2+3,42*2+2,53*2-0,94+3,28*2+2,53*2-0,93</t>
  </si>
  <si>
    <t>283424022</t>
  </si>
  <si>
    <t xml:space="preserve">Fabion se začišťovací lištou z měkčeného PVC  2345</t>
  </si>
  <si>
    <t>200</t>
  </si>
  <si>
    <t>"ztratné 5%" 7,133</t>
  </si>
  <si>
    <t>103</t>
  </si>
  <si>
    <t>776521200R00</t>
  </si>
  <si>
    <t>Lepení povlakových podlah z dílců PVC a CV (vinyl)</t>
  </si>
  <si>
    <t>202</t>
  </si>
  <si>
    <t>28410301</t>
  </si>
  <si>
    <t>Podlaha lepená Vinyl 2 mm</t>
  </si>
  <si>
    <t>204</t>
  </si>
  <si>
    <t>"1.np" 27,52+28,85+8,61+8,96+16,53+16,46</t>
  </si>
  <si>
    <t>"ztratné 5%" 5,3465</t>
  </si>
  <si>
    <t>105</t>
  </si>
  <si>
    <t>28410244</t>
  </si>
  <si>
    <t>Podlahovina vinyl elektrostatic 2,0 mm</t>
  </si>
  <si>
    <t>206</t>
  </si>
  <si>
    <t>"1.np" 29,38+22,5</t>
  </si>
  <si>
    <t>"ztratné 5%" 2,594</t>
  </si>
  <si>
    <t>776981112RT2</t>
  </si>
  <si>
    <t>Lišta hliníková přechod., stejná výška povl.podlah</t>
  </si>
  <si>
    <t>208</t>
  </si>
  <si>
    <t>Poznámka k položce:_x000d_
profil 25/A, samolepicí, šířky 35 mm</t>
  </si>
  <si>
    <t>"1.np" 0,9*9</t>
  </si>
  <si>
    <t>107</t>
  </si>
  <si>
    <t>776101121R00</t>
  </si>
  <si>
    <t>Provedení penetrace podkladu pod.povlak.podlahy</t>
  </si>
  <si>
    <t>210</t>
  </si>
  <si>
    <t>Poznámka k položce:_x000d_
Včetně dodávky penetrace</t>
  </si>
  <si>
    <t>"Pod vyrov. stěrku 1.np" 29,38+22,5+27,52+28,85+8,61+8,96+16,53+16,46</t>
  </si>
  <si>
    <t xml:space="preserve">"pod vinyl  1.np" 29,38+22,5+27,52+28,85+8,61+8,96+16,53+16,46</t>
  </si>
  <si>
    <t>998776103R00</t>
  </si>
  <si>
    <t>Přesun hmot pro podlahy povlakové, výšky do 24 m</t>
  </si>
  <si>
    <t>212</t>
  </si>
  <si>
    <t>781</t>
  </si>
  <si>
    <t>Obklady (keramické)</t>
  </si>
  <si>
    <t>109</t>
  </si>
  <si>
    <t>781101111R00</t>
  </si>
  <si>
    <t>Vyrovnání podkladu maltou ze SMS tl. do 7 mm</t>
  </si>
  <si>
    <t>214</t>
  </si>
  <si>
    <t>"102" 1,5*1,5</t>
  </si>
  <si>
    <t>"104" 1,5*1,5</t>
  </si>
  <si>
    <t>"106" 1,5*1,5</t>
  </si>
  <si>
    <t>"107" 1,5*3,0</t>
  </si>
  <si>
    <t>"109" 1,5*1,8</t>
  </si>
  <si>
    <t>"110" 1,5*1,5</t>
  </si>
  <si>
    <t>"111" 1,5*2,0</t>
  </si>
  <si>
    <t>"114" 1,5*1,5</t>
  </si>
  <si>
    <t>"120a" 1,6*(1,75*2+1,8*2)-0,7*1,6*4</t>
  </si>
  <si>
    <t>"120c" 1,6*(0,85*2+1,8*2)-0,7*1,6</t>
  </si>
  <si>
    <t>"120b" 1,6*(1,7*2+0,85*2)-0,7*1,6</t>
  </si>
  <si>
    <t>"120d" 2,2*(1,75*2+1,7*2+0,95*2)-0,7*1,97</t>
  </si>
  <si>
    <t>"121a" 1,6*(1,0*2+1,75)</t>
  </si>
  <si>
    <t>"123a" 1,6*(0,9*2+1,57*2)-1,6*0,7*3</t>
  </si>
  <si>
    <t>"123b" 1,6*(0,8*2+1,6*2)-0,7*1,6</t>
  </si>
  <si>
    <t>"123c" 2,2*(1,57*2+0,9*2)-0,6*1,97</t>
  </si>
  <si>
    <t>"122a" 1,6*(0,9*2+1,62*2)-0,7*1,6</t>
  </si>
  <si>
    <t>"122" 1,6*(1,47*2+1,47*2)-1,6*0,7*3</t>
  </si>
  <si>
    <t>"122b" 2,2*(2,47*2+0,95*2)-0,7*1,97</t>
  </si>
  <si>
    <t>"135" 1,6*(1,5+0,5*2)</t>
  </si>
  <si>
    <t>"125" 1,6*(1,72*2+1,25*2)-(0,8*1,6+0,7*1,6)</t>
  </si>
  <si>
    <t>"125a" 1,6*(0,9*2+1,96*2)-0,7*1,6</t>
  </si>
  <si>
    <t>"127" 1,6*(2,72*2+1,85*2)-0,9*1,6</t>
  </si>
  <si>
    <t>"128" 1,6*(1,72*2+1,92*2)-(1,6*0,9+1,6*0,7*2)</t>
  </si>
  <si>
    <t>"129" 1,6*(0,9*2+1,92*2)-0,7*1,6</t>
  </si>
  <si>
    <t>"130" 1,6*(12,3*2+0,9*2)-0,7*1,6</t>
  </si>
  <si>
    <t>781101210RT1</t>
  </si>
  <si>
    <t>Penetrace podkladu pod obklady</t>
  </si>
  <si>
    <t>216</t>
  </si>
  <si>
    <t>Poznámka k položce:_x000d_
penetrační nátěr Primer G</t>
  </si>
  <si>
    <t>111</t>
  </si>
  <si>
    <t>781415016R00</t>
  </si>
  <si>
    <t>Montáž obkladů stěn, porovin.,tmel, nad 20x25 cm</t>
  </si>
  <si>
    <t>218</t>
  </si>
  <si>
    <t>597813724</t>
  </si>
  <si>
    <t>Obkládačka 20x40</t>
  </si>
  <si>
    <t>220</t>
  </si>
  <si>
    <t>"ztratné 5%" 10,1737</t>
  </si>
  <si>
    <t>113</t>
  </si>
  <si>
    <t>781497111RS2</t>
  </si>
  <si>
    <t>Lišta hliníková ukončovacích k obkladům</t>
  </si>
  <si>
    <t>222</t>
  </si>
  <si>
    <t>Poznámka k položce:_x000d_
profil RB, pro tloušťku obkladu 8 mm</t>
  </si>
  <si>
    <t>"1.np" 1,0*2+1,5+1,5+1,6*2+1,6+1,6+1,6+0,9+1,0*2+1,6+1,6*2+1,0*2+2,2*2</t>
  </si>
  <si>
    <t>1,6*16</t>
  </si>
  <si>
    <t>998781103R00</t>
  </si>
  <si>
    <t>Přesun hmot pro obklady keramické, výšky do 24 m</t>
  </si>
  <si>
    <t>224</t>
  </si>
  <si>
    <t>783</t>
  </si>
  <si>
    <t>Nátěry</t>
  </si>
  <si>
    <t>115</t>
  </si>
  <si>
    <t>783000006</t>
  </si>
  <si>
    <t>Nátěr zárubní</t>
  </si>
  <si>
    <t>226</t>
  </si>
  <si>
    <t>Poznámka k položce:_x000d_
2 x email, odmaštění, obroušení</t>
  </si>
  <si>
    <t>"1.pp" 5</t>
  </si>
  <si>
    <t>"1.np" 6+5+1+2+1</t>
  </si>
  <si>
    <t>784</t>
  </si>
  <si>
    <t>Malby</t>
  </si>
  <si>
    <t>784442001RT2</t>
  </si>
  <si>
    <t>Malba disperzní interiér.,výška do 3,8 m</t>
  </si>
  <si>
    <t>228</t>
  </si>
  <si>
    <t>Poznámka k položce:_x000d_
1barevná, 2x nátěr, 1x penetrace</t>
  </si>
  <si>
    <t>"001 - strop" 2,85*5,42</t>
  </si>
  <si>
    <t>"1.pp - ostění" 0,5*(0,8*3+1,97*6+0,6+1,75*2)</t>
  </si>
  <si>
    <t>"102-110,114" 3,3*(3,52+6,16+3,15+3,14+3,09+3,13+4,23+5,71)</t>
  </si>
  <si>
    <t>"120" 3,25*(6,2*2+5,72*2)+27,52</t>
  </si>
  <si>
    <t>"120a-c" 1,65*(1,8*2+1,75*2+0,85*2+1,8*2+0,85*2+1,7*2)+3,24+1,49+1,59</t>
  </si>
  <si>
    <t>"120d"3,06+1,05*(1,75*2+1,7*2)</t>
  </si>
  <si>
    <t>"121" 28,85+3,3*(5,67*2+5,95*2)</t>
  </si>
  <si>
    <t>"121a" 5,57+3,3*(2,9*2+1,75*2)-1,6*(1,75+1,5*2)</t>
  </si>
  <si>
    <t>"123" 3,68+3,3*(2,47*2+1,25*2)</t>
  </si>
  <si>
    <t>"123a" 1,7*(1,57*2+0,9*2)+1,53</t>
  </si>
  <si>
    <t>"123b" 1,7*(0,8*2+1,6*2)+1,5</t>
  </si>
  <si>
    <t>"123c" 1,1*(0,8*2+1,57*2)+1,33</t>
  </si>
  <si>
    <t>"122a" 1,7*(0,9*2+1,67*2)+1,75</t>
  </si>
  <si>
    <t>"122" 1,7*(1,47*2+1,47*2)+2,5</t>
  </si>
  <si>
    <t>"122b" 1,1*(0,8*2+2,47*2)+2,16</t>
  </si>
  <si>
    <t>"125" 2,24+1,7*(1,72*2+1,25*2)</t>
  </si>
  <si>
    <t>"125a" 1,7*(1,96*2+0,9*2)+1,82</t>
  </si>
  <si>
    <t>"127" 4,4+1,7*(2,72*2+1,85*2)</t>
  </si>
  <si>
    <t>"128" 3,82+1,7*(1,72*2+1,92*2)</t>
  </si>
  <si>
    <t>"129" 1,82+1,7*(0,9*2+1,92*2)</t>
  </si>
  <si>
    <t>"130" 1,13+1,7*(1,25*2+0,9*2)</t>
  </si>
  <si>
    <t>"131" 28,74+3,25*(5,65*2+0,65*2+2,53*2+3,95*2)</t>
  </si>
  <si>
    <t>"132" 8,61+3,25*(3,28*2+2,53*2)</t>
  </si>
  <si>
    <t>"134" 8,96+3,25*(2,53*2+3,42*2)</t>
  </si>
  <si>
    <t>"135" 16,53+3,26*(3,7*2+0,81*2+1,49*2+2,77*2+0,5*4)-1,6*(1,49+0,6*2)</t>
  </si>
  <si>
    <t>"136" 16,46+3,26*(3,7*2+0,81*2+1,49*2+0,5*4+2,75*2)</t>
  </si>
  <si>
    <t>117</t>
  </si>
  <si>
    <t>784402801R00</t>
  </si>
  <si>
    <t>Odstranění malby oškrábáním v místnosti H do 3,8 m</t>
  </si>
  <si>
    <t>230</t>
  </si>
  <si>
    <t>784127101R00</t>
  </si>
  <si>
    <t>Vyhlazení disperzním tmelem , 1 x</t>
  </si>
  <si>
    <t>232</t>
  </si>
  <si>
    <t>Lešení a stavební výtahy</t>
  </si>
  <si>
    <t>119</t>
  </si>
  <si>
    <t>941955002R00</t>
  </si>
  <si>
    <t>Lešení lehké pomocné, výška podlahy do 1,9 m</t>
  </si>
  <si>
    <t>234</t>
  </si>
  <si>
    <t>"1.pp" 45,6</t>
  </si>
  <si>
    <t>"1.np" 168,7+29,4+22,5+27,5+3,24+1,49+1,59+3,06+28,85</t>
  </si>
  <si>
    <t>5,57+2,5+1,75+2,16+3,68+1,53+1,5+1,33+2,24+1,82+4,4+3,8+1,13+28,74+8,61+8,96+16,53+16,5+37,3</t>
  </si>
  <si>
    <t>Různé dokončovací konstrukce a práce na pozemních stavbách</t>
  </si>
  <si>
    <t>950000115</t>
  </si>
  <si>
    <t>Zakrývání podlah</t>
  </si>
  <si>
    <t>236</t>
  </si>
  <si>
    <t>Poznámka k položce:_x000d_
OSB tl. 10 mm + folie + látková podložka</t>
  </si>
  <si>
    <t>"101" 168,76</t>
  </si>
  <si>
    <t>121</t>
  </si>
  <si>
    <t>952901111R00</t>
  </si>
  <si>
    <t>Vyčištění budov o výšce podlaží do 4 m</t>
  </si>
  <si>
    <t>238</t>
  </si>
  <si>
    <t>950000028</t>
  </si>
  <si>
    <t>Montáž značek - směr úniku, nouzový východ</t>
  </si>
  <si>
    <t>240</t>
  </si>
  <si>
    <t>Poznámka k položce:_x000d_
Včetně značek</t>
  </si>
  <si>
    <t>"1.pp" 10</t>
  </si>
  <si>
    <t>"1.np" 20</t>
  </si>
  <si>
    <t>123</t>
  </si>
  <si>
    <t>953946111R00</t>
  </si>
  <si>
    <t>Osazení ventilačních mřížek</t>
  </si>
  <si>
    <t>242</t>
  </si>
  <si>
    <t>"02, 1.np" 6</t>
  </si>
  <si>
    <t>63000015</t>
  </si>
  <si>
    <t xml:space="preserve">Zpěňovací mřížka  150/150 s EI(30)</t>
  </si>
  <si>
    <t>244</t>
  </si>
  <si>
    <t>125</t>
  </si>
  <si>
    <t>953941312R00</t>
  </si>
  <si>
    <t>Osazení požárního hasicího přístroje na stěnu</t>
  </si>
  <si>
    <t>246</t>
  </si>
  <si>
    <t>"1.pp" 1</t>
  </si>
  <si>
    <t>44984124</t>
  </si>
  <si>
    <t>Přístroj hasicí s hasící schopností 21A</t>
  </si>
  <si>
    <t>248</t>
  </si>
  <si>
    <t>127</t>
  </si>
  <si>
    <t>953941391R00</t>
  </si>
  <si>
    <t>Revize požárního hasicího přístroje do 5 ks</t>
  </si>
  <si>
    <t>250</t>
  </si>
  <si>
    <t>953941395R00</t>
  </si>
  <si>
    <t>Vystavení revizní zprávy-požární hasicí přístroj</t>
  </si>
  <si>
    <t>252</t>
  </si>
  <si>
    <t>129</t>
  </si>
  <si>
    <t>9500000100</t>
  </si>
  <si>
    <t>nerezová mřížka s protidešťovou žaluzií a mřížkou proti hmyzu</t>
  </si>
  <si>
    <t>254</t>
  </si>
  <si>
    <t>Poznámka k položce:_x000d_
D+M,ukončení potrubí VZT D200</t>
  </si>
  <si>
    <t>"04 1.np" 2</t>
  </si>
  <si>
    <t>Bourání konstrukcí</t>
  </si>
  <si>
    <t>968072455R00</t>
  </si>
  <si>
    <t>Vybourání kovových dveřních zárubní pl. do 2 m2</t>
  </si>
  <si>
    <t>256</t>
  </si>
  <si>
    <t>"001" 0,8*1,97*2</t>
  </si>
  <si>
    <t>"133" 0,94*2,07</t>
  </si>
  <si>
    <t>"131" 0,8*1,97</t>
  </si>
  <si>
    <t>"128" 0,6*1,97*2</t>
  </si>
  <si>
    <t>"112" 0,8*1,197+0,7*1,97</t>
  </si>
  <si>
    <t>"122" 0,6*1,97</t>
  </si>
  <si>
    <t>"123" 0,8*1,97</t>
  </si>
  <si>
    <t>"121" 0,8*1,97</t>
  </si>
  <si>
    <t>131</t>
  </si>
  <si>
    <t>968061125R00</t>
  </si>
  <si>
    <t>Vyvěšení dřevěných dveřních křídel pl. do 2 m2</t>
  </si>
  <si>
    <t>258</t>
  </si>
  <si>
    <t>"001"4</t>
  </si>
  <si>
    <t xml:space="preserve">"1.np"  11</t>
  </si>
  <si>
    <t>965081713R00</t>
  </si>
  <si>
    <t>Bourání dlažeb keramických tl.10 mm, nad 1 m2</t>
  </si>
  <si>
    <t>260</t>
  </si>
  <si>
    <t>"131" 27,8</t>
  </si>
  <si>
    <t>"133" 1,92</t>
  </si>
  <si>
    <t>"122-124" 3,32+6,68+4,4</t>
  </si>
  <si>
    <t>"30% ve 101" 168,76/100*30</t>
  </si>
  <si>
    <t>133</t>
  </si>
  <si>
    <t>968072456R00</t>
  </si>
  <si>
    <t>Vybourání kovových dveřních zárubní pl. nad 2 m2</t>
  </si>
  <si>
    <t>262</t>
  </si>
  <si>
    <t>"137-101" 2,69*3,26</t>
  </si>
  <si>
    <t>962031116R00</t>
  </si>
  <si>
    <t>Bourání příček z cihel pálených plných tl. 140 mm</t>
  </si>
  <si>
    <t>264</t>
  </si>
  <si>
    <t>"127-128" 3,5*2,42</t>
  </si>
  <si>
    <t>"132-128" 1,38*3,5</t>
  </si>
  <si>
    <t>"128-129-130" 3,5*(2,77+1,02)-0,6*1,97*2</t>
  </si>
  <si>
    <t>"131-127" 3,5*2,0-0,8*1,97</t>
  </si>
  <si>
    <t>"113-112" 3,5*(3,39+2,19)-(0,7*1,97+0,8*1,97)</t>
  </si>
  <si>
    <t>"122-123" 3,5*2,45*2-0,8*1,97</t>
  </si>
  <si>
    <t>"121-123" 3,5*5,67-(0,8*1,97+0,6*1,97)</t>
  </si>
  <si>
    <t>135</t>
  </si>
  <si>
    <t>962031113R00</t>
  </si>
  <si>
    <t>Bourání příček z cihel pálených plných tl. 65 mm</t>
  </si>
  <si>
    <t>266</t>
  </si>
  <si>
    <t>"127" 2,0*1,5*2</t>
  </si>
  <si>
    <t>965042231R00</t>
  </si>
  <si>
    <t>Bourání mazanin betonových tl. nad 10 cm, pl. 4 m2</t>
  </si>
  <si>
    <t>268</t>
  </si>
  <si>
    <t>"120" 0,15*37,34</t>
  </si>
  <si>
    <t>"121-125" 0,15*(19,45+3,32+6,68+4,4+15,22)</t>
  </si>
  <si>
    <t>"127-130" 0,15*(8,06+5,0+1,42+1,36)</t>
  </si>
  <si>
    <t>137</t>
  </si>
  <si>
    <t>963016151R00</t>
  </si>
  <si>
    <t>DMTZ podhledu SDK,2úrov.kříž.rošt,1xoplášť.12,5 mm</t>
  </si>
  <si>
    <t>270</t>
  </si>
  <si>
    <t>"112-113" 14,79+7,21</t>
  </si>
  <si>
    <t>"120-125" 37,74+19,45+3,32+6,68+4,4+15,22</t>
  </si>
  <si>
    <t>"127-135" 8,06+5,0+1,42+1,36+27,8+8,61+1,92+8,96+16,53+16,14</t>
  </si>
  <si>
    <t>963016994R00</t>
  </si>
  <si>
    <t>Přípl.za DMTZ vrstvy tep.izolace tl.100 mm,podhled</t>
  </si>
  <si>
    <t>272</t>
  </si>
  <si>
    <t>"1.np" 204,61</t>
  </si>
  <si>
    <t>139</t>
  </si>
  <si>
    <t>965081802R00</t>
  </si>
  <si>
    <t>Bourání soklíků z dlažeb teracových, čedičových</t>
  </si>
  <si>
    <t>274</t>
  </si>
  <si>
    <t>965048150R00</t>
  </si>
  <si>
    <t>Dočištění povrchu po vybourání dlažeb, tmel do 50%</t>
  </si>
  <si>
    <t>276</t>
  </si>
  <si>
    <t>Prorážení otvorů a ostatní bourací práce</t>
  </si>
  <si>
    <t>141</t>
  </si>
  <si>
    <t>978011191R00</t>
  </si>
  <si>
    <t>Otlučení omítek vnitřních vápenných stropů do 100%</t>
  </si>
  <si>
    <t>278</t>
  </si>
  <si>
    <t>"001" 5,42*2,85</t>
  </si>
  <si>
    <t>978013191R00</t>
  </si>
  <si>
    <t>Otlučení omítek vnitřních stěn v rozsahu do 100 %</t>
  </si>
  <si>
    <t>280</t>
  </si>
  <si>
    <t>"001" 2,2*(5,42*2+2,85*2)-(0,8*1,97*4+0,6*1,75+0,78*1,75)</t>
  </si>
  <si>
    <t>"135" 3,26*(3,7*2+0,81*2+1,49*2+2,77*2+0,25*4)-(1,28*2,25+1,35*2,3)</t>
  </si>
  <si>
    <t>"136" 3,26*(2,75*2+5,9*2)-(1,35*2,3+1,1*2,35)</t>
  </si>
  <si>
    <t>"134" 3,26*(3,42*2+2,53*2)-(1,35*2,3+0,94*2,07)</t>
  </si>
  <si>
    <t>"133" 3,26*(3,18*2+1,77)-(1,16*2,16+0,94*2,07+0,93*2,12)</t>
  </si>
  <si>
    <t>"132" 3,26*(3,28*2+2,53*2)-(1,35*2,3+0,93*2,12+1,38*3,26)</t>
  </si>
  <si>
    <t>"131" 3,26*(3,95*2+5,67*2)-(1,4*2,2+1,28*2,25+1,1*2,35+1,77*3,0+0,93*2,12+2,0*3,0)</t>
  </si>
  <si>
    <t>"127-130" 3,26*(2,42+5,67*2+2,42)-(1,35*2,33*2+0,93*2,12+2,0*3,0)</t>
  </si>
  <si>
    <t>"113-112" 3,2*(7,04*2+3,39*2)-(1,1*2,25+0,8*1,97*2+2,15*2,38)</t>
  </si>
  <si>
    <t>"125" 3,29*(2,47*2+5,67*2)-(1,04*1,62*2+1,36*1,62+0,9*1,97*2)</t>
  </si>
  <si>
    <t>"121-124" 3,25*(5,67*2+5,95*2)-(0,9*2,07+1,23*2,25+1,1*2,3+11,67*2,32)</t>
  </si>
  <si>
    <t>-(1,33*2,32*2)</t>
  </si>
  <si>
    <t>"120" 3,25*(5,72*2+6,2*2)-(1,23*2,25+3,17*2,3)</t>
  </si>
  <si>
    <t>143</t>
  </si>
  <si>
    <t>974031165R00</t>
  </si>
  <si>
    <t>Vysekání rýh ve zdi cihelné 15 x 20 cm</t>
  </si>
  <si>
    <t>282</t>
  </si>
  <si>
    <t>"001-002" 1,4*3</t>
  </si>
  <si>
    <t>"001-002" 1,2*3</t>
  </si>
  <si>
    <t>"131-136" 1,4*2</t>
  </si>
  <si>
    <t>"nika rozvaděč 1.np" 1,0*3</t>
  </si>
  <si>
    <t>"101-112" 1,4*4</t>
  </si>
  <si>
    <t>"hydrant 1.np" 1,2*2</t>
  </si>
  <si>
    <t>"121a-101" 1,4*4</t>
  </si>
  <si>
    <t>"122-121" 1,2*2</t>
  </si>
  <si>
    <t>970031100R00</t>
  </si>
  <si>
    <t>Vrtání jádrové do zdiva cihelného do D 100 mm</t>
  </si>
  <si>
    <t>284</t>
  </si>
  <si>
    <t>"1.pp" 0,7*10+0,5*6</t>
  </si>
  <si>
    <t>145</t>
  </si>
  <si>
    <t>971033681R00</t>
  </si>
  <si>
    <t>Vybourání otv. zeď cihel. pl.4 m2, tl.90 cm, MVC</t>
  </si>
  <si>
    <t>286</t>
  </si>
  <si>
    <t>"113-101" 1,1*2,25*0,65</t>
  </si>
  <si>
    <t>"121-101" 1,1*2,3*0,5</t>
  </si>
  <si>
    <t>971033641R00</t>
  </si>
  <si>
    <t>Vybourání otv. zeď cihel. pl.4 m2, tl.30 cm, MVC</t>
  </si>
  <si>
    <t>288</t>
  </si>
  <si>
    <t>"131-136" 1,1*2,35*0,3</t>
  </si>
  <si>
    <t>"125-123" 0,9*2,07*0,3</t>
  </si>
  <si>
    <t>147</t>
  </si>
  <si>
    <t>973031843R00</t>
  </si>
  <si>
    <t>Vysekání kapes pro zavázání příček tl. 15 cm, MC</t>
  </si>
  <si>
    <t>290</t>
  </si>
  <si>
    <t>"1.np" 3,25*14</t>
  </si>
  <si>
    <t>973031151R00</t>
  </si>
  <si>
    <t>Vysekání výklenků zeď cihel. MVC, pl. nad 0,25 m2</t>
  </si>
  <si>
    <t>292</t>
  </si>
  <si>
    <t>"hydrant a rozvaděče 1.np" 0,6*1,0*0,2*3+0,75*0,75*0,3</t>
  </si>
  <si>
    <t>149</t>
  </si>
  <si>
    <t>971033371R00</t>
  </si>
  <si>
    <t>Vybourání otv. zeď cihel. pl.0,09 m2, tl.75cm, MVC</t>
  </si>
  <si>
    <t>294</t>
  </si>
  <si>
    <t>"1.np" 4+6</t>
  </si>
  <si>
    <t>970051100R00</t>
  </si>
  <si>
    <t>Vrtání jádrové do ŽB do D 100 mm</t>
  </si>
  <si>
    <t>296</t>
  </si>
  <si>
    <t>"stoupačky 1.np" 20*0,4</t>
  </si>
  <si>
    <t>151</t>
  </si>
  <si>
    <t>970055100R00</t>
  </si>
  <si>
    <t>Příp. za šikmé jádr. vrt. v ŽB do D 100 mm</t>
  </si>
  <si>
    <t>298</t>
  </si>
  <si>
    <t>"1.np" 8</t>
  </si>
  <si>
    <t>978059531R00</t>
  </si>
  <si>
    <t>Odsekání vnitřních obkladů stěn nad 2 m2</t>
  </si>
  <si>
    <t>300</t>
  </si>
  <si>
    <t>"1.np" 35,6</t>
  </si>
  <si>
    <t>H99</t>
  </si>
  <si>
    <t>Ostatní přesuny hmot</t>
  </si>
  <si>
    <t>153</t>
  </si>
  <si>
    <t>999281111R00</t>
  </si>
  <si>
    <t>Přesun hmot pro opravy a údržbu do výšky 25 m</t>
  </si>
  <si>
    <t>302</t>
  </si>
  <si>
    <t>M21001</t>
  </si>
  <si>
    <t>Trubková vedení, krabice, svorkovnice</t>
  </si>
  <si>
    <t>210000018</t>
  </si>
  <si>
    <t>Demontáž a zpětná montáž historických svítidel</t>
  </si>
  <si>
    <t>304</t>
  </si>
  <si>
    <t>"1.np" 2</t>
  </si>
  <si>
    <t>S</t>
  </si>
  <si>
    <t>Přesuny sutí</t>
  </si>
  <si>
    <t>155</t>
  </si>
  <si>
    <t>979011221R00</t>
  </si>
  <si>
    <t>Svislá doprava suti a vybour. hmot za 1.PP nošením</t>
  </si>
  <si>
    <t>306</t>
  </si>
  <si>
    <t>0,05+0,3+0,77+0,1+0,12</t>
  </si>
  <si>
    <t>979082111R00</t>
  </si>
  <si>
    <t>Vnitrostaveništní doprava suti do 10 m</t>
  </si>
  <si>
    <t>308</t>
  </si>
  <si>
    <t>0,0125+0,176+0,058+0,14+0,07+0,015</t>
  </si>
  <si>
    <t>(68,69+38,32)*2</t>
  </si>
  <si>
    <t>157</t>
  </si>
  <si>
    <t>979087312R00</t>
  </si>
  <si>
    <t>Vodorovné přemístění vyb. hmot nošením do 10 m</t>
  </si>
  <si>
    <t>310</t>
  </si>
  <si>
    <t>107,48</t>
  </si>
  <si>
    <t>979087313R00</t>
  </si>
  <si>
    <t>Nakládání vybouraných trub na dopravní prostředek</t>
  </si>
  <si>
    <t>312</t>
  </si>
  <si>
    <t>159</t>
  </si>
  <si>
    <t>979083117R00</t>
  </si>
  <si>
    <t>Vodorovné přemístění suti na skládku do 6000 m</t>
  </si>
  <si>
    <t>314</t>
  </si>
  <si>
    <t>979083519R00</t>
  </si>
  <si>
    <t>Příplatek za dalších 1000 m</t>
  </si>
  <si>
    <t>316</t>
  </si>
  <si>
    <t>107,48*10</t>
  </si>
  <si>
    <t>161</t>
  </si>
  <si>
    <t>979990001R00</t>
  </si>
  <si>
    <t>Poplatek za skládku stavební suti</t>
  </si>
  <si>
    <t>318</t>
  </si>
  <si>
    <t>(68,69+38,32)-(2,6+0,65+0,058+0,14+0,017+0,015+0,0125+0,176)</t>
  </si>
  <si>
    <t>979990110R00</t>
  </si>
  <si>
    <t>Poplatek za skládku suti - sádrokartonové desky, vata, EPS, lepenka, linoleum</t>
  </si>
  <si>
    <t>320</t>
  </si>
  <si>
    <t>(2,6+0,65+0,058+0,14+0,017+0,015+0,0125+0,176)</t>
  </si>
  <si>
    <t>D.1.1.b - 2. Etapa 2.NP</t>
  </si>
  <si>
    <t>"2.np" 11,1*1,2/1000*(1,3*4+1,6*4+1,2*2)</t>
  </si>
  <si>
    <t>"2.np" 8,34*1,2/1000*(1,2*3)</t>
  </si>
  <si>
    <t>317314130R00</t>
  </si>
  <si>
    <t>Podbetonování zhlaví nosníků, zdivo šířky 300 mm</t>
  </si>
  <si>
    <t>"2.np" 2</t>
  </si>
  <si>
    <t>"2.np" 4</t>
  </si>
  <si>
    <t>317944313RT3</t>
  </si>
  <si>
    <t>Válcované nosníky č.14-22 do připravených otvorů</t>
  </si>
  <si>
    <t xml:space="preserve">Poznámka k položce:_x000d_
včetně dodávky profilu  I č.16</t>
  </si>
  <si>
    <t>"2,np" 17,9*1,2/1000*2,7*4</t>
  </si>
  <si>
    <t>310239211R00</t>
  </si>
  <si>
    <t>Zazdívka otvorů plochy do 4 m2 cihlami na MVC</t>
  </si>
  <si>
    <t>"2.np" 1,0*2,1*0,3+0,9*2,02*0,5</t>
  </si>
  <si>
    <t>317147302R00</t>
  </si>
  <si>
    <t xml:space="preserve">Překlad nenosný z pórobetonu  100x250x1500</t>
  </si>
  <si>
    <t>"2.np" 1</t>
  </si>
  <si>
    <t>"2.np" 1,6*0,15*2+1,3*0,5+1,2*0,15*4+2,7*0,16*2+1,3*0,15*2+1,0*0,5</t>
  </si>
  <si>
    <t>"2.np - 211" 2,4*4,0-1,2*2,1</t>
  </si>
  <si>
    <t>"240-241" 3,3*(2,43+1,15)</t>
  </si>
  <si>
    <t>"2.np" 3,5*1,5</t>
  </si>
  <si>
    <t>Poznámka k položce:_x000d_
izolace miner.tl. 60 mm, objem. hmotnost 50 kg/m3 Příčka sádrovláknitá , typ 1 S 11, tloušťka 100 mm, jednoduchá ocelová nosná konstrukce, 1</t>
  </si>
  <si>
    <t>"2.np" 3,3*(2,53+1,4+1,0+0,1)-0,7*1,97*2</t>
  </si>
  <si>
    <t>3,5*(2,75+3,15+2,82+0,4+1,6*2)-(0,7*1,97*2+0,9*1,97)</t>
  </si>
  <si>
    <t>3,5*(2,47*2)-(0,8*1,97+0,9*1,97)</t>
  </si>
  <si>
    <t>3,5*(3,4+1,0+0,9+1,2+2,98)-0,7*1,97*3</t>
  </si>
  <si>
    <t>3,7*(2,9+1,25+1,15)-0,7*1,97</t>
  </si>
  <si>
    <t>3,7*(3,4+2,33*2+2,2+0,9+1,0)-0,7*1,97*2</t>
  </si>
  <si>
    <t>3,7*(1,25+1,15+2,9)-0,7*1,97</t>
  </si>
  <si>
    <t>3,7*(6,68+3,94*2+2,0)-(0,8*1,97*3)</t>
  </si>
  <si>
    <t>3,7*(1,27+1,17+2,9)-0,7*1,97</t>
  </si>
  <si>
    <t>3,7*2,5+3,6*2,1</t>
  </si>
  <si>
    <t>3,7*(3,4+2,2+2,33*2+0,9+1,0)-0,7*1,97*2</t>
  </si>
  <si>
    <t>"odpočet šachtových stěn" -(3,7*1,15*4+3,6*1,0*2)</t>
  </si>
  <si>
    <t>3,7*(3,62+3,3)</t>
  </si>
  <si>
    <t>"2.np" 1,0*1,25*8</t>
  </si>
  <si>
    <t>346244312R00</t>
  </si>
  <si>
    <t>Obezdívky van a WC nádržek z desek PB tl. 75 mm</t>
  </si>
  <si>
    <t>"2.np" 1,0*(1,2*2+0,7*2)*2</t>
  </si>
  <si>
    <t>Poznámka k položce:_x000d_
Předsazené stěny , volně stojící, systém OK11 odpovídá W625, samostatná ocelová konstrukce z profilů CW 50 a UW 50, 1x opláštěná, tl. 65 mm, bez</t>
  </si>
  <si>
    <t>"2.np" 0,6*3,3*5</t>
  </si>
  <si>
    <t>342111146RT2</t>
  </si>
  <si>
    <t>Příčka SDVK tl.120 mm,ocel.kce,2xoplášť 12,5+10 mm</t>
  </si>
  <si>
    <t>Poznámka k položce:_x000d_
izolace miner.tl. 60 mm, objem. hmotnost 35 kg/m3 Příčka sádrovláknitá FERMACELL, typ 1 S 31, tloušťka 120 mm, jednoduchá ocelová nosná konstrukce, 2</t>
  </si>
  <si>
    <t xml:space="preserve">"předstěna šachty, do ní kotveny montážní moduly WC, 2.np"  (3,7*1,15*4+3,6*1,0*2)</t>
  </si>
  <si>
    <t>"2.np"12+5+5</t>
  </si>
  <si>
    <t>"2.np" (4+6)*2</t>
  </si>
  <si>
    <t>"rampy nad postele, 1 rampa - 2 ks"9*2</t>
  </si>
  <si>
    <t>"203" 18,92</t>
  </si>
  <si>
    <t>"205" 15,8</t>
  </si>
  <si>
    <t>"206" 17,4</t>
  </si>
  <si>
    <t>"208" 15,32</t>
  </si>
  <si>
    <t>"209" 14,1</t>
  </si>
  <si>
    <t>"210" 14,1</t>
  </si>
  <si>
    <t>"211-a" 16,14+11,42</t>
  </si>
  <si>
    <t>"212" 27,66</t>
  </si>
  <si>
    <t>"213,14ab" 11,64+3,0+5,77</t>
  </si>
  <si>
    <t>"215,216" 14,7+15,99</t>
  </si>
  <si>
    <t>"217-220" 15,43+17,09+16,23+19,32</t>
  </si>
  <si>
    <t>"221" 12,54</t>
  </si>
  <si>
    <t>"224,226" 11,24+2,82</t>
  </si>
  <si>
    <t>"228" 12,96</t>
  </si>
  <si>
    <t>"229" 10,25</t>
  </si>
  <si>
    <t>"233" 1,33</t>
  </si>
  <si>
    <t>"241"9,01</t>
  </si>
  <si>
    <t>"230-236" 1,31+3,4+1,65+5,73+1,62+1,52+8,28</t>
  </si>
  <si>
    <t>"240" 5,56</t>
  </si>
  <si>
    <t>"227-221" 7,35+9,72+3,39+1,33+1,49</t>
  </si>
  <si>
    <t>"220a,218a,217a" 3,3+4,65+3,37</t>
  </si>
  <si>
    <t>"214" 6,29</t>
  </si>
  <si>
    <t>"204,207,208a" 3,35+4,73+3,36</t>
  </si>
  <si>
    <t>413232221R00</t>
  </si>
  <si>
    <t>Zazdívka zhlaví válcovaných nosníků výšky do 30cm</t>
  </si>
  <si>
    <t>"2.np" 6</t>
  </si>
  <si>
    <t>413941123RT3</t>
  </si>
  <si>
    <t>Osazení válcovaných nosníků ve stropech č. 14 - 22</t>
  </si>
  <si>
    <t>Poznámka k položce:_x000d_
včetně dodávky profilu I č. 16</t>
  </si>
  <si>
    <t>"2.np" 17,9*1,2/1000*6,2*4</t>
  </si>
  <si>
    <t>413941123RT4</t>
  </si>
  <si>
    <t>Poznámka k položce:_x000d_
včetně dodávky profilu I č. 18</t>
  </si>
  <si>
    <t>"2.np" 21,9*1,2/1000*7,2*2</t>
  </si>
  <si>
    <t>"2.np" 41,2</t>
  </si>
  <si>
    <t>"201" 3,3*(29,78*2+2,54*2)-(1,45*1,97+1,1*1,97*8+0,9*2,0*3+1,8*2,25)</t>
  </si>
  <si>
    <t>"202" 3,3*(25,13*2+2,54*2)-(1,1*1,97*7+1,45*1,97+1,3*2,05+0,8*1,97)</t>
  </si>
  <si>
    <t>"237" 3,3*(7,64*2+5,57*2+2,0*4)</t>
  </si>
  <si>
    <t>"203" 3,3*(1,92+1,1+1,0+4,0)-1,1*1,97</t>
  </si>
  <si>
    <t>"204" 3,3*2,52</t>
  </si>
  <si>
    <t>"205" 3,3*(3,02+1,97)-(1,1*1,97+1,35*2,33)</t>
  </si>
  <si>
    <t>"207" 3,3*0,9</t>
  </si>
  <si>
    <t>"206" 3,3*(3,3+2,25)-(1,1*1,97+1,35*2,33)</t>
  </si>
  <si>
    <t>"208" 3,3*(3,15+1,88+2,5)-(1,1*1,97+1,35*2,33)</t>
  </si>
  <si>
    <t>"208a" 3,3*2,52</t>
  </si>
  <si>
    <t>"209" 3,3*(3,12*4+4,27*2+1,16*2)-(2,41*3,2*3+1,1*1,97)</t>
  </si>
  <si>
    <t>"210" 3,3*(3,12*4+4,27*2+1,16*2)-(2,41*3,2*3+1,1*1,97)</t>
  </si>
  <si>
    <t>"211" 3,3*(3,82*2+4,0)+2,4*4,0-(1,2*2,1+1,1*1,97)</t>
  </si>
  <si>
    <t>"211a" 3,3*(2,86*2+4,0)+2,4*4,0-(1,2*2,1+1,93*2,3)</t>
  </si>
  <si>
    <t>"212" 3,3*(3,98*2+6,68)-(1,1*1,97+1,93*2,3)</t>
  </si>
  <si>
    <t>"213" 3,3*(3,94+2,88)-1,93*2,3</t>
  </si>
  <si>
    <t>"214" 3,3*1,6</t>
  </si>
  <si>
    <t>"214a" 3,3*1,41</t>
  </si>
  <si>
    <t>"214b" 3,3*(2,43+2,0)-1,1*1,97</t>
  </si>
  <si>
    <t>"215,216" 3,3*(3,15*4+4,27*4)-(2,5*3,1*2+1,1*1,97*2)</t>
  </si>
  <si>
    <t>"217a" 3,3*2,52</t>
  </si>
  <si>
    <t>"217" 3,3*(5,72+3,16*2+2,82)-(1,1*1,97+1,35*2,33)</t>
  </si>
  <si>
    <t>"218" 3,3*(3,25+2,2+5,72)-(1,35*2,33+1,1*1,97)</t>
  </si>
  <si>
    <t>"218a" 3,3*1,0</t>
  </si>
  <si>
    <t>"219" 3,3*(3,1+2,05+5,72)-(1,35*2,33+1,1*1,97)</t>
  </si>
  <si>
    <t>"220" 3,3*(5,72+3,9+1,2+1,91)-1,1*1,97</t>
  </si>
  <si>
    <t>"220a" 3,3*2,52</t>
  </si>
  <si>
    <t>"221" 3,3*(5,67+2,7+1,4+2,79)-(1,1*1,97+1,35*2,33+1,35*2,33)</t>
  </si>
  <si>
    <t>"222" 3,3*(1,2+2,78)</t>
  </si>
  <si>
    <t>"223,223a" 3,3*(0,9+2,78+0,4)</t>
  </si>
  <si>
    <t>"224" 3,3*(3,28+2,5)-(0,9*1,97*2)</t>
  </si>
  <si>
    <t>"225" 3,3*(3,1*2+2,79*2)-(0,9*1,97+1,94*3,18)</t>
  </si>
  <si>
    <t>"226" 3,3*(2,47+1,14*2)</t>
  </si>
  <si>
    <t>"226a" 3,3*1,5*2-(0,9*1,97+1,04*2,33)</t>
  </si>
  <si>
    <t>"227" 3,3*(2,47+2,83*2)-(1,04*2,33+1,35*2,33)</t>
  </si>
  <si>
    <t>"228" 3,3*(4,11*2+3,0*2)-(0,8*1,97+1,3*2,3)</t>
  </si>
  <si>
    <t>"237" 1,0*2,5</t>
  </si>
  <si>
    <t>"229" 3,3*(4,17+3,5+2,53)-(0,8*1,97+1,35*2,33)</t>
  </si>
  <si>
    <t>"230" 3,3*(0,9+1,4)</t>
  </si>
  <si>
    <t>"231" 3,3*1,8-1,35*2,33</t>
  </si>
  <si>
    <t>"232" 3,3*(1,6+1,07)-0,8*1,97</t>
  </si>
  <si>
    <t>"234" 3,3*1,0</t>
  </si>
  <si>
    <t>"235" 0,95*3,3</t>
  </si>
  <si>
    <t>"233" 3,3*(1,5+3,32)-(1,2*3,0+0,9*1,97)</t>
  </si>
  <si>
    <t>"236" 3,3*(2,98+2,75)-1,94*3,14</t>
  </si>
  <si>
    <t>"240" 3,3*(2,43*2+2,6*2)-(1,04*2,33+0,8*1,97)</t>
  </si>
  <si>
    <t>"241" 3,3*(2,43*2+4,0*2)-(1,04*2,33+0,9*1,97+1,35*2,33)</t>
  </si>
  <si>
    <t>"201" 77,31*1,2</t>
  </si>
  <si>
    <t>"202" 63,88*1,2</t>
  </si>
  <si>
    <t>"237" 37,22</t>
  </si>
  <si>
    <t>"2.np" 0,5*(2,02*30+1,2*15)</t>
  </si>
  <si>
    <t>0,4*(1,3+2,07*2+1,0+2,07*2)</t>
  </si>
  <si>
    <t>"2.np"0,8*2,1*5+1,35*2,33*3+1,6*1,97*2+1,93*2,3*3+1,6*1,97*2+1,35*2,3*3+0,8*2,1*5</t>
  </si>
  <si>
    <t>1,85*2,2*2+1,35*2,33*3+2,04*3,23+1,04*2,33*2+1,33*2,33+1,35*2,33*3+1,94*3,18+1,04*2,33*2</t>
  </si>
  <si>
    <t>1,33*2,33*8</t>
  </si>
  <si>
    <t>929,2*2</t>
  </si>
  <si>
    <t>Mazanina betonová , tloušťka 5 - 8 cm</t>
  </si>
  <si>
    <t>"2.np v místě bezb. sprchy" 1,1*1,1*0,06*2</t>
  </si>
  <si>
    <t>"223" 0,2*0,2*5,0</t>
  </si>
  <si>
    <t>"227" 0,2*0,2*5,0</t>
  </si>
  <si>
    <t>"po vybourání stáv. příček 2.np " 0,2*0,15*45</t>
  </si>
  <si>
    <t>632451024R00</t>
  </si>
  <si>
    <t>Vyrovnávací potěr MC 15, v pásu, tl. 50 mm</t>
  </si>
  <si>
    <t>"vyrovn. pás pod příčkami 2.np" 0,15*(2,7+1,25*2+2,1+3,39+2,2+2,33*2+1,0+2,5+2,9+1,3*2)</t>
  </si>
  <si>
    <t>0,15*(4,0+6,68+3,94*2+2,0+1,25*2+2,9+2,33*2+2,2+1,0+1,0+3,39+2,9+1,25*2+6)</t>
  </si>
  <si>
    <t>635111031R00</t>
  </si>
  <si>
    <t xml:space="preserve">Podlaha  2E33,desky 2x12.5+10mm dřevovl.iz.</t>
  </si>
  <si>
    <t>Poznámka k položce:_x000d_
Suchá sádrovláknitá podlaha l, bez podsypu, systém 2E33, ze dvou desek tl. 12,5 mm a dřevovláknité izolace tl. 10 mm slepených plošně k sobě j</t>
  </si>
  <si>
    <t>"2.np" 18,92+3,35+15,8+17,4+4,73+15,32+3,36+16,14+11,42+27,66+11,64+6,29+3,01+5,77</t>
  </si>
  <si>
    <t>15,43+3,37+17,09+4,65+16,23+19,32+3,3</t>
  </si>
  <si>
    <t>631591211R00</t>
  </si>
  <si>
    <t xml:space="preserve">Násyp pod podlahy  do 100 mm</t>
  </si>
  <si>
    <t>"2.np" 0,06*(18,92+3,35+15,8+17,4+4,73+15,32+3,36+16,14+11,42+27,66+11,64+6,29+3,01+5,77)</t>
  </si>
  <si>
    <t>0,06*(15,43+3,37+17,09+4,65+16,23+19,32+3,3)</t>
  </si>
  <si>
    <t>631341831R00</t>
  </si>
  <si>
    <t xml:space="preserve">Mazanina  rychlotuhnoucí tl. 8 cm</t>
  </si>
  <si>
    <t>"2.np" 0,04*(18,92+3,35+15,8+17,4+4,73+15,32+3,36+16,14+11,42+27,66+11,64+6,29+3,01+5,77)</t>
  </si>
  <si>
    <t>0,04*(15,43+3,37+17,09+4,65+16,23+19,32+3,3)</t>
  </si>
  <si>
    <t>632411110R00</t>
  </si>
  <si>
    <t>Samonivelační stěrka ,ruč.zpracování tl.10 mm</t>
  </si>
  <si>
    <t>"2.np" 12,54+3,39+1,33+1,49+11,24+9,72+2,82+7,35+12,96+10,25+1,31+3,4+1,65+5,73+1,62+1,52</t>
  </si>
  <si>
    <t>8,28+5,56+9,01</t>
  </si>
  <si>
    <t>"D18, 2.np" 1</t>
  </si>
  <si>
    <t>"D18a 2.np" 1</t>
  </si>
  <si>
    <t>"D19 2.np" 1</t>
  </si>
  <si>
    <t>"D19a 2.np" 1</t>
  </si>
  <si>
    <t>"D23 2.np" 13</t>
  </si>
  <si>
    <t>"D23a 2.np" 3</t>
  </si>
  <si>
    <t>"D12-ab, 2.np" 8+5+1</t>
  </si>
  <si>
    <t>"D15 2.np" 1</t>
  </si>
  <si>
    <t>642942212R00</t>
  </si>
  <si>
    <t>"D20" 2</t>
  </si>
  <si>
    <t>"D21" 2</t>
  </si>
  <si>
    <t>"D22" 1</t>
  </si>
  <si>
    <t>"D34 2.np" 1</t>
  </si>
  <si>
    <t>"D35 2.np" 2</t>
  </si>
  <si>
    <t>642944221RU3</t>
  </si>
  <si>
    <t>Osazení ocelových zárubní dodatečně nad 2,5 m2.</t>
  </si>
  <si>
    <t>Poznámka k položce:_x000d_
včetně dodávky zárubně 145x197x16 cm</t>
  </si>
  <si>
    <t>"D25, 2.np" 1</t>
  </si>
  <si>
    <t>642944121RU5</t>
  </si>
  <si>
    <t xml:space="preserve">Poznámka k položce:_x000d_
včetně dodávky zárubně  90x197x16 cm</t>
  </si>
  <si>
    <t>"D16, 2.np" 1</t>
  </si>
  <si>
    <t>"D16a, 2.np" 1</t>
  </si>
  <si>
    <t>"D19-a" 2</t>
  </si>
  <si>
    <t>5533300441</t>
  </si>
  <si>
    <t>Zárubeň ocelová ZH 160/1970/1100 L, P, EI, EW 30</t>
  </si>
  <si>
    <t>"D23 - , 2.np" 16</t>
  </si>
  <si>
    <t>5533302123</t>
  </si>
  <si>
    <t>Zárubeň ocelová SHm 100/1970/800 L, P, do SDK</t>
  </si>
  <si>
    <t>5533302130</t>
  </si>
  <si>
    <t>Zárubeň ocelová SH 100/1970/900 L, P, do SDK</t>
  </si>
  <si>
    <t>"D34"1</t>
  </si>
  <si>
    <t>"D35" 2</t>
  </si>
  <si>
    <t>"204" 2,2*(1,15*2+2,52*2)-0,7*1,97+3,35</t>
  </si>
  <si>
    <t>"207" 2,2*(2,0*2+2,25*2+1,0+1,0)-0,7*1,97*2+4,73</t>
  </si>
  <si>
    <t>"208" 2,2*(2,52*2+1,17*2)-0,7*1,97+3,36</t>
  </si>
  <si>
    <t>"214"2,2*(3,49*2+1,6*2)-(0,8*1,97*2)+6,29</t>
  </si>
  <si>
    <t>"217a" 2,2*(2,52*2+1,15*2)-0,7*1,97+3,37</t>
  </si>
  <si>
    <t>"218a" 2,2*(2,0*2+2,25*2+1,0+1,0)-0,7*1,97*2+4,65</t>
  </si>
  <si>
    <t>"220a" 2,2*(1,15*2+2,52*2)-0,7*1,97+3,3</t>
  </si>
  <si>
    <t>"222" 2,2*(1,2*2+2,78*2)-0,7*1,97+3,39</t>
  </si>
  <si>
    <t>"223 a a" 1,33+1,49+0,5*(0,9*4+1,43*2+1,65*2)-0,7*0,5*3</t>
  </si>
  <si>
    <t>"225" 1,8*(3,1*2+2,8*2)-(1,8*1,97+0,9*1,8)+9,72</t>
  </si>
  <si>
    <t>"227" 2,2*(2,47*2+2,83*2)-(0,9*1,97+1,35*1,0*2)+7,35</t>
  </si>
  <si>
    <t>"230" 0,5*(0,9*2+1,4*2)-0,5*0,7+1,31</t>
  </si>
  <si>
    <t>"231" 2,2*(2,2*2+1,8*2)-(0,7*1,97+1,35*1,0)+3,4</t>
  </si>
  <si>
    <t>"236" 2,2*(2,98*2+2,75*2)-(0,9*1,97+1,94*2,2)+8,28</t>
  </si>
  <si>
    <t>"234" 0,5*(1,6*2+1,0*2)-0,5*0,7*2+1,62</t>
  </si>
  <si>
    <t>"235" 0,5*(0,95*2+1,6*2)-0,7*0,5+1,52</t>
  </si>
  <si>
    <t>"240" 1,8*(2,43*2+2,6*2)-0,8*1,8+5,56</t>
  </si>
  <si>
    <t>325,68</t>
  </si>
  <si>
    <t>713191100R00</t>
  </si>
  <si>
    <t>"2.np" 18,92+3,35+15,8+17,4+4,73+15,32+15,32+3,36+14,1+14,1+15,75+16,14+11,42+27,66</t>
  </si>
  <si>
    <t>11,64+6,29+3,01+5,77+14,7+15,99+13,97+15,43+3,37+17,09+4,65+16,23+19,32+3,3</t>
  </si>
  <si>
    <t>283763205</t>
  </si>
  <si>
    <t>Deska XPS tl. 80 mm, Pevnost v tlaku: 300 kP</t>
  </si>
  <si>
    <t>63181000</t>
  </si>
  <si>
    <t>Podkladová tkanina 1,5 x 50 m</t>
  </si>
  <si>
    <t>"2.np" 240,2/75</t>
  </si>
  <si>
    <t>"2.np" 9</t>
  </si>
  <si>
    <t>"2.np" 26</t>
  </si>
  <si>
    <t>"2.np" 7</t>
  </si>
  <si>
    <t>"2.np" 2+35</t>
  </si>
  <si>
    <t>725220851R00</t>
  </si>
  <si>
    <t>Demontáž van včetně vybourání obezdezdívky</t>
  </si>
  <si>
    <t>"01c 2.np" 2</t>
  </si>
  <si>
    <t>"01d, 2.np" 2</t>
  </si>
  <si>
    <t>"01b" 2</t>
  </si>
  <si>
    <t>725291135R00</t>
  </si>
  <si>
    <t xml:space="preserve">Madlo dvojité sklopné bílé  dl. 600 mm</t>
  </si>
  <si>
    <t>"01c 2.np "2</t>
  </si>
  <si>
    <t>725291171R00</t>
  </si>
  <si>
    <t>Sedátko sklopné bílé</t>
  </si>
  <si>
    <t>"01d 2.np" 2</t>
  </si>
  <si>
    <t>-1187817928</t>
  </si>
  <si>
    <t>do instalačních šachet 2.NP</t>
  </si>
  <si>
    <t>1999204629</t>
  </si>
  <si>
    <t>-1288663228</t>
  </si>
  <si>
    <t>"2.np" 8+5+1+1+1+1+1+1+1+1+4+1+13+3+2+2+1</t>
  </si>
  <si>
    <t>"D12, 2np" 8</t>
  </si>
  <si>
    <t>"D12a, 2.np" 5</t>
  </si>
  <si>
    <t>"D12b, 2np" 1</t>
  </si>
  <si>
    <t>"D18a, 2.np" 1</t>
  </si>
  <si>
    <t>"D20, 2.np" 2</t>
  </si>
  <si>
    <t>"D21, 2.np " 2</t>
  </si>
  <si>
    <t>"D22, 2.np" 1</t>
  </si>
  <si>
    <t>766661122R00</t>
  </si>
  <si>
    <t>Montáž dveří do zárubně,otevíravých 1kř.nad 0,8 m</t>
  </si>
  <si>
    <t>"D16, 2.np"1</t>
  </si>
  <si>
    <t>"D34, 2.np" 2</t>
  </si>
  <si>
    <t>"D35, 2.np" 1</t>
  </si>
  <si>
    <t>"D19, 2.np" 1</t>
  </si>
  <si>
    <t>"D19a,2.np" 1</t>
  </si>
  <si>
    <t>766661422R00</t>
  </si>
  <si>
    <t>Montáž dveří protipožárních 1kříd. nad 80 cm</t>
  </si>
  <si>
    <t>"D23, 2.np" 13</t>
  </si>
  <si>
    <t>"D23a,2.np" 3</t>
  </si>
  <si>
    <t xml:space="preserve">"2.np"  8+5+1+2+2</t>
  </si>
  <si>
    <t>"2.np" (0,8+2,0*2)*2 + (1,1+2,0*2)*15</t>
  </si>
  <si>
    <t>"2.np" 1+1+13+3</t>
  </si>
  <si>
    <t>"D24 2.np" 1</t>
  </si>
  <si>
    <t>766664131R00</t>
  </si>
  <si>
    <t>Montáž dveří, oc. zárubeň, kyvné 2kř. š. do 1,45 m</t>
  </si>
  <si>
    <t>766000041</t>
  </si>
  <si>
    <t>Repase vnitřní stěny s dveřmi</t>
  </si>
  <si>
    <t>"D31,2.np" 1</t>
  </si>
  <si>
    <t>"2.np" (0,8+4,0)*(1+1+2+2+1+2)+ (0,7+4,0)*(8+5+1+1) +(0,9+4,0)*(2+2+1)</t>
  </si>
  <si>
    <t>611601204</t>
  </si>
  <si>
    <t>Dveře vnitřní HPL plné 1kř. 90x197 cm</t>
  </si>
  <si>
    <t>61165613</t>
  </si>
  <si>
    <t xml:space="preserve">Dveře protipožární EI30 plné 110x197 cm  HPL</t>
  </si>
  <si>
    <t>611601207</t>
  </si>
  <si>
    <t>Dveře vnitřní HPL plné 2kř. 145x197 cm</t>
  </si>
  <si>
    <t>"2.np" (77,31+63,88)/100*30+3,35+4,73+3,36+6,29+3,01+5,77+3,77+4,65+3,3</t>
  </si>
  <si>
    <t>3,39+1,33+1,49+11,24+9,72+2,82+7,35+1,31+3,4+1,65+5,73+1,62+1,52+8,28+5,56+9,01</t>
  </si>
  <si>
    <t>"chodba 201 a 202 - 1/3" (77,31+63,88)/100*30</t>
  </si>
  <si>
    <t>"201- 202"(2,54*4+30,43*2+25,15*2-(1,1*8+1,45+2,69+1,8+0,8+0,8+1,8+1,45+1,1*8+1,85+1,5+0,8))/3</t>
  </si>
  <si>
    <t>"214a" 1,41*2+2,0*2-1,6</t>
  </si>
  <si>
    <t>"214b" 2,43*2+2,0*2-1,9</t>
  </si>
  <si>
    <t>"224" 3,28*2+2,0-1,8-0,7</t>
  </si>
  <si>
    <t>"241" 4,0*2+2,43*2-0,9</t>
  </si>
  <si>
    <t>"2.np" 3,35+4,73+3,36+6,29+3,01+5,77+3,77+4,65+3,3</t>
  </si>
  <si>
    <t>"2.np" 42,4</t>
  </si>
  <si>
    <t>"2.np" 30*10</t>
  </si>
  <si>
    <t>3,39+1,33+1,49+11,24+9,72+2,82+7,35+1,31+3,4+1,65+5,73+1,62+1,52+8,28+5,56+9,01+4,0</t>
  </si>
  <si>
    <t>"2.np" 295,3</t>
  </si>
  <si>
    <t>"2.np" 18,92+15,8+17,4+15,32+14,1+14,1+16,14+11,42+27,66+11,64+14,7+13,97+15,43</t>
  </si>
  <si>
    <t>17,1+16,23+19,32+12,54+12,96+10,25</t>
  </si>
  <si>
    <t>"2.np" 4,17*2+2,53*2-1,5+4,0*2+2,43*2-0,9+4,1*2+3,0*2-0,8+5,67*2+2,7*2-1,8</t>
  </si>
  <si>
    <t>6,0*2+3,16*2-1,8+5,72*2+3,1*2-1,8+3,25*2+5,72*2-1,8+3,16*2+5,72*2-1,8</t>
  </si>
  <si>
    <t>4,24*2+3,15*2-2,7+4,27*2+3,2*2-2,7+3,94*2+2,88*2-0,8+6,68*2+4,0*2-2,7</t>
  </si>
  <si>
    <t>3,82*2+2,76*2+4,0*4-1,2*2-1,1-1,5+3,12*4+4,27*4-1,6*2-1,1*2+3,15*2+5,72*2-1,8</t>
  </si>
  <si>
    <t>3,3*2+5,72*2-1,8+3,05*2+5,72*2-1,8+5,72*2+4,0*2-1,8</t>
  </si>
  <si>
    <t>776511820RT2</t>
  </si>
  <si>
    <t>Odstranění PVC a koberců lepených s podložkou</t>
  </si>
  <si>
    <t>"2.np" 20,55+16,71+16,77+14,82+14,81+27,46+27,54+8,13+18,74</t>
  </si>
  <si>
    <t>15,42+14,68+19,02+18,84+19,25+22,89+11,66</t>
  </si>
  <si>
    <t>"2.np" 28*1,0</t>
  </si>
  <si>
    <t>"2.np" 18,92+15,8+17,4+15,32+14,1+14,1+16,14+11,42+11,64+14,7+13,97+15,43</t>
  </si>
  <si>
    <t>17,1+16,23+19,32+12,54+10,25</t>
  </si>
  <si>
    <t>"2.np" 27,66+12,96</t>
  </si>
  <si>
    <t>"204" 2,2*(1,15*2+2,52*2)-0,7*1,97</t>
  </si>
  <si>
    <t>"207" 2,2*(2,0*2+2,25*2+1,0+1,0)-0,7*1,97*2</t>
  </si>
  <si>
    <t>"208" 2,2*(2,52*2+1,17*2)-0,7*1,97</t>
  </si>
  <si>
    <t>"214"2,2*(3,49*2+1,6*2)-(0,8*1,97*2)</t>
  </si>
  <si>
    <t>"217a" 2,2*(2,52*2+1,15*2)-0,7*1,97</t>
  </si>
  <si>
    <t>"218a" 2,2*(2,0*2+2,25*2+1,0+1,0)-0,7*1,97*2</t>
  </si>
  <si>
    <t>"220a" 2,2*(1,15*2+2,52*2)-0,7*1,97</t>
  </si>
  <si>
    <t>"222" 2,2*(1,2*2+2,78*2)-0,7*1,97</t>
  </si>
  <si>
    <t>"223 a a" 1,6*(0,9*4+1,43*2+1,65*2)-0,7*1,6*3</t>
  </si>
  <si>
    <t>"225" 1,8*(3,1*2+2,8*2)-(1,8*1,97+0,9*1,8)+1,1*3,7</t>
  </si>
  <si>
    <t>"227" 2,2*(2,47*2+2,83*2)-(0,9*1,97+1,35*1,0*2)</t>
  </si>
  <si>
    <t>"230" 1,6*(0,9*2+1,4*2)-1,6*0,7</t>
  </si>
  <si>
    <t>"234" 1,6*(1,6*2+1,0*2)-0,5*1,6*2</t>
  </si>
  <si>
    <t>"235" 1,6*(0,95*2+1,6*2)-0,7*1,6</t>
  </si>
  <si>
    <t>"226" 1,6*(2,47*2+1,14*2)-0,8*1,6</t>
  </si>
  <si>
    <t>"232" 1,6*(1,6*2+1,07*2)-0,8*1,6</t>
  </si>
  <si>
    <t>"229" 1,6*(1,2+1,0)</t>
  </si>
  <si>
    <t>"228" 1,5*3,5</t>
  </si>
  <si>
    <t>"202" 0,7*2,0</t>
  </si>
  <si>
    <t>"215 a 216" 1,5*2,5*2</t>
  </si>
  <si>
    <t>"212" 1,5*5,0</t>
  </si>
  <si>
    <t>"211 a a" 1,5*(1,5+3,82+1,5+1,5+2,76+1,4)</t>
  </si>
  <si>
    <t>"210 a 209" 1,5*2,5*2</t>
  </si>
  <si>
    <t>"201" 0,7*2,0</t>
  </si>
  <si>
    <t>"2.np" 2,2*2+1,5*2+1,5*2+1,5*5+1,5*2+1,2+1,5+2,2*2+1,2+1,0+1,0+1,25+1,8*2+1,5*2+0,7*4</t>
  </si>
  <si>
    <t>1,8*4+1,1*4+0,9+2,2+1,5+1,25+1,0+1,0+23,5</t>
  </si>
  <si>
    <t>Obkládačka 20x20-40</t>
  </si>
  <si>
    <t>"ztratné 5%" 17,2374</t>
  </si>
  <si>
    <t>"2.np" 8+5+1+1+1+1+1+1+1+1+2+2+1+13+3+2+1+2</t>
  </si>
  <si>
    <t>"201 strop" 77,31*1,2</t>
  </si>
  <si>
    <t>"202 strop" 63,88*1,2</t>
  </si>
  <si>
    <t>"237 strop" 37,22</t>
  </si>
  <si>
    <t>"203" 18,92+ 3,2*(3,5*2+5,72*2)</t>
  </si>
  <si>
    <t>"204" 1,1*(1,15*2+2,52*2)+3,35</t>
  </si>
  <si>
    <t>"205" 15,8+3,2*(3,02*2+5,72*2)</t>
  </si>
  <si>
    <t>"206" 17,4+3,2*(3,3*2+5,72*2)</t>
  </si>
  <si>
    <t>"207" 4,73+1,1*(2,0*2+2,25*2+1,0*2)</t>
  </si>
  <si>
    <t>"208" 15,32 + 3,2*(5,72*2+3,15*2)</t>
  </si>
  <si>
    <t>"208a" 1,1*(1,17*2+2,52*2)+3,36</t>
  </si>
  <si>
    <t>"209" 14,1+3,2*(4,27*2+3,12*2)</t>
  </si>
  <si>
    <t>"210" 14,1+3,2*(4,27*2+3,12*2)</t>
  </si>
  <si>
    <t>"211" 16,14+3,2*(3,82*2+4,0)+2,4*4,0</t>
  </si>
  <si>
    <t>"211a" 11,42+3,2*(2,76*2+4,0)+2,4*4,0</t>
  </si>
  <si>
    <t>"212" 27,66+3,2*(4,0*2+6,68*2)</t>
  </si>
  <si>
    <t>"213" 11,64+3,2*(3,94*2+2,88*2)</t>
  </si>
  <si>
    <t>"214" 6,29 + 1,0*(3,49*2+1,6*2)</t>
  </si>
  <si>
    <t>"214a" 3,2*(1,41*2+2,0*2)+3,01</t>
  </si>
  <si>
    <t>"214b" 3,2*(2,43*2+2,0*2)</t>
  </si>
  <si>
    <t>"215" 14,7+3,2*(3,2*2+4,27*2)</t>
  </si>
  <si>
    <t>"216" 13,97+ 3,2*(3,15*2+4,27*2)</t>
  </si>
  <si>
    <t>"217" 15,43+ 3,2*(5,72*2+3,16*2)</t>
  </si>
  <si>
    <t>"217a" 1,0*(1,15*2+2,52*2)+3,37</t>
  </si>
  <si>
    <t>"218" 3,2*(3,25*2+5,72*2)+17,09</t>
  </si>
  <si>
    <t>"218a" 1,0*(2,0*2+2,25*2+1,0*2)+4,65</t>
  </si>
  <si>
    <t>"219" 3,2*(3,1*2+5,72*2)+16,23</t>
  </si>
  <si>
    <t>"220" 3,2*(5,72*2+3,5*2)+19,32</t>
  </si>
  <si>
    <t>"220a" 1,0*(1,15*2+2,52*2)+3,3</t>
  </si>
  <si>
    <t>"221" 3,2*(5,57*2+2,7*2)+12,54</t>
  </si>
  <si>
    <t>"222" 1,0*(1,2*2+2,78*2)+3,39</t>
  </si>
  <si>
    <t>"223" 1,6*(0,9*2+1,45*2)+1,33</t>
  </si>
  <si>
    <t>"223a" 1,6*(0,9*2+1,65*2)+1,49</t>
  </si>
  <si>
    <t>"224" 11,24 + 3,2*(3,42*2+3,28*2)</t>
  </si>
  <si>
    <t>"225" 9,72+1,4*(3,1*2+2,8*2)</t>
  </si>
  <si>
    <t>"226" 1,6*(2,47*2+1,14*2)+2,82</t>
  </si>
  <si>
    <t>"chodba mezi 226 a 227" 3,2*(1,5*2+2,47*2)+1,5*2,47</t>
  </si>
  <si>
    <t>"227" 1,0*(2,47*2+2,83*2)+7,35</t>
  </si>
  <si>
    <t>"228" 3,2*(4,11*2+3,0*2)+12,96</t>
  </si>
  <si>
    <t>"229" 3,2*(4,17*2+2,53*2)+10,25</t>
  </si>
  <si>
    <t>"230" 1,6*(0,9*2+1,4*2)+1,31</t>
  </si>
  <si>
    <t>"232" 1,6*(1,1*2+1,6*2)+1,65</t>
  </si>
  <si>
    <t>"233" 3,2*(1,5+3,25*2)+5,73</t>
  </si>
  <si>
    <t>"234" 1,6*(1,0*2+1,6*2)+1,62</t>
  </si>
  <si>
    <t>"235" 1,6*(0,95*2+1,6*2)+1,52</t>
  </si>
  <si>
    <t>"236" 1,0*(2,98*2+2,75*2)+8,28</t>
  </si>
  <si>
    <t>"240" 1,4*(2,43*2+2,6*2)+5,56</t>
  </si>
  <si>
    <t>"241" 3,2*(2,43*2+4,0*2)+9,01</t>
  </si>
  <si>
    <t>"201" 3,3*(29,78*2+2,54*2)-(1,45*1,97+1,1*1,97*8+0,9*2,0*3+1,8*2,25)+77,31*1,2</t>
  </si>
  <si>
    <t>"202" 3,3*(25,13*2+2,54*2)-(1,1*1,97*7+1,45*1,97+1,3*2,05+0,8*1,97)+63,88*1,2</t>
  </si>
  <si>
    <t>631,33-(37,22+3,6+9,37)</t>
  </si>
  <si>
    <t>945941003R00</t>
  </si>
  <si>
    <t>Montáž a revize závěsné klece délky do 6 m</t>
  </si>
  <si>
    <t>945941101R00</t>
  </si>
  <si>
    <t>Závěsná klec délky do 1,2 m, elektr., výška 50 m</t>
  </si>
  <si>
    <t>den</t>
  </si>
  <si>
    <t>945941803R00</t>
  </si>
  <si>
    <t>Demontáž závěsné klece délky do 6 m</t>
  </si>
  <si>
    <t>"201" 29,78*2,54</t>
  </si>
  <si>
    <t>"2.np" 20</t>
  </si>
  <si>
    <t>"2.np"3</t>
  </si>
  <si>
    <t>950000092</t>
  </si>
  <si>
    <t>D+M větrací mřížky 300 x 150 mm Al</t>
  </si>
  <si>
    <t>"03, 2.np" 2</t>
  </si>
  <si>
    <t>"203" 0,6*1,97+1,1*1,97</t>
  </si>
  <si>
    <t>"205" 1,1*1,97+0,6*1,97</t>
  </si>
  <si>
    <t>"206" 0,6*1,97+1,1*1,97</t>
  </si>
  <si>
    <t>"208" 0,6*1,97+1,1*1,97</t>
  </si>
  <si>
    <t>"209" 1,1*1,97</t>
  </si>
  <si>
    <t>"210" 1,1*1,97</t>
  </si>
  <si>
    <t>"211" 1,1*1,97</t>
  </si>
  <si>
    <t>"21" 1,1*1,97+0,8*1,97</t>
  </si>
  <si>
    <t>"214" 1,1*1,97</t>
  </si>
  <si>
    <t>"215-220" 1,1*1,97*6</t>
  </si>
  <si>
    <t>"222" 1,45*1,97+0,9*1,97*2</t>
  </si>
  <si>
    <t>"224" 0,9*1,97*2</t>
  </si>
  <si>
    <t>"228" 0,8*1,97+0,7*1,97</t>
  </si>
  <si>
    <t>"201" 1,45*1,97</t>
  </si>
  <si>
    <t>"227" 0,8*1,97</t>
  </si>
  <si>
    <t>"229" 0,8*1,97+0,6*1,97</t>
  </si>
  <si>
    <t>"236" 0,8*1,97</t>
  </si>
  <si>
    <t>"235" 0,9*1,97+0,8*1,97</t>
  </si>
  <si>
    <t>"231" 0,6*1,97</t>
  </si>
  <si>
    <t>"232" 0,7*1,97+0,9*1,97</t>
  </si>
  <si>
    <t>"2.np" 37</t>
  </si>
  <si>
    <t>"204"3,76</t>
  </si>
  <si>
    <t>"207"4,4</t>
  </si>
  <si>
    <t>"221" 15,66</t>
  </si>
  <si>
    <t>"222" 10,7</t>
  </si>
  <si>
    <t>"223" 8,73</t>
  </si>
  <si>
    <t>"224-226" 7,11+3,8+3,53</t>
  </si>
  <si>
    <t>"227-228" 8,8+3,61</t>
  </si>
  <si>
    <t>"230-236"3,29+12,54+6,73+1,43+5,36+4,24+3,32</t>
  </si>
  <si>
    <t>"1/3 201 a 202" (77,31+63,88)/100*30</t>
  </si>
  <si>
    <t>"230-231" 3,5*(2,3+2,43)-(0,7*1,97+0,9*1,97)</t>
  </si>
  <si>
    <t>"203-208" 0,06*(20,55+3,376+16,71+16,77+4,4+16,31)</t>
  </si>
  <si>
    <t>"211-214"0,06*(27,46+27,54+8,13+18,74)</t>
  </si>
  <si>
    <t>"217-220" 0,06*(19,02+18,84+19,25+22,9)</t>
  </si>
  <si>
    <t>"2. a 3.np ve sprchách" 1,1*1,1*0,06*2</t>
  </si>
  <si>
    <t>"2.np" 20,55+3,76+16,71+16,77+4,4+16,31+14,82+14,81+15,75+27,46+27,54+8,13+18,74</t>
  </si>
  <si>
    <t>15,42+15,99+14,68+19,02+18,84+19,25+22,9+15,66+10,07+8,73+7,11+3,8+3,53+8,8+3,61</t>
  </si>
  <si>
    <t>11,66+3,29+12,54+6,73+1,43+5,36+4,24+3,32</t>
  </si>
  <si>
    <t>962031124R00</t>
  </si>
  <si>
    <t>Bourání příček z cihel pálených děrovan. tl.115 mm</t>
  </si>
  <si>
    <t>"2.np, 229-230" 3,5*2,53-0,6*1,97</t>
  </si>
  <si>
    <t>"231-236" 3,5*(1,6+0,1+1,5+1,65+1,0+1,0+1,5+1,1+1,0+1,0+1,4)-(0,6*1,97+0,8*1,97)</t>
  </si>
  <si>
    <t>"227-228" 3,5*(2,47+1,56)-0,7*1,97</t>
  </si>
  <si>
    <t>"224-226" 3,5*(2,47*2)-0,9*1,97*2</t>
  </si>
  <si>
    <t>"221" 3,5*1,4</t>
  </si>
  <si>
    <t>"218-219" 3,5*5,72</t>
  </si>
  <si>
    <t>"212-214" 3,5*(3,94+6,68)-(0,8*1,97+2,0*3,0)</t>
  </si>
  <si>
    <t>"211" 3,5*2,3</t>
  </si>
  <si>
    <t>"203-208" 3,5*(0,93+0,11+1,07+2,1*2+1,14+0,89+0,11+1,06+2,5*2+1,13)</t>
  </si>
  <si>
    <t>-(0,6*1,97*4)</t>
  </si>
  <si>
    <t>3,5*(3,6+3,4)</t>
  </si>
  <si>
    <t>962081131R00</t>
  </si>
  <si>
    <t>Bourání příček ze skleněných tvárnic tl. 10 cm</t>
  </si>
  <si>
    <t>"213-214" 2,0*3,0</t>
  </si>
  <si>
    <t>965082933R00</t>
  </si>
  <si>
    <t>Odstranění násypu tl. do 20 cm, plocha nad 2 m2</t>
  </si>
  <si>
    <t>"203-208" 0,14*(20,55+3,376+16,71+16,77+4,4+16,31)</t>
  </si>
  <si>
    <t>"211-214"0,14*(27,46+27,54+8,13+18,74)</t>
  </si>
  <si>
    <t>"217-220" 0,14*(19,02+18,84+19,25+22,9)</t>
  </si>
  <si>
    <t>964073321R00</t>
  </si>
  <si>
    <t>Vybourání nosníků ze zdi cihelné dl. 6 m, 20 kg/m</t>
  </si>
  <si>
    <t>"2.np v podlaze" 6,2*25/1000*2+7,2*25/1000</t>
  </si>
  <si>
    <t>"203" 3,3*(3,17*2+5,72*2)</t>
  </si>
  <si>
    <t>"205" 3,3*(3,15*2+3,6)</t>
  </si>
  <si>
    <t>"206" 3,3*(3,16*2+3,6)</t>
  </si>
  <si>
    <t>"208" 3,3*(3,15*2+5,72+3,6)</t>
  </si>
  <si>
    <t>"209,201" (3,3*(3,12*2+4,27*2)-(2,41*3,2+1,1*1,97))*2</t>
  </si>
  <si>
    <t>"211"3,3*(3,99*2+6,68*2)-(1,1*1,97+1,93*2,3)</t>
  </si>
  <si>
    <t>"213,214" 3,3*(3,94*2+6,68)-(1,1*1,97+1,93*2,3)</t>
  </si>
  <si>
    <t>"215,216" 3,3*(3,18*4+4,27*4+1,16*8+3,12*4)-(2,41*3,24+2,41*3,2*6+1,1*1,97*2)</t>
  </si>
  <si>
    <t>"217" 3,3* (3,16*2+5,72*2)-(1,35*2,33+1,1*1,97)</t>
  </si>
  <si>
    <t>"218" 3,3*(3,13*2+5,72)-(1,1*1,97+1,35*2,33)</t>
  </si>
  <si>
    <t>"219" 3,3*(3,2*2+5,72)-(1,1*1,97+1,35*2,33)</t>
  </si>
  <si>
    <t>"220" 3,3*(5,72*2+3,16*2)</t>
  </si>
  <si>
    <t>"221" 3,3*(2,7*2+5,67*2)-(1,3*2,1+0,9*1,97+1,35*2,33+1,35*2,33)</t>
  </si>
  <si>
    <t>"222" 3,3*(2,78*2+3,1*2)-(0,9*1,97+1,45*1,97+2,9*3,0)</t>
  </si>
  <si>
    <t>"223" 3,3*(3,1*2+2,74*2)-(2,04*3,23+1,45*1,97)</t>
  </si>
  <si>
    <t>"225-226" 3,3*(5,67*2+2,47*2)-(1,04*2,33*2+1,35*2,33+0,9*1,97)</t>
  </si>
  <si>
    <t>"227-228" 3,3*(4,11*2+2,65*2)-(1,33*2,3+0,8*1,97)</t>
  </si>
  <si>
    <t>"229" 3,3*(5,67+2,53*2+3,37)-(1,35*2,33*2+0,8*1,97)</t>
  </si>
  <si>
    <t>"231-235" 3,3*(3,2*2+5,67+3,37)-(1,94*3,18+1,1*2,07+0,8*1,97)</t>
  </si>
  <si>
    <t>"232" 3,3*(2,43*2+5,67*2)-(0,9*1,97+1,1*2,01+1,33*2,33+1,04*2,33*2)</t>
  </si>
  <si>
    <t>"201-240" 1,3*3</t>
  </si>
  <si>
    <t>"rozvadeče 2.np" 1,2*3</t>
  </si>
  <si>
    <t>"hydrant 2.np" 1,2*2</t>
  </si>
  <si>
    <t>"202-221" 1,6*3</t>
  </si>
  <si>
    <t>"223-240" 2,7*2</t>
  </si>
  <si>
    <t>"2.np" 3,3*2+3,3*2</t>
  </si>
  <si>
    <t>"hydrant a rozvaděče 2.np" 0,6*1,0*0,2*3+0,75*0,75*0,3</t>
  </si>
  <si>
    <t>"stoupačky 2.np" 22*0,4</t>
  </si>
  <si>
    <t>"2.np" 8,8</t>
  </si>
  <si>
    <t>"2.np" 96,7</t>
  </si>
  <si>
    <t>971033651R00</t>
  </si>
  <si>
    <t>Vybourání otv. zeď cihel. pl.4 m2, tl.60 cm, MVC</t>
  </si>
  <si>
    <t>"2.np" 1,1*2,1*0,3+1,0*2,07*0,5+1,3*2,07*0,5</t>
  </si>
  <si>
    <t>973031335R00</t>
  </si>
  <si>
    <t>Vysekání kapes zeď cih. MVC pl. 0,16 m2, hl. 30 cm</t>
  </si>
  <si>
    <t>"2.np, I nosniky v podlaze" 6</t>
  </si>
  <si>
    <t>974042564R00</t>
  </si>
  <si>
    <t>Vysekání rýh v podlaze betonové, 15x15 cm</t>
  </si>
  <si>
    <t>"2.np topení a kanalizace" 15+5</t>
  </si>
  <si>
    <t>979011321R00</t>
  </si>
  <si>
    <t>Montáž a demontáž shozu za 2.NP</t>
  </si>
  <si>
    <t>163</t>
  </si>
  <si>
    <t>979011331R00</t>
  </si>
  <si>
    <t xml:space="preserve">Pronájem shozu  (za metr)</t>
  </si>
  <si>
    <t>322</t>
  </si>
  <si>
    <t>4*30</t>
  </si>
  <si>
    <t>979011332R00</t>
  </si>
  <si>
    <t xml:space="preserve">Pronájem násypky  (za kus)</t>
  </si>
  <si>
    <t>324</t>
  </si>
  <si>
    <t>165</t>
  </si>
  <si>
    <t>326</t>
  </si>
  <si>
    <t>328</t>
  </si>
  <si>
    <t>"3.np"2</t>
  </si>
  <si>
    <t>"4.np" 2</t>
  </si>
  <si>
    <t>167</t>
  </si>
  <si>
    <t>330</t>
  </si>
  <si>
    <t>0,024+0,28+0,175+0,5+0,17+0,05+0,25</t>
  </si>
  <si>
    <t>(138,62+61,73)*2</t>
  </si>
  <si>
    <t>332</t>
  </si>
  <si>
    <t>(138,62+61,73)</t>
  </si>
  <si>
    <t>169</t>
  </si>
  <si>
    <t>334</t>
  </si>
  <si>
    <t>336</t>
  </si>
  <si>
    <t>171</t>
  </si>
  <si>
    <t>338</t>
  </si>
  <si>
    <t>201,8*10</t>
  </si>
  <si>
    <t>340</t>
  </si>
  <si>
    <t>(138,62+61,73)-(5,6+1,4)</t>
  </si>
  <si>
    <t>173</t>
  </si>
  <si>
    <t>342</t>
  </si>
  <si>
    <t>0,024+0,28+0,175+0,5+0,17+0,05+0,25+5,6+1,4</t>
  </si>
  <si>
    <t>979011311R00</t>
  </si>
  <si>
    <t>Svislá doprava suti a vybouraných hmot shozem</t>
  </si>
  <si>
    <t>344</t>
  </si>
  <si>
    <t>201,8</t>
  </si>
  <si>
    <t>D.1.1.c - 3. Etapa 3.NP</t>
  </si>
  <si>
    <t>"3.np" 11,1*1,2/1000*1,2*2</t>
  </si>
  <si>
    <t>"3.np" 8,34*1,2/1000*(1,2*3)</t>
  </si>
  <si>
    <t>"3.np" 1</t>
  </si>
  <si>
    <t>317147324R00</t>
  </si>
  <si>
    <t xml:space="preserve">Překlad nenosný z pórobetonu  150x250x2000</t>
  </si>
  <si>
    <t>"3.np nad pouzdro" 1</t>
  </si>
  <si>
    <t>"3.np" 0,15*1,3*4</t>
  </si>
  <si>
    <t xml:space="preserve">"3.np"  2,4*4,1-1,2*2,1</t>
  </si>
  <si>
    <t>3,5*(2,53+1,0)</t>
  </si>
  <si>
    <t>"3.np" 3,5*2,42-0,7*1,97</t>
  </si>
  <si>
    <t>"3.np" 3,7*(1,2+1,93)-0,7*1,97</t>
  </si>
  <si>
    <t>3,7*(3,34+2,2+2,35*2+1,0)-0,7*1,97*2</t>
  </si>
  <si>
    <t>3,7*(1,25+2,9)-0,7*1,97</t>
  </si>
  <si>
    <t>3,7*(6,7+4,05)-(0,7*1,97+1,8*0,5)</t>
  </si>
  <si>
    <t>3,7*(2,9+1,25)-0,7*1,97</t>
  </si>
  <si>
    <t>3,7*(1,15+1,95)-0,7*1,97</t>
  </si>
  <si>
    <t>3,5*(3,46+1,4)-(0,7*1,97+0,6*1,97)</t>
  </si>
  <si>
    <t>3,5*(2,43*2+1,77)-(0,7*1,97*3)</t>
  </si>
  <si>
    <t>"3.np" 1,0*1,25*5</t>
  </si>
  <si>
    <t>"3.np" 1,0*(1,2*2+0,8*2)</t>
  </si>
  <si>
    <t>"3.np" 0,6*3,3*5</t>
  </si>
  <si>
    <t>Poznámka k položce:_x000d_
izolace miner.tl. 60 mm, objem. hmotnost 35 kg/m3 Příčka sádrovláknitá , typ 1 S 31, tloušťka 120 mm, jednoduchá ocelová nosná konstrukce, 2</t>
  </si>
  <si>
    <t>"3.np" 3,7*(1,1+0,9+0,9+1,15+1,15+0,9+0,9+1,05)</t>
  </si>
  <si>
    <t xml:space="preserve">"3.np"  19</t>
  </si>
  <si>
    <t>"3.np" 26</t>
  </si>
  <si>
    <t>"rampy nad postele" 20</t>
  </si>
  <si>
    <t>340238211RT2</t>
  </si>
  <si>
    <t>Zazdívka otvorů pl.1 m2,cihlami tl.zdi do 10 cm</t>
  </si>
  <si>
    <t>Poznámka k položce:_x000d_
s použitím suché maltové směsi</t>
  </si>
  <si>
    <t>"3.np zárubně do pokojů" (1,25*2,1-1,1*1,97)*13</t>
  </si>
  <si>
    <t>"302-316" 16,3+16,52+17,08+16,35+17,69+15,64+14,88+13,09+26,17+8,39+19,53+15,86</t>
  </si>
  <si>
    <t>17,35+17,55+16,05+16,36+16,95</t>
  </si>
  <si>
    <t>"317, 320" 25,25+15,08</t>
  </si>
  <si>
    <t>"321, 323, 325, 335" 15,1+4,2+7,46+12,94</t>
  </si>
  <si>
    <t>"3.np" 2,1+4,72+4,69+3,33+3,36+4,74+4,71+2,02+4,13+5,11+1,21+3,83+2,89+1,57+2,37+7,49</t>
  </si>
  <si>
    <t>2,62</t>
  </si>
  <si>
    <t>"3.np" 10</t>
  </si>
  <si>
    <t>"3.np" 17,9*1,2/1000*6,2*8</t>
  </si>
  <si>
    <t>"3.np" 21,9*1,2/1000*7,2*2</t>
  </si>
  <si>
    <t>"3.np" 42,3</t>
  </si>
  <si>
    <t>"301" 3,3*(52,5*2+2,54*2)-(1,1*1,97*12+0,9*1,97*2+0,8*1,97*3+0,9*1,97*2+1,85*2,2+3,7*3,21)</t>
  </si>
  <si>
    <t>-(0,8*1,97*2+0,9*1,97*2)</t>
  </si>
  <si>
    <t>"334" 3,3*(2,45*2+2,54*2)-(1,97*2,2+0,8*1,97)</t>
  </si>
  <si>
    <t>"331" 3,5*(7,64*2+5,57*2+2,5*2+2,0*2)</t>
  </si>
  <si>
    <t>"303" 3,3*(5,69+3,14+2,1)-(1,35*2,14+1,1*1,97)</t>
  </si>
  <si>
    <t>"303a" 1,0*3,3</t>
  </si>
  <si>
    <t>"304" 3,3*(3,24+5,69+2,19)-(1,35*2,14+1,1*1,97)</t>
  </si>
  <si>
    <t>"305" 3,3*(5,69+3,11+2,06)-(1,35*2,14+1,1*1,97)</t>
  </si>
  <si>
    <t>"305a" 3,3*1,0</t>
  </si>
  <si>
    <t>"306" 3,3*(3,35+5,69+2,3)-(1,35*2,14+1,1*1,97)</t>
  </si>
  <si>
    <t>"307" 3,3*(3,19+5,69+1,94+2,79)-(1,35*2,14+1,1*1,97)</t>
  </si>
  <si>
    <t>"308" 3,3*(3,55*2+4,09)+2,4*4,09-(1,2*2,1+0,8*1,97)</t>
  </si>
  <si>
    <t>"308a" 3,3*(3,1*2+4,09)+2,4*4,09-(1,2*2,1+1,93*2,13)</t>
  </si>
  <si>
    <t>"309" 3,3*(3,77*2+6,7)-(1,93*2,13+0,9*1,97)</t>
  </si>
  <si>
    <t>"309a" 3,3*(4,05+2,0)-(1,93*2,13)</t>
  </si>
  <si>
    <t>"310" 3,3*(4,05+4,6)-0,9*1,97</t>
  </si>
  <si>
    <t>"311a" 3,3*2,52</t>
  </si>
  <si>
    <t>"311" 3,3*(5,69+3,23+2,79+1,98)-(1,35*2,14+1,1*1,97)</t>
  </si>
  <si>
    <t>"312" 3,3*(3,29+5,69+2,24)-(1,1*1,97+1,35*2,14)</t>
  </si>
  <si>
    <t>"313" 3,3*(3,39+5,69+2,28)-(1,35*2,14+1,1*1,97)</t>
  </si>
  <si>
    <t>"314" 3,3*(3,055+5,69+2,05)-(1,35*2,14+1,1*1,97)</t>
  </si>
  <si>
    <t>"315" 3,3*(3,12+5,69+2,07)-(1,35*2,14+1,1*1,97)</t>
  </si>
  <si>
    <t>"314a" 1,0*3,3</t>
  </si>
  <si>
    <t>"316" 3,3*(3,14+5,69+3,74+2,0)-(1,35*1,03+1,35*2,14+1,1*1,97)</t>
  </si>
  <si>
    <t>"316a" 3,3*1,6</t>
  </si>
  <si>
    <t>"317" 3,3*(5,95*2+5,67*2)-(0,8*1,97+1,35*2,14*3)</t>
  </si>
  <si>
    <t>"318" 3,3*(2,38*2+1,73*2)-0,9*1,97</t>
  </si>
  <si>
    <t>"319" 3,3*(2,0*2+2,38*2+1,05*2)-0,9*1,97</t>
  </si>
  <si>
    <t>"320" 3,3*(2,47*2+5,67*2)-(0,9*1,97*2+1,05*2,14+1,35*2,14)</t>
  </si>
  <si>
    <t>"335" 3,3*(3,0*2+4,11*2)-(0,8*1,97+1,35*2,14)</t>
  </si>
  <si>
    <t>"321" 3,3*(4,17*2+3,46)-(0,8*1,97+1,35*2,14)</t>
  </si>
  <si>
    <t>"322+324" 3,3*(1,4*2+3,46)-(1,35*2,14)</t>
  </si>
  <si>
    <t>"323" 3,3*(1,53*2+2,42*2)-0,9*1,97</t>
  </si>
  <si>
    <t>"329" 3,3*(2,42*2+4,04*2)-(0,9*1,97+0,7*1,97)</t>
  </si>
  <si>
    <t>"330" 3,3*(0,95*2+2,42*2)-(1,35*2,14+0,7*1,97)</t>
  </si>
  <si>
    <t>"325" 3,3*(2,43+2,8*2)-(0,9*1,97*2+1,05*2,14)</t>
  </si>
  <si>
    <t>"326" 3,3*1,77-1,05*2,14</t>
  </si>
  <si>
    <t>"327" 3,3*1,77</t>
  </si>
  <si>
    <t>"328" 3,3*(0,9*2+2,43)-1,35*2,14</t>
  </si>
  <si>
    <t>"3.np" 135,66*1,2</t>
  </si>
  <si>
    <t>"334" 7,09*1,2</t>
  </si>
  <si>
    <t>"331" 37,0</t>
  </si>
  <si>
    <t>"3.np" 0,5*(2,1*2+1,25)*13+0,5*(2,0*2+1,0)*10+0,1*(2,1*2+1,2)</t>
  </si>
  <si>
    <t>0,3*(1,0+2,05*2)+0,2*(1,0+2,1*2)</t>
  </si>
  <si>
    <t>"3.np" 1,35*2,14*38+1,98*2,2*2+2,69*3,21*4+1,93*2,13*3</t>
  </si>
  <si>
    <t>948,8*2</t>
  </si>
  <si>
    <t>"3.np v místě bezb. sprchy" 1,1*1,1*0,06*2</t>
  </si>
  <si>
    <t>"po vybourání stáv. příček 3.np " 0,2*0,15*42,6</t>
  </si>
  <si>
    <t>"vyrov. pod příčkami 3.np" 0,15*(1,95+1,15+1,05+5,69+2,2+2,35*2+0,9+1,0+2,2+5,69+2,35+1,0+0,9)</t>
  </si>
  <si>
    <t>0,15*(1,25+2,52+1,15+4,05+6,7+1,25+2,9+1,15+5,69+2,2+2,35*2+0,9+5,69+2,2+2,35*2+0,9+1,2+1,9+0,9)</t>
  </si>
  <si>
    <t>0,15*(3,46+1,4+2,43*2+1,77)</t>
  </si>
  <si>
    <t>Poznámka k položce:_x000d_
Suchá sádrovláknitá podlaha , bez podsypu, systém 2E33, ze dvou desek tl. 12,5 mm a dřevovláknité izolace tl. 10 mm slepených plošně k sobě j</t>
  </si>
  <si>
    <t>"3.np" 16,3+2,1+16,52+4,72+17,08+16,35+4,69+17,69+15,64+3,33+14,88+13,1+26,17</t>
  </si>
  <si>
    <t>8,39+19,53+15,86+3,36+17,35+4,74+17,55+16,05+4,71+16,36+16,95+2,02</t>
  </si>
  <si>
    <t>"3.np" 0,06*(16,3+2,1+16,52+4,72+17,08+16,35+4,69+17,69+15,64+3,33+14,88+13,1+26,17)</t>
  </si>
  <si>
    <t>0,06*(8,39+19,53+15,86+3,36+17,35+4,74+17,55+16,05+4,71+16,36+16,95+2,02)</t>
  </si>
  <si>
    <t>"3.np" 0,04*(16,3+2,1+16,52+4,72+17,08+16,35+4,69+17,69+15,64+3,33+14,88+13,1+26,17)</t>
  </si>
  <si>
    <t>0,04*(8,39+19,53+15,86+3,36+17,35+4,74+17,55+16,05+4,71+16,36+16,95+2,02)</t>
  </si>
  <si>
    <t>"3.np" 25,25+4,13+5,11+15,08+15,1+1,21+4,2+3,83+7,46+2,89+1,57+2,37+7,49+2,62+12,94</t>
  </si>
  <si>
    <t>"D19 3.np" 4</t>
  </si>
  <si>
    <t>"D19b 3 np" 1</t>
  </si>
  <si>
    <t>"D23 3.np" 12</t>
  </si>
  <si>
    <t>"D27 a D27a 3.np" 3</t>
  </si>
  <si>
    <t>"D14 3.np" 1</t>
  </si>
  <si>
    <t>"D12 a-c 3.np" 4+10+1</t>
  </si>
  <si>
    <t>"D15 3.np" 2</t>
  </si>
  <si>
    <t>"D13 3.np" 1</t>
  </si>
  <si>
    <t>"D26 3.np" 1</t>
  </si>
  <si>
    <t>"D26a" 2</t>
  </si>
  <si>
    <t>"D36 3.np" 2</t>
  </si>
  <si>
    <t>"D19b 3.np" 1</t>
  </si>
  <si>
    <t>"D23 - 3.np" 12</t>
  </si>
  <si>
    <t>5533300431</t>
  </si>
  <si>
    <t>Zárubeň ocelová ZH 160/1970/900 L, P, EI, EW 30</t>
  </si>
  <si>
    <t>"302a" 2,1+0,5*(1,55+0,85+1,1*2)</t>
  </si>
  <si>
    <t>"303a" 4,72+2,2*(2,0*2+2,25*2+1,0*2)-0,7*1,97*2</t>
  </si>
  <si>
    <t>"305a" 4,69+2,2*(2,0*2+2,25*2+1,0*2)-0,7*1,97*2</t>
  </si>
  <si>
    <t>"307a" 2,2*(2,52*2+1,15*2)-0,7*1,97+3,33</t>
  </si>
  <si>
    <t>"311a" 2,2*(2,52*2+1,15*2)-0,7*1,97+3,36</t>
  </si>
  <si>
    <t>"312a" 4,74+2,2*(2,0*2+2,25*2+1,0*2)-0,7*1,97*2</t>
  </si>
  <si>
    <t>"314a" 4,71+2,2*(2,0*2+2,25*2+1,0*2)-0,7*1,97*2</t>
  </si>
  <si>
    <t>"316a" 2,02+0,5*(1,05*2+1,57*2)-0,5*0,7</t>
  </si>
  <si>
    <t>"318" 4,13+1,8*(2,38*2+1,6*2)-0,9*1,8</t>
  </si>
  <si>
    <t>"319" 5,11+2,2*(2,0*2+2,38*2+1,05*2)-0,9*1,97</t>
  </si>
  <si>
    <t>"322" 1,21+0,5*(0,85*2+1,4+0,8)</t>
  </si>
  <si>
    <t>"323" 4,2 + 0,5*(1,53*2+2,42*2)-0,5*0,9</t>
  </si>
  <si>
    <t>"326" 2,89+0,5*(1,46*2+1,77*2)-0,7*0,5*3</t>
  </si>
  <si>
    <t>"327" 1,57+0,5*(1,77*2+0,87*2)-0,7*0,5</t>
  </si>
  <si>
    <t>"328" 2,37+ 0,5*(2,43*2+0,9*2)-0,7*0,5</t>
  </si>
  <si>
    <t>"329" 7,49+2,2*(2,94*2+2,42*2)-(0,7*1,97+0,9*1,97)</t>
  </si>
  <si>
    <t>"330" 2,62+2,2*(2,42*2+0,95*2)-0,7*1,97</t>
  </si>
  <si>
    <t>264,37</t>
  </si>
  <si>
    <t>"3.np" 16,3+2,1+16,52+4,72+17,08+16,35+4,69+17,69+15,64+3,33+14,88+13,09+26,17+8,39</t>
  </si>
  <si>
    <t>19,53+15,86+3,36+17,35+4,74+17,55+16,05+4,71+16,36+16,95+2,02</t>
  </si>
  <si>
    <t>"3.np" 312/75</t>
  </si>
  <si>
    <t>"3.np" 6</t>
  </si>
  <si>
    <t>"3.np" 24</t>
  </si>
  <si>
    <t>"3.np" 4</t>
  </si>
  <si>
    <t>"3.np" 30 +2</t>
  </si>
  <si>
    <t>"3.np" 2</t>
  </si>
  <si>
    <t>"01c 3.np"1</t>
  </si>
  <si>
    <t>"01b"1</t>
  </si>
  <si>
    <t>"01c 3.np" 1</t>
  </si>
  <si>
    <t>"01d 3.np" 1</t>
  </si>
  <si>
    <t>-100182636</t>
  </si>
  <si>
    <t>do instalačních šachet 3.NP</t>
  </si>
  <si>
    <t>1198749433</t>
  </si>
  <si>
    <t>-1683751384</t>
  </si>
  <si>
    <t>"3.np" 4+10+1+4+4+1+12+1+2+3+2</t>
  </si>
  <si>
    <t>"D12, 3.np" 4</t>
  </si>
  <si>
    <t>"D12a, 3.np" 10</t>
  </si>
  <si>
    <t>"D12c, 3.np" 1</t>
  </si>
  <si>
    <t>"D15, 3.np" 2</t>
  </si>
  <si>
    <t>"D26, 3.np" 1</t>
  </si>
  <si>
    <t>"D26a, 3.np" 2</t>
  </si>
  <si>
    <t>"D26b, 3.np" 1</t>
  </si>
  <si>
    <t>"D36, 3.np" 2</t>
  </si>
  <si>
    <t>"D19, 3.np" 4</t>
  </si>
  <si>
    <t>"D19b, 3.np" 1</t>
  </si>
  <si>
    <t>"D23,3.np" 12</t>
  </si>
  <si>
    <t>"D27, 3.np" 1</t>
  </si>
  <si>
    <t>"D27a, 3.np" 2</t>
  </si>
  <si>
    <t>"3.np" 4+10+1+1+1+2</t>
  </si>
  <si>
    <t>"3.np" (0,8+2,0*2)*5 + (1,1+2,0*2)*12+(0,9+2,0*2)*3</t>
  </si>
  <si>
    <t>"3.np" 4+1+12+1+2</t>
  </si>
  <si>
    <t>"D24, 3.np" 1</t>
  </si>
  <si>
    <t>"D14, 3.np" 1</t>
  </si>
  <si>
    <t>"D31, 3.np" 1</t>
  </si>
  <si>
    <t>766000043</t>
  </si>
  <si>
    <t>Dřevěné okno rámové 1800x500</t>
  </si>
  <si>
    <t>"O01 3.np" 1</t>
  </si>
  <si>
    <t>"3.np" (0,7+2,0*2)*(4+10+1+1+2)+(0,9+4,0)*(1+2+2)</t>
  </si>
  <si>
    <t>61165612</t>
  </si>
  <si>
    <t>Dveře protipožární EI30 plné 90x197 cm, HPL</t>
  </si>
  <si>
    <t>"3.np" 134,64/100*30+2,1+4,72+4,69+3,33+3,36+4,74+4,71+2,02+4,13+5,11+1,21+4,2+3,83</t>
  </si>
  <si>
    <t>7,46+2,89+1,57+2,37+7,49+2,62</t>
  </si>
  <si>
    <t>"3.np chodba" 134,64/100*30</t>
  </si>
  <si>
    <t>"301"(2*52,5+2*2,54-(1,1*13+0,8*4+0,9*6+1,85*2+2,69))/3</t>
  </si>
  <si>
    <t>"323" 1,4+1,0+1,53*2</t>
  </si>
  <si>
    <t>"325" 2,43*2+2,8*2-1,6</t>
  </si>
  <si>
    <t>"3.np" 2,1+4,72+4,69+3,33+3,36+4,74+4,71+2,02+4,13+5,11+1,21+4,2+3,83</t>
  </si>
  <si>
    <t>"3.np" 27*10</t>
  </si>
  <si>
    <t>7,46+2,89+1,57+2,37+7,49+2,62+2,0</t>
  </si>
  <si>
    <t>"3.np" 375</t>
  </si>
  <si>
    <t>"3.np" 16,3+16,52+17,08+16,35+17,69+15,64+14,88+13,09+26,17+8,4+19,53</t>
  </si>
  <si>
    <t>15,86+17,35+17,55+16,05+16,36+16,95+25,25+15,08+15,10+7,09+12,94</t>
  </si>
  <si>
    <t>"3.np" 5,7*24+3,2*24-(0,7*12+1,1*12)+6,7*6+4,1*4+3,77*2+4,05*4-0,9*3-1,2*2</t>
  </si>
  <si>
    <t>5,67*4+5,72*2+2,47*2-0,8*3+4,11*2+3,0*2-0,8+2,45*2+2,54*2-2,8+4,17*2+3,46*2-1,5</t>
  </si>
  <si>
    <t>"3.np" 18,65+19,04+19,38+18,96+18,58+19,27+28,27+26,18+28,34+19,49+19,72+19,32+18,58</t>
  </si>
  <si>
    <t>18,7+19,19+14,54+12,94+15,84</t>
  </si>
  <si>
    <t>"3.np" 35*1,0</t>
  </si>
  <si>
    <t>"3.np" 16,3+16,52+17,08+16,35+17,69+15,64+14,88+13,09+8,4</t>
  </si>
  <si>
    <t>15,86+17,35+17,55+16,05+16,36+16,95+25,25+15,08+15,10+12,94</t>
  </si>
  <si>
    <t>"3.np" 7,09+19,53+26,17</t>
  </si>
  <si>
    <t>"302a" 2,2*(1,55*2+1,1*2)-0,7*1,97</t>
  </si>
  <si>
    <t>"303a" 2,2*(2,0*2+2,25*2+1,0*2)-0,7*1,97*2</t>
  </si>
  <si>
    <t>"305a" 2,2*(2,0*2+2,25*2+1,0*2)-0,7*1,97*2</t>
  </si>
  <si>
    <t>"307a" 2,2*(2,52*2+1,15*2)-0,7*1,97</t>
  </si>
  <si>
    <t>"311a" 2,2*(2,52*2+1,15*2)-0,7*1,97</t>
  </si>
  <si>
    <t>"312a" 2,2*(2,0*2+2,25*2+1,0*2)-0,7*1,97*2</t>
  </si>
  <si>
    <t>"314a" 2,2*(2,0*2+2,25*2+1,0*2)-0,7*1,97*2</t>
  </si>
  <si>
    <t>"316a" 2,2*(1,05*2+1,57*2)-1,97*0,7</t>
  </si>
  <si>
    <t>"318" 1,8*(2,38*2+1,6*2)-0,9*1,8</t>
  </si>
  <si>
    <t>"319" 2,2*(2,0*2+2,38*2+1,05*2)-0,9*1,97</t>
  </si>
  <si>
    <t>"322" 2,2*(0,85*2+1,4*2)-0,7*1,97</t>
  </si>
  <si>
    <t>"323" 1,8*(1,53+1,0*2)</t>
  </si>
  <si>
    <t>"326" 1,6*(1,46*2+1,77*2)-0,7*1,6*3</t>
  </si>
  <si>
    <t>"327" 1,6*(1,77*2+0,87*2)-0,7*1,6</t>
  </si>
  <si>
    <t>"328" 1,6*(2,43*2+0,9*2)-0,7*1,6</t>
  </si>
  <si>
    <t>"329" 2,2*(2,94*2+2,42*2)-(0,7*1,97+0,9*1,97)</t>
  </si>
  <si>
    <t>"330" 2,2*(2,42*2+0,95*2)-0,7*1,97</t>
  </si>
  <si>
    <t>"334" 1,5*2,0</t>
  </si>
  <si>
    <t>"301" 0,7*2,0*2</t>
  </si>
  <si>
    <t>"335" 1,5*2,0</t>
  </si>
  <si>
    <t>"317" 1,5*2,5</t>
  </si>
  <si>
    <t>"308" 1,5*(1,5+3,5+1,5)</t>
  </si>
  <si>
    <t>"308a" 1,5*(1,5+3,1+1,2)</t>
  </si>
  <si>
    <t>"309" 1,5*(1,25+5,0)</t>
  </si>
  <si>
    <t>"310" 1,5*3,0</t>
  </si>
  <si>
    <t>"321" 1,5*2,0</t>
  </si>
  <si>
    <t>"3.np" 2,2*2+1,5*2+1,5*2+1,5*5+1,5*2+1,2+1,5+2,2*2+1,2+1,0+1,0+1,25+1,8*2+1,5*2+0,7*4</t>
  </si>
  <si>
    <t>1,8*4+1,1*4+0,9+2,2+1,5+1,25+1,0+1,0+37,6</t>
  </si>
  <si>
    <t>"ztratné 5%" 14,3317</t>
  </si>
  <si>
    <t>"3.np" 4+10+1+1+1+2+4+1+12+2+1+2+1+2+2</t>
  </si>
  <si>
    <t>"302" 3,1*(3,4*2+5,69*2)+16,3</t>
  </si>
  <si>
    <t>"302a" 0,9*(1,1*2+1,55*2)+2,1</t>
  </si>
  <si>
    <t>"303" 3,1*(5,69*2+3,14*2)+16,52</t>
  </si>
  <si>
    <t>"303a" 0,9*(2,0*2+2,25*2)+4,72</t>
  </si>
  <si>
    <t>"304" 3,1*(3,24*2+5,69*2)+17,08</t>
  </si>
  <si>
    <t>"305" 3,1*(3,11*2+5,69*2)+16,35</t>
  </si>
  <si>
    <t>"305a" 0,9*(2,0*2+2,25*2)+4,69</t>
  </si>
  <si>
    <t>"306" 3,1*(3,35*2+5,69*2)+17,69</t>
  </si>
  <si>
    <t>"307" 3,1*(3,19*2+5,69*2)+15,64</t>
  </si>
  <si>
    <t>"307a" 0,9*(1,15*2+2,52*2)+3,33</t>
  </si>
  <si>
    <t>"308 a a" 3,1*(6,7*2+4,0*2)+2,4*4,09*2+14,88+13,2</t>
  </si>
  <si>
    <t>"309" 3,1*(6,7*2+3,77*2)+26,17+1,5*5,0</t>
  </si>
  <si>
    <t>"309a" 3,1*(2,0*2+4,05*2)+8,39</t>
  </si>
  <si>
    <t>"310" 3,1*(4,6*2+4,05*2)+19,53</t>
  </si>
  <si>
    <t>"311" 3,1*(3,23*2+5,69*2)+15,86</t>
  </si>
  <si>
    <t>"311a" 0,9*(1,15*2+2,52*2)+3,36</t>
  </si>
  <si>
    <t>"312" 3,1*(3,29*2+5,69*2)+17,35</t>
  </si>
  <si>
    <t>"312a" 0,9*(2,0*2+2,25*2)+4,74</t>
  </si>
  <si>
    <t>"313" 3,1*(3,33*2+5,69*2)+17,55</t>
  </si>
  <si>
    <t>"314" 3,1*(3,055*2+5,69*2)+16,05</t>
  </si>
  <si>
    <t>"314a" 0,9*(2,0*2+2,25*2)+4,71</t>
  </si>
  <si>
    <t>"315" 3,1*(3,115*2+5,69*2)+16,36</t>
  </si>
  <si>
    <t>"316" 3,1*(3,14*2+5,69*2)+16,95</t>
  </si>
  <si>
    <t>"316a" 0,9*(1,05*2+1,57*2)+2,02</t>
  </si>
  <si>
    <t>"301" 134,64*1,2+3,3*(52,52*2+2,54*2)</t>
  </si>
  <si>
    <t>"317" 3,1*(5,67*2+5,95*2)+25,25</t>
  </si>
  <si>
    <t>"318" 1,3*(2,38*2+1,6*2)+4,13</t>
  </si>
  <si>
    <t>"319" 0,9*(2,0*2+2,38*2)+5,11</t>
  </si>
  <si>
    <t>"320" 3,1*(2,47*2+5,67*2)+15,08</t>
  </si>
  <si>
    <t>"335" 3,1*(4,11*2+2,99*2)+12,94</t>
  </si>
  <si>
    <t>"331" 36,8 + 3,3*(5,7*2+7,64*2)</t>
  </si>
  <si>
    <t>"321" 3,1*(4,17*2+3,46*2)+15,1</t>
  </si>
  <si>
    <t>"322" 0,9*(0,85*2+1,4*2)+1,21</t>
  </si>
  <si>
    <t>"324" 0,9*(2,51*2+1,4*2)+3,83</t>
  </si>
  <si>
    <t>"323" 3,1*(2,42*2+1,53*2)+4,2-1,5*(1,53+1,0+0,6)</t>
  </si>
  <si>
    <t>"329" 0,9*(2,94*2+2,42*2)+7,49</t>
  </si>
  <si>
    <t>"330" 0,9*(0,95*2+2,42*2)+2,62</t>
  </si>
  <si>
    <t>"325" 3,1*(2,43*2+2,8*2)+7,46</t>
  </si>
  <si>
    <t>"326" 1,5*(1,46*2+1,77*2)+2,89</t>
  </si>
  <si>
    <t>"327" 1,5*(0,87*2+1,77*2)+1,57</t>
  </si>
  <si>
    <t>"328" 1,5*(2,43*2+0,9*2)+2,37</t>
  </si>
  <si>
    <t>"334" 3,3*(2,45*2+2,54*2)+7,09*1,2</t>
  </si>
  <si>
    <t>-(0,8*1,97*2+0,9*1,97*2)+135,66*1,2</t>
  </si>
  <si>
    <t>"334" 3,3*(2,45*2+2,54*2)-(1,97*2,2+0,8*1,97)+7,09*1,2</t>
  </si>
  <si>
    <t>"331" 37,0+3,5*(7,64*2+5,57*2+2,5*2+2,0*2)</t>
  </si>
  <si>
    <t>614,18-(36,8+3,59+9,37)</t>
  </si>
  <si>
    <t>"301" 134,64</t>
  </si>
  <si>
    <t>614,18-(3,59+9,37)</t>
  </si>
  <si>
    <t>"3.np" 20</t>
  </si>
  <si>
    <t>"02 3.np" 2</t>
  </si>
  <si>
    <t>"3.np" 3</t>
  </si>
  <si>
    <t>"317-322" 0,8*1,97*2+0,9*1,97*2+0,7*1,97*2</t>
  </si>
  <si>
    <t>"323" 0,8*1,97</t>
  </si>
  <si>
    <t>"334" 0,8*1,97</t>
  </si>
  <si>
    <t>"324-330" 0,8*1,97+0,9*1,97*4+0,7*1,97+0,6*1,97*2</t>
  </si>
  <si>
    <t>"30*-309" 0,8*1,97+0,9*1,97</t>
  </si>
  <si>
    <t>"3.np" 28+9+8</t>
  </si>
  <si>
    <t>"325, 325a" 3,33+1,0</t>
  </si>
  <si>
    <t>"326-330" 10,23+4,2+7,46+1,4+5,64</t>
  </si>
  <si>
    <t>"318-322" 4,13+15,23+3,37+1,5+1,97+8,14</t>
  </si>
  <si>
    <t>"3.np - 302-316" 1,25*2,08*13</t>
  </si>
  <si>
    <t>"317"3,5*(3,57+0,5)</t>
  </si>
  <si>
    <t>"302-316" 0,06*(18,65+19,04+19,38+18,96+18,58+19,27+28,27+26,18+28,34+19,49+19,72+19,32)</t>
  </si>
  <si>
    <t>0,06*(18,58+18,7+19,19)</t>
  </si>
  <si>
    <t>" 3.np ve sprchách" 1,1*1,1*0,06*2</t>
  </si>
  <si>
    <t>"3.np" 18,65+19,04+19,38+18,96+15,58+19,27+28,27+26,18+28,34+19,49+19,72+19,32+18,58</t>
  </si>
  <si>
    <t>18,7+19,19+14,54+4,13+15,23+3,37+1,5+1,97+8,14+12,94+15,84+3,33+0,97+10,23+4,2+7,46</t>
  </si>
  <si>
    <t>1,4+5,64</t>
  </si>
  <si>
    <t>"303-304" 3,5*5,7</t>
  </si>
  <si>
    <t>"309-310" 3,5*6,7</t>
  </si>
  <si>
    <t>"314-315" 3,5*5,7</t>
  </si>
  <si>
    <t>"319"0,95*3,5</t>
  </si>
  <si>
    <t>"320-322" 3,5*(2,47*2+1,4)-(0,7*1,97*2+0,8*1,97)</t>
  </si>
  <si>
    <t>"324" 3,5*3,46-0,6*1,97+1,2*3,5-0,6*1,97</t>
  </si>
  <si>
    <t>"326"1,05*3,5</t>
  </si>
  <si>
    <t>"330"3,5*(2,43+1,05+1,35)-(0,7*1,97+0,9*1,97)</t>
  </si>
  <si>
    <t>"302-316" 0,14*(18,65+19,04+19,38+18,96+18,58+19,27+28,27+26,18+28,34+19,49+19,72+19,32)</t>
  </si>
  <si>
    <t>0,14*(18,58+18,7+19,19)</t>
  </si>
  <si>
    <t>"3.np v podlaze" 6,2*25/1000*4+7,2*25/1000</t>
  </si>
  <si>
    <t>962032231R00</t>
  </si>
  <si>
    <t>Bourání zdiva z cihel pálených na MVC</t>
  </si>
  <si>
    <t>"312-313" 3,5*0,25*5,7</t>
  </si>
  <si>
    <t>"305-306" 3,5*0,3*5,7</t>
  </si>
  <si>
    <t>"302" 3,3*(3,04*2+2,7*2)-(1,2*2,1+1,35*2,14+1,35*1,03)</t>
  </si>
  <si>
    <t>"303" 3,3*(3,15*2+5,69)-(1,35*2,14+1,2*2,1)</t>
  </si>
  <si>
    <t>"304" 3,3*(3,21*2+5,7)-(1,25*2,1+1,35*2,14)</t>
  </si>
  <si>
    <t>"305" 3,3*(3,17*2+5,7)-(1,35*2,14+1,25*2,1)</t>
  </si>
  <si>
    <t>"306" 3,3*(3,07*2+5,7)-(1,35*2,14+1,25*2,1)</t>
  </si>
  <si>
    <t>"307" 3,3*(3,19*2+5,7*2)-(1,35*2,14+1,25*2,1)</t>
  </si>
  <si>
    <t>"308" 3,3*(4,09*2+6,7*2)-(1,93*2,13+0,8*1,97)</t>
  </si>
  <si>
    <t>"310" 3,3*(4,05*2+6,7)-(1,93*2,13+1,25*2,1)</t>
  </si>
  <si>
    <t>"311" 3,3*(3,23*2+5,7*2)-(1,35*2,14+1,25*2,1)</t>
  </si>
  <si>
    <t>"312" 3,3*(3,27*2+5,7)-(1,35*2,14+1,25*2,1)</t>
  </si>
  <si>
    <t>"313" 3,3*(3,2*2+5,7)-(1,35*2,14+1,25*2,1)</t>
  </si>
  <si>
    <t>"314" 3,3*(3,07*2+5,7)-(1,35*2,14+1,25*2,1)</t>
  </si>
  <si>
    <t>"315" 3,3*(3,1*2+5,7)-(1,35*2,14+1,25*2,1)</t>
  </si>
  <si>
    <t>"316" 3,3*(5,69*2+3,14*2)-(1,35*1,03*2+1,25*2,1)</t>
  </si>
  <si>
    <t>"317" 3,3*(3,42+4,06+3,7)-(0,8*1,97+1,35*2,14)</t>
  </si>
  <si>
    <t>"318" 3,3*(1,53*2+2,38*2)-0,8*1,97</t>
  </si>
  <si>
    <t>"319" 3,3*(5,95+4,04+2,85+2,0+1,46)-(1,35*2,14*2+0,9*1,97)</t>
  </si>
  <si>
    <t>"322" 3,3*(2,82*2+0,1+1,4*2+0,1+1,25*2+2,47*2)-(0,9*1,97*2+1,05*2,14*3)</t>
  </si>
  <si>
    <t>"323" 3,3*(4,11*2+3,0*2)-(0,8*1,97+1,35*2,14)</t>
  </si>
  <si>
    <t>"324" 3,3*(3,46+4,37*2)-(0,8*1,97+1,35*2,14)</t>
  </si>
  <si>
    <t>"325" 3,3*(1,2*2+3,46)-1,35*2,14</t>
  </si>
  <si>
    <t>"326" 3,3*(4,04*2+2,42*2)-(0,9*1,97+1,35*2,14)</t>
  </si>
  <si>
    <t>"327" 3,3*(2,42*2+1,53*2)-0,9*1,97</t>
  </si>
  <si>
    <t>"328-330" 3,3*(2,43*2+5,67*2)-(0,9*1,97*2+1,35*2,14+1,05*2,14*2)</t>
  </si>
  <si>
    <t>"rozvadeče 3.np" 1,2*3</t>
  </si>
  <si>
    <t>"hydrant 3.np" 1,2*2</t>
  </si>
  <si>
    <t>"3.np" 2*0,5</t>
  </si>
  <si>
    <t>"3.np" 2,4*2+3,5*2+3,5+3,5*2</t>
  </si>
  <si>
    <t>"hydrant a rozvaděče 3.np" 0,6*1,0*0,2*3+0,75*0,75*0,3</t>
  </si>
  <si>
    <t>"stoupačky 3.np" 22*0,4</t>
  </si>
  <si>
    <t>"3.np"8,8</t>
  </si>
  <si>
    <t>"3.np" 131,5</t>
  </si>
  <si>
    <t>"3.np, I nosniky v podlaze" 10</t>
  </si>
  <si>
    <t>"3.np topení a kanalizace" 7</t>
  </si>
  <si>
    <t>8*30</t>
  </si>
  <si>
    <t>979011329R00</t>
  </si>
  <si>
    <t>Přípl. k mont.a dem. shozu za každé další podlaží</t>
  </si>
  <si>
    <t>podlaž</t>
  </si>
  <si>
    <t>0,03+0,355+0,12+0,47+0,1+0,25</t>
  </si>
  <si>
    <t>(165,1+55,7)*2</t>
  </si>
  <si>
    <t>(165,1+55,7)</t>
  </si>
  <si>
    <t>175</t>
  </si>
  <si>
    <t>346</t>
  </si>
  <si>
    <t>348</t>
  </si>
  <si>
    <t>222,1*10</t>
  </si>
  <si>
    <t>177</t>
  </si>
  <si>
    <t>350</t>
  </si>
  <si>
    <t>(165,1+55,7)-(5,3+1,34)</t>
  </si>
  <si>
    <t>352</t>
  </si>
  <si>
    <t>0,03+0,355+0,12+0,47+0,1+0,25+5,3+1,34</t>
  </si>
  <si>
    <t>179</t>
  </si>
  <si>
    <t>354</t>
  </si>
  <si>
    <t>222,13</t>
  </si>
  <si>
    <t>D.1.1.d - 4. Etapa 4.NP</t>
  </si>
  <si>
    <t>764 - Konstrukce klempířské</t>
  </si>
  <si>
    <t>"4.np" 11,1*1,2/1000*1,2*2</t>
  </si>
  <si>
    <t>"4.np" 8,34*1,2/1000*(1,2*3)</t>
  </si>
  <si>
    <t>"4.np" 1</t>
  </si>
  <si>
    <t>"4.np nad pouzdro" 1</t>
  </si>
  <si>
    <t>"4.np" 0,15*1,3*4</t>
  </si>
  <si>
    <t xml:space="preserve">"4.np"  2,4*4,1-1,2*2,1</t>
  </si>
  <si>
    <t>"4.np" 3,5*2,42-0,7*1,97</t>
  </si>
  <si>
    <t>"4.np" 3,7*(1,2+1,93)-0,7*1,97</t>
  </si>
  <si>
    <t>"4.np" 1,0*1,25*5</t>
  </si>
  <si>
    <t>"4.np" 1,0*(1,2*2+0,8*2)</t>
  </si>
  <si>
    <t>"4.np" 0,6*3,3*5</t>
  </si>
  <si>
    <t xml:space="preserve">Poznámka k položce:_x000d_
izolace miner.tl. 60 mm, objem. hmotnost 35 kg/m3 Příčka sádrovláknitá , typ 1 S 31, tloušťka 120 mm, jednoduchá ocelová nosná konstrukce,  2x opláštěná deskami tl. 12,5 mm+10 mm, s minerální izolací tl. 60 mm o objemové hmotnosti 35 kg/m3. Vyplnění obvodové spáry příčky papírovou páskou a tmelem. Požární odolnost EI 90 DP1. Zvuková izolace 62 dB.</t>
  </si>
  <si>
    <t>"4.np" 3,7*(1,1+0,9+0,9+1,15+1,15+0,9+0,9+1,05)</t>
  </si>
  <si>
    <t xml:space="preserve">"4.np"  19</t>
  </si>
  <si>
    <t>"4.np" 26</t>
  </si>
  <si>
    <t>"4.np zárubně do pokojů" (1,25*2,1-1,1*1,97)*13</t>
  </si>
  <si>
    <t>"402-416" 16,3+16,52+17,08+16,35+17,69+15,64+14,88+13,09+26,17+8,39+19,53+15,86</t>
  </si>
  <si>
    <t>"417, 420" 25,25+15,08</t>
  </si>
  <si>
    <t>"421, 423, 425, 435" 15,1+4,2+7,46+12,94</t>
  </si>
  <si>
    <t>"4.np" 2,1+4,72+4,69+3,33+3,36+4,74+4,71+2,02+4,13+5,11+1,21+3,83+2,89+1,57+2,37+7,49</t>
  </si>
  <si>
    <t>"4.np" 10</t>
  </si>
  <si>
    <t>"4.np" 17,9*1,2/1000*6,2*8</t>
  </si>
  <si>
    <t>"4.np" 21,9*1,2/1000*7,2*2</t>
  </si>
  <si>
    <t>"4.np" 42,3</t>
  </si>
  <si>
    <t>"401" 3,3*(52,5*2+2,54*2)-(1,1*1,97*12+0,9*1,97*2+0,8*1,97*3+0,9*1,97*2+1,85*2,2+3,7*3,21)</t>
  </si>
  <si>
    <t>"434" 3,3*(2,45*2+2,54*2)-(1,97*2,2+0,8*1,97)</t>
  </si>
  <si>
    <t>"431" 3,5*(7,64*2+5,57*2+2,5*2+2,0*2)</t>
  </si>
  <si>
    <t>"403" 3,3*(5,69+3,14+2,1)-(1,35*2,14+1,1*1,97)</t>
  </si>
  <si>
    <t>"403a" 1,0*3,3</t>
  </si>
  <si>
    <t>"404" 3,3*(3,24+5,69+2,19)-(1,35*2,14+1,1*1,97)</t>
  </si>
  <si>
    <t>"405" 3,3*(5,69+3,11+2,06)-(1,35*2,14+1,1*1,97)</t>
  </si>
  <si>
    <t>"405a" 3,3*1,0</t>
  </si>
  <si>
    <t>"406" 3,3*(3,35+5,69+2,3)-(1,35*2,14+1,1*1,97)</t>
  </si>
  <si>
    <t>"407" 3,3*(3,19+5,69+1,94+2,79)-(1,35*2,14+1,1*1,97)</t>
  </si>
  <si>
    <t>"408" 3,3*(3,55*2+4,09)+2,4*4,09-(1,2*2,1+0,8*1,97)</t>
  </si>
  <si>
    <t>"408a" 3,3*(3,1*2+4,09)+2,4*4,09-(1,2*2,1+1,93*2,13)</t>
  </si>
  <si>
    <t>"409" 3,3*(3,77*2+6,7)-(1,93*2,13+0,9*1,97)</t>
  </si>
  <si>
    <t>"409a" 3,3*(4,05+2,0)-(1,93*2,13)</t>
  </si>
  <si>
    <t>"410" 3,3*(4,05+4,6)-0,9*1,97</t>
  </si>
  <si>
    <t>"411a" 3,3*2,52</t>
  </si>
  <si>
    <t>"411" 3,3*(5,69+3,23+2,79+1,98)-(1,35*2,14+1,1*1,97)</t>
  </si>
  <si>
    <t>"412" 3,3*(3,29+5,69+2,24)-(1,1*1,97+1,35*2,14)</t>
  </si>
  <si>
    <t>"413" 3,3*(3,39+5,69+2,28)-(1,35*2,14+1,1*1,97)</t>
  </si>
  <si>
    <t>"414" 3,3*(3,055+5,69+2,05)-(1,35*2,14+1,1*1,97)</t>
  </si>
  <si>
    <t>"415" 3,3*(3,12+5,69+2,07)-(1,35*2,14+1,1*1,97)</t>
  </si>
  <si>
    <t>"414a" 1,0*3,3</t>
  </si>
  <si>
    <t>"416" 3,3*(3,14+5,69+3,74+2,0)-(1,35*1,03+1,35*2,14+1,1*1,97)</t>
  </si>
  <si>
    <t>"416a" 3,3*1,6</t>
  </si>
  <si>
    <t>"417" 3,3*(5,95*2+5,67*2)-(0,8*1,97+1,35*2,14*3)</t>
  </si>
  <si>
    <t>"418" 3,3*(2,38*2+1,73*2)-0,9*1,97</t>
  </si>
  <si>
    <t>"419" 3,3*(2,0*2+2,38*2+1,05*2)-0,9*1,97</t>
  </si>
  <si>
    <t>"420" 3,3*(2,47*2+5,67*2)-(0,9*1,97*2+1,05*2,14+1,35*2,14)</t>
  </si>
  <si>
    <t>"435" 3,3*(3,0*2+4,11*2)-(0,8*1,97+1,35*2,14)</t>
  </si>
  <si>
    <t>"421" 3,3*(4,17*2+3,46)-(0,8*1,97+1,35*2,14)</t>
  </si>
  <si>
    <t>"422+424" 3,3*(1,4*2+3,46)-(1,35*2,14)</t>
  </si>
  <si>
    <t>"423" 3,3*(1,53*2+2,42*2)-0,9*1,97</t>
  </si>
  <si>
    <t>"429" 3,3*(2,42*2+4,04*2)-(0,9*1,97+0,7*1,97)</t>
  </si>
  <si>
    <t>"430" 3,3*(0,95*2+2,42*2)-(1,35*2,14+0,7*1,97)</t>
  </si>
  <si>
    <t>"425" 3,3*(2,43+2,8*2)-(0,9*1,97*2+1,05*2,14)</t>
  </si>
  <si>
    <t>"426" 3,3*1,77-1,05*2,14</t>
  </si>
  <si>
    <t>"427" 3,3*1,77</t>
  </si>
  <si>
    <t>"428" 3,3*(0,9*2+2,43)-1,35*2,14</t>
  </si>
  <si>
    <t>"4.np" 135,66*1,2</t>
  </si>
  <si>
    <t>"434" 7,09*1,2</t>
  </si>
  <si>
    <t>"431" 37,0</t>
  </si>
  <si>
    <t>"4.np" 0,5*(2,1*2+1,25)*13+0,5*(2,0*2+1,0)*10+0,1*(2,1*2+1,2)</t>
  </si>
  <si>
    <t>"4.np" 1,35*2,14*38+1,98*2,2*2+2,69*3,21*4+1,93*2,13*3</t>
  </si>
  <si>
    <t>"4.np v místě bezb. sprchy" 1,1*1,1*0,06*2</t>
  </si>
  <si>
    <t>"po vybourání stáv. příček 4.np " 0,2*0,15*42,6</t>
  </si>
  <si>
    <t>"vyrov. pod příčkami 4.np" 0,15*(1,95+1,15+1,05+5,69+2,2+2,35*2+0,9+1,0+2,2+5,69+2,35+1,0+0,9)</t>
  </si>
  <si>
    <t>"4.np" 16,3+2,1+16,52+4,72+17,08+16,35+4,69+17,69+15,64+3,33+14,88+13,1+26,17</t>
  </si>
  <si>
    <t>"4.np" 0,06*(16,3+2,1+16,52+4,72+17,08+16,35+4,69+17,69+15,64+3,33+14,88+13,1+26,17)</t>
  </si>
  <si>
    <t>"4.np" 0,04*(16,3+2,1+16,52+4,72+17,08+16,35+4,69+17,69+15,64+3,33+14,88+13,1+26,17)</t>
  </si>
  <si>
    <t>"4.np" 25,25+4,13+5,11+15,08+15,1+1,21+4,2+3,83+7,46+2,89+1,57+2,37+7,49+2,62+12,94</t>
  </si>
  <si>
    <t>"D18 4.np" 1</t>
  </si>
  <si>
    <t>"D19 4.np" 1</t>
  </si>
  <si>
    <t>"D19c 4.np" 1</t>
  </si>
  <si>
    <t>"D23 4.np" 12</t>
  </si>
  <si>
    <t>"D27 4.np" 1</t>
  </si>
  <si>
    <t>"D27b 4.np" 2</t>
  </si>
  <si>
    <t>"D30 4.np" 1</t>
  </si>
  <si>
    <t>642944121RT3</t>
  </si>
  <si>
    <t xml:space="preserve">Poznámka k položce:_x000d_
včetně dodávky zárubně  70x197x11 cm</t>
  </si>
  <si>
    <t>"D07 4.np" 1</t>
  </si>
  <si>
    <t>"D14 4.np" 1</t>
  </si>
  <si>
    <t>"D12 4.np" 5</t>
  </si>
  <si>
    <t>"12a 4.np" 10</t>
  </si>
  <si>
    <t>"D15 4.np" 1</t>
  </si>
  <si>
    <t>"D21 4.np" 1</t>
  </si>
  <si>
    <t>"D28 4.np" 1</t>
  </si>
  <si>
    <t>"D26 4.np" 1</t>
  </si>
  <si>
    <t>"D26b 4.np" 1</t>
  </si>
  <si>
    <t>"D36 4.np" 1</t>
  </si>
  <si>
    <t>"D37 4.np" 1</t>
  </si>
  <si>
    <t>"402a" 2,1+0,5*(1,55+0,85+1,1*2)</t>
  </si>
  <si>
    <t>"403a" 4,72+2,2*(2,0*2+2,25*2+1,0*2)-0,7*1,97*2</t>
  </si>
  <si>
    <t>"405a" 4,69+2,2*(2,0*2+2,25*2+1,0*2)-0,7*1,97*2</t>
  </si>
  <si>
    <t>"407a" 2,2*(2,52*2+1,15*2)-0,7*1,97+3,33</t>
  </si>
  <si>
    <t>"411a" 2,2*(2,52*2+1,15*2)-0,7*1,97+3,36</t>
  </si>
  <si>
    <t>"412a" 4,74+2,2*(2,0*2+2,25*2+1,0*2)-0,7*1,97*2</t>
  </si>
  <si>
    <t>"414a" 4,71+2,2*(2,0*2+2,25*2+1,0*2)-0,7*1,97*2</t>
  </si>
  <si>
    <t>"416a" 2,02+0,5*(1,05*2+1,57*2)-0,5*0,7</t>
  </si>
  <si>
    <t>"418" 4,13+1,8*(2,38*2+1,6*2)-0,9*1,8</t>
  </si>
  <si>
    <t>"419" 5,11+2,2*(2,0*2+2,38*2+1,05*2)-0,9*1,97</t>
  </si>
  <si>
    <t>"422" 1,21+0,5*(0,85*2+1,4+0,8)</t>
  </si>
  <si>
    <t>"423" 4,2 + 0,5*(1,53*2+2,42*2)-0,5*0,9</t>
  </si>
  <si>
    <t>"426" 2,89+0,5*(1,46*2+1,77*2)-0,7*0,5*3</t>
  </si>
  <si>
    <t>"427" 1,57+0,5*(1,77*2+0,87*2)-0,7*0,5</t>
  </si>
  <si>
    <t>"428" 2,37+ 0,5*(2,43*2+0,9*2)-0,7*0,5</t>
  </si>
  <si>
    <t>"429" 7,49+2,2*(2,94*2+2,42*2)-(0,7*1,97+0,9*1,97)</t>
  </si>
  <si>
    <t>"430" 2,62+2,2*(2,42*2+0,95*2)-0,7*1,97</t>
  </si>
  <si>
    <t>"4.np" 16,3+2,1+16,52+4,72+17,08+16,35+4,69+17,69+15,64+3,33+14,88+13,09+26,17+8,39</t>
  </si>
  <si>
    <t>"4.np" 312/75</t>
  </si>
  <si>
    <t>"4.np" 6</t>
  </si>
  <si>
    <t>"4.np" 24</t>
  </si>
  <si>
    <t>"4.np" 4</t>
  </si>
  <si>
    <t>"4.np" 30 +2</t>
  </si>
  <si>
    <t>"01c 4.np"1</t>
  </si>
  <si>
    <t>"01c 4.np" 1</t>
  </si>
  <si>
    <t>"01d 4.np" 1</t>
  </si>
  <si>
    <t>765399718</t>
  </si>
  <si>
    <t>do instalačních šachet 4.NP</t>
  </si>
  <si>
    <t>-1664826657</t>
  </si>
  <si>
    <t>-1733716627</t>
  </si>
  <si>
    <t>764</t>
  </si>
  <si>
    <t>Konstrukce klempířské</t>
  </si>
  <si>
    <t>764242230R00</t>
  </si>
  <si>
    <t>Lemování trub z Cu, hladká krytina, D do 150 mm</t>
  </si>
  <si>
    <t>"06" 13</t>
  </si>
  <si>
    <t>764242240R00</t>
  </si>
  <si>
    <t>Lemování trub z Cu, hladká krytina, D do 200 mm</t>
  </si>
  <si>
    <t>"05" 14</t>
  </si>
  <si>
    <t>998764103R00</t>
  </si>
  <si>
    <t>Přesun hmot pro klempířské konstr., výšky do 24 m</t>
  </si>
  <si>
    <t>"4.np" 1+5+10+1+1+1+1+1+1+12+1+1+2+2+1</t>
  </si>
  <si>
    <t>"4.np D07" 1</t>
  </si>
  <si>
    <t>"D12, 4.np" 5</t>
  </si>
  <si>
    <t>"D12a,4.np" 10</t>
  </si>
  <si>
    <t>"D15, 4.np" 1</t>
  </si>
  <si>
    <t>"D18, 4.np"1</t>
  </si>
  <si>
    <t>D21, 4.np" 1</t>
  </si>
  <si>
    <t>"D26, 4.np" 1</t>
  </si>
  <si>
    <t>"D28, 4.np" 1</t>
  </si>
  <si>
    <t>"D36, 4.np" 1</t>
  </si>
  <si>
    <t>"D37, 4.np" 1</t>
  </si>
  <si>
    <t>"D19, 4.np" 1</t>
  </si>
  <si>
    <t>"D19c, 4.np" 1</t>
  </si>
  <si>
    <t>"D23,4.np" 12</t>
  </si>
  <si>
    <t>"D27, 4.np" 1</t>
  </si>
  <si>
    <t>"D27b,4.np" 2</t>
  </si>
  <si>
    <t>"4.np" 1+5+10+1+1+1</t>
  </si>
  <si>
    <t>"4.np" (0,8+2,0*2)*2 + (1,1+2,0*2)*12+(0,9+2,0*2)*3+(0,8+2,1*2)</t>
  </si>
  <si>
    <t>"4.np" 1+1+12+2+2+1</t>
  </si>
  <si>
    <t>"D24 , 4.np" 1</t>
  </si>
  <si>
    <t>"D14, 4.np" 1</t>
  </si>
  <si>
    <t>"D31, 4.np" 1</t>
  </si>
  <si>
    <t>"O01 4.np" 1</t>
  </si>
  <si>
    <t>"4.np"(0,7*2,0*2)*(1+5+10+1) + (0,8+4,0)*(1+1)+(0,9+4,0)*(1+2+1+1+1+1)</t>
  </si>
  <si>
    <t>"4.np" 134,64/100*30+2,1+4,72+4,69+3,33+3,36+4,74+4,71+2,02+4,13+5,11+1,21+4,2+3,83</t>
  </si>
  <si>
    <t>"4.np chodba" 134,64/100*30</t>
  </si>
  <si>
    <t>"401"(2*52,5+2*2,54-(1,1*13+0,8*4+0,9*6+1,85*2+2,69))/3</t>
  </si>
  <si>
    <t>"423" 1,4+1,0+1,53*2</t>
  </si>
  <si>
    <t>"425" 2,43*2+2,8*2-1,6</t>
  </si>
  <si>
    <t>"4.np" 2,1+4,72+4,69+3,33+3,36+4,74+4,71+2,02+4,13+5,11+1,21+4,2+3,83</t>
  </si>
  <si>
    <t>"4.np" 27*10</t>
  </si>
  <si>
    <t>"4.np" 375</t>
  </si>
  <si>
    <t>"4.np" 16,3+16,52+17,08+16,35+17,69+15,64+14,88+13,09+26,17+8,4+19,53</t>
  </si>
  <si>
    <t>"4.np" 5,7*24+3,2*24-(0,7*12+1,1*12)+6,7*6+4,1*4+3,77*2+4,05*4-0,9*3-1,2*2</t>
  </si>
  <si>
    <t>"4.np" 18,65+19,04+19,38+18,96+18,58+19,27+28,27+26,18+28,34+19,49+19,72+19,32+18,58</t>
  </si>
  <si>
    <t>".np" 36*1,0</t>
  </si>
  <si>
    <t>"4.np" 16,3+16,52+17,08+16,35+17,69+15,64+14,88+13,09+8,4</t>
  </si>
  <si>
    <t>"4.np" 7,09+19,53+26,17</t>
  </si>
  <si>
    <t>"402a" 2,2*(1,55*2+1,1*2)-0,7*1,97</t>
  </si>
  <si>
    <t>"403a" 2,2*(2,0*2+2,25*2+1,0*2)-0,7*1,97*2</t>
  </si>
  <si>
    <t>"405a" 2,2*(2,0*2+2,25*2+1,0*2)-0,7*1,97*2</t>
  </si>
  <si>
    <t>"407a" 2,2*(2,52*2+1,15*2)-0,7*1,97</t>
  </si>
  <si>
    <t>"411a" 2,2*(2,52*2+1,15*2)-0,7*1,97</t>
  </si>
  <si>
    <t>"412a" 2,2*(2,0*2+2,25*2+1,0*2)-0,7*1,97*2</t>
  </si>
  <si>
    <t>"414a" 2,2*(2,0*2+2,25*2+1,0*2)-0,7*1,97*2</t>
  </si>
  <si>
    <t>"416a" 2,2*(1,05*2+1,57*2)-1,97*0,7</t>
  </si>
  <si>
    <t>"418" 1,8*(2,38*2+1,6*2)-0,9*1,8</t>
  </si>
  <si>
    <t>"419" 2,2*(2,0*2+2,38*2+1,05*2)-0,9*1,97</t>
  </si>
  <si>
    <t>"422" 2,2*(0,85*2+1,4*2)-0,7*1,97</t>
  </si>
  <si>
    <t>"423" 1,8*(1,53+1,0*2)</t>
  </si>
  <si>
    <t>"426" 1,6*(1,46*2+1,77*2)-0,7*1,6*3</t>
  </si>
  <si>
    <t>"427" 1,6*(1,77*2+0,87*2)-0,7*1,6</t>
  </si>
  <si>
    <t>"428" 1,6*(2,43*2+0,9*2)-0,7*1,6</t>
  </si>
  <si>
    <t>"429" 2,2*(2,94*2+2,42*2)-(0,7*1,97+0,9*1,97)</t>
  </si>
  <si>
    <t>"430" 2,2*(2,42*2+0,95*2)-0,7*1,97</t>
  </si>
  <si>
    <t>"434" 1,5*2,0</t>
  </si>
  <si>
    <t>"401" 0,7*2,0*2</t>
  </si>
  <si>
    <t>"435" 1,5*2,0</t>
  </si>
  <si>
    <t>"417" 1,5*2,5</t>
  </si>
  <si>
    <t>"408" 1,5*(1,5+3,5+1,5)</t>
  </si>
  <si>
    <t>"408a" 1,5*(1,5+3,1+1,2)</t>
  </si>
  <si>
    <t>"409" 1,5*(1,25+5,0)</t>
  </si>
  <si>
    <t>"410" 1,5*3,0</t>
  </si>
  <si>
    <t>"421" 1,5*2,0</t>
  </si>
  <si>
    <t>286,6</t>
  </si>
  <si>
    <t>"4.np" 2,2*2+1,5*2+1,5*2+1,5*5+1,5*2+1,2+1,5+2,2*2+1,2+1,0+1,0+1,25+1,8*2+1,5*2+0,7*4</t>
  </si>
  <si>
    <t>1,8*4+1,1*4+0,9+2,2+1,5+1,25+1,0+1,0+37,6+11,5</t>
  </si>
  <si>
    <t>"ztratné 5%" 14,33</t>
  </si>
  <si>
    <t>"4.np" 4+10+1+1+1+2+4+1+12+2+1+2+1+2+2</t>
  </si>
  <si>
    <t>"402" 3,1*(3,4*2+5,69*2)+16,3</t>
  </si>
  <si>
    <t>"402a" 0,9*(1,1*2+1,55*2)+2,1</t>
  </si>
  <si>
    <t>"403" 3,1*(5,69*2+3,14*2)+16,52</t>
  </si>
  <si>
    <t>"403a" 0,9*(2,0*2+2,25*2)+4,72</t>
  </si>
  <si>
    <t>"404" 3,1*(3,24*2+5,69*2)+17,08</t>
  </si>
  <si>
    <t>"405" 3,1*(3,11*2+5,69*2)+16,35</t>
  </si>
  <si>
    <t>"405a" 0,9*(2,0*2+2,25*2)+4,69</t>
  </si>
  <si>
    <t>"406" 3,1*(3,35*2+5,69*2)+17,69</t>
  </si>
  <si>
    <t>"407" 3,1*(3,19*2+5,69*2)+15,64</t>
  </si>
  <si>
    <t>"407a" 0,9*(1,15*2+2,52*2)+3,33</t>
  </si>
  <si>
    <t>"408 a a" 3,1*(6,7*2+4,0*2)+2,4*4,09*2+14,88+13,2</t>
  </si>
  <si>
    <t>"409" 3,1*(6,7*2+3,77*2)+26,17+1,5*5,0</t>
  </si>
  <si>
    <t>"409a" 3,1*(2,0*2+4,05*2)+8,39</t>
  </si>
  <si>
    <t>"410" 3,1*(4,6*2+4,05*2)+19,53</t>
  </si>
  <si>
    <t>"411" 3,1*(3,23*2+5,69*2)+15,86</t>
  </si>
  <si>
    <t>"411a" 0,9*(1,15*2+2,52*2)+3,36</t>
  </si>
  <si>
    <t>"412" 3,1*(3,29*2+5,69*2)+17,35</t>
  </si>
  <si>
    <t>"412a" 0,9*(2,0*2+2,25*2)+4,74</t>
  </si>
  <si>
    <t>"413" 3,1*(3,33*2+5,69*2)+17,55</t>
  </si>
  <si>
    <t>"414" 3,1*(3,055*2+5,69*2)+16,05</t>
  </si>
  <si>
    <t>"414a" 0,9*(2,0*2+2,25*2)+4,71</t>
  </si>
  <si>
    <t>"415" 3,1*(3,115*2+5,69*2)+16,36</t>
  </si>
  <si>
    <t>"416" 3,1*(3,14*2+5,69*2)+16,95</t>
  </si>
  <si>
    <t>"416a" 0,9*(1,05*2+1,57*2)+2,02</t>
  </si>
  <si>
    <t>"401" 134,64*1,2+3,3*(52,52*2+2,54*2)</t>
  </si>
  <si>
    <t>"417" 3,1*(5,67*2+5,95*2)+25,25</t>
  </si>
  <si>
    <t>"418" 1,3*(2,38*2+1,6*2)+4,13</t>
  </si>
  <si>
    <t>"419" 0,9*(2,0*2+2,38*2)+5,11</t>
  </si>
  <si>
    <t>"420" 3,1*(2,47*2+5,67*2)+15,08</t>
  </si>
  <si>
    <t>"435" 3,1*(4,11*2+2,99*2)+12,94</t>
  </si>
  <si>
    <t>"431" 36,8 + 3,3*(5,7*2+7,64*2)</t>
  </si>
  <si>
    <t>"421" 3,1*(4,17*2+3,46*2)+15,1</t>
  </si>
  <si>
    <t>"422" 0,9*(0,85*2+1,4*2)+1,21</t>
  </si>
  <si>
    <t>"424" 0,9*(2,51*2+1,4*2)+3,83</t>
  </si>
  <si>
    <t>"423" 3,1*(2,42*2+1,53*2)+4,2-1,5*(1,53+1,0+0,6)</t>
  </si>
  <si>
    <t>"429" 0,9*(2,94*2+2,42*2)+7,49</t>
  </si>
  <si>
    <t>"430" 0,9*(0,95*2+2,42*2)+2,62</t>
  </si>
  <si>
    <t>"425" 3,1*(2,43*2+2,8*2)+7,46</t>
  </si>
  <si>
    <t>"426" 1,5*(1,46*2+1,77*2)+2,89</t>
  </si>
  <si>
    <t>"427" 1,5*(0,87*2+1,77*2)+1,57</t>
  </si>
  <si>
    <t>"428" 1,5*(2,43*2+0,9*2)+2,37</t>
  </si>
  <si>
    <t>"434" 3,3*(2,45*2+2,54*2)+7,09*1,2</t>
  </si>
  <si>
    <t>"434" 3,3*(2,45*2+2,54*2)-(1,97*2,2+0,8*1,97)+7,09*1,2</t>
  </si>
  <si>
    <t>"431" 37,0+3,5*(7,64*2+5,57*2+2,5*2+2,0*2)</t>
  </si>
  <si>
    <t>"401" 134,64</t>
  </si>
  <si>
    <t>"4.np" 20</t>
  </si>
  <si>
    <t>"02 4.np" 2</t>
  </si>
  <si>
    <t>"4.np" 3</t>
  </si>
  <si>
    <t>"4.np - 402-416" 1,25*2,08*13</t>
  </si>
  <si>
    <t>"417"3,5*(3,57+0,5)</t>
  </si>
  <si>
    <t>"402-416" 0,06*(18,65+19,04+19,38+18,96+18,58+19,27+28,27+26,18+28,34+19,49+19,72+19,32)</t>
  </si>
  <si>
    <t>" 4.np ve sprchách" 1,1*1,1*0,06*2</t>
  </si>
  <si>
    <t>"4.np" 18,65+19,04+19,38+18,96+15,58+19,27+28,27+26,18+28,34+19,49+19,72+19,32+18,58</t>
  </si>
  <si>
    <t>"403-404" 3,5*5,7</t>
  </si>
  <si>
    <t>"409-410" 3,5*6,7</t>
  </si>
  <si>
    <t>"414-415" 3,5*5,7</t>
  </si>
  <si>
    <t>"419"0,95*3,5</t>
  </si>
  <si>
    <t>"420-422" 3,5*(2,47*2+1,4)-(0,7*1,97*2+0,8*1,97)</t>
  </si>
  <si>
    <t>"424" 3,5*3,46-0,6*1,97+1,2*3,5-0,6*1,97</t>
  </si>
  <si>
    <t>"426"1,05*3,5</t>
  </si>
  <si>
    <t>"430"3,5*(2,43+1,05+1,35)-(0,7*1,97+0,9*1,97)</t>
  </si>
  <si>
    <t>"402-416" 0,14*(18,65+19,04+19,38+18,96+18,58+19,27+28,27+26,18+28,34+19,49+19,72+19,32)</t>
  </si>
  <si>
    <t>"4.np v podlaze" 6,2*25/1000*4+7,2*25/1000</t>
  </si>
  <si>
    <t>"412-413" 3,5*0,25*5,7</t>
  </si>
  <si>
    <t>"405-406" 3,5*0,3*5,7</t>
  </si>
  <si>
    <t>"425, 425a" 3,33+1,0</t>
  </si>
  <si>
    <t>"426-430" 10,23+4,2+7,46+1,4+5,64</t>
  </si>
  <si>
    <t>"418-422" 4,13+15,23+3,37+1,5+1,97+8,14</t>
  </si>
  <si>
    <t>"402" 3,3*(3,04*2+2,7*2)-(1,2*2,1+1,35*2,14+1,35*1,03)</t>
  </si>
  <si>
    <t>"403" 3,3*(3,15*2+5,69)-(1,35*2,14+1,2*2,1)</t>
  </si>
  <si>
    <t>"404" 3,3*(3,21*2+5,7)-(1,25*2,1+1,35*2,14)</t>
  </si>
  <si>
    <t>"405" 3,3*(3,17*2+5,7)-(1,35*2,14+1,25*2,1)</t>
  </si>
  <si>
    <t>"406" 3,3*(3,07*2+5,7)-(1,35*2,14+1,25*2,1)</t>
  </si>
  <si>
    <t>"407" 3,3*(3,19*2+5,7*2)-(1,35*2,14+1,25*2,1)</t>
  </si>
  <si>
    <t>"408" 3,3*(4,09*2+6,7*2)-(1,93*2,13+0,8*1,97)</t>
  </si>
  <si>
    <t>"410" 3,3*(4,05*2+6,7)-(1,93*2,13+1,25*2,1)</t>
  </si>
  <si>
    <t>"411" 3,3*(3,23*2+5,7*2)-(1,35*2,14+1,25*2,1)</t>
  </si>
  <si>
    <t>"412" 3,3*(3,27*2+5,7)-(1,35*2,14+1,25*2,1)</t>
  </si>
  <si>
    <t>"413" 3,3*(3,2*2+5,7)-(1,35*2,14+1,25*2,1)</t>
  </si>
  <si>
    <t>"414" 3,3*(3,07*2+5,7)-(1,35*2,14+1,25*2,1)</t>
  </si>
  <si>
    <t>"415" 3,3*(3,1*2+5,7)-(1,35*2,14+1,25*2,1)</t>
  </si>
  <si>
    <t>"416" 3,3*(5,69*2+3,14*2)-(1,35*1,03*2+1,25*2,1)</t>
  </si>
  <si>
    <t>"417" 3,3*(3,42+4,06+3,7)-(0,8*1,97+1,35*2,14)</t>
  </si>
  <si>
    <t>"418" 3,3*(1,53*2+2,38*2)-0,8*1,97</t>
  </si>
  <si>
    <t>"419" 3,3*(5,95+4,04+2,85+2,0+1,46)-(1,35*2,14*2+0,9*1,97)</t>
  </si>
  <si>
    <t>"422" 3,3*(2,82*2+0,1+1,4*2+0,1+1,25*2+2,47*2)-(0,9*1,97*2+1,05*2,14*3)</t>
  </si>
  <si>
    <t>"423" 3,3*(4,11*2+3,0*2)-(0,8*1,97+1,35*2,14)</t>
  </si>
  <si>
    <t>"424" 3,3*(3,46+4,37*2)-(0,8*1,97+1,35*2,14)</t>
  </si>
  <si>
    <t>"425" 3,3*(1,2*2+3,46)-1,35*2,14</t>
  </si>
  <si>
    <t>"426" 3,3*(4,04*2+2,42*2)-(0,9*1,97+1,35*2,14)</t>
  </si>
  <si>
    <t>"427" 3,3*(2,42*2+1,53*2)-0,9*1,97</t>
  </si>
  <si>
    <t>"428-430" 3,3*(2,43*2+5,67*2)-(0,9*1,97*2+1,35*2,14+1,05*2,14*2)</t>
  </si>
  <si>
    <t>"rozvadeče 4.np" 1,2*3</t>
  </si>
  <si>
    <t>"hydrant 4.np" 1,2*2</t>
  </si>
  <si>
    <t>"4.np" 2*0,5</t>
  </si>
  <si>
    <t>"4.np" 2,4*2+3,5*2+3,5+3,5*2</t>
  </si>
  <si>
    <t>"hydrant a rozvaděče 4.np" 0,6*1,0*0,2*3+0,75*0,75*0,3</t>
  </si>
  <si>
    <t>"stoupačky 4.np" 22*0,4</t>
  </si>
  <si>
    <t>"4.np" 8,8</t>
  </si>
  <si>
    <t>"4.np" 139,6</t>
  </si>
  <si>
    <t>"4.np, I nosniky v podlaze" 10</t>
  </si>
  <si>
    <t>"4.np topení a kanalizace" 7</t>
  </si>
  <si>
    <t>"4.np"2</t>
  </si>
  <si>
    <t>(158+56,3)*2</t>
  </si>
  <si>
    <t>(158+56,3)</t>
  </si>
  <si>
    <t>215,6*10</t>
  </si>
  <si>
    <t>158+56,3-5,6-1,4</t>
  </si>
  <si>
    <t>181</t>
  </si>
  <si>
    <t>356</t>
  </si>
  <si>
    <t>213,445</t>
  </si>
  <si>
    <t>D.1.1.A - REKONSTRUKCE STŘECHY</t>
  </si>
  <si>
    <t>D.1.1.A.1 - Architektonické a stavebně technické řešení</t>
  </si>
  <si>
    <t>Pardubický kraj, Komenského náměstí 125, Pardubice</t>
  </si>
  <si>
    <t>27768180</t>
  </si>
  <si>
    <t>Uschemer s.r.o., Wolkerova 36, Šumperk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</si>
  <si>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</si>
  <si>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</si>
  <si>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</si>
  <si>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</si>
  <si>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</si>
  <si>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</si>
  <si>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</si>
  <si>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</si>
  <si>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HSV</t>
  </si>
  <si>
    <t>Práce a dodávky HSV</t>
  </si>
  <si>
    <t>Ostatní konstrukce a práce, bourání</t>
  </si>
  <si>
    <t>941111122</t>
  </si>
  <si>
    <t>Montáž lešení řadového trubkového lehkého s podlahami zatížení do 200 kg/m2 š do 1,2 m v do 25 m</t>
  </si>
  <si>
    <t>-1223208453</t>
  </si>
  <si>
    <t>(54,95+1,2*2)*16,0</t>
  </si>
  <si>
    <t>(6,57+6,24+1,2*2)*16,0</t>
  </si>
  <si>
    <t>(11,27*2*1,2)*16,0</t>
  </si>
  <si>
    <t>(6,17+8,82+6,015)*16,0</t>
  </si>
  <si>
    <t>(14,73+1,2*2)*16,0</t>
  </si>
  <si>
    <t>(6,015+8,61+6,17)*16,0</t>
  </si>
  <si>
    <t>(11,42+1,2*2)*16,0</t>
  </si>
  <si>
    <t>(17,53+1,2*2)*16,0</t>
  </si>
  <si>
    <t>941111222</t>
  </si>
  <si>
    <t>Příplatek k lešení řadovému trubkovému lehkému s podlahami š 1,2 m v 25 m za první a ZKD den použití</t>
  </si>
  <si>
    <t>1037692651</t>
  </si>
  <si>
    <t>3076,608*90 "Přepočtené koeficientem množství</t>
  </si>
  <si>
    <t>941111822</t>
  </si>
  <si>
    <t>Demontáž lešení řadového trubkového lehkého s podlahami zatížení do 200 kg/m2 š do 1,2 m v do 25 m</t>
  </si>
  <si>
    <t>-991516612</t>
  </si>
  <si>
    <t>997</t>
  </si>
  <si>
    <t>Přesun sutě</t>
  </si>
  <si>
    <t>997002611</t>
  </si>
  <si>
    <t>Nakládání suti a vybouraných hmot</t>
  </si>
  <si>
    <t>86871627</t>
  </si>
  <si>
    <t>997013117</t>
  </si>
  <si>
    <t>Vnitrostaveništní doprava suti a vybouraných hmot pro budovy v do 24 m s použitím mechanizace</t>
  </si>
  <si>
    <t>-252291342</t>
  </si>
  <si>
    <t>997013501</t>
  </si>
  <si>
    <t>Odvoz suti a vybouraných hmot na skládku nebo meziskládku do 1 km se složením</t>
  </si>
  <si>
    <t>2116174349</t>
  </si>
  <si>
    <t>997013509</t>
  </si>
  <si>
    <t>Příplatek k odvozu suti a vybouraných hmot na skládku ZKD 1 km přes 1 km</t>
  </si>
  <si>
    <t>-1107858422</t>
  </si>
  <si>
    <t>119,356*10 "Přepočtené koeficientem množství</t>
  </si>
  <si>
    <t>997013603</t>
  </si>
  <si>
    <t>Poplatek za uložení na skládce (skládkovné) stavebního odpadu cihelného kód odpadu 17 01 02</t>
  </si>
  <si>
    <t>-616752051</t>
  </si>
  <si>
    <t>997013631</t>
  </si>
  <si>
    <t>Poplatek za uložení na skládce (skládkovné) stavebního odpadu směsného kód odpadu 17 09 04</t>
  </si>
  <si>
    <t>-1641653852</t>
  </si>
  <si>
    <t>997013811</t>
  </si>
  <si>
    <t>Poplatek za uložení na skládce (skládkovné) stavebního odpadu dřevěného kód odpadu 17 02 01</t>
  </si>
  <si>
    <t>-801532730</t>
  </si>
  <si>
    <t>PSV</t>
  </si>
  <si>
    <t>Práce a dodávky PSV</t>
  </si>
  <si>
    <t>762</t>
  </si>
  <si>
    <t>Konstrukce tesařské</t>
  </si>
  <si>
    <t>762083111</t>
  </si>
  <si>
    <t>Impregnace řeziva proti dřevokaznému hmyzu a houbám máčením třída ohrožení 1 a 2</t>
  </si>
  <si>
    <t>-1372340833</t>
  </si>
  <si>
    <t>latě</t>
  </si>
  <si>
    <t>1570,249/0,15*0,06*0,04</t>
  </si>
  <si>
    <t>1471,152*0,06*0,04</t>
  </si>
  <si>
    <t>fošny plošiny pro žebřík</t>
  </si>
  <si>
    <t>0,203+0,315</t>
  </si>
  <si>
    <t>6,298*0,025</t>
  </si>
  <si>
    <t>762083111.R00</t>
  </si>
  <si>
    <t>Impregnace řeziva proti dřevokaznému hmyzu a houbám stříkáním, gel - ochrana původních i nových prvků krovu</t>
  </si>
  <si>
    <t>-937505349</t>
  </si>
  <si>
    <t>Impregnace stříkaným gelem</t>
  </si>
  <si>
    <t>762331934</t>
  </si>
  <si>
    <t>Vyřezání části střešní vazby průřezové plochy řeziva do 288 cm2 délky přes 8 m</t>
  </si>
  <si>
    <t>-1060766523</t>
  </si>
  <si>
    <t>11,1+10,1+9,8+10,3+9,9+11,1+10,1+9,6</t>
  </si>
  <si>
    <t>10,0+9,8+11,2+9,7+10,4+11,3+11,0+10,7</t>
  </si>
  <si>
    <t>762332141</t>
  </si>
  <si>
    <t>Montáž vázaných kcí krovů pravidelných z hraněného řeziva plochy do 120 cm2 s ocelovými spojkami</t>
  </si>
  <si>
    <t>649778229</t>
  </si>
  <si>
    <t>plošina pro žebřík - zavětrování</t>
  </si>
  <si>
    <t>12*1,28</t>
  </si>
  <si>
    <t>zarážka pro žebřík</t>
  </si>
  <si>
    <t>1,0</t>
  </si>
  <si>
    <t>60512127</t>
  </si>
  <si>
    <t>hranol stavební řezivo průřezu do 120cm2</t>
  </si>
  <si>
    <t>1742689629</t>
  </si>
  <si>
    <t>12*1,28*0,04*0,2*1,05</t>
  </si>
  <si>
    <t>1,0*0,4*0,2*1,05</t>
  </si>
  <si>
    <t>762332142</t>
  </si>
  <si>
    <t>Montáž vázaných kcí krovů pravidelných z hraněného řeziva plochy do 224 cm2 s ocelovými spojkami</t>
  </si>
  <si>
    <t>928085326</t>
  </si>
  <si>
    <t>plošina pro žebřík</t>
  </si>
  <si>
    <t>4*4,92</t>
  </si>
  <si>
    <t>60512132</t>
  </si>
  <si>
    <t>hranol stavební řezivo průřezu do 224cm2</t>
  </si>
  <si>
    <t>-164261310</t>
  </si>
  <si>
    <t>4*4,92*0,08*0,2*1,05</t>
  </si>
  <si>
    <t>762332923</t>
  </si>
  <si>
    <t>Doplnění části střešní vazby z hranolů průřezové plochy do 288 cm2 včetně materiálu</t>
  </si>
  <si>
    <t>891203954</t>
  </si>
  <si>
    <t>762341017</t>
  </si>
  <si>
    <t>Bednění střech rovných z desek OSB tl 25 mm na sraz šroubovaných na krokve</t>
  </si>
  <si>
    <t>-992191381</t>
  </si>
  <si>
    <t>4,92*1,28</t>
  </si>
  <si>
    <t>762341210</t>
  </si>
  <si>
    <t>Montáž bednění střech rovných a šikmých sklonu do 60° z hrubých prken na sraz</t>
  </si>
  <si>
    <t>-1647754362</t>
  </si>
  <si>
    <t>Plocha střechy</t>
  </si>
  <si>
    <t>(8,61+8,82)*8,88+(7,365*2+5,635*2)*8,88/2</t>
  </si>
  <si>
    <t>(11,27+11,42)*8,88/2</t>
  </si>
  <si>
    <t>2*6,17*10,5</t>
  </si>
  <si>
    <t>2*6,015*10,06+2*7,635*10,06/2</t>
  </si>
  <si>
    <t>1,32*2*10,06+2*7,365*10,06/2</t>
  </si>
  <si>
    <t>2*20,29*8,88</t>
  </si>
  <si>
    <t>2*(17,53-5,635)*8,88</t>
  </si>
  <si>
    <t>60515111</t>
  </si>
  <si>
    <t>řezivo jehličnaté boční prkno 20-30mm</t>
  </si>
  <si>
    <t>309205047</t>
  </si>
  <si>
    <t>1370,617*0,03*1,05</t>
  </si>
  <si>
    <t>762342311</t>
  </si>
  <si>
    <t>Montáž laťování na střechách složitých sklonu do 60° osové vzdálenosti do 150 mm</t>
  </si>
  <si>
    <t>50894797</t>
  </si>
  <si>
    <t>římsa</t>
  </si>
  <si>
    <t>(7,27+20,19+0,95*2+15,43+20,03+7,37)*1,2</t>
  </si>
  <si>
    <t>(7,22+10,22+6,17+0,95*2+7,91+5,92*2+13,53+0,95*2+10,12+6,17+10,07+7,12)*1,2</t>
  </si>
  <si>
    <t>60514106</t>
  </si>
  <si>
    <t>řezivo jehličnaté lať pevnostní třída S10-13 průřez 40x60mm</t>
  </si>
  <si>
    <t>2091524997</t>
  </si>
  <si>
    <t>1570,249/0,15*0,06*0,04*1,1</t>
  </si>
  <si>
    <t>762342441</t>
  </si>
  <si>
    <t>Montáž lišt trojúhelníkových nebo kontralatí na střechách sklonu do 60°</t>
  </si>
  <si>
    <t>-1102054684</t>
  </si>
  <si>
    <t>střecha</t>
  </si>
  <si>
    <t>24*10,06</t>
  </si>
  <si>
    <t>36*8,88*2</t>
  </si>
  <si>
    <t>(17*8,88+5*8,88)*2</t>
  </si>
  <si>
    <t>-188590726</t>
  </si>
  <si>
    <t>1471,152*0,06*0,04*1,1</t>
  </si>
  <si>
    <t>762342811</t>
  </si>
  <si>
    <t>Demontáž laťování střech z latí osové vzdálenosti do 0,22 m</t>
  </si>
  <si>
    <t>-2096982295</t>
  </si>
  <si>
    <t>762395000</t>
  </si>
  <si>
    <t>Spojovací prostředky krovů, bednění, laťování, nadstřešních konstrukcí</t>
  </si>
  <si>
    <t>-1830185636</t>
  </si>
  <si>
    <t>998762103</t>
  </si>
  <si>
    <t>Přesun hmot tonážní pro kce tesařské v objektech v do 24 m</t>
  </si>
  <si>
    <t>1732828181</t>
  </si>
  <si>
    <t>764001891</t>
  </si>
  <si>
    <t>Demontáž úžlabí do suti</t>
  </si>
  <si>
    <t>-1879129769</t>
  </si>
  <si>
    <t>85,8+9,6</t>
  </si>
  <si>
    <t>764002812</t>
  </si>
  <si>
    <t>Demontáž okapového plechu do suti v krytině skládané</t>
  </si>
  <si>
    <t>-2125072955</t>
  </si>
  <si>
    <t>205,0</t>
  </si>
  <si>
    <t>764002861</t>
  </si>
  <si>
    <t>Demontáž oplechování říms a ozdobných prvků do suti</t>
  </si>
  <si>
    <t>-1669088906</t>
  </si>
  <si>
    <t>347,0</t>
  </si>
  <si>
    <t>764231466</t>
  </si>
  <si>
    <t>Oplechování úžlabí z Cu plechu rš 500 mm</t>
  </si>
  <si>
    <t>-1257717044</t>
  </si>
  <si>
    <t>8/K</t>
  </si>
  <si>
    <t>1,6*6</t>
  </si>
  <si>
    <t>764231472</t>
  </si>
  <si>
    <t>Oplechování úžlabí z Cu plechu rš 1000 mm</t>
  </si>
  <si>
    <t>-256123366</t>
  </si>
  <si>
    <t>2/K</t>
  </si>
  <si>
    <t>12,0*4</t>
  </si>
  <si>
    <t>3/K</t>
  </si>
  <si>
    <t>10,5*2</t>
  </si>
  <si>
    <t>4/K</t>
  </si>
  <si>
    <t>4,2*4</t>
  </si>
  <si>
    <t>764232432</t>
  </si>
  <si>
    <t>Oplechování rovné okapové hrany z Cu plechu rš 200 mm</t>
  </si>
  <si>
    <t>628056256</t>
  </si>
  <si>
    <t>10/K</t>
  </si>
  <si>
    <t>764238404</t>
  </si>
  <si>
    <t>Oplechování římsy rovné mechanicky kotvené z Cu plechu rš 330 mm</t>
  </si>
  <si>
    <t>900841222</t>
  </si>
  <si>
    <t>6/K</t>
  </si>
  <si>
    <t>175,0</t>
  </si>
  <si>
    <t>7/K</t>
  </si>
  <si>
    <t>167,0</t>
  </si>
  <si>
    <t>9/K</t>
  </si>
  <si>
    <t>1,25*4</t>
  </si>
  <si>
    <t>764331414</t>
  </si>
  <si>
    <t>Lemování rovných zdí střech s krytinou skládanou z Cu plechu rš 330 mm</t>
  </si>
  <si>
    <t>1590840014</t>
  </si>
  <si>
    <t>K/1</t>
  </si>
  <si>
    <t>lemování vikýřů</t>
  </si>
  <si>
    <t>2,5*10</t>
  </si>
  <si>
    <t>764331420.5XK</t>
  </si>
  <si>
    <t>Lemování komína střech s krytinou skládanou z Cu plechu - 5/K</t>
  </si>
  <si>
    <t>-445272165</t>
  </si>
  <si>
    <t>998764103</t>
  </si>
  <si>
    <t>Přesun hmot tonážní pro konstrukce klempířské v objektech v do 24 m</t>
  </si>
  <si>
    <t>-1644078141</t>
  </si>
  <si>
    <t>765</t>
  </si>
  <si>
    <t>Krytina skládaná</t>
  </si>
  <si>
    <t>765111204.R00</t>
  </si>
  <si>
    <t>Montáž krytiny keramické hřebenová vysoká větrací mřížka s hřebenem</t>
  </si>
  <si>
    <t>-1295432519</t>
  </si>
  <si>
    <t>2a/OV</t>
  </si>
  <si>
    <t>30,0</t>
  </si>
  <si>
    <t>59660204</t>
  </si>
  <si>
    <t>mřížka ochranná větrací s vysokým větracím průřezem s hřebenem</t>
  </si>
  <si>
    <t>-684971256</t>
  </si>
  <si>
    <t>30*1,05 "Přepočtené koeficientem množství</t>
  </si>
  <si>
    <t>765111821</t>
  </si>
  <si>
    <t>Demontáž krytiny keramické hladké sklonu do 30° na sucho do suti</t>
  </si>
  <si>
    <t>-141765931</t>
  </si>
  <si>
    <t>765113111.WNR</t>
  </si>
  <si>
    <t>Krytina keramická okapová hrana s ochranným větracím pásem plastovým</t>
  </si>
  <si>
    <t>-1743704080</t>
  </si>
  <si>
    <t>2b/OV</t>
  </si>
  <si>
    <t>440,0</t>
  </si>
  <si>
    <t>765114021</t>
  </si>
  <si>
    <t>Krytina keramická bobrovka režná šupinové krytí sklonu do 30° na sucho</t>
  </si>
  <si>
    <t>-1137652824</t>
  </si>
  <si>
    <t>31140190</t>
  </si>
  <si>
    <t>vrut ocelový FeZn zápustná hlava drážka hvězdicová částečný závit 4,5x45mm</t>
  </si>
  <si>
    <t>100 kus</t>
  </si>
  <si>
    <t>-1617641231</t>
  </si>
  <si>
    <t>38,6 tašky na m2, 2 vruty na tašku / balení 100ks</t>
  </si>
  <si>
    <t>1571*38,6*2/100</t>
  </si>
  <si>
    <t>zaokrouhlení</t>
  </si>
  <si>
    <t>0,188</t>
  </si>
  <si>
    <t>765114251</t>
  </si>
  <si>
    <t>Krytina keramická bobrovka nárožní hrana z hřebenáčů režných do malty</t>
  </si>
  <si>
    <t>-174934322</t>
  </si>
  <si>
    <t>6*10,5</t>
  </si>
  <si>
    <t>765114351</t>
  </si>
  <si>
    <t>Krytina keramická bobrovka hřeben z hřebenáčů režných zplna do malty</t>
  </si>
  <si>
    <t>1821645921</t>
  </si>
  <si>
    <t>Střecha</t>
  </si>
  <si>
    <t>5,98+21,92+21,68+5,984</t>
  </si>
  <si>
    <t>10,6+6,64</t>
  </si>
  <si>
    <t>10*1,5</t>
  </si>
  <si>
    <t>765114511</t>
  </si>
  <si>
    <t>Krytina keramická bobrovka štítová hrana z okrajových tašek režných do malty</t>
  </si>
  <si>
    <t>-2014122719</t>
  </si>
  <si>
    <t>4*10,06</t>
  </si>
  <si>
    <t>765115022</t>
  </si>
  <si>
    <t>Montáž keramické speciální tašky (větrací, protisněhovém, prostupové) bobrovky do malty</t>
  </si>
  <si>
    <t>535055980</t>
  </si>
  <si>
    <t>3a/OV - 42ks/100m2 střechy</t>
  </si>
  <si>
    <t>1370/100*42</t>
  </si>
  <si>
    <t>dorovnání</t>
  </si>
  <si>
    <t>0,6</t>
  </si>
  <si>
    <t>3e/OV</t>
  </si>
  <si>
    <t>59660026</t>
  </si>
  <si>
    <t>taška bobrovka režná větrací</t>
  </si>
  <si>
    <t>1742891039</t>
  </si>
  <si>
    <t>523,636363636364*1,1 "Přepočtené koeficientem množství</t>
  </si>
  <si>
    <t>59660252</t>
  </si>
  <si>
    <t>taška prostupová kovová pro keramickou krytinu bobrovka</t>
  </si>
  <si>
    <t>190672686</t>
  </si>
  <si>
    <t>765115302</t>
  </si>
  <si>
    <t>Montáž střešního výlezu plochy jednotlivě přes 0,25 m2 pro keramickou krytinu</t>
  </si>
  <si>
    <t>-1317339166</t>
  </si>
  <si>
    <t>1/OV</t>
  </si>
  <si>
    <t>596601OV</t>
  </si>
  <si>
    <t>vikýř 600x600mm</t>
  </si>
  <si>
    <t>370432919</t>
  </si>
  <si>
    <t>765115401</t>
  </si>
  <si>
    <t>Montáž protisněhového háku pro keramickou krytinu</t>
  </si>
  <si>
    <t>1897707554</t>
  </si>
  <si>
    <t>3b/OV</t>
  </si>
  <si>
    <t>596600SH</t>
  </si>
  <si>
    <t>taška bobrovka lopatkový zachytávač sněhu</t>
  </si>
  <si>
    <t>-1682296747</t>
  </si>
  <si>
    <t>765115421</t>
  </si>
  <si>
    <t>Montáž bezpečnostního háku pro keramickou krytinu</t>
  </si>
  <si>
    <t>-491281438</t>
  </si>
  <si>
    <t>3c/OV</t>
  </si>
  <si>
    <t>59660887</t>
  </si>
  <si>
    <t>hák Pz bezpečnostní střešní d 220mm</t>
  </si>
  <si>
    <t>sada</t>
  </si>
  <si>
    <t>-2042744091</t>
  </si>
  <si>
    <t>765191023</t>
  </si>
  <si>
    <t>Montáž pojistné hydroizolační nebo parotěsné kladené ve sklonu přes 20° s lepenými spoji na bednění</t>
  </si>
  <si>
    <t>-151180264</t>
  </si>
  <si>
    <t>28329217</t>
  </si>
  <si>
    <t>fólie podkladní pro doplňkovou hydroizolační vrstvu pod krytinu či do třípláštových větraných střech 150g/m2</t>
  </si>
  <si>
    <t>571067069</t>
  </si>
  <si>
    <t>1570,249*1,1 "Přepočtené koeficientem množství</t>
  </si>
  <si>
    <t>765192001</t>
  </si>
  <si>
    <t>Nouzové (provizorní) zakrytí střechy plachtou</t>
  </si>
  <si>
    <t>1245865131</t>
  </si>
  <si>
    <t>1370,617</t>
  </si>
  <si>
    <t>998765103</t>
  </si>
  <si>
    <t>Přesun hmot tonážní pro krytiny skládané v objektech v do 24 m</t>
  </si>
  <si>
    <t>798615533</t>
  </si>
  <si>
    <t>Konstrukce zámečnické</t>
  </si>
  <si>
    <t>767851104</t>
  </si>
  <si>
    <t>Montáž lávek komínových - kompletní celé lávky</t>
  </si>
  <si>
    <t>1550068601</t>
  </si>
  <si>
    <t>1a/OV</t>
  </si>
  <si>
    <t>0,8</t>
  </si>
  <si>
    <t>55344680</t>
  </si>
  <si>
    <t>lávka komínová 250x1000mm</t>
  </si>
  <si>
    <t>-176804174</t>
  </si>
  <si>
    <t>55344688</t>
  </si>
  <si>
    <t>šroub k lávce komínová sada 4 kusy</t>
  </si>
  <si>
    <t>-212886385</t>
  </si>
  <si>
    <t>767861010.R00</t>
  </si>
  <si>
    <t>Montáž vnitřních kovových žebříků přímých délky do 5 m</t>
  </si>
  <si>
    <t>1148553813</t>
  </si>
  <si>
    <t>4/OV</t>
  </si>
  <si>
    <t>44983029</t>
  </si>
  <si>
    <t>žebřík výstupový teleskopický přímý z eloxovaného hliníku dl 5m</t>
  </si>
  <si>
    <t>546750588</t>
  </si>
  <si>
    <t>767995111</t>
  </si>
  <si>
    <t>Montáž atypických zámečnických konstrukcí hmotnosti do 5 kg</t>
  </si>
  <si>
    <t>kg</t>
  </si>
  <si>
    <t>-748912250</t>
  </si>
  <si>
    <t>závěsná hrazda pro žebřík, kotveno do dřeva - L40x40x5</t>
  </si>
  <si>
    <t>2,5</t>
  </si>
  <si>
    <t>13010416</t>
  </si>
  <si>
    <t>úhelník ocelový rovnostranný jakost 11 375 40x40x5mm</t>
  </si>
  <si>
    <t>1206650720</t>
  </si>
  <si>
    <t>2,500/1000*1,1</t>
  </si>
  <si>
    <t>31142010</t>
  </si>
  <si>
    <t>vrut ocelový FeZn zápustná hlava drážka hvězdicová plný závit 6x80mm</t>
  </si>
  <si>
    <t>1532091003</t>
  </si>
  <si>
    <t>6/100</t>
  </si>
  <si>
    <t>998767103</t>
  </si>
  <si>
    <t>Přesun hmot tonážní pro zámečnické konstrukce v objektech v do 24 m</t>
  </si>
  <si>
    <t>-1977904425</t>
  </si>
  <si>
    <t>D.1.1.A.2 - Zařízení proti blesku</t>
  </si>
  <si>
    <t>Úroveň 3:</t>
  </si>
  <si>
    <t>D.1.1.A.2-01 - Demontážní práce</t>
  </si>
  <si>
    <t>01-1 - Demontáže jímací soustavy</t>
  </si>
  <si>
    <t>01-2 - Ostatní nespecifikované náklady</t>
  </si>
  <si>
    <t>01-1</t>
  </si>
  <si>
    <t>Demontáže jímací soustavy</t>
  </si>
  <si>
    <t>741421831</t>
  </si>
  <si>
    <t>Demontáž drátu nebo lana svodového vedení D do 8 mm šikmá střecha</t>
  </si>
  <si>
    <t>796558278</t>
  </si>
  <si>
    <t>741421843</t>
  </si>
  <si>
    <t>Demontáž svorky šroubové hromosvodné se 2 šrouby</t>
  </si>
  <si>
    <t>-1733307247</t>
  </si>
  <si>
    <t>741421851</t>
  </si>
  <si>
    <t>Demontáž vedení hromosvodné-podpěra střešní pod hřeben</t>
  </si>
  <si>
    <t>422810484</t>
  </si>
  <si>
    <t>01-2</t>
  </si>
  <si>
    <t>Ostatní nespecifikované náklady</t>
  </si>
  <si>
    <t>091003000_R1</t>
  </si>
  <si>
    <t>Ostatní náklady bez rozlišení</t>
  </si>
  <si>
    <t>kpl</t>
  </si>
  <si>
    <t>1024</t>
  </si>
  <si>
    <t>1547281390</t>
  </si>
  <si>
    <t>D.1.1.A.2-02 - Jímací soustava</t>
  </si>
  <si>
    <t>02-1 - Jímací soustava</t>
  </si>
  <si>
    <t>02-2 - Ostatní náklady</t>
  </si>
  <si>
    <t>02-1</t>
  </si>
  <si>
    <t>741420002</t>
  </si>
  <si>
    <t>Montáž drát nebo lano hromosvodné svodové D přes 10mm s podpěrou</t>
  </si>
  <si>
    <t>1364614185</t>
  </si>
  <si>
    <t>SMS11</t>
  </si>
  <si>
    <t>AlMgSi 8 T/4 - Drát uzemňovací, měkký, průměr 8mm/50mm2, 1m=0,135kg 1kg=7,40m</t>
  </si>
  <si>
    <t>1118875903</t>
  </si>
  <si>
    <t>SMS563</t>
  </si>
  <si>
    <t>PV pod hřebenáče nerez/plast s držákem, nastavitelná</t>
  </si>
  <si>
    <t>-791623185</t>
  </si>
  <si>
    <t>315251304</t>
  </si>
  <si>
    <t>-2147240743</t>
  </si>
  <si>
    <t>SMS562</t>
  </si>
  <si>
    <t>Držák vedení do plochy střechy s prolisovanou vzpěrou (tašková krytina), nerez,délka 335 mm, průměr vodiče do 8 mm</t>
  </si>
  <si>
    <t>-2137195494</t>
  </si>
  <si>
    <t>741420021</t>
  </si>
  <si>
    <t>Montáž svorka hromosvodná se 2 šrouby</t>
  </si>
  <si>
    <t>-294098575</t>
  </si>
  <si>
    <t>20-14</t>
  </si>
  <si>
    <t>Spojovací svorka paralelní, pro kruhový vodič Rd 7-10 / 7-10, nerezová ocel (V2A)</t>
  </si>
  <si>
    <t>110359078</t>
  </si>
  <si>
    <t>-1264412827</t>
  </si>
  <si>
    <t>SMS17</t>
  </si>
  <si>
    <t>SO - Svorka okapová FeZn, s příchytkou, zaoblení 16-22 mm, Rd 8-10</t>
  </si>
  <si>
    <t>KS</t>
  </si>
  <si>
    <t>-823193060</t>
  </si>
  <si>
    <t>741420083</t>
  </si>
  <si>
    <t>Montáž vedení hromosvodné-štítek k označení svodu</t>
  </si>
  <si>
    <t>-1853105318</t>
  </si>
  <si>
    <t>SMS10</t>
  </si>
  <si>
    <t>Označovací štítek Al s vyraženým číslem pro Rd 7-10/Fl 30</t>
  </si>
  <si>
    <t>-1498993149</t>
  </si>
  <si>
    <t>741420002.1</t>
  </si>
  <si>
    <t>1228779129</t>
  </si>
  <si>
    <t>1976805233</t>
  </si>
  <si>
    <t>741420031</t>
  </si>
  <si>
    <t>Montáž svorka hromosvodná na potrubí D do 200 mm se zhotovením</t>
  </si>
  <si>
    <t>1129766704</t>
  </si>
  <si>
    <t>pol207</t>
  </si>
  <si>
    <t>Držák vedení na okapový svod průměru 50-120 mm, materiál nerez, průměr drátu 6-8 mm, váha 45g</t>
  </si>
  <si>
    <t>33144111</t>
  </si>
  <si>
    <t>741420001</t>
  </si>
  <si>
    <t>Montáž drát nebo lano hromosvodné svodové D do 10 mm s podpěrou</t>
  </si>
  <si>
    <t>569242112</t>
  </si>
  <si>
    <t>1020714923</t>
  </si>
  <si>
    <t>20-16</t>
  </si>
  <si>
    <t xml:space="preserve">Podpěra vedení do zdiva plastová, výška podpěry (vzdálenost od stěny) 55mm, barva černá, s upínacím třmenem pro vodič pr.8mm,otvor se závitem </t>
  </si>
  <si>
    <t>703233108</t>
  </si>
  <si>
    <t>741430004</t>
  </si>
  <si>
    <t>Montáž tyč jímací délky do 3 m na střešní hřeben</t>
  </si>
  <si>
    <t>817530509</t>
  </si>
  <si>
    <t>pol280</t>
  </si>
  <si>
    <t>Jímač trubkový Rd 16/10mm 3000mm AlMgSi klín</t>
  </si>
  <si>
    <t>-1597772723</t>
  </si>
  <si>
    <t>SMS15</t>
  </si>
  <si>
    <t>Držák jímací tyče na střešní krov, horní, FeZn</t>
  </si>
  <si>
    <t>-1742925332</t>
  </si>
  <si>
    <t>SMS16</t>
  </si>
  <si>
    <t>Držák jímací tyče na střešní krov, dolní, FeZn</t>
  </si>
  <si>
    <t>-1403867876</t>
  </si>
  <si>
    <t>02-2</t>
  </si>
  <si>
    <t>Ostatní náklady</t>
  </si>
  <si>
    <t>091003000</t>
  </si>
  <si>
    <t>990657956</t>
  </si>
  <si>
    <t>20-94541</t>
  </si>
  <si>
    <t>Pracovní plošina výsuvná , pracovní výška 24m, nosnost koše: 230 kg</t>
  </si>
  <si>
    <t>hod</t>
  </si>
  <si>
    <t>-546566869</t>
  </si>
  <si>
    <t>D.1.1.A.2-03 - Uzemnění</t>
  </si>
  <si>
    <t>03-1 - Doplnění uzemnění</t>
  </si>
  <si>
    <t>03-2 - Zemní práce</t>
  </si>
  <si>
    <t>03-1</t>
  </si>
  <si>
    <t>Doplnění uzemnění</t>
  </si>
  <si>
    <t>741410022</t>
  </si>
  <si>
    <t>Montáž vodič uzemňovací pásek průřezu do 120 mm2 v průmyslové výstavbě v zemi</t>
  </si>
  <si>
    <t>1128217489</t>
  </si>
  <si>
    <t>SMS01</t>
  </si>
  <si>
    <t>Zemnící pozinkovaná páska FeZn 30/4 (0,95kg/1m)</t>
  </si>
  <si>
    <t>KG</t>
  </si>
  <si>
    <t>-1438034214</t>
  </si>
  <si>
    <t>741410042</t>
  </si>
  <si>
    <t>Montáž vodič uzemňovací drát nebo lano D do 10 mm v průmysl výstavbě</t>
  </si>
  <si>
    <t>1304192570</t>
  </si>
  <si>
    <t>SMS03</t>
  </si>
  <si>
    <t xml:space="preserve">Drát FeZn 10/13 s izolací </t>
  </si>
  <si>
    <t>2026863611</t>
  </si>
  <si>
    <t>741420022</t>
  </si>
  <si>
    <t>Montáž svorka hromosvodná se 3 šrouby</t>
  </si>
  <si>
    <t>-2053517194</t>
  </si>
  <si>
    <t>SMS04</t>
  </si>
  <si>
    <t>SR - Svorka křížová 60x60 mm s destičkou, FeZn, Rd 8-10/Fl 30, spojení pásku i kulatiny</t>
  </si>
  <si>
    <t>581234491</t>
  </si>
  <si>
    <t>-1164081760</t>
  </si>
  <si>
    <t>SMS09</t>
  </si>
  <si>
    <t>SZ - Svorka zkušební nerez V2A, s destičkou, Rd 7-10</t>
  </si>
  <si>
    <t>-1901659210</t>
  </si>
  <si>
    <t>741420051</t>
  </si>
  <si>
    <t>Montáž vedení hromosvodné-úhelník nebo trubka s držáky do zdiva</t>
  </si>
  <si>
    <t>40471071</t>
  </si>
  <si>
    <t>SMS07</t>
  </si>
  <si>
    <t>Ochranný úhelník, FeZn, 30x30mm, L=1700 mm</t>
  </si>
  <si>
    <t>-478563923</t>
  </si>
  <si>
    <t>SMS08</t>
  </si>
  <si>
    <t>Držák ochranného úhelníku na stěnu, FeZn</t>
  </si>
  <si>
    <t>726002261</t>
  </si>
  <si>
    <t>1122901721</t>
  </si>
  <si>
    <t>03-2</t>
  </si>
  <si>
    <t>Zemní práce</t>
  </si>
  <si>
    <t>460150154</t>
  </si>
  <si>
    <t>Hloubení kabelových zapažených i nezapažených rýh ručně š 35 cm, hl 70 cm, v hornině tř 4</t>
  </si>
  <si>
    <t>474428515</t>
  </si>
  <si>
    <t>460560054</t>
  </si>
  <si>
    <t>Zásyp rýh ručně šířky 40 cm, hloubky 70 cm, z horniny třídy 4</t>
  </si>
  <si>
    <t>1971161939</t>
  </si>
  <si>
    <t>460620013</t>
  </si>
  <si>
    <t>Provizorní úprava terénu se zhutněním, v hornině tř 3</t>
  </si>
  <si>
    <t>-402519971</t>
  </si>
  <si>
    <t>091003000.1</t>
  </si>
  <si>
    <t>155564256</t>
  </si>
  <si>
    <t>D.1.1.A.2-04 - Revize, měření</t>
  </si>
  <si>
    <t>03-1 - Revize, měření</t>
  </si>
  <si>
    <t>580105012</t>
  </si>
  <si>
    <t>Kontrola stavu ochrany před úderem blesku hřebenové soustavy do 8 svodů</t>
  </si>
  <si>
    <t>svod</t>
  </si>
  <si>
    <t>1831138487</t>
  </si>
  <si>
    <t>580105062</t>
  </si>
  <si>
    <t>Měření zemního odporu do 8 svodů</t>
  </si>
  <si>
    <t>měření</t>
  </si>
  <si>
    <t>-361584297</t>
  </si>
  <si>
    <t>580106010</t>
  </si>
  <si>
    <t>Měření zemního přechodového odporu uzemnění ochranného nebo pracovního</t>
  </si>
  <si>
    <t>122502464</t>
  </si>
  <si>
    <t>580107015</t>
  </si>
  <si>
    <t>Demontáž a zpětná montáž zkušební svorky uzemnění</t>
  </si>
  <si>
    <t>-2205396</t>
  </si>
  <si>
    <t>HZS4211</t>
  </si>
  <si>
    <t>Hodinová zúčtovací sazba revizní technik</t>
  </si>
  <si>
    <t>-461113158</t>
  </si>
  <si>
    <t>D.1.4 - TECHNIKA PROSTŘEDÍ STAVEB</t>
  </si>
  <si>
    <t>D.1.4.1 - ZAŘÍZENÍ ZDRAVOTNĚ TECHNICKÝCH INSTALACÍ</t>
  </si>
  <si>
    <t xml:space="preserve">PSV - Práce a dodávky PSV   </t>
  </si>
  <si>
    <t xml:space="preserve">    733 - Vodovod - rozvody potrubí</t>
  </si>
  <si>
    <t xml:space="preserve">    D1 - Vodovod - armatury kotelna</t>
  </si>
  <si>
    <t xml:space="preserve">    D2 - Vodovod - armatury</t>
  </si>
  <si>
    <t xml:space="preserve">    D3 - Zařizovací předměty</t>
  </si>
  <si>
    <t xml:space="preserve">    D4 - Rozvody kanalizace</t>
  </si>
  <si>
    <t xml:space="preserve">    Z - Zámečnické výrobky   </t>
  </si>
  <si>
    <t xml:space="preserve">    HZS - HZS   </t>
  </si>
  <si>
    <t xml:space="preserve">Práce a dodávky PSV   </t>
  </si>
  <si>
    <t>733</t>
  </si>
  <si>
    <t>Vodovod - rozvody potrubí</t>
  </si>
  <si>
    <t>Pol220</t>
  </si>
  <si>
    <t>Dodávka a montáž - potrubí nerezové 54x1,5, lisované, pro pitnou vodu</t>
  </si>
  <si>
    <t>Pol221</t>
  </si>
  <si>
    <t>Dodávka a montáž - potrubí nerezové 42x1,5, lisované, pro pitnou vodu</t>
  </si>
  <si>
    <t>Pol222</t>
  </si>
  <si>
    <t>Dodávka a montáž - potrubí nerezové 35*1,5, lisované, pro pitnou vodu</t>
  </si>
  <si>
    <t>Pol223</t>
  </si>
  <si>
    <t>Dodávka a montáž - potrubí nerezové 28x1,2, lisované, pro pitnou vodu</t>
  </si>
  <si>
    <t>Pol224</t>
  </si>
  <si>
    <t>Dodávka a montáž - potrubí nerezové 22x1,2, lisované, pro pitnou vodu</t>
  </si>
  <si>
    <t>Pol225</t>
  </si>
  <si>
    <t>Dodávka a montáž - potrubí nerezové 18x1,2, lisované, pro pitnou vodu</t>
  </si>
  <si>
    <t>Pol226</t>
  </si>
  <si>
    <t>Dodávka a montáž - Tepelná izolace 54x10 - miralon - polar</t>
  </si>
  <si>
    <t>Pol227</t>
  </si>
  <si>
    <t>Dodávka a montáž - Tepelná izolace 54x40 - minerální vata + AL folie</t>
  </si>
  <si>
    <t>Pol228</t>
  </si>
  <si>
    <t xml:space="preserve">Dodávka a montáž - Tepelná izolace 42x10 - miralon  - polar</t>
  </si>
  <si>
    <t>Pol229</t>
  </si>
  <si>
    <t>Dodávka a montáž - Tepelná izolace 42x30 - minerální vata + AL folie</t>
  </si>
  <si>
    <t>Pol230</t>
  </si>
  <si>
    <t xml:space="preserve">Dodávka a montáž - Tepelná izolace 35x10 - miralon  - polar</t>
  </si>
  <si>
    <t>Pol231</t>
  </si>
  <si>
    <t>Dodávka a montáž - Tepelná izolace 35x25 - miralon-polar</t>
  </si>
  <si>
    <t>Pol232</t>
  </si>
  <si>
    <t xml:space="preserve">Dodávka a montáž - Tepelná izolace 28x10 - miralon  - polar</t>
  </si>
  <si>
    <t>Pol233</t>
  </si>
  <si>
    <t>Dodávka a montáž - Tepelná izolace 28x25 - miralon-polar</t>
  </si>
  <si>
    <t>Pol234</t>
  </si>
  <si>
    <t xml:space="preserve">Dodávka a montáž - Tepelná izolace 22x10 - miralon  - polar</t>
  </si>
  <si>
    <t>Pol235</t>
  </si>
  <si>
    <t>Dodávka a montáž - Tepelná izolace 22x20 - miralon-polar</t>
  </si>
  <si>
    <t>Pol236</t>
  </si>
  <si>
    <t>Dodávka a montáž - Tepelná izolace 18x20 - miralon-polar</t>
  </si>
  <si>
    <t>Pol237</t>
  </si>
  <si>
    <t>Dodávka a montáž - potrubí PPr D40x5,5</t>
  </si>
  <si>
    <t>Pol238</t>
  </si>
  <si>
    <t>Dodávka a montáž - potrubí PPr D32x4,4</t>
  </si>
  <si>
    <t>Pol239</t>
  </si>
  <si>
    <t>Dodávka a montáž - potrubí PPr D25x3,5</t>
  </si>
  <si>
    <t>Pol240</t>
  </si>
  <si>
    <t>Dodávka a montáž - potrubí PPr D20x2,8</t>
  </si>
  <si>
    <t>Pol241</t>
  </si>
  <si>
    <t>D+M Tepelná izolace naPPr D40, tl 9mm</t>
  </si>
  <si>
    <t>Pol242</t>
  </si>
  <si>
    <t>D+M Tepelná izolace naPPr D40, tl 25mm</t>
  </si>
  <si>
    <t>Pol243</t>
  </si>
  <si>
    <t>D+M Tepelná izolace naPPr D32, tl 9mm</t>
  </si>
  <si>
    <t>Pol244</t>
  </si>
  <si>
    <t>D+M Tepelná izolace naPPr D32, tl 25mm</t>
  </si>
  <si>
    <t>Pol245</t>
  </si>
  <si>
    <t>D+M Tepelná izolace naPPr D25, tl 9mm</t>
  </si>
  <si>
    <t>Pol246</t>
  </si>
  <si>
    <t>D+M Tepelná izolace naPPr D25, tl 20mm</t>
  </si>
  <si>
    <t>Pol247</t>
  </si>
  <si>
    <t>D+M Tepelná izolace naPPr D20, tl 9mm</t>
  </si>
  <si>
    <t>Pol248</t>
  </si>
  <si>
    <t>D+M Tepelná izolace naPPr D20 tl 20mm</t>
  </si>
  <si>
    <t>Pol249</t>
  </si>
  <si>
    <t>Jádrové vrty přes stropní konstrukci D125</t>
  </si>
  <si>
    <t>Pol250</t>
  </si>
  <si>
    <t>Jádrové vrty přes stropní konstrukci do suterénu D125 - šikmé - délka 1,6m</t>
  </si>
  <si>
    <t>Pol251</t>
  </si>
  <si>
    <t>Jádrové vrty přes stropní konstrukci do suterénu D125 - přímé - délka 0,9m</t>
  </si>
  <si>
    <t>Pol252</t>
  </si>
  <si>
    <t>Jádrové vrty přes stropní konstrukci do suterénu D62 - šikmé - délka 1,6m</t>
  </si>
  <si>
    <t>Pol253</t>
  </si>
  <si>
    <t>očištění a nátěr stávajících závěsů 1.NP - 2xzávěsná tyč 0,5m, vodorvná spojka 0,8m</t>
  </si>
  <si>
    <t>Pol254</t>
  </si>
  <si>
    <t>Požární utěsnění prostupů vody přes stropní konstrukci - požární tmel + minerální vata</t>
  </si>
  <si>
    <t>Pol255</t>
  </si>
  <si>
    <t>Demontáž pozinkového potrubí - 1.PP d20 - d42</t>
  </si>
  <si>
    <t>Pol256</t>
  </si>
  <si>
    <t>Demontáž a likvidace tepelné izolace - skelná vata tl.3cm</t>
  </si>
  <si>
    <t>Pol257</t>
  </si>
  <si>
    <t>Demontáž odboček vody z hlavního rozvodu - potrubí pozin d20 - D32 délka Ø 1,5m</t>
  </si>
  <si>
    <t>Pol390</t>
  </si>
  <si>
    <t>Přesun hmot pro rozvody ZTI</t>
  </si>
  <si>
    <t>%</t>
  </si>
  <si>
    <t>D1</t>
  </si>
  <si>
    <t>Vodovod - armatury kotelna</t>
  </si>
  <si>
    <t>Pol259</t>
  </si>
  <si>
    <t>Generátor chlordioxidu výkon 6 m3/hod, včetně provozní zásoby chemie</t>
  </si>
  <si>
    <t>Pol260</t>
  </si>
  <si>
    <t>Montáž generátoru, el, zapojení, zprovoznění …</t>
  </si>
  <si>
    <t>Pol261</t>
  </si>
  <si>
    <t>Dopojení generátoru na pulsní vodoměr a přívodní potrubí pitné vody</t>
  </si>
  <si>
    <t>Pol262</t>
  </si>
  <si>
    <t>Dodávka a montáž potrubí PPr D25</t>
  </si>
  <si>
    <t>Pol263</t>
  </si>
  <si>
    <t>Dodávka a montáž KK 2"</t>
  </si>
  <si>
    <t>Pol264</t>
  </si>
  <si>
    <t>Dodávka a montáž KK1/2"</t>
  </si>
  <si>
    <t>Pol265</t>
  </si>
  <si>
    <t>Pulsní vodoměr - průtok max 6m3/hod, včetně šroubení</t>
  </si>
  <si>
    <t>Pol266</t>
  </si>
  <si>
    <t>Demontáž potrubí pitné vody - PPr d63</t>
  </si>
  <si>
    <t>Pol267</t>
  </si>
  <si>
    <t>Dodávka a montáž potrubí PPr D63</t>
  </si>
  <si>
    <t>Pol268</t>
  </si>
  <si>
    <t>Nový akumulační zásobník teplé vody 500l</t>
  </si>
  <si>
    <t>Pol269</t>
  </si>
  <si>
    <t>Demontáž a odpojení stávajícího zásobníku 400l</t>
  </si>
  <si>
    <t>Pol270</t>
  </si>
  <si>
    <t>Odpojení teplotních čidel a zpětná montáž do nového zásobníku</t>
  </si>
  <si>
    <t>Pol271</t>
  </si>
  <si>
    <t>Připojovací šroubení 2" pro akumulační zásobník</t>
  </si>
  <si>
    <t>Pol272</t>
  </si>
  <si>
    <t>Patní koleno pitná voda - litina DN80</t>
  </si>
  <si>
    <t>Pol273</t>
  </si>
  <si>
    <t>Uzavírací ventil voda - přírubový DN 80</t>
  </si>
  <si>
    <t>Pol274</t>
  </si>
  <si>
    <t>Redukce přírubová DN80/50</t>
  </si>
  <si>
    <t>Pol275</t>
  </si>
  <si>
    <t>Potrubí nerezové 54x1,5</t>
  </si>
  <si>
    <t>Pol276</t>
  </si>
  <si>
    <t>T-kus nerezový 54/54</t>
  </si>
  <si>
    <t>Pol277</t>
  </si>
  <si>
    <t>Šroubení 2" - napojení na stávající potrubí pozink DN40</t>
  </si>
  <si>
    <t>D2</t>
  </si>
  <si>
    <t>Vodovod - armatury</t>
  </si>
  <si>
    <t>Pol278</t>
  </si>
  <si>
    <t>D+M kulový uzavírací ventil 1/2"</t>
  </si>
  <si>
    <t>Pol279</t>
  </si>
  <si>
    <t>D+M kulový uzavírací ventil 3/4"</t>
  </si>
  <si>
    <t>Pol280</t>
  </si>
  <si>
    <t>D+M kulový uzavírací ventil 1"</t>
  </si>
  <si>
    <t>Pol281</t>
  </si>
  <si>
    <t>D+M kulový uzavírací ventil 5/4"</t>
  </si>
  <si>
    <t>Pol282</t>
  </si>
  <si>
    <t>Oddělovač systému BA 1"</t>
  </si>
  <si>
    <t>Pol283</t>
  </si>
  <si>
    <t>Automatický regulační ventil pro cirkulaci - termostatický s možností nastavení teploty - 1/2"</t>
  </si>
  <si>
    <t>D3</t>
  </si>
  <si>
    <t>Pol284</t>
  </si>
  <si>
    <t>D+M Hydrant D25/30 s tvarově stálou hadicí</t>
  </si>
  <si>
    <t>Pol285</t>
  </si>
  <si>
    <t>U - Umyvadlo klasické 500x400mm, s otvorem pro baterii</t>
  </si>
  <si>
    <t>Pol286</t>
  </si>
  <si>
    <t>U1 - Umyvadlo klasické 600x450mm, s otvorem pro baterii</t>
  </si>
  <si>
    <t>Pol287</t>
  </si>
  <si>
    <t>U2 - Umyvadlo v desce 900 x 580, s otvorem pro baterii</t>
  </si>
  <si>
    <t>Pol288</t>
  </si>
  <si>
    <t>U3 - Umyvadlo malé 420x320mm, s otvorem pro baterii</t>
  </si>
  <si>
    <t>Pol289</t>
  </si>
  <si>
    <t>U4 - Umývátko rohové 430 x 430mm, s otvorem pro baterii</t>
  </si>
  <si>
    <t>Pol290</t>
  </si>
  <si>
    <t>Baterie umyvadlová páková stojánková</t>
  </si>
  <si>
    <t>Pol291</t>
  </si>
  <si>
    <t>Ventil rohový 1/2" na 3/4"</t>
  </si>
  <si>
    <t>Pol292</t>
  </si>
  <si>
    <t>Sifon pro umyvadlo DN50 včetně napojení na rozvody kanalizace</t>
  </si>
  <si>
    <t>Pol293</t>
  </si>
  <si>
    <t>Kryt sifonu pro umyvadlo</t>
  </si>
  <si>
    <t>Pol294</t>
  </si>
  <si>
    <t>Montáž umyvadla, včetně bateria a příslušenství</t>
  </si>
  <si>
    <t>Pol295</t>
  </si>
  <si>
    <t>U5 - Dvojumyvadlo včetně otvoru pro baterie</t>
  </si>
  <si>
    <t>Pol296</t>
  </si>
  <si>
    <t>Pol297</t>
  </si>
  <si>
    <t>Sifon pro dvojumyvadlo DN50, včetně napojení na rozvody kanalizace</t>
  </si>
  <si>
    <t>Pol298</t>
  </si>
  <si>
    <t>Montáž dvoj umyvadla, včetně bateria a příslušenství</t>
  </si>
  <si>
    <t>Pol299</t>
  </si>
  <si>
    <t>Dřez nerezový do desky 600x500mm s otvorem pro baterii dodávka kuchyňské linky</t>
  </si>
  <si>
    <t>Pol300</t>
  </si>
  <si>
    <t>Baterie páková stojánková</t>
  </si>
  <si>
    <t>Pol301</t>
  </si>
  <si>
    <t>Sifon, včetně napojení na rozvody kanalizace</t>
  </si>
  <si>
    <t>Pol302</t>
  </si>
  <si>
    <t>Montáž dřezu, včetně bateria a příslušenství</t>
  </si>
  <si>
    <t>Pol303</t>
  </si>
  <si>
    <t xml:space="preserve">Nerezový dvoj-dřez do desky 850x500mm s otvorem pro baterii,  dodávka kuchyňské linky</t>
  </si>
  <si>
    <t>Pol304</t>
  </si>
  <si>
    <t>Sifon pro dvojdřez, včetně napojení na rozvody kanalizace</t>
  </si>
  <si>
    <t>Pol305</t>
  </si>
  <si>
    <t>Pol306</t>
  </si>
  <si>
    <t>Nerezový dřez velký 900x750mm (hloubka 600mm), obezděný, horní hrana desky 1 000mm nad úrovní podlahy</t>
  </si>
  <si>
    <t>Pol307</t>
  </si>
  <si>
    <t>Nerezový dřez velký 1100x750mm (hloubka 600mm), obezděný, horní hrana desky 1 000mm nad úrovní podlahy</t>
  </si>
  <si>
    <t>Pol308</t>
  </si>
  <si>
    <t>Baterie vanová - páková nástěnná</t>
  </si>
  <si>
    <t>Pol309</t>
  </si>
  <si>
    <t>Sifon vanový DN50 včetně napojení na rozvody kanalizace</t>
  </si>
  <si>
    <t>Pol310</t>
  </si>
  <si>
    <t>Montáž vaničky a baterie</t>
  </si>
  <si>
    <t>Pol311</t>
  </si>
  <si>
    <t>K - Klozet závěsný, zadní vodorovný odpad + prkénko</t>
  </si>
  <si>
    <t>Pol312</t>
  </si>
  <si>
    <t>předstěnový systém do sádrokartonu</t>
  </si>
  <si>
    <t>Pol313</t>
  </si>
  <si>
    <t>WC tlačítko</t>
  </si>
  <si>
    <t>Pol314</t>
  </si>
  <si>
    <t>motnáž a dopojení na rozvody vody a kanalizace</t>
  </si>
  <si>
    <t>Pol315</t>
  </si>
  <si>
    <t>montáž předstěnového systému</t>
  </si>
  <si>
    <t>Pol316</t>
  </si>
  <si>
    <t>Ki - Klozet závěsný pro osoby s omezenou sch. pohybu, včetně madel</t>
  </si>
  <si>
    <t>Pol317</t>
  </si>
  <si>
    <t>předstěnový systém geberit s bočnicemi pro madla</t>
  </si>
  <si>
    <t>Pol318</t>
  </si>
  <si>
    <t>Ui - Umyvadlo pro osoby s omezenou sch. pohybu 680x605</t>
  </si>
  <si>
    <t>Pol319</t>
  </si>
  <si>
    <t>Baterie páková stojánková pro osoby se sníženou schopností pohybu</t>
  </si>
  <si>
    <t>Pol320</t>
  </si>
  <si>
    <t>Ventil rohový</t>
  </si>
  <si>
    <t>Pol321</t>
  </si>
  <si>
    <t>Sifon DN50, včetně napojení na rozvody kanalizace</t>
  </si>
  <si>
    <t>Pol322</t>
  </si>
  <si>
    <t>Pol323</t>
  </si>
  <si>
    <t>S - Sprchová vanička 1000/1000 mm</t>
  </si>
  <si>
    <t>Pol324</t>
  </si>
  <si>
    <t>Sprchová zástěna mezi stěny šířka 1000mm</t>
  </si>
  <si>
    <t>Pol325</t>
  </si>
  <si>
    <t>Baterie nástěnná termostatická, včetně sprchy a úchytů</t>
  </si>
  <si>
    <t>Pol326</t>
  </si>
  <si>
    <t>montáž sprchového boxu, včetně baterie - komlet</t>
  </si>
  <si>
    <t>Pol327</t>
  </si>
  <si>
    <t>S1 - Sprchová vanička 1150/900 mm</t>
  </si>
  <si>
    <t>Pol328</t>
  </si>
  <si>
    <t>Sprchová zástěna mezi stěny šířka 1150mm</t>
  </si>
  <si>
    <t>Pol329</t>
  </si>
  <si>
    <t>Sprchová baterie nástěnná, včetně sprchy, hadice a úchytů</t>
  </si>
  <si>
    <t>Pol330</t>
  </si>
  <si>
    <t>S2 - Sprchová vanička 1000/900 mm</t>
  </si>
  <si>
    <t>Pol331</t>
  </si>
  <si>
    <t>Sprchová zástěna mezi stěny šířka 900mm</t>
  </si>
  <si>
    <t>Pol332</t>
  </si>
  <si>
    <t>S3 - Sprchová vanička 950/900 mm</t>
  </si>
  <si>
    <t>Pol333</t>
  </si>
  <si>
    <t>Sprchová zástěna mezi stěny šířka 950mm</t>
  </si>
  <si>
    <t>Pol334</t>
  </si>
  <si>
    <t>S4 - Sprchová vanička čtvrtkruhová 800x800mm</t>
  </si>
  <si>
    <t>Pol335</t>
  </si>
  <si>
    <t>Sprchová zástěna pro čtvrtkruhovou zástěnu 800x800 mm</t>
  </si>
  <si>
    <t>Pol336</t>
  </si>
  <si>
    <t>S5 - Sprchová vanička 1200/800 mm</t>
  </si>
  <si>
    <t>Pol337</t>
  </si>
  <si>
    <t>Sprchová zástěna mezi stěny šířka 1200mm</t>
  </si>
  <si>
    <t>Pol338</t>
  </si>
  <si>
    <t>S6 - Sprchová vanička 800/800 mm</t>
  </si>
  <si>
    <t>Pol339</t>
  </si>
  <si>
    <t>Sprchová zástěna mezi stěny šířka 800mm</t>
  </si>
  <si>
    <t>Pol340</t>
  </si>
  <si>
    <t>S7 - Sprchová vanička 800/800 mm</t>
  </si>
  <si>
    <t>Pol341</t>
  </si>
  <si>
    <t>Sprchová zástěna pro rohovou vaničku 800x800mm</t>
  </si>
  <si>
    <t>Pol342</t>
  </si>
  <si>
    <t>S8 - Sprchová vanička 800/800 mm</t>
  </si>
  <si>
    <t>Pol343</t>
  </si>
  <si>
    <t>Pol344</t>
  </si>
  <si>
    <t>Baterie nástěnná termostatická, včetně sprchy a úchytů - sprcha bez možnosti pohybu - nutno pevně ukotvit ve stěně</t>
  </si>
  <si>
    <t>Pol345</t>
  </si>
  <si>
    <t xml:space="preserve">Si - Sprcha bezbariérová - sprchový žlab délky  1000 mm</t>
  </si>
  <si>
    <t>Pol346</t>
  </si>
  <si>
    <t>Baterie nástěnná termostatická, včetně sprchy a úchytů, určená do bezbariérových sprch</t>
  </si>
  <si>
    <t>Pol347</t>
  </si>
  <si>
    <t>montáž sprchové baterie</t>
  </si>
  <si>
    <t>Pol348</t>
  </si>
  <si>
    <t>montáž sprchového žlabu</t>
  </si>
  <si>
    <t>Pol349</t>
  </si>
  <si>
    <t>VL - Výlevka keramická stojatá, včetně mřížky, zadní vodorovný odpad DN100</t>
  </si>
  <si>
    <t>Pol350</t>
  </si>
  <si>
    <t>Baterie nástěnná páková k výlevce, prodloužené ramínko</t>
  </si>
  <si>
    <t>Pol351</t>
  </si>
  <si>
    <t>montáž výlevky a baterie</t>
  </si>
  <si>
    <t>Pol352</t>
  </si>
  <si>
    <t>P - Pisoárové stání</t>
  </si>
  <si>
    <t>Pol353</t>
  </si>
  <si>
    <t>podomítkový pisoárový systém, včetně nádržky</t>
  </si>
  <si>
    <t>Pol354</t>
  </si>
  <si>
    <t>splachovací tlačítko</t>
  </si>
  <si>
    <t>Pol355</t>
  </si>
  <si>
    <t>montáž pisoáru a předstěnového systému</t>
  </si>
  <si>
    <t>Pol356</t>
  </si>
  <si>
    <t>Z1 - Příprava pro ohřev tepké vody - nástěnka D25, uzavírací ventil 1"</t>
  </si>
  <si>
    <t>Pol357</t>
  </si>
  <si>
    <t>M - Podomítková zápachová uzávěrka DN40/50 pro pračky a myčky s připojením rozvodu vody, krycí deska</t>
  </si>
  <si>
    <t>Pol391</t>
  </si>
  <si>
    <t>P1 - Podomítková zápachová uzávěrka DN40/50 pro pračky a myčky s připojením rozvodu vody, krycí deska</t>
  </si>
  <si>
    <t>Pol359</t>
  </si>
  <si>
    <t xml:space="preserve">Přesun hmot tonážní pro zařizovací předměty  do 12 m</t>
  </si>
  <si>
    <t>D4</t>
  </si>
  <si>
    <t>Rozvody kanalizace</t>
  </si>
  <si>
    <t>Pol360</t>
  </si>
  <si>
    <t>Potrubí HT DN110 připojovací</t>
  </si>
  <si>
    <t>Pol361</t>
  </si>
  <si>
    <t>Potrubí HT DN50 připojovací</t>
  </si>
  <si>
    <t>Pol362</t>
  </si>
  <si>
    <t>Potrubí HT DN50 stoupací</t>
  </si>
  <si>
    <t>Pol363</t>
  </si>
  <si>
    <t>Potrubí HT DN70 stoupací</t>
  </si>
  <si>
    <t>Pol364</t>
  </si>
  <si>
    <t>Potrubí HT DN110 stoupací</t>
  </si>
  <si>
    <t>Pol365</t>
  </si>
  <si>
    <t>Potrubí HT DN125</t>
  </si>
  <si>
    <t>Pol366</t>
  </si>
  <si>
    <t>Potrubí HT DN160</t>
  </si>
  <si>
    <t>Pol367</t>
  </si>
  <si>
    <t>Čistící kus HT 110</t>
  </si>
  <si>
    <t>Pol368</t>
  </si>
  <si>
    <t>Čistící kus HT 125</t>
  </si>
  <si>
    <t>Pol369</t>
  </si>
  <si>
    <t>Čistící kus HT 160</t>
  </si>
  <si>
    <t>Pol370</t>
  </si>
  <si>
    <t>Střešní hlavice HT DN110</t>
  </si>
  <si>
    <t>Pol371</t>
  </si>
  <si>
    <t>Přivzdušňovací ventil DN110</t>
  </si>
  <si>
    <t>Pol372</t>
  </si>
  <si>
    <t>Přivzdušňovací ventil DN50</t>
  </si>
  <si>
    <t>Pol373</t>
  </si>
  <si>
    <t>Vsazení odbočky DN160 na stávající potrubí KG DN160</t>
  </si>
  <si>
    <t>Pol374</t>
  </si>
  <si>
    <t>Vsazení odbočky DN125 na stávající potrubí HT DN 125</t>
  </si>
  <si>
    <t>Pol375</t>
  </si>
  <si>
    <t xml:space="preserve">Vsazení odbočky DN125 na stávající potrubí litina  DN 125</t>
  </si>
  <si>
    <t>Pol376</t>
  </si>
  <si>
    <t>Přečerpávací stanice pro 1WC a 1 umyvadlo</t>
  </si>
  <si>
    <t>Pol377</t>
  </si>
  <si>
    <t>Potrubí PPr D63</t>
  </si>
  <si>
    <t>358</t>
  </si>
  <si>
    <t>Pol392</t>
  </si>
  <si>
    <t xml:space="preserve">Jádrové vrty přes stropní konstrukci D125,  - železobeton do 0,3m</t>
  </si>
  <si>
    <t>360</t>
  </si>
  <si>
    <t>Pol393</t>
  </si>
  <si>
    <t xml:space="preserve">Jádrové vrty přes stropní konstrukci D80,  - železobeton do 0,3m</t>
  </si>
  <si>
    <t>362</t>
  </si>
  <si>
    <t>Pol394</t>
  </si>
  <si>
    <t xml:space="preserve">Jádrové vrty přes stropní konstrukci do suterénu D125 - šikmé - délka 1,6m,  - železobeton do 0,3m</t>
  </si>
  <si>
    <t>364</t>
  </si>
  <si>
    <t>183</t>
  </si>
  <si>
    <t>366</t>
  </si>
  <si>
    <t>368</t>
  </si>
  <si>
    <t>185</t>
  </si>
  <si>
    <t>Pol379</t>
  </si>
  <si>
    <t>Jádrové vrty přes stropní konstrukci do suterénu D80 - šikmé - délka 1,6m</t>
  </si>
  <si>
    <t>370</t>
  </si>
  <si>
    <t>Pol380</t>
  </si>
  <si>
    <t>Protipožární manžeta na potrubí kanalizace DN110 - prostup podlahou</t>
  </si>
  <si>
    <t>372</t>
  </si>
  <si>
    <t>187</t>
  </si>
  <si>
    <t>Pol381</t>
  </si>
  <si>
    <t>Protipožární manžeta na potrubí kanalizace DN70 - prostup podlahou</t>
  </si>
  <si>
    <t>374</t>
  </si>
  <si>
    <t>Z</t>
  </si>
  <si>
    <t xml:space="preserve">Zámečnické výrobky   </t>
  </si>
  <si>
    <t>767-Z01</t>
  </si>
  <si>
    <t>Montáž kovových stavebních doplňkových konstrukcí</t>
  </si>
  <si>
    <t>376</t>
  </si>
  <si>
    <t>189</t>
  </si>
  <si>
    <t>767-Z10</t>
  </si>
  <si>
    <t>systémová kotvící technika pro potrubí - pozinkovaná ocel</t>
  </si>
  <si>
    <t>378</t>
  </si>
  <si>
    <t>HZS</t>
  </si>
  <si>
    <t xml:space="preserve">HZS   </t>
  </si>
  <si>
    <t>Pol382</t>
  </si>
  <si>
    <t>Tlaková zkouška potrubí vodovod</t>
  </si>
  <si>
    <t>262144</t>
  </si>
  <si>
    <t>380</t>
  </si>
  <si>
    <t>191</t>
  </si>
  <si>
    <t>Pol383</t>
  </si>
  <si>
    <t>Dezinfekce potrubí</t>
  </si>
  <si>
    <t>382</t>
  </si>
  <si>
    <t>Pol384</t>
  </si>
  <si>
    <t xml:space="preserve">Stavební přípomoce -  vysekání drážky ve stěně cihlové pro potrubí 2xPPR d20  - drážka 10x5cm, + zahození a oprava omítky</t>
  </si>
  <si>
    <t>384</t>
  </si>
  <si>
    <t>193</t>
  </si>
  <si>
    <t>Pol385</t>
  </si>
  <si>
    <t xml:space="preserve">Stavební přípomoce -  vysekání drážky ve stěně cihlové pro potrubí PP-HT DN50 - drážka 10x10cm, + zahození a oprava omítky</t>
  </si>
  <si>
    <t>386</t>
  </si>
  <si>
    <t>Pol386</t>
  </si>
  <si>
    <t>Ostatní stavební přípomoce - vrtání otvorů D25, zvětšení drážky v případě křížení …</t>
  </si>
  <si>
    <t>388</t>
  </si>
  <si>
    <t>195</t>
  </si>
  <si>
    <t>Pol387</t>
  </si>
  <si>
    <t>Další práce v rámci rekonstrukce objektu</t>
  </si>
  <si>
    <t>390</t>
  </si>
  <si>
    <t>Vícepráce spojené s nejasným stavem a složením podlahy ve všech částech objektu, které mohou stížit jádrové vrtání (odkrytí podlahy, vybrání násypu …)</t>
  </si>
  <si>
    <t>Zaslepení a kontrola stavu a napojovacích míst u skrytých odboček na stávajících potrubích</t>
  </si>
  <si>
    <t xml:space="preserve">Křížení potrubí s jiným technickým vedením ( skryté v konstrukcích, podhledech …) </t>
  </si>
  <si>
    <t>Změny v trasách a rozvodech potrubí vzniklé koordinací na stavbě</t>
  </si>
  <si>
    <t>Pol388</t>
  </si>
  <si>
    <t>Prováděcí projektová dokumentace</t>
  </si>
  <si>
    <t>392</t>
  </si>
  <si>
    <t>197</t>
  </si>
  <si>
    <t>Pol389</t>
  </si>
  <si>
    <t xml:space="preserve">provozní zkouška  kanalizace</t>
  </si>
  <si>
    <t>394</t>
  </si>
  <si>
    <t>D.1.4.2 - ZAŘÍZENÍ PRO VYTÁPĚNÍ STAVEB</t>
  </si>
  <si>
    <t xml:space="preserve">    733 - Vytápění - rozvody potrubí</t>
  </si>
  <si>
    <t xml:space="preserve">    734 - Vytápění otopná tělesa</t>
  </si>
  <si>
    <t>Vytápění - rozvody potrubí</t>
  </si>
  <si>
    <t>Pol101</t>
  </si>
  <si>
    <t>D+M Vícevrstvé potrubí ALPEX - DUO XS 16x2,0 ( 100 m; 200 m )</t>
  </si>
  <si>
    <t>Pol102</t>
  </si>
  <si>
    <t>D+M Vícevrstvé potrubí ALPEX - DUO XS 18x2,0 ( 100 m; 200 m )</t>
  </si>
  <si>
    <t>Pol103</t>
  </si>
  <si>
    <t>Potrubí ocelové DN15 - dopojení otopných těles</t>
  </si>
  <si>
    <t>Pol104</t>
  </si>
  <si>
    <t>Přechodka potrubí ocel DN15, ALPEX 16x2</t>
  </si>
  <si>
    <t>Pol105</t>
  </si>
  <si>
    <t>Dodávka a montáž tepelná izolace 16x15mm</t>
  </si>
  <si>
    <t>Pol106</t>
  </si>
  <si>
    <t>Demontáž ventilů a části potrubí na stávající odbočkách 1.PP. Vyříznutí potrubí ocel 0,3m do D44, montáž nových armatur a zpětné navaření na stávající odbočku.</t>
  </si>
  <si>
    <t>Pol107</t>
  </si>
  <si>
    <t>Dodávka a montáž izolace na odbočkách 1.PP, izolace 32/25</t>
  </si>
  <si>
    <t>Pol108</t>
  </si>
  <si>
    <t>Dodávka a montá izolace na odbočkách 1.PP, izolace 38/25</t>
  </si>
  <si>
    <t>Pol109</t>
  </si>
  <si>
    <t>Dodávka a montá izolace na odbočkách 1.PP, izolace 44/25</t>
  </si>
  <si>
    <t>Pol110</t>
  </si>
  <si>
    <t>Demontáž a likvidace izolace odboček - minerální vata</t>
  </si>
  <si>
    <t>Pol111</t>
  </si>
  <si>
    <t>Přeložka potrubí - ocel D38 - 1.PP</t>
  </si>
  <si>
    <t>Pol112</t>
  </si>
  <si>
    <t>zrušení stávající odbočky na stoupacím potrubí ocel DN15 - 32</t>
  </si>
  <si>
    <t>Pol113</t>
  </si>
  <si>
    <t>Instalace nové odbočky DN15 na stávající stoupací potrubí</t>
  </si>
  <si>
    <t>Pol114</t>
  </si>
  <si>
    <t>nátěr - ocelové potrubí - nové přípojky ocel DN15, základní + 2x Email</t>
  </si>
  <si>
    <t>Pol115</t>
  </si>
  <si>
    <t>Nový nátěr - ocelové potrubí stávající stoupací potrubí ocel DN20 - 32, základní + 2x Email</t>
  </si>
  <si>
    <t>Pol116</t>
  </si>
  <si>
    <t>Dodávka a montáž kulový ventil 3/4"</t>
  </si>
  <si>
    <t>Pol117</t>
  </si>
  <si>
    <t>Dodávka a montáž kulový ventil 1"</t>
  </si>
  <si>
    <t>Pol118</t>
  </si>
  <si>
    <t>Dodávka a montáž kulový ventil 5/4"</t>
  </si>
  <si>
    <t>Pol119</t>
  </si>
  <si>
    <t>Dodávka a montáž vypouštěcí ventil 3/4"</t>
  </si>
  <si>
    <t>Pol120</t>
  </si>
  <si>
    <t>Automatický odvzdušňovací ventil</t>
  </si>
  <si>
    <t>Pol121</t>
  </si>
  <si>
    <t>Automatický vyvažovací ventil 1/2"</t>
  </si>
  <si>
    <t>Pol122</t>
  </si>
  <si>
    <t>Automatický vyvažovací ventil 3/4"</t>
  </si>
  <si>
    <t>Pol123</t>
  </si>
  <si>
    <t>Automatický vyvažovací ventil 1"</t>
  </si>
  <si>
    <t>Pol124</t>
  </si>
  <si>
    <t>Automatický vyvažovací ventil 5/4"</t>
  </si>
  <si>
    <t>734</t>
  </si>
  <si>
    <t>Vytápění otopná tělesa</t>
  </si>
  <si>
    <t>Pol125</t>
  </si>
  <si>
    <t>Radik VK 10 600/800</t>
  </si>
  <si>
    <t>Pol126</t>
  </si>
  <si>
    <t>Radik VK 11 600/600</t>
  </si>
  <si>
    <t>Pol127</t>
  </si>
  <si>
    <t>Radik VK 20 600/600</t>
  </si>
  <si>
    <t>Pol128</t>
  </si>
  <si>
    <t>Radik VK 21 600/400</t>
  </si>
  <si>
    <t>Pol129</t>
  </si>
  <si>
    <t>Radik VK 21 600/500</t>
  </si>
  <si>
    <t>Pol130</t>
  </si>
  <si>
    <t>Radik VK 21 600/800</t>
  </si>
  <si>
    <t>Pol131</t>
  </si>
  <si>
    <t>Radik VK 22 600/800</t>
  </si>
  <si>
    <t>Pol133</t>
  </si>
  <si>
    <t>Radik VK 22 900/500</t>
  </si>
  <si>
    <t>Pol134</t>
  </si>
  <si>
    <t>Radik VK 22 900/700</t>
  </si>
  <si>
    <t>Pol135</t>
  </si>
  <si>
    <t>Radik VK 22 600/900</t>
  </si>
  <si>
    <t>Pol136</t>
  </si>
  <si>
    <t>Radik VK 22 600/1000</t>
  </si>
  <si>
    <t>Pol137</t>
  </si>
  <si>
    <t>Radik VK 22 600/1100</t>
  </si>
  <si>
    <t>Pol138</t>
  </si>
  <si>
    <t>Radik VK 22 600/1200</t>
  </si>
  <si>
    <t>Pol139</t>
  </si>
  <si>
    <t>Radik VK 33 600/900</t>
  </si>
  <si>
    <t>Pol140</t>
  </si>
  <si>
    <t>Radik VK 33 600/1100</t>
  </si>
  <si>
    <t>Pol141</t>
  </si>
  <si>
    <t>Radik VK 33 600/1200</t>
  </si>
  <si>
    <t>Pol142</t>
  </si>
  <si>
    <t>Radik VK 33 600/1400</t>
  </si>
  <si>
    <t>Pol143</t>
  </si>
  <si>
    <t>Radik VK 33 600/600</t>
  </si>
  <si>
    <t>Pol144</t>
  </si>
  <si>
    <t>Radik VK 33 600/500</t>
  </si>
  <si>
    <t>Pol145</t>
  </si>
  <si>
    <t>Radik VK 33 900/400</t>
  </si>
  <si>
    <t>Pol146</t>
  </si>
  <si>
    <t>Radik VK 33 900/600</t>
  </si>
  <si>
    <t>Pol147</t>
  </si>
  <si>
    <t>Koralux linear max 1810/600</t>
  </si>
  <si>
    <t>Pol148</t>
  </si>
  <si>
    <t>Koralux linear max 1496/600</t>
  </si>
  <si>
    <t>Pol149</t>
  </si>
  <si>
    <t>Koralux linear max 1810/750</t>
  </si>
  <si>
    <t>Pol150</t>
  </si>
  <si>
    <t>Radik klasik 21 600/800</t>
  </si>
  <si>
    <t>Pol151</t>
  </si>
  <si>
    <t>Radik Klasik 22R 554/800</t>
  </si>
  <si>
    <t>Pol152</t>
  </si>
  <si>
    <t>Radik Klasik 22R 554/1000</t>
  </si>
  <si>
    <t>Pol153</t>
  </si>
  <si>
    <t>Radik Klasik 22R 554/1200</t>
  </si>
  <si>
    <t>Pol154</t>
  </si>
  <si>
    <t>Radik Klasik 22R 554/1400</t>
  </si>
  <si>
    <t>Pol155</t>
  </si>
  <si>
    <t>Radik Klasik 22R 554/1600</t>
  </si>
  <si>
    <t>Pol156</t>
  </si>
  <si>
    <t>Radik Klasik 21R 554/1600</t>
  </si>
  <si>
    <t>Pol157</t>
  </si>
  <si>
    <t>Radik Klasik 21R 554/800</t>
  </si>
  <si>
    <t>Pol158</t>
  </si>
  <si>
    <t>Montáž otopných těles - deskových</t>
  </si>
  <si>
    <t>Pol159</t>
  </si>
  <si>
    <t>Montáž otopných těles trubkových</t>
  </si>
  <si>
    <t>Pol160</t>
  </si>
  <si>
    <t>El. topné těleso EL.07 s integrovaným regulátorem teploty - 700W, pro koralux linear max</t>
  </si>
  <si>
    <t>Pol161</t>
  </si>
  <si>
    <t>KIT pro připojení topného žebříku úhlové pro připojení ze stěny. Termostatická hlavice, termostatický ventil, uzavírací regulační šroubení, T-kus pro el. vytápění …</t>
  </si>
  <si>
    <t>Pol162</t>
  </si>
  <si>
    <t>Termostatická hlavice s možnosít aretace dané teploty</t>
  </si>
  <si>
    <t>Pol163</t>
  </si>
  <si>
    <t>Elektronická hlavice, napájení 24V - NO, pro napojení na řídící systém</t>
  </si>
  <si>
    <t>Pol164</t>
  </si>
  <si>
    <t xml:space="preserve">Propojení hlavice se stávajícím čidlem v dané místnosti - kabel zasekat do stěny - vysekání drážky pro kabel, průměrná vzdálenost hlavice od čidla  4m</t>
  </si>
  <si>
    <t>Pol165</t>
  </si>
  <si>
    <t>Nové teplotní čidlo pro regulaci elektonické hlavice</t>
  </si>
  <si>
    <t>Pol166</t>
  </si>
  <si>
    <t>Připojení nového čidla s řídící a sběrnou jednotkou systému měření, kabel veden ve stěně a v podhledu, délka 36m - drážka ve stěně</t>
  </si>
  <si>
    <t>Pol167</t>
  </si>
  <si>
    <t>Připojovací regulační a uzavírací šroubení pro tělesa VK - rohové - s napojením na Alpex</t>
  </si>
  <si>
    <t>Pol168</t>
  </si>
  <si>
    <t>Připojovací regulační a uzavírací šroubení pro tělesa VK - přímé - napojení na ocel</t>
  </si>
  <si>
    <t>Pol169</t>
  </si>
  <si>
    <t xml:space="preserve">ventily pro připojení těles radik R -  Regulační šroubení, - přímé</t>
  </si>
  <si>
    <t>Pol170</t>
  </si>
  <si>
    <t xml:space="preserve">ventily pro připojení těles radik R -  Radiátorový ventil - přímý</t>
  </si>
  <si>
    <t>Pol171</t>
  </si>
  <si>
    <t>Demontáž stávajících litinových těles</t>
  </si>
  <si>
    <t>Pol172</t>
  </si>
  <si>
    <t>demontáž stávajícího ocelového potrubí DN 15 od stoupačky k otopnému tělesu, průměrná délka potrubí 1m</t>
  </si>
  <si>
    <t>Pol173</t>
  </si>
  <si>
    <t>Přesun hmot po objektu - otopná tělesa</t>
  </si>
  <si>
    <t>Pol174</t>
  </si>
  <si>
    <t>Pol175</t>
  </si>
  <si>
    <t>Pol176</t>
  </si>
  <si>
    <t>Zaregulování soustavy vytápění</t>
  </si>
  <si>
    <t>Pol177</t>
  </si>
  <si>
    <t xml:space="preserve">Stavební přípomoce -  vysekání drážky ve stěně cihlové pro potrubí alpex  - drážka 10x5cm, + zahození a oprava omítky</t>
  </si>
  <si>
    <t>Pol178</t>
  </si>
  <si>
    <t xml:space="preserve">Stavební přípomoce - zapravení drážky ve stěně šířky 3cm po instalaci napájecího kabelu elektronické hlavice -  zahození a oprava omítky</t>
  </si>
  <si>
    <t>Pol179</t>
  </si>
  <si>
    <t>Zaslepení a a kontrola možných skrytých odboček na potrubí UT</t>
  </si>
  <si>
    <t>Špatný stav části stávajících potrubí zjištěný při výměně armatur, nebo montáži nových odboček</t>
  </si>
  <si>
    <t>Zajištění náhradního zdroje tepla pro jiná patra v případě etapizace projektu a nutnosti vytápět místnosti na stejné odbočce</t>
  </si>
  <si>
    <t>Pol180</t>
  </si>
  <si>
    <t>Pol181</t>
  </si>
  <si>
    <t>Tlaková zkouška potrubí</t>
  </si>
  <si>
    <t>Pol182</t>
  </si>
  <si>
    <t>Topná zkouška</t>
  </si>
  <si>
    <t>D.1.4.3 - ZAŘÍZENÍ SILNOPROUDÉ ELEKTROTECHNIKY</t>
  </si>
  <si>
    <t>D.1.4.3a - Etapa 1.PP a 1.NP</t>
  </si>
  <si>
    <t>D1 - SILNOPROUDÉ ROZVÁDĚČE - MONTÁŽ - viz specifikace</t>
  </si>
  <si>
    <t>D2 - SILNOPROUDÉ ROZVÁDĚČE - DODÁVKA- viz specifikace</t>
  </si>
  <si>
    <t>D3 - SVÍTIDLA VČ.ZDROJŮ - MONTÁŽ</t>
  </si>
  <si>
    <t>D4 - SVÍTIDLA VČ.ZDROJŮ - DODÁVKA</t>
  </si>
  <si>
    <t xml:space="preserve">D5 - Kabely CYKY - MONTÁŽ </t>
  </si>
  <si>
    <t>D6 - Kabely CYKY - DODÁVKA</t>
  </si>
  <si>
    <t xml:space="preserve">D7 - kabely ( 1-CXKH-R) SILOVÉ KABELY OHEŇ NEŠÍŘÍCÍ - MONTÁŽ </t>
  </si>
  <si>
    <t xml:space="preserve">D8 - kabely ( 1-CXKH-R) SILOVÉ KABELY OHEŇ NEŠÍŘÍCÍ  - DODÁVKA</t>
  </si>
  <si>
    <t xml:space="preserve">D9 - VODIC PRO POSPOJOVANI - MONTÁŽ </t>
  </si>
  <si>
    <t xml:space="preserve">D10 - VODIC PRO POSPOJOVANI  - DODÁVKA</t>
  </si>
  <si>
    <t>D11 - KRABICOVA ROZV.Z LIS.ISOLANTU</t>
  </si>
  <si>
    <t xml:space="preserve">D12 - D 23   mm - MONTÁŽ </t>
  </si>
  <si>
    <t xml:space="preserve">D13 - D 23   mm - DODÁVKA</t>
  </si>
  <si>
    <t>D14 - UKONCENI VODICU V ROZVADECICH</t>
  </si>
  <si>
    <t>D15 - HODINOVE ZUCTOVACI SAZBY</t>
  </si>
  <si>
    <t>D16 - PROVEDENI REVIZNICH ZKOUSEK DLE CSN 331500</t>
  </si>
  <si>
    <t>D17 - DOKUMENTACE A MONTÁŽNÍ, SPOJOVACÍ A POMOCNÝ MATERIÁL MATERIÁL</t>
  </si>
  <si>
    <t>SILNOPROUDÉ ROZVÁDĚČE - MONTÁŽ - viz specifikace</t>
  </si>
  <si>
    <t>1PP1NP001</t>
  </si>
  <si>
    <t>Pojistkový odpínač 3x400A</t>
  </si>
  <si>
    <t>1PP1NP002</t>
  </si>
  <si>
    <t>Nosná konstrukce</t>
  </si>
  <si>
    <t>1PP1NP003</t>
  </si>
  <si>
    <t>ranžír vodičů</t>
  </si>
  <si>
    <t>1PP1NP004</t>
  </si>
  <si>
    <t>Pojistky PH 200A</t>
  </si>
  <si>
    <t>1PP1NP005</t>
  </si>
  <si>
    <t>Rozvaděč HRO.1</t>
  </si>
  <si>
    <t>1PP1NP006</t>
  </si>
  <si>
    <t xml:space="preserve">Rozvaděč  RMS.1.1</t>
  </si>
  <si>
    <t>1PP1NP007</t>
  </si>
  <si>
    <t>Rozvaděč RMS.1.2</t>
  </si>
  <si>
    <t>1PP1NP008</t>
  </si>
  <si>
    <t>Rozvaděč RMS.1.3</t>
  </si>
  <si>
    <t>1PP1NP009</t>
  </si>
  <si>
    <t>Zásuvková skříň osadit do prostoru 1.PP 1x400V/32A 4x 230V/16A</t>
  </si>
  <si>
    <t>SILNOPROUDÉ ROZVÁDĚČE - DODÁVKA- viz specifikace</t>
  </si>
  <si>
    <t>1PP1NP010</t>
  </si>
  <si>
    <t>1PP1NP011</t>
  </si>
  <si>
    <t>1PP1NP012</t>
  </si>
  <si>
    <t>1PP1NP013</t>
  </si>
  <si>
    <t>1PP1NP014</t>
  </si>
  <si>
    <t>1PP1NP015</t>
  </si>
  <si>
    <t>1PP1NP016</t>
  </si>
  <si>
    <t>1PP1NP017</t>
  </si>
  <si>
    <t>1PP1NP018</t>
  </si>
  <si>
    <t>SVÍTIDLA VČ.ZDROJŮ - MONTÁŽ</t>
  </si>
  <si>
    <t>1PP1NP019</t>
  </si>
  <si>
    <t>Centrální bateriový systém CBS- provoz 3hodiny 12 ks vývodu3x rezerva</t>
  </si>
  <si>
    <t>1PP1NP020</t>
  </si>
  <si>
    <t>PC 230- do rozvaděče, řídící modul</t>
  </si>
  <si>
    <t>1PP1NP021</t>
  </si>
  <si>
    <t>Svítidla zářivková - 1X58W IP54-</t>
  </si>
  <si>
    <t>1PP1NP022</t>
  </si>
  <si>
    <t>A- svítidlo interierové - koule o 400, závěs PEND 400</t>
  </si>
  <si>
    <t>1PP1NP023</t>
  </si>
  <si>
    <t>B-1x60W-linearní délka 1500</t>
  </si>
  <si>
    <t>1PP1NP024</t>
  </si>
  <si>
    <t>C-LED 1x18W kruhové</t>
  </si>
  <si>
    <t>1PP1NP025</t>
  </si>
  <si>
    <t>Svítidlo LED přisazené 1-LED panel 36W</t>
  </si>
  <si>
    <t>1PP1NP026</t>
  </si>
  <si>
    <t>Svítidlo LED přisazené 2-LED panel 36w- připojeno na CBS</t>
  </si>
  <si>
    <t>1PP1NP027</t>
  </si>
  <si>
    <t>Svítidlo LED přisazené 3-LED panel 36W-</t>
  </si>
  <si>
    <t>1PP1NP028</t>
  </si>
  <si>
    <t>Svítidlo LED přisazené 6- LED panel 40W-připojeno na CBS</t>
  </si>
  <si>
    <t>1PP1NP029</t>
  </si>
  <si>
    <t>7-Svítidlo nouzové-CBS</t>
  </si>
  <si>
    <t>1PP1NP030</t>
  </si>
  <si>
    <t>Vypínač 230V/10A IP44</t>
  </si>
  <si>
    <t>1PP1NP031</t>
  </si>
  <si>
    <t>Tlačítkový ovladač 230V/10A řez.1/0</t>
  </si>
  <si>
    <t>1PP1NP032</t>
  </si>
  <si>
    <t>Ovladač 230V/10A řaz1...7 IP20</t>
  </si>
  <si>
    <t>1PP1NP033</t>
  </si>
  <si>
    <t>Zásuvka 230V/16A IP44</t>
  </si>
  <si>
    <t>1PP1NP034</t>
  </si>
  <si>
    <t>Zásuvka 230V/16A IP20 se signalizací "pod napětím"</t>
  </si>
  <si>
    <t>1PP1NP035</t>
  </si>
  <si>
    <t>Zásuvka s přepěťovou ochranou 230V/16A</t>
  </si>
  <si>
    <t>1PP1NP036</t>
  </si>
  <si>
    <t>Tlačátko pod sklem, centrál stop, Total stop</t>
  </si>
  <si>
    <t>1PP1NP037</t>
  </si>
  <si>
    <t>Čidlo pohybu</t>
  </si>
  <si>
    <t>SVÍTIDLA VČ.ZDROJŮ - DODÁVKA</t>
  </si>
  <si>
    <t>1PP1NP038</t>
  </si>
  <si>
    <t>1PP1NP039</t>
  </si>
  <si>
    <t>1PP1NP040</t>
  </si>
  <si>
    <t>1PP1NP041</t>
  </si>
  <si>
    <t>1PP1NP042</t>
  </si>
  <si>
    <t>1PP1NP043</t>
  </si>
  <si>
    <t>1PP1NP044</t>
  </si>
  <si>
    <t>1PP1NP045</t>
  </si>
  <si>
    <t>1PP1NP046</t>
  </si>
  <si>
    <t>1PP1NP047</t>
  </si>
  <si>
    <t>1PP1NP048</t>
  </si>
  <si>
    <t>1PP1NP049</t>
  </si>
  <si>
    <t>1PP1NP050</t>
  </si>
  <si>
    <t>1PP1NP051</t>
  </si>
  <si>
    <t>1PP1NP052</t>
  </si>
  <si>
    <t>1PP1NP053</t>
  </si>
  <si>
    <t>1PP1NP054</t>
  </si>
  <si>
    <t>1PP1NP055</t>
  </si>
  <si>
    <t>1PP1NP056</t>
  </si>
  <si>
    <t>D5</t>
  </si>
  <si>
    <t xml:space="preserve">Kabely CYKY - MONTÁŽ </t>
  </si>
  <si>
    <t>1PP1NP057</t>
  </si>
  <si>
    <t>CYKY 5x95</t>
  </si>
  <si>
    <t>1PP1NP058</t>
  </si>
  <si>
    <t>CYKY 3x 1,5</t>
  </si>
  <si>
    <t>1PP1NP059</t>
  </si>
  <si>
    <t>CYKY 3x2,5</t>
  </si>
  <si>
    <t>1PP1NP060</t>
  </si>
  <si>
    <t>CYKY 5x 6</t>
  </si>
  <si>
    <t>1PP1NP061</t>
  </si>
  <si>
    <t>CYKY 5x 10</t>
  </si>
  <si>
    <t>1PP1NP062</t>
  </si>
  <si>
    <t>CYKY 5x 16</t>
  </si>
  <si>
    <t>1PP1NP063</t>
  </si>
  <si>
    <t>CY120 zž</t>
  </si>
  <si>
    <t>D6</t>
  </si>
  <si>
    <t>Kabely CYKY - DODÁVKA</t>
  </si>
  <si>
    <t>1PP1NP064</t>
  </si>
  <si>
    <t>1PP1NP065</t>
  </si>
  <si>
    <t>1PP1NP066</t>
  </si>
  <si>
    <t>1PP1NP067</t>
  </si>
  <si>
    <t>1PP1NP068</t>
  </si>
  <si>
    <t>1PP1NP069</t>
  </si>
  <si>
    <t>1PP1NP070</t>
  </si>
  <si>
    <t>D7</t>
  </si>
  <si>
    <t xml:space="preserve">kabely ( 1-CXKH-R) SILOVÉ KABELY OHEŇ NEŠÍŘÍCÍ - MONTÁŽ </t>
  </si>
  <si>
    <t>1PP1NP071</t>
  </si>
  <si>
    <t>BEZHALOGENNÍ B2ca,S1,d0 - 5x 16</t>
  </si>
  <si>
    <t>1PP1NP072</t>
  </si>
  <si>
    <t xml:space="preserve">3x1.5 mm2       pevně</t>
  </si>
  <si>
    <t>1PP1NP073</t>
  </si>
  <si>
    <t xml:space="preserve">3x2.5 mm2       pevně</t>
  </si>
  <si>
    <t>1PP1NP074</t>
  </si>
  <si>
    <t>KABELY CXKH-V OHNĚODOLNÝ - 3x2,5</t>
  </si>
  <si>
    <t>1PP1NP075</t>
  </si>
  <si>
    <t>KABELY CXKH-V OHNĚODOLNÝ - 5x1,5</t>
  </si>
  <si>
    <t>D8</t>
  </si>
  <si>
    <t xml:space="preserve">kabely ( 1-CXKH-R) SILOVÉ KABELY OHEŇ NEŠÍŘÍCÍ  - DODÁVKA</t>
  </si>
  <si>
    <t>1PP1NP076</t>
  </si>
  <si>
    <t>1PP1NP077</t>
  </si>
  <si>
    <t>1PP1NP078</t>
  </si>
  <si>
    <t>1PP1NP079</t>
  </si>
  <si>
    <t>1PP1NP080</t>
  </si>
  <si>
    <t>D9</t>
  </si>
  <si>
    <t xml:space="preserve">VODIC PRO POSPOJOVANI - MONTÁŽ </t>
  </si>
  <si>
    <t>1PP1NP082</t>
  </si>
  <si>
    <t xml:space="preserve">1-CH-R (BEZHALOGENNÍ) - 6-  Zlutozeleny pevně</t>
  </si>
  <si>
    <t>1PP1NP083</t>
  </si>
  <si>
    <t>1-CH-R (BEZHALOGENNÍ) - 16- Zlutozelen pevně</t>
  </si>
  <si>
    <t>1PP1NP084</t>
  </si>
  <si>
    <t>1-CH-R (BEZHALOGENNÍ) - 25-Žlutozelený- pevně</t>
  </si>
  <si>
    <t>1PP1NP085</t>
  </si>
  <si>
    <t>Vyrovnávač potenciálu VP</t>
  </si>
  <si>
    <t>1PP1NP086</t>
  </si>
  <si>
    <t>Svorkovnice EVP pro antistatiku</t>
  </si>
  <si>
    <t>1PP1NP087</t>
  </si>
  <si>
    <t>Zemnící svorka ABB zdravotnický program, vč.krabice</t>
  </si>
  <si>
    <t>1PP1NP088</t>
  </si>
  <si>
    <t>Popisné tabulky a značky</t>
  </si>
  <si>
    <t>bal</t>
  </si>
  <si>
    <t>1PP1NP089</t>
  </si>
  <si>
    <t>Protipožární ucpávky (HILTY), kompletní provedení,včetně protokolu-dle požadavku požární zprávy</t>
  </si>
  <si>
    <t>1PP1NP090</t>
  </si>
  <si>
    <t>ŽLABOVÁNÍ VČETNĚ ZÁVĚSŮ, ŠROUBŮ VRCHNÍHO VÍKA A VÝVODEK PRO KABELY ....60 X.200</t>
  </si>
  <si>
    <t>D10</t>
  </si>
  <si>
    <t xml:space="preserve">VODIC PRO POSPOJOVANI  - DODÁVKA</t>
  </si>
  <si>
    <t>1PP1NP091</t>
  </si>
  <si>
    <t>1PP1NP092</t>
  </si>
  <si>
    <t>1PP1NP093</t>
  </si>
  <si>
    <t>1PP1NP094</t>
  </si>
  <si>
    <t>1PP1NP095</t>
  </si>
  <si>
    <t>1PP1NP096</t>
  </si>
  <si>
    <t>1PP1NP097</t>
  </si>
  <si>
    <t>1PP1NP098</t>
  </si>
  <si>
    <t>1PP1NP099</t>
  </si>
  <si>
    <t>Šroubové tyče, natloukací ocelové hmoždinky, závěsy, šrouby,matky, spojovací materiál</t>
  </si>
  <si>
    <t>1PP1NP100</t>
  </si>
  <si>
    <t>Kabelové příchytka na strop pro kabelové vedení-vedeno mimo žlabový systém</t>
  </si>
  <si>
    <t>1PP1NP101</t>
  </si>
  <si>
    <t>Pancéřové trubky, lišty, hadice určené pro kabelové vedení vedoucí mimo žlabový systém, příchytky SONAP</t>
  </si>
  <si>
    <t>D11</t>
  </si>
  <si>
    <t>KRABICOVA ROZV.Z LIS.ISOLANTU</t>
  </si>
  <si>
    <t>1PP1NP102</t>
  </si>
  <si>
    <t xml:space="preserve">do  4 mm2 - montáž</t>
  </si>
  <si>
    <t>1PP1NP103</t>
  </si>
  <si>
    <t xml:space="preserve">do  4 mm2 - dodávka</t>
  </si>
  <si>
    <t>D12</t>
  </si>
  <si>
    <t xml:space="preserve">D 23   mm - MONTÁŽ </t>
  </si>
  <si>
    <t>1PP1NP104</t>
  </si>
  <si>
    <t>2223/LPE-2D 23mm</t>
  </si>
  <si>
    <t>1PP1NP105</t>
  </si>
  <si>
    <t>Rozbočné krabice dle použití pro světelné a zásuvkové obvody</t>
  </si>
  <si>
    <t>D13</t>
  </si>
  <si>
    <t xml:space="preserve">D 23   mm - DODÁVKA</t>
  </si>
  <si>
    <t>1PP1NP106</t>
  </si>
  <si>
    <t>1PP1NP107</t>
  </si>
  <si>
    <t>D14</t>
  </si>
  <si>
    <t>UKONCENI VODICU V ROZVADECICH</t>
  </si>
  <si>
    <t>1PP1NP108</t>
  </si>
  <si>
    <t xml:space="preserve">Do   2,5 mm2</t>
  </si>
  <si>
    <t>1PP1NP109</t>
  </si>
  <si>
    <t xml:space="preserve">Do   6   mm2</t>
  </si>
  <si>
    <t>1PP1NP110</t>
  </si>
  <si>
    <t xml:space="preserve">Do  16   mm2</t>
  </si>
  <si>
    <t>1PP1NP111</t>
  </si>
  <si>
    <t>Ventilátorové relé SMR-T - montáž</t>
  </si>
  <si>
    <t>1PP1NP112</t>
  </si>
  <si>
    <t>Ventilátorové relé SMR-T - dodávka</t>
  </si>
  <si>
    <t>D15</t>
  </si>
  <si>
    <t>HODINOVE ZUCTOVACI SAZBY</t>
  </si>
  <si>
    <t>1PP1NP113</t>
  </si>
  <si>
    <t>zednické přípomoce</t>
  </si>
  <si>
    <t>1PP1NP114</t>
  </si>
  <si>
    <t>Připojení technického zařízení</t>
  </si>
  <si>
    <t>1PP1NP115</t>
  </si>
  <si>
    <t>Zkusebni provoz</t>
  </si>
  <si>
    <t>1PP1NP116</t>
  </si>
  <si>
    <t>Zajištění bezprašnosti a čistoty - montáže</t>
  </si>
  <si>
    <t>1PP1NP117</t>
  </si>
  <si>
    <t>Zajištění bezprašnosti a čistoty - dodávky</t>
  </si>
  <si>
    <t>D16</t>
  </si>
  <si>
    <t>PROVEDENI REVIZNICH ZKOUSEK DLE CSN 331500</t>
  </si>
  <si>
    <t>1PP1NP118</t>
  </si>
  <si>
    <t>Revizni technik</t>
  </si>
  <si>
    <t>1PP1NP119</t>
  </si>
  <si>
    <t>Spoluprace s reviz.technikem</t>
  </si>
  <si>
    <t>1PP1NP120</t>
  </si>
  <si>
    <t>Postupné odpojování a zjištování stávající instalace, přopojování, hledání vývodů</t>
  </si>
  <si>
    <t>D17</t>
  </si>
  <si>
    <t>DOKUMENTACE A MONTÁŽNÍ, SPOJOVACÍ A POMOCNÝ MATERIÁL MATERIÁL</t>
  </si>
  <si>
    <t>1PP1NP121</t>
  </si>
  <si>
    <t>Dodavatelská dokumentace</t>
  </si>
  <si>
    <t>1PP1NP122</t>
  </si>
  <si>
    <t>Montážní, spojovací a pomocný materiál</t>
  </si>
  <si>
    <t>D.1.4.3b - Etapa 2.NP</t>
  </si>
  <si>
    <t>D5 - kabely ( 1-CXKH-R) - SILOVÉ KABELY OHEŇ NEŠÍŘÍCÍ - MONTÁŽ</t>
  </si>
  <si>
    <t xml:space="preserve">D6 - kabely ( 1-CXKH-R) - SILOVÉ KABELY OHEŇ NEŠÍŘÍCÍ  - DODÁVKA</t>
  </si>
  <si>
    <t>D7 - VODIC PRO POSPOJOVANI - MONTÁŽ</t>
  </si>
  <si>
    <t xml:space="preserve">D8 - VODIC PRO POSPOJOVANI  - DODÁVKA</t>
  </si>
  <si>
    <t>D9 - KRABICOVA ROZV.Z LIS.ISOLANTU</t>
  </si>
  <si>
    <t>D10 - UKONCENI VODICU V ROZVADECICH</t>
  </si>
  <si>
    <t>D11 - HODINOVE ZUCTOVACI SAZBY</t>
  </si>
  <si>
    <t>D12 - PROVEDENI REVIZNICH ZKOUSEK DLE CSN 331500</t>
  </si>
  <si>
    <t>D13 - DOKUMENTACE A MONTÁŽNÍ, SPOJOVACÍ A POMOCNÝ MATERIÁL MATERIÁL</t>
  </si>
  <si>
    <t>2NP001</t>
  </si>
  <si>
    <t xml:space="preserve">Rozvaděč  RMS.2.1</t>
  </si>
  <si>
    <t>2NP002</t>
  </si>
  <si>
    <t>Rozvaděč RMS.2.2</t>
  </si>
  <si>
    <t>2NP003</t>
  </si>
  <si>
    <t>Rozvaděč RMS.2.3</t>
  </si>
  <si>
    <t>2NP004</t>
  </si>
  <si>
    <t>2NP005</t>
  </si>
  <si>
    <t>2NP006</t>
  </si>
  <si>
    <t>2NP007</t>
  </si>
  <si>
    <t>2NP008</t>
  </si>
  <si>
    <t>2NP009</t>
  </si>
  <si>
    <t>2NP010</t>
  </si>
  <si>
    <t>Svítidla LED přisazená - 1-LED panel 36W</t>
  </si>
  <si>
    <t>2NP011</t>
  </si>
  <si>
    <t>Svítidla LED přisazená - 2-LED panel 36w- připojeno na CBS</t>
  </si>
  <si>
    <t>2NP012</t>
  </si>
  <si>
    <t>Svítidla LED přisazená - 3-LED panel 36W-</t>
  </si>
  <si>
    <t>2NP013</t>
  </si>
  <si>
    <t>LED pásek s vypínačem-komplet</t>
  </si>
  <si>
    <t>2NP014</t>
  </si>
  <si>
    <t>Svítidlo nouzové-CBS</t>
  </si>
  <si>
    <t>2NP015</t>
  </si>
  <si>
    <t>2NP016</t>
  </si>
  <si>
    <t>2NP017</t>
  </si>
  <si>
    <t>2NP018</t>
  </si>
  <si>
    <t>2NP019</t>
  </si>
  <si>
    <t>2NP020</t>
  </si>
  <si>
    <t>Zásuvka 3X400V/16A IP44</t>
  </si>
  <si>
    <t>2NP021</t>
  </si>
  <si>
    <t>2NP022</t>
  </si>
  <si>
    <t>2NP023</t>
  </si>
  <si>
    <t>2NP024</t>
  </si>
  <si>
    <t>2NP025</t>
  </si>
  <si>
    <t>2NP026</t>
  </si>
  <si>
    <t>2NP027</t>
  </si>
  <si>
    <t>2NP028</t>
  </si>
  <si>
    <t>2NP029</t>
  </si>
  <si>
    <t>2NP030</t>
  </si>
  <si>
    <t>2NP031</t>
  </si>
  <si>
    <t>2NP032</t>
  </si>
  <si>
    <t>2NP033</t>
  </si>
  <si>
    <t>2NP034</t>
  </si>
  <si>
    <t>kabely ( 1-CXKH-R) - SILOVÉ KABELY OHEŇ NEŠÍŘÍCÍ - MONTÁŽ</t>
  </si>
  <si>
    <t>2NP035</t>
  </si>
  <si>
    <t>2NP036</t>
  </si>
  <si>
    <t>BEZHALOGENNÍ B2ca,S1,d0 - 3x1.5 mm2, pevně</t>
  </si>
  <si>
    <t>2NP037</t>
  </si>
  <si>
    <t>BEZHALOGENNÍ B2ca,S1,d0 - 3x2.5 mm2, pevně</t>
  </si>
  <si>
    <t>2NP038</t>
  </si>
  <si>
    <t>BEZHALOGENNÍ B2ca,S1,d0 - 5x 2,5</t>
  </si>
  <si>
    <t xml:space="preserve">kabely ( 1-CXKH-R) - SILOVÉ KABELY OHEŇ NEŠÍŘÍCÍ  - DODÁVKA</t>
  </si>
  <si>
    <t>2NP039</t>
  </si>
  <si>
    <t>2NP040</t>
  </si>
  <si>
    <t>2NP041</t>
  </si>
  <si>
    <t>2NP042</t>
  </si>
  <si>
    <t>VODIC PRO POSPOJOVANI - MONTÁŽ</t>
  </si>
  <si>
    <t>2NP043</t>
  </si>
  <si>
    <t xml:space="preserve">1-CH-R (BEZHALOGENNÍ) - 6 -  Zlutozeleny pevně</t>
  </si>
  <si>
    <t>2NP044</t>
  </si>
  <si>
    <t>1-CH-R (BEZHALOGENNÍ) - 10- Žlutozeleny</t>
  </si>
  <si>
    <t>2NP045</t>
  </si>
  <si>
    <t>1-CH-R (BEZHALOGENNÍ) - 16 - Zlutozelen pevně</t>
  </si>
  <si>
    <t>2NP046</t>
  </si>
  <si>
    <t>1-CH-R (BEZHALOGENNÍ) - 25 - Žlutozelený- pevně</t>
  </si>
  <si>
    <t>2NP047</t>
  </si>
  <si>
    <t>2NP048</t>
  </si>
  <si>
    <t>2NP049</t>
  </si>
  <si>
    <t>2NP050</t>
  </si>
  <si>
    <t>2NP051</t>
  </si>
  <si>
    <t>2NP052</t>
  </si>
  <si>
    <t>2NP053</t>
  </si>
  <si>
    <t>2NP054</t>
  </si>
  <si>
    <t>2NP055</t>
  </si>
  <si>
    <t>2NP056</t>
  </si>
  <si>
    <t>2NP057</t>
  </si>
  <si>
    <t>2NP058</t>
  </si>
  <si>
    <t>2NP059</t>
  </si>
  <si>
    <t>2NP059a</t>
  </si>
  <si>
    <t>2NP060</t>
  </si>
  <si>
    <t>Šroubové tyče, natloukací ocelové hmoždinky, závěsy, šrouby, matky spojovací materiál</t>
  </si>
  <si>
    <t>2NP061</t>
  </si>
  <si>
    <t>Rozbočné krabice dle použití pro světelné a zásuvkové obvody - montáže</t>
  </si>
  <si>
    <t>2NP062</t>
  </si>
  <si>
    <t>Rozbočné krabice dle použití pro světelné a zásuvkové obvody - dodávky</t>
  </si>
  <si>
    <t>2NP063</t>
  </si>
  <si>
    <t>2NP064</t>
  </si>
  <si>
    <t>2NP065</t>
  </si>
  <si>
    <t>2NP066</t>
  </si>
  <si>
    <t>2NP067</t>
  </si>
  <si>
    <t>2NP068</t>
  </si>
  <si>
    <t>2NP069</t>
  </si>
  <si>
    <t>2NP070</t>
  </si>
  <si>
    <t>2NP071</t>
  </si>
  <si>
    <t>2NP072</t>
  </si>
  <si>
    <t>2NP073</t>
  </si>
  <si>
    <t>2NP074</t>
  </si>
  <si>
    <t>2NP075</t>
  </si>
  <si>
    <t>D.1.4.3c - Etapa 3.NP</t>
  </si>
  <si>
    <t>D6 - kabely ( 1-CXKH-R) - SILOVÉ KABELY OHEŇ NEŠÍŘÍCÍ - DODÁVKA</t>
  </si>
  <si>
    <t>D7 - VODIC PRO POSPOJOVANI- MONTÁŽ</t>
  </si>
  <si>
    <t>D8 - VODIC PRO POSPOJOVANI- DODÁVKA</t>
  </si>
  <si>
    <t>3NP001</t>
  </si>
  <si>
    <t xml:space="preserve">Rozvaděč  RMS.3.1</t>
  </si>
  <si>
    <t>3NP002</t>
  </si>
  <si>
    <t>Rozvaděč RMS.3.2</t>
  </si>
  <si>
    <t>3NP003</t>
  </si>
  <si>
    <t>Rozvaděč RMS.3.3</t>
  </si>
  <si>
    <t>3NP004</t>
  </si>
  <si>
    <t>3NP005</t>
  </si>
  <si>
    <t>3NP006</t>
  </si>
  <si>
    <t>3NP007</t>
  </si>
  <si>
    <t>A- svítidlo interierové - koule o 400závěs PEND 400</t>
  </si>
  <si>
    <t>3NP008</t>
  </si>
  <si>
    <t>3NP009</t>
  </si>
  <si>
    <t>3NP010</t>
  </si>
  <si>
    <t>3NP011</t>
  </si>
  <si>
    <t>3NP012</t>
  </si>
  <si>
    <t>3NP013</t>
  </si>
  <si>
    <t>3NP014</t>
  </si>
  <si>
    <t>3NP015</t>
  </si>
  <si>
    <t>3NP016</t>
  </si>
  <si>
    <t>3NP017</t>
  </si>
  <si>
    <t>3NP018</t>
  </si>
  <si>
    <t>3NP019</t>
  </si>
  <si>
    <t>Zásuvka s přepěťovou ochranou230V/16A</t>
  </si>
  <si>
    <t>3NP020</t>
  </si>
  <si>
    <t>3NP021</t>
  </si>
  <si>
    <t>3NP022</t>
  </si>
  <si>
    <t>3NP023</t>
  </si>
  <si>
    <t>3NP024</t>
  </si>
  <si>
    <t>3NP025</t>
  </si>
  <si>
    <t>3NP026</t>
  </si>
  <si>
    <t>3NP027</t>
  </si>
  <si>
    <t>3NP028</t>
  </si>
  <si>
    <t>3NP029</t>
  </si>
  <si>
    <t>3NP030</t>
  </si>
  <si>
    <t>3NP031</t>
  </si>
  <si>
    <t>3NP032</t>
  </si>
  <si>
    <t>3NP033</t>
  </si>
  <si>
    <t>3NP034</t>
  </si>
  <si>
    <t>3NP035</t>
  </si>
  <si>
    <t>3NP036</t>
  </si>
  <si>
    <t xml:space="preserve">BEZHALOGENNÍ B2ca,S1,d0 - 3x1.5 mm2       pevně</t>
  </si>
  <si>
    <t>3NP037</t>
  </si>
  <si>
    <t xml:space="preserve">BEZHALOGENNÍ B2ca,S1,d0 - 3x2.5 mm2       pevně</t>
  </si>
  <si>
    <t>3NP038</t>
  </si>
  <si>
    <t>3NP039</t>
  </si>
  <si>
    <t>kabely ( 1-CXKH-R) - SILOVÉ KABELY OHEŇ NEŠÍŘÍCÍ - DODÁVKA</t>
  </si>
  <si>
    <t>3NP040</t>
  </si>
  <si>
    <t>3NP041</t>
  </si>
  <si>
    <t>3NP042</t>
  </si>
  <si>
    <t>3NP043</t>
  </si>
  <si>
    <t>3NP044</t>
  </si>
  <si>
    <t>VODIC PRO POSPOJOVANI- MONTÁŽ</t>
  </si>
  <si>
    <t>3NP045</t>
  </si>
  <si>
    <t>3NP046</t>
  </si>
  <si>
    <t>3NP047</t>
  </si>
  <si>
    <t>3NP048</t>
  </si>
  <si>
    <t>3NP049</t>
  </si>
  <si>
    <t>3NP050</t>
  </si>
  <si>
    <t>3NP051</t>
  </si>
  <si>
    <t>3NP052</t>
  </si>
  <si>
    <t>3NP053</t>
  </si>
  <si>
    <t>VODIC PRO POSPOJOVANI- DODÁVKA</t>
  </si>
  <si>
    <t>3NP054</t>
  </si>
  <si>
    <t>3NP055</t>
  </si>
  <si>
    <t>3NP056</t>
  </si>
  <si>
    <t>3NP057</t>
  </si>
  <si>
    <t>3NP058</t>
  </si>
  <si>
    <t>3NP059</t>
  </si>
  <si>
    <t>3NP060</t>
  </si>
  <si>
    <t>3NP061</t>
  </si>
  <si>
    <t>3NP061a</t>
  </si>
  <si>
    <t>3NP062</t>
  </si>
  <si>
    <t>3NP063</t>
  </si>
  <si>
    <t>Rozbočné krabice dle použití pro světelné a zásuvkové obvody - montáž</t>
  </si>
  <si>
    <t>3NP064</t>
  </si>
  <si>
    <t>Rozbočné krabice dle použití pro světelné a zásuvkové obvody - dodávka</t>
  </si>
  <si>
    <t>3NP065</t>
  </si>
  <si>
    <t>3NP066</t>
  </si>
  <si>
    <t>3NP067</t>
  </si>
  <si>
    <t>3NP068</t>
  </si>
  <si>
    <t>3NP069</t>
  </si>
  <si>
    <t>3NP070</t>
  </si>
  <si>
    <t>3NP071</t>
  </si>
  <si>
    <t>3NP072</t>
  </si>
  <si>
    <t>3NP073</t>
  </si>
  <si>
    <t>3NP074</t>
  </si>
  <si>
    <t>3NP075</t>
  </si>
  <si>
    <t>3NP076</t>
  </si>
  <si>
    <t>3NP077</t>
  </si>
  <si>
    <t>D.1.4.3d - Etapa 4.NP</t>
  </si>
  <si>
    <t>999001</t>
  </si>
  <si>
    <t xml:space="preserve">Rozvaděč  RMS.4.1</t>
  </si>
  <si>
    <t>999002</t>
  </si>
  <si>
    <t>Rozvaděč RMS.4.2</t>
  </si>
  <si>
    <t>999003</t>
  </si>
  <si>
    <t>Rozvaděč RMS.4.3</t>
  </si>
  <si>
    <t>999004</t>
  </si>
  <si>
    <t>999005</t>
  </si>
  <si>
    <t>999006</t>
  </si>
  <si>
    <t>999007</t>
  </si>
  <si>
    <t>999008</t>
  </si>
  <si>
    <t>999009</t>
  </si>
  <si>
    <t>999010</t>
  </si>
  <si>
    <t>999011</t>
  </si>
  <si>
    <t>999012</t>
  </si>
  <si>
    <t>999013</t>
  </si>
  <si>
    <t>999014</t>
  </si>
  <si>
    <t>999015</t>
  </si>
  <si>
    <t>PC 230- do rozvaděče řídící modul</t>
  </si>
  <si>
    <t>999016</t>
  </si>
  <si>
    <t>999017</t>
  </si>
  <si>
    <t>999018</t>
  </si>
  <si>
    <t>999019</t>
  </si>
  <si>
    <t>999020</t>
  </si>
  <si>
    <t>999021</t>
  </si>
  <si>
    <t>999022</t>
  </si>
  <si>
    <t>999023</t>
  </si>
  <si>
    <t>999024</t>
  </si>
  <si>
    <t>999025</t>
  </si>
  <si>
    <t>999026</t>
  </si>
  <si>
    <t>999027</t>
  </si>
  <si>
    <t>999028</t>
  </si>
  <si>
    <t>999029</t>
  </si>
  <si>
    <t>999030</t>
  </si>
  <si>
    <t>999031</t>
  </si>
  <si>
    <t>999032</t>
  </si>
  <si>
    <t>999033</t>
  </si>
  <si>
    <t>999034</t>
  </si>
  <si>
    <t>999035</t>
  </si>
  <si>
    <t>999036</t>
  </si>
  <si>
    <t>999037</t>
  </si>
  <si>
    <t>999038</t>
  </si>
  <si>
    <t>999039</t>
  </si>
  <si>
    <t>KABELY CXKH-V OHNĚODOLNÝ 3x2,5</t>
  </si>
  <si>
    <t>999040</t>
  </si>
  <si>
    <t>999041</t>
  </si>
  <si>
    <t>999042</t>
  </si>
  <si>
    <t>999043</t>
  </si>
  <si>
    <t>999044</t>
  </si>
  <si>
    <t>999045</t>
  </si>
  <si>
    <t>999046</t>
  </si>
  <si>
    <t>999047</t>
  </si>
  <si>
    <t>999048</t>
  </si>
  <si>
    <t>999049</t>
  </si>
  <si>
    <t>999050</t>
  </si>
  <si>
    <t>999051</t>
  </si>
  <si>
    <t>999052</t>
  </si>
  <si>
    <t>999053</t>
  </si>
  <si>
    <t>999054</t>
  </si>
  <si>
    <t>999055</t>
  </si>
  <si>
    <t>999056</t>
  </si>
  <si>
    <t>999057</t>
  </si>
  <si>
    <t>999058</t>
  </si>
  <si>
    <t>999059</t>
  </si>
  <si>
    <t>999060</t>
  </si>
  <si>
    <t>999061</t>
  </si>
  <si>
    <t>999061a</t>
  </si>
  <si>
    <t>999062</t>
  </si>
  <si>
    <t>999063</t>
  </si>
  <si>
    <t>999064</t>
  </si>
  <si>
    <t>999065</t>
  </si>
  <si>
    <t>999066</t>
  </si>
  <si>
    <t>999067</t>
  </si>
  <si>
    <t>999068</t>
  </si>
  <si>
    <t>999069</t>
  </si>
  <si>
    <t>999070</t>
  </si>
  <si>
    <t>999071</t>
  </si>
  <si>
    <t>999072</t>
  </si>
  <si>
    <t>999073</t>
  </si>
  <si>
    <t>999074</t>
  </si>
  <si>
    <t>999075</t>
  </si>
  <si>
    <t>999076</t>
  </si>
  <si>
    <t>999077</t>
  </si>
  <si>
    <t>D.1.4.4 - ZAŘÍZENÍ VZDUCHOTECHNIKY</t>
  </si>
  <si>
    <t xml:space="preserve">    733 - Vzduchotechnika - rozvody potrubí</t>
  </si>
  <si>
    <t xml:space="preserve">    734 - Vzduchotechnika - příslušenství</t>
  </si>
  <si>
    <t>Vzduchotechnika - rozvody potrubí</t>
  </si>
  <si>
    <t>Pol183</t>
  </si>
  <si>
    <t>Potrubí spiro D100, včetně tvarovek (T-kusy, kolena …)</t>
  </si>
  <si>
    <t>Pol184</t>
  </si>
  <si>
    <t>Potrubí spiro D125, včetně tvarovek (T-kusy, kolena …)</t>
  </si>
  <si>
    <t>Pol185</t>
  </si>
  <si>
    <t>Potrubí spiro D140, včetně tvarovek (T-kusy, kolena …)</t>
  </si>
  <si>
    <t>Pol186</t>
  </si>
  <si>
    <t>Potrubí spiro D160, včetně tvarovek (T-kusy, kolena …)</t>
  </si>
  <si>
    <t>Pol187</t>
  </si>
  <si>
    <t>Potrubí spiro D200</t>
  </si>
  <si>
    <t>Pol188</t>
  </si>
  <si>
    <t>Požární zpěňující mřížka 150x150 mm, včetně instalace a revize</t>
  </si>
  <si>
    <t>Pol189</t>
  </si>
  <si>
    <t>Protidešťová žaluzie a mřížka proti hmyzu pro potrubí spiro D200</t>
  </si>
  <si>
    <t>Pol190</t>
  </si>
  <si>
    <t>Přesun hmot tonážní pro rozvody potrubí v objektech v do 12 m</t>
  </si>
  <si>
    <t>Vzduchotechnika - příslušenství</t>
  </si>
  <si>
    <t>Pol191</t>
  </si>
  <si>
    <t>V1 - Nástěnný ventilátor 80 m3/hod, tlaková ztráta 3 - 5Pa, s časovým doběhem - spouštění tlačítkem v místnosti - zpětná klapka DN100 zpětná klapka DN100, příkon 24W</t>
  </si>
  <si>
    <t>Pol192</t>
  </si>
  <si>
    <t>V2 - Nástěnný ventilátor 230 m3/hod, tlaková ztráta 3 -12Pa, s časovým doběhem - spouštění tlačítkem v místnosti, zpětná klapka DN160, příkon 38W</t>
  </si>
  <si>
    <t>Pol193</t>
  </si>
  <si>
    <t>V3 - Potrubní ventilátor 320 m3/hod, tlaková ztráta 19Pa, s časovým doběhem - spouštění tlačítkem v místnosti, zpětná klapka DN160, příkon 49W</t>
  </si>
  <si>
    <t>Pol194</t>
  </si>
  <si>
    <t>V4 - Potrubní ventilátor 300 m3/hod, tlaková ztráta 6 -16Pa, s časovým doběhem - spouštění tlačítkem v místnosti, zpětná klapka DN160, příkon 45W</t>
  </si>
  <si>
    <t>Pol195</t>
  </si>
  <si>
    <t>V5 - Potrubní ventilátor 450 m3/hod, tlaková ztráta 22Pa, trvalý chod - řízení teplotním čidlem v místnosti, příkon 54W</t>
  </si>
  <si>
    <t>Pol196</t>
  </si>
  <si>
    <t>V6 - Potrubní ventilátor 200 m3/hod, tlaková ztráta 6Pa, s časovým doběhem - spouštění tlačítkem v místnosti, zpětná klapka DN160, příkon 36W</t>
  </si>
  <si>
    <t>Pol197</t>
  </si>
  <si>
    <t>V7 -Potrubní ventilátor 260 m3/hod, tlaková ztráta 4Pa, s časovým doběhem - spouštění tlačítkem v místnosti 125, 127 a 128, příkon 40W</t>
  </si>
  <si>
    <t>Pol198</t>
  </si>
  <si>
    <t>V8 - Potrubní ventilátor 390 m3/hod, tlaková ztráta 4Pa, s časovým doběhem - spouštění tlačítkem v místnosti 121a, 122 a 123a, příkon 52W</t>
  </si>
  <si>
    <t>Pol199</t>
  </si>
  <si>
    <t>Mntáž potrubní ventilátor + zpětná klapka</t>
  </si>
  <si>
    <t>Pol200</t>
  </si>
  <si>
    <t>Montáž nástěnný ventilátor + zpětná klapka</t>
  </si>
  <si>
    <t>Pol201</t>
  </si>
  <si>
    <t>Talířový ventil výfukový, regulovatelný D100 - nerez</t>
  </si>
  <si>
    <t>Pol202</t>
  </si>
  <si>
    <t>Talířový ventil výfukový, regulovatelný D125 - nerez</t>
  </si>
  <si>
    <t>Pol203</t>
  </si>
  <si>
    <t>Talířový ventil výfukový, regulovatelný D160 - nerez</t>
  </si>
  <si>
    <t>Pol204</t>
  </si>
  <si>
    <t>Montáž a zaregulování ventilu</t>
  </si>
  <si>
    <t>Pol205</t>
  </si>
  <si>
    <t>Výfukový oblouk SPIRO d 125, včetně mřížky proti hmyzu</t>
  </si>
  <si>
    <t>Pol206</t>
  </si>
  <si>
    <t>Výfukový oblouk SPIRO d 140, včetně mřížky proti hmyzu</t>
  </si>
  <si>
    <t>Pol207</t>
  </si>
  <si>
    <t>Výfukový oblouk SPIRO d 160, včetně mřížky proti hmyzu</t>
  </si>
  <si>
    <t>Pol208</t>
  </si>
  <si>
    <t>Výfukový oblouk pro VZT potrubí 180/200, včetně mřížky proti hmyzu</t>
  </si>
  <si>
    <t>Pol209</t>
  </si>
  <si>
    <t>Digestoř pro odovod tepla z chladící jednotky - servovna. Potrubní rozšíření z D160 na D300</t>
  </si>
  <si>
    <t>Pol210</t>
  </si>
  <si>
    <t>Napojení úprava odfukového potrubí - chladící jednotka servovna - stávající ohebná hadice D125 - ukončit cca 10cm pod digestoří. Ukotvit ke stěně</t>
  </si>
  <si>
    <t>Pol211</t>
  </si>
  <si>
    <t>Montáž kovových stvebních doplňkových konstrukcí</t>
  </si>
  <si>
    <t>Pol212</t>
  </si>
  <si>
    <t>Pol213</t>
  </si>
  <si>
    <t>Jádrový vrt - prostup přes stropní konstrukci tl. 40cm pro potrubí ø125 - 160mm</t>
  </si>
  <si>
    <t>Pol214</t>
  </si>
  <si>
    <t>Prostup pro potrubí spiro d200 - obvodová stěna tl.0,6m,</t>
  </si>
  <si>
    <t>Pol215</t>
  </si>
  <si>
    <t>Prostup a utěsnění potrubí přes sedlovou střechu - d125 - 160</t>
  </si>
  <si>
    <t>Pol216</t>
  </si>
  <si>
    <t>Požárn dotěsnění VZT prostupů přes stropní konstrukci (požární tmel)</t>
  </si>
  <si>
    <t>Pol217</t>
  </si>
  <si>
    <t>Vícepráce spojené s nejasným stavem a složením podlahy ve všech částech objektu, které mohou stížit jádrové vrtání (odkrytí podlahy, vybrání násypu …</t>
  </si>
  <si>
    <t>Pol218</t>
  </si>
  <si>
    <t>Dokumentace skutečného stavu</t>
  </si>
  <si>
    <t>D.1.4.5 - ZAŘÍZENÍ SLABOPROUDÉ ELEKTROTECHNIKY</t>
  </si>
  <si>
    <t>D.1.4.5.1 - Strukturovaná kabeláž</t>
  </si>
  <si>
    <t>742 - Strukturovaná kabeláž - montáž</t>
  </si>
  <si>
    <t xml:space="preserve">    742.1M - Montáže</t>
  </si>
  <si>
    <t xml:space="preserve">    742.2D - Dodávky</t>
  </si>
  <si>
    <t>742</t>
  </si>
  <si>
    <t>Strukturovaná kabeláž - montáž</t>
  </si>
  <si>
    <t>742.1M</t>
  </si>
  <si>
    <t>Montáže</t>
  </si>
  <si>
    <t>742330101</t>
  </si>
  <si>
    <t>Kabelový žlab drátěný 150/50 galvanický zinek, vetně spojek a podpěr</t>
  </si>
  <si>
    <t>742330102</t>
  </si>
  <si>
    <t>Kabelový žlab drátěný 250/50 galvanický zinek, vetně spojek a podpěr</t>
  </si>
  <si>
    <t>742330103</t>
  </si>
  <si>
    <t>Rozvaděč závěsný 18U/60x60, šedý, dveře sklo</t>
  </si>
  <si>
    <t>742330104</t>
  </si>
  <si>
    <t>Rozvodný panel ACAR 5x 230V včetně vany 2U v černé barvě</t>
  </si>
  <si>
    <t>742330105</t>
  </si>
  <si>
    <t>Police 450mm</t>
  </si>
  <si>
    <t>742330106</t>
  </si>
  <si>
    <t>Vyvazovací panel 1U</t>
  </si>
  <si>
    <t>742330107</t>
  </si>
  <si>
    <t>Patch panel černý osazený 24 pozic 1U CAT6 UTP s vyvazovací lištou</t>
  </si>
  <si>
    <t>742330108</t>
  </si>
  <si>
    <t>Patchkabel 0,5m CAT 6</t>
  </si>
  <si>
    <t>742330109</t>
  </si>
  <si>
    <t>Patchkabel 1m CAT 6</t>
  </si>
  <si>
    <t>742330110</t>
  </si>
  <si>
    <t>Patchkabel 2m CAT 6</t>
  </si>
  <si>
    <t>742330111</t>
  </si>
  <si>
    <t>Zásuvka 2xRJ45 CAT 6 v designu dle výběru zákaznika</t>
  </si>
  <si>
    <t>742330112</t>
  </si>
  <si>
    <t>Zásuvka 1xRJ45 v designu typ Legrand - dodávku a montáž zajišťuje profese “Zdravotnická technologie“, 77 ks</t>
  </si>
  <si>
    <t>742330113</t>
  </si>
  <si>
    <t>Měření zásuvek (měřící protokol)</t>
  </si>
  <si>
    <t>742330114</t>
  </si>
  <si>
    <t>Krabička KU68, včetně sekání</t>
  </si>
  <si>
    <t>742330115</t>
  </si>
  <si>
    <t>Průraz strop pr.60mm</t>
  </si>
  <si>
    <t>742330116</t>
  </si>
  <si>
    <t>Průraz zdí do 30cm</t>
  </si>
  <si>
    <t>742330117</t>
  </si>
  <si>
    <t>Průraz zdí do 80cm</t>
  </si>
  <si>
    <t>742330118</t>
  </si>
  <si>
    <t>Kabel UTP 6 LSOH</t>
  </si>
  <si>
    <t>742330119</t>
  </si>
  <si>
    <t>Trubka ohebna 2323 včetně sekání</t>
  </si>
  <si>
    <t>742330120</t>
  </si>
  <si>
    <t>Trubka ohebna 2336 včetně sekání</t>
  </si>
  <si>
    <t>742330121</t>
  </si>
  <si>
    <t>Kabel optický single mode 12 vláken</t>
  </si>
  <si>
    <t>742330122</t>
  </si>
  <si>
    <t>SM pigtail LC/LC</t>
  </si>
  <si>
    <t>742330123</t>
  </si>
  <si>
    <t>Optický vana 24 portů</t>
  </si>
  <si>
    <t>742330124</t>
  </si>
  <si>
    <t>Adapter LC-LC</t>
  </si>
  <si>
    <t>742330125</t>
  </si>
  <si>
    <t>Kazeta (max.12 svárů)</t>
  </si>
  <si>
    <t>742330126</t>
  </si>
  <si>
    <t>Víčko na kazetu</t>
  </si>
  <si>
    <t>742330127</t>
  </si>
  <si>
    <t>Ochrana svárů trubička 40mm</t>
  </si>
  <si>
    <t>742330128</t>
  </si>
  <si>
    <t>Sváření optického vlákna</t>
  </si>
  <si>
    <t>742330129</t>
  </si>
  <si>
    <t>Měření závěrečné-1 vl. (rozvaděč-rozvaděč)</t>
  </si>
  <si>
    <t>742330130</t>
  </si>
  <si>
    <t>Demontáž a zpětná montáž stávajích přístupových bodů AP a ostatních prvků a</t>
  </si>
  <si>
    <t>742330131</t>
  </si>
  <si>
    <t>Spotřební materiál (vruty, sádra, hmoždinky,stahovačky atd. )</t>
  </si>
  <si>
    <t>742.2D</t>
  </si>
  <si>
    <t>Dodávky</t>
  </si>
  <si>
    <t>542330101</t>
  </si>
  <si>
    <t>542330102</t>
  </si>
  <si>
    <t>542330103</t>
  </si>
  <si>
    <t>542330104</t>
  </si>
  <si>
    <t>542330105</t>
  </si>
  <si>
    <t>542330106</t>
  </si>
  <si>
    <t>542330107</t>
  </si>
  <si>
    <t>542330108</t>
  </si>
  <si>
    <t>542330109</t>
  </si>
  <si>
    <t>542330110</t>
  </si>
  <si>
    <t>542330111</t>
  </si>
  <si>
    <t>542330114</t>
  </si>
  <si>
    <t>542330118</t>
  </si>
  <si>
    <t>542330119</t>
  </si>
  <si>
    <t>542330120</t>
  </si>
  <si>
    <t>542330121</t>
  </si>
  <si>
    <t>542330122</t>
  </si>
  <si>
    <t>542330123</t>
  </si>
  <si>
    <t>542330124</t>
  </si>
  <si>
    <t>542330125</t>
  </si>
  <si>
    <t>542330126</t>
  </si>
  <si>
    <t>542330127</t>
  </si>
  <si>
    <t>542330131</t>
  </si>
  <si>
    <t>D.1.4.5.2 - Dorozumívací systém CODACO</t>
  </si>
  <si>
    <t>742.1 - Dodávka a montáž technologie HCC-07 IP</t>
  </si>
  <si>
    <t xml:space="preserve">    742.1M - MONTÁŽ</t>
  </si>
  <si>
    <t xml:space="preserve">    742.1D - DODÁVKA</t>
  </si>
  <si>
    <t>742.2 - Oživení, konfigurace a ostatní rozpočtové náklady</t>
  </si>
  <si>
    <t>742.3 - Slaboproudé rozvody - dodávka a montáž vodičů</t>
  </si>
  <si>
    <t xml:space="preserve">    742.3M - MONTÁŽ</t>
  </si>
  <si>
    <t xml:space="preserve">    742.3D - DODÁVKA</t>
  </si>
  <si>
    <t>742.4 - Hrubá instalace - trubkování (lištování) a osazení instalačních krabic</t>
  </si>
  <si>
    <t xml:space="preserve">    742.4M - MONTÁŽ</t>
  </si>
  <si>
    <t xml:space="preserve">    742.4D - DODÁVKA</t>
  </si>
  <si>
    <t>742.1</t>
  </si>
  <si>
    <t>Dodávka a montáž technologie HCC-07 IP</t>
  </si>
  <si>
    <t>MONTÁŽ</t>
  </si>
  <si>
    <t>742360101</t>
  </si>
  <si>
    <t xml:space="preserve">Hlavní terminál, vč. adaptéru a kabelu k terminálu 2m  MT - 07 IP</t>
  </si>
  <si>
    <t>Poznámka k položce:_x000d_
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</si>
  <si>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742360102</t>
  </si>
  <si>
    <t>Datový rozvaděč nástěnný 19"/15U 600x400 RA-07/15U</t>
  </si>
  <si>
    <t>742360103</t>
  </si>
  <si>
    <t>Napájecí zdroj + lokální server PS-07 IP</t>
  </si>
  <si>
    <t>742360104</t>
  </si>
  <si>
    <t>Rozvodný panel 8x 230V 19"/2U PDP 19"/2U</t>
  </si>
  <si>
    <t>742360105</t>
  </si>
  <si>
    <t>SW - licence provozu účastníka dodávku a montáž zajišťuje profese “Zdravotnická technologie“, 77 ks SW - L1</t>
  </si>
  <si>
    <t>742360106</t>
  </si>
  <si>
    <t>SW - databáze historie volání SW - HC</t>
  </si>
  <si>
    <t>742360107</t>
  </si>
  <si>
    <t>SW - aktivace sdruženého provozu SW - AW</t>
  </si>
  <si>
    <t>742360108</t>
  </si>
  <si>
    <t>SW - prohlížeč historie SW - SQLHV</t>
  </si>
  <si>
    <t>742360109</t>
  </si>
  <si>
    <t>Kabel telefonní přípojky CTC</t>
  </si>
  <si>
    <t>742360110</t>
  </si>
  <si>
    <t>Univerzální police 19"/1U US 19"/1U</t>
  </si>
  <si>
    <t>742360111</t>
  </si>
  <si>
    <t>Zásuvka terminálu CMT-07 IP</t>
  </si>
  <si>
    <t>742360112</t>
  </si>
  <si>
    <t>Audio zásuvka AC</t>
  </si>
  <si>
    <t>742360113</t>
  </si>
  <si>
    <t>Telefonní zásuvka IN-OUT TC</t>
  </si>
  <si>
    <t>742360114</t>
  </si>
  <si>
    <t>DECT Phone - (bezdrátový telefon DECT - analogová linka) DECT PHONE</t>
  </si>
  <si>
    <t>742360115</t>
  </si>
  <si>
    <t>Analog/VoIP brána AG-07 IP</t>
  </si>
  <si>
    <t>742360116</t>
  </si>
  <si>
    <t>Telefonní interface (pro analog. přístr.) TI - 07 IP</t>
  </si>
  <si>
    <t>742360117</t>
  </si>
  <si>
    <t>Datový switch 24 portů/19" SWI - 24/19"</t>
  </si>
  <si>
    <t>742360118</t>
  </si>
  <si>
    <t>Napájecí injektor 24 portů/19" POE - 24/24"</t>
  </si>
  <si>
    <t>742360119</t>
  </si>
  <si>
    <t>Svítidlo signalizační LED CL</t>
  </si>
  <si>
    <t>742360120</t>
  </si>
  <si>
    <t>Orientační směrové svítidlo LED IP DL IP</t>
  </si>
  <si>
    <t>742360121</t>
  </si>
  <si>
    <t>Pokojový terminál hovorový RT-07V IP</t>
  </si>
  <si>
    <t>Poznámka k položce:_x000d_
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</si>
  <si>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742360122</t>
  </si>
  <si>
    <t>Pokojový terminál hovorový s displejem RT-07DV IP</t>
  </si>
  <si>
    <t>Poznámka k položce:_x000d_
(minimálně 4 programovatelná tlačítka, hovorové spojení s hlavním terminálem, příjem hovorového volání od lůžka klienta, displej s indentifikací místa volání, hlasová navigace - informace o volajícím, číslo pokoje/lůžka, centrální hlášení přenos hlasové informace - nucený poslech)</t>
  </si>
  <si>
    <t>742360123</t>
  </si>
  <si>
    <t>Tlačítko rušení volání CC - 07 IP</t>
  </si>
  <si>
    <t>742360124</t>
  </si>
  <si>
    <t xml:space="preserve">Zásuvka pacienta s držákem a reproduktorem,  dodávku a montáž zajišťuje profese “Zdravotnická technologie“, 77 ks BC-07HS IP</t>
  </si>
  <si>
    <t>Poznámka k položce:_x000d_
(přenos hlasitého hovorového spojení sestra - klient, přenos hlasité reprodukce rádia a centrální hlašení vždy v případě, je - li koncový prvek zavěšen v držáku, či zavěšen na hrazdě postele klienta)</t>
  </si>
  <si>
    <t>742360125</t>
  </si>
  <si>
    <t>Terminál pacienta s tlačítkem volání ošetřovatelky bez displeje (Disconnection), dodávku a montáž zajišťuje profese “Zdravotnická technologie“, 77 ks PT - 07S IP (D)</t>
  </si>
  <si>
    <t>Poznámka k položce:_x000d_
(minimálně tlačítko primárního přivolání pomoci podsvícené pro lepší orientaci klientů v nočních hodinách, tlačítka pro přivolání ošetřovatelského personálu, tlačítka pro volbu rádiové stanice, tlačítko pro ovládání hlasitosti + -, další tlačítko volně programovatelné, bezpečnostní konektor proti vytržení)</t>
  </si>
  <si>
    <t>742360126</t>
  </si>
  <si>
    <t>Táhlo nouzového volání EC-07 IP</t>
  </si>
  <si>
    <t>742360127</t>
  </si>
  <si>
    <t>Táhlo a tlačítko nouzového volání EBC-07 IP</t>
  </si>
  <si>
    <t>742360128</t>
  </si>
  <si>
    <t>Tlačítko nouzového volání EB-07 IP</t>
  </si>
  <si>
    <t>742360129</t>
  </si>
  <si>
    <t>Služební terminál (vchod) ST - 07V IP</t>
  </si>
  <si>
    <t>742360130</t>
  </si>
  <si>
    <t>Elektrický zámek s pamětí (NENÍ SOUČÁST DODÁVKY KS. Dodává, montuje a zapojuje dodavatel dveří), 3ks ELM</t>
  </si>
  <si>
    <t>742360131</t>
  </si>
  <si>
    <t>Router RB-07 IP</t>
  </si>
  <si>
    <t>742360132</t>
  </si>
  <si>
    <t>Repeater Repeater</t>
  </si>
  <si>
    <t>742360133</t>
  </si>
  <si>
    <t>SQL server (do 5-ti oddělení) SQLSM</t>
  </si>
  <si>
    <t>742360134</t>
  </si>
  <si>
    <t>Patch kabel Patch 0,3m</t>
  </si>
  <si>
    <t>742360135</t>
  </si>
  <si>
    <t>Konektor včetně ochrany a proměření RJ45 CAT5E</t>
  </si>
  <si>
    <t>742.1D</t>
  </si>
  <si>
    <t>DODÁVKA</t>
  </si>
  <si>
    <t>542360101</t>
  </si>
  <si>
    <t>542360102</t>
  </si>
  <si>
    <t>542360103</t>
  </si>
  <si>
    <t>542360104</t>
  </si>
  <si>
    <t>542360105</t>
  </si>
  <si>
    <t>542360106</t>
  </si>
  <si>
    <t>542360107</t>
  </si>
  <si>
    <t>542360108</t>
  </si>
  <si>
    <t>542360109</t>
  </si>
  <si>
    <t>542360110</t>
  </si>
  <si>
    <t>542360111</t>
  </si>
  <si>
    <t>542360112</t>
  </si>
  <si>
    <t>542360113</t>
  </si>
  <si>
    <t>542360114</t>
  </si>
  <si>
    <t>542360115</t>
  </si>
  <si>
    <t>542360116</t>
  </si>
  <si>
    <t>542360117</t>
  </si>
  <si>
    <t>542360118</t>
  </si>
  <si>
    <t>542360119</t>
  </si>
  <si>
    <t>542360120</t>
  </si>
  <si>
    <t>542360121</t>
  </si>
  <si>
    <t>542360122</t>
  </si>
  <si>
    <t>542360123</t>
  </si>
  <si>
    <t>542360124</t>
  </si>
  <si>
    <t>542360125</t>
  </si>
  <si>
    <t>542360126</t>
  </si>
  <si>
    <t>542360127</t>
  </si>
  <si>
    <t>542360128</t>
  </si>
  <si>
    <t>542360129</t>
  </si>
  <si>
    <t>542360130</t>
  </si>
  <si>
    <t>542360131</t>
  </si>
  <si>
    <t>542360132</t>
  </si>
  <si>
    <t>542360133</t>
  </si>
  <si>
    <t>542360134</t>
  </si>
  <si>
    <t>542360135</t>
  </si>
  <si>
    <t>742.2</t>
  </si>
  <si>
    <t>Oživení, konfigurace a ostatní rozpočtové náklady</t>
  </si>
  <si>
    <t>742360201</t>
  </si>
  <si>
    <t>Kontrola vedení</t>
  </si>
  <si>
    <t>742360202</t>
  </si>
  <si>
    <t>Instalace a konfigurace systému</t>
  </si>
  <si>
    <t>742360203</t>
  </si>
  <si>
    <t>Kontrolní provoz, zaškolení, vedlejší výdaje</t>
  </si>
  <si>
    <t>742360204</t>
  </si>
  <si>
    <t>Koordinace stavby</t>
  </si>
  <si>
    <t>742360205</t>
  </si>
  <si>
    <t>Kontrolní dny</t>
  </si>
  <si>
    <t>742360206</t>
  </si>
  <si>
    <t>Ekologická likvidace odpadu</t>
  </si>
  <si>
    <t>742360207</t>
  </si>
  <si>
    <t>Úklid staveniště</t>
  </si>
  <si>
    <t>742360208</t>
  </si>
  <si>
    <t>Doprava (4x tam a zpět)</t>
  </si>
  <si>
    <t>km</t>
  </si>
  <si>
    <t>742.3</t>
  </si>
  <si>
    <t>Slaboproudé rozvody - dodávka a montáž vodičů</t>
  </si>
  <si>
    <t>742.3M</t>
  </si>
  <si>
    <t>742360301</t>
  </si>
  <si>
    <t>kabel do trubek, nebo do lišt LSOH UTP Cat 5e</t>
  </si>
  <si>
    <t>742360302</t>
  </si>
  <si>
    <t>vodič do trubek, nebo do lišt CY 2x1,5</t>
  </si>
  <si>
    <t>742360303</t>
  </si>
  <si>
    <t>vodič do trubek, nebo do lišt 2x2,5</t>
  </si>
  <si>
    <t>742.3D</t>
  </si>
  <si>
    <t>542360301</t>
  </si>
  <si>
    <t>542360302</t>
  </si>
  <si>
    <t>542360303</t>
  </si>
  <si>
    <t>742.4</t>
  </si>
  <si>
    <t>Hrubá instalace - trubkování (lištování) a osazení instalačních krabic</t>
  </si>
  <si>
    <t>742.4M</t>
  </si>
  <si>
    <t>742360401</t>
  </si>
  <si>
    <t>instalační krabice pod omítku KU 68/2</t>
  </si>
  <si>
    <t>742360402</t>
  </si>
  <si>
    <t>instalační krabice pod omítku KP 64/2</t>
  </si>
  <si>
    <t>742360403</t>
  </si>
  <si>
    <t>instalační krabice pod omítku KP 64/3</t>
  </si>
  <si>
    <t>742360404</t>
  </si>
  <si>
    <t>trubka pod omítku PVC 16</t>
  </si>
  <si>
    <t>742360405</t>
  </si>
  <si>
    <t>trubka pod omítku PVC 25</t>
  </si>
  <si>
    <t>742360406</t>
  </si>
  <si>
    <t>vodič protahovací AZ 2,5</t>
  </si>
  <si>
    <t>742360407</t>
  </si>
  <si>
    <t>vrut 3,5x40</t>
  </si>
  <si>
    <t>742360408</t>
  </si>
  <si>
    <t>sádra štukatérská</t>
  </si>
  <si>
    <t>742360409</t>
  </si>
  <si>
    <t>štukovací směs</t>
  </si>
  <si>
    <t>742360410</t>
  </si>
  <si>
    <t>ostatní drobný instalační materiál</t>
  </si>
  <si>
    <t>Poznámka k položce:_x000d_
(izolační pásky, stahovací plastové pásky, spojovací materiál, svorky, koncovky, štítky, uchycovací materiál…)</t>
  </si>
  <si>
    <t>742360411</t>
  </si>
  <si>
    <t>rýhy do zdi</t>
  </si>
  <si>
    <t>742360412</t>
  </si>
  <si>
    <t>prostupy zdivem do 0,5m</t>
  </si>
  <si>
    <t>742360413</t>
  </si>
  <si>
    <t>prostupy zdivem nad 0,5m</t>
  </si>
  <si>
    <t>742360414</t>
  </si>
  <si>
    <t>prostupy betonem nad 0,5m</t>
  </si>
  <si>
    <t>742360415</t>
  </si>
  <si>
    <t>pomocné montážní, instalatérské a stavební práce (přesun hmot a materiálu, stěhování nábytku, zapravení zdiva-bez malby, propoj s tel. ústřednou, propoj s datovou sítí objektu, měření signálu pro umístěni repeateru, nepředvídatelné práce)</t>
  </si>
  <si>
    <t>742.4D</t>
  </si>
  <si>
    <t>542360401</t>
  </si>
  <si>
    <t>542360402</t>
  </si>
  <si>
    <t>542360403</t>
  </si>
  <si>
    <t>542360404</t>
  </si>
  <si>
    <t>542360405</t>
  </si>
  <si>
    <t>542360406</t>
  </si>
  <si>
    <t>542360407</t>
  </si>
  <si>
    <t>542360408</t>
  </si>
  <si>
    <t>542360409</t>
  </si>
  <si>
    <t>542360410</t>
  </si>
  <si>
    <t>D.1.4.5.3 - Systém požárních hlásičů – lokální detekce požáru</t>
  </si>
  <si>
    <t>742 - Systém požárních hlásičů – lokální detekce požáru</t>
  </si>
  <si>
    <t xml:space="preserve">    742.1 - MONTÁŽ</t>
  </si>
  <si>
    <t xml:space="preserve">    742.2 - DODÁVKA</t>
  </si>
  <si>
    <t>742210101</t>
  </si>
  <si>
    <t>Ústředna EPS analogová kruhová linka 128 adres</t>
  </si>
  <si>
    <t>742210102</t>
  </si>
  <si>
    <t>Deska linková - 128 adres - druhá linka</t>
  </si>
  <si>
    <t>742210103</t>
  </si>
  <si>
    <t>Deska komunikace pro síťování ústředen</t>
  </si>
  <si>
    <t>742210104</t>
  </si>
  <si>
    <t>Tablo obsluhy přídavné</t>
  </si>
  <si>
    <t>742210105</t>
  </si>
  <si>
    <t>Jednotka vstupně/výstupní (8xIN/8xOUT) v krabici</t>
  </si>
  <si>
    <t>742210106</t>
  </si>
  <si>
    <t>Akumulátor 12V / 12 Ah zálohovací</t>
  </si>
  <si>
    <t>742210107</t>
  </si>
  <si>
    <t>Hlásič tlačítkový adresný a konvenční</t>
  </si>
  <si>
    <t>742210108</t>
  </si>
  <si>
    <t>Hlásič multisenzorový interaktivní</t>
  </si>
  <si>
    <t>742210109</t>
  </si>
  <si>
    <t>Patice k hlásičům</t>
  </si>
  <si>
    <t>742210110</t>
  </si>
  <si>
    <t>Dvoutónová nezálohovaná červená plastová siréna s červeným majákem</t>
  </si>
  <si>
    <t>742210111</t>
  </si>
  <si>
    <t>Záznamní kniha k EPS</t>
  </si>
  <si>
    <t>742210112</t>
  </si>
  <si>
    <t>J-Y(st)Y 1x2x0,8 červený požární kabel</t>
  </si>
  <si>
    <t>742210113</t>
  </si>
  <si>
    <t>Trubka instalační 20mm včetně příslušenství</t>
  </si>
  <si>
    <t>742210114</t>
  </si>
  <si>
    <t>PRAFlaGuard F PH 120R 2x2x0,8 požární kabel pro tabla</t>
  </si>
  <si>
    <t>742210115</t>
  </si>
  <si>
    <t>PRAFlaGuard F PH 120R 1x2x0,8 požární kabel pro sirény</t>
  </si>
  <si>
    <t>742210116</t>
  </si>
  <si>
    <t>Drobný spotřební a instalační materiál</t>
  </si>
  <si>
    <t>742210117</t>
  </si>
  <si>
    <t>Oživení a nastavení systému, zkoušky, výchozí revize</t>
  </si>
  <si>
    <t>742210118</t>
  </si>
  <si>
    <t>Režijní náklady</t>
  </si>
  <si>
    <t>542210101</t>
  </si>
  <si>
    <t>542210102</t>
  </si>
  <si>
    <t>542210103</t>
  </si>
  <si>
    <t>542210104</t>
  </si>
  <si>
    <t>542210105</t>
  </si>
  <si>
    <t>542210106</t>
  </si>
  <si>
    <t>542210107</t>
  </si>
  <si>
    <t>542210108</t>
  </si>
  <si>
    <t>542210109</t>
  </si>
  <si>
    <t>542210110</t>
  </si>
  <si>
    <t>542210111</t>
  </si>
  <si>
    <t>542210112</t>
  </si>
  <si>
    <t>542210113</t>
  </si>
  <si>
    <t>542210114</t>
  </si>
  <si>
    <t>542210115</t>
  </si>
  <si>
    <t>542210116</t>
  </si>
  <si>
    <t>D.1.4.5.4 - Společná televizní anténa</t>
  </si>
  <si>
    <t>742 - Společná televizní anténa</t>
  </si>
  <si>
    <t>742420101</t>
  </si>
  <si>
    <t>Anténní distibuční zesilovač 5 vstupů (BI-FM, BIII, 3xUHF) a 2 výstupy (1 testovací -30dB), síťové napětí 230V AC</t>
  </si>
  <si>
    <t>742420102</t>
  </si>
  <si>
    <t>Skříň zesilovače</t>
  </si>
  <si>
    <t>742420103</t>
  </si>
  <si>
    <t>Pruběžný TV zeilovač</t>
  </si>
  <si>
    <t>742420104</t>
  </si>
  <si>
    <t>Rozbočovač 6x výstup 9dB</t>
  </si>
  <si>
    <t>742420105</t>
  </si>
  <si>
    <t>Rozbočovač 8x výstup 11dB</t>
  </si>
  <si>
    <t>742420106</t>
  </si>
  <si>
    <t>Zásuvka STA koncová, 2,5dB včetně krytu a rámečku</t>
  </si>
  <si>
    <t>742420107</t>
  </si>
  <si>
    <t>H126 AL LSOH Bezhalogenní 7mm koax. kabel pro vnitřní instalace</t>
  </si>
  <si>
    <t>742420108</t>
  </si>
  <si>
    <t>F kompresní konektor</t>
  </si>
  <si>
    <t>742420109</t>
  </si>
  <si>
    <t>742420110</t>
  </si>
  <si>
    <t>Spotřební materiál ( stahovací pásky, tmel, hmoždinky, atd. )</t>
  </si>
  <si>
    <t>742420111</t>
  </si>
  <si>
    <t>Oživení, programování, revize</t>
  </si>
  <si>
    <t>542420101</t>
  </si>
  <si>
    <t>542420102</t>
  </si>
  <si>
    <t>542420103</t>
  </si>
  <si>
    <t>542420104</t>
  </si>
  <si>
    <t>542420105</t>
  </si>
  <si>
    <t>542420106</t>
  </si>
  <si>
    <t>542420107</t>
  </si>
  <si>
    <t>542420108</t>
  </si>
  <si>
    <t>542420109</t>
  </si>
  <si>
    <t>542420110</t>
  </si>
  <si>
    <t>D.1.4.5.5 - Pohony dveří</t>
  </si>
  <si>
    <t>742 - POHONY DVEŘÍ</t>
  </si>
  <si>
    <t>POHONY DVEŘÍ</t>
  </si>
  <si>
    <t>742350101</t>
  </si>
  <si>
    <t>Jednokřídlový pohon - montáž</t>
  </si>
  <si>
    <t>Poznámka k položce:_x000d_
kluzná lišta, kryt Basic, karta Full Energy, bezpečnostní závora IRS70, L= 700mm, kabelový přechod – metalický, L= 600mm, ovládací tlačítko - bezdotykové, programový přepínač externí provedení, 3 polohový, doprava + montáž + kotvení</t>
  </si>
  <si>
    <t>542350101</t>
  </si>
  <si>
    <t>Jednokřídlový pohon - dodávka</t>
  </si>
  <si>
    <t>D.1.4.7 - ZDRAVOTNICKÁ TECHNOLOGIE</t>
  </si>
  <si>
    <t>D.1.7b - Zdravotnická technologie - 2.NP, I. etapa</t>
  </si>
  <si>
    <t>D1 - Zdravotnická technologie - 2.NP</t>
  </si>
  <si>
    <t>Zdravotnická technologie - 2.NP</t>
  </si>
  <si>
    <t>201</t>
  </si>
  <si>
    <t>Nástěnná rampa 1 lůžko - 1550 mm, 3x MDO, 2x PA, 2x RJ45, 1x rezerva</t>
  </si>
  <si>
    <t>osvětlení přímé (14 W), nepřímé (39 W): ovládané z rampy</t>
  </si>
  <si>
    <t>osvětlení noční (5 W) ovládané ode dveří</t>
  </si>
  <si>
    <t>vč. dorozumívání sestra-pacient: HCC-07 IP</t>
  </si>
  <si>
    <t>barva RAL 9003</t>
  </si>
  <si>
    <t>Vedení montážních prací, montážní práce</t>
  </si>
  <si>
    <t>203</t>
  </si>
  <si>
    <t>Proškolení obsluhy, předání dokumentace, zakreslení skutečného stavu</t>
  </si>
  <si>
    <t>Zkoušky dle ČSN EN ISO 7396-1, Výchozí revize elektro</t>
  </si>
  <si>
    <t>205</t>
  </si>
  <si>
    <t>Dopravné</t>
  </si>
  <si>
    <t>D.1.7c - Zdravotnická technologie - 3.NP, II. etapa</t>
  </si>
  <si>
    <t>D2 - Zdravotnická technologie - 3.NP</t>
  </si>
  <si>
    <t>Zdravotnická technologie - 3.NP</t>
  </si>
  <si>
    <t>301</t>
  </si>
  <si>
    <t>303</t>
  </si>
  <si>
    <t>305</t>
  </si>
  <si>
    <t>D.1.7d - Zdravotnická technologie - 4.NP, III. etapa</t>
  </si>
  <si>
    <t>D3 - Zdravotnická technologie - 4.NP</t>
  </si>
  <si>
    <t>Zdravotnická technologie - 4.NP</t>
  </si>
  <si>
    <t>401</t>
  </si>
  <si>
    <t>402</t>
  </si>
  <si>
    <t>403</t>
  </si>
  <si>
    <t>404</t>
  </si>
  <si>
    <t>405</t>
  </si>
  <si>
    <t xml:space="preserve">VRN - Vedlejší a ostatní náklady dle vyhl. č. 169/2016  Sb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</si>
  <si>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</si>
  <si>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</si>
  <si>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</si>
  <si>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</si>
  <si>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</si>
  <si>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</si>
  <si>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</si>
  <si>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</si>
  <si>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</si>
  <si>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013001000</t>
  </si>
  <si>
    <t xml:space="preserve">Vytyčení inženýrských sítí, ochrana stávajících vedení a zařízení před poškozením  - pro všechny etapy</t>
  </si>
  <si>
    <t>990671790</t>
  </si>
  <si>
    <t>013254000</t>
  </si>
  <si>
    <t xml:space="preserve">Dokumentace skutečného provedení stavby dle vyhl. 499/2006 Sb. ve třech listinných vyhotoveních a jednom elektronickém vyhotovení na CD-Rom </t>
  </si>
  <si>
    <t>1915553065</t>
  </si>
  <si>
    <t>VRN3</t>
  </si>
  <si>
    <t>Zařízení staveniště</t>
  </si>
  <si>
    <t>032002000</t>
  </si>
  <si>
    <t>Vybudování zařízení staveniště, vč. zabezpečení staveniště (oplocení) - pro všechny etapy</t>
  </si>
  <si>
    <t>391854483</t>
  </si>
  <si>
    <t>033002000</t>
  </si>
  <si>
    <t xml:space="preserve">Připojení staveniště na inženýrské sítě a provoz zařízení staveniště  - pro všechny etapy</t>
  </si>
  <si>
    <t>-908041718</t>
  </si>
  <si>
    <t>039002000</t>
  </si>
  <si>
    <t xml:space="preserve">Zrušení zařízení staveniště  - pro všechny etapy</t>
  </si>
  <si>
    <t>122875167</t>
  </si>
  <si>
    <t>VRN5</t>
  </si>
  <si>
    <t>Finanční náklady</t>
  </si>
  <si>
    <t>051002001</t>
  </si>
  <si>
    <t>Náklady spojené s pojištěním odpovědnosti za škodu, jak je uvedeno v návrhu smlouvy o dílo - pro všechny etapy</t>
  </si>
  <si>
    <t>-943148036</t>
  </si>
  <si>
    <t>056002001</t>
  </si>
  <si>
    <t>Náklady spojené se zřízením bankovní záruky po dobu realizace stavby, jak je uvedeno v návrhu smlouvy o dílo - pro všechny etapy</t>
  </si>
  <si>
    <t>-466355124</t>
  </si>
  <si>
    <t>056002002</t>
  </si>
  <si>
    <t>Náklady spojené se zřízením bankovní záruky po dobu záruční doby, jak je uvedeno v návrhu smlouvy o dílo - pro všechny etapy</t>
  </si>
  <si>
    <t>-778497878</t>
  </si>
  <si>
    <t>VRN7</t>
  </si>
  <si>
    <t>Provozní vlivy</t>
  </si>
  <si>
    <t>070001000</t>
  </si>
  <si>
    <t>1200949784</t>
  </si>
  <si>
    <t xml:space="preserve">Náklady spojené s omezeními pro zabezpečení plné funkčnosti zbývajících prostor objektu po celou dobu výstavby všech etap. </t>
  </si>
  <si>
    <t xml:space="preserve">Dle části B. SOUHRNNÁ TECHNICKÁ ZPRÁVA,  článku B.8 d)  </t>
  </si>
  <si>
    <t>- omezení pracovní doby (viz zov a pracovní a provozní podmínky dodané provozovatelem) - viz S3</t>
  </si>
  <si>
    <t>- oddělení rekonstruované části od části s provozem a zajištění bezpečnosti personálu, pacientů a návštěvníků léčebny</t>
  </si>
  <si>
    <t>- omezení hladiny hluku, prachu a podobně</t>
  </si>
  <si>
    <t xml:space="preserve">- zvýšené nároky na úklid </t>
  </si>
  <si>
    <t>- přeložení stávajících rozvodů v době jejich rekonstrukce pro zajištění provozu zbytku objektu</t>
  </si>
  <si>
    <t>"komplet"1</t>
  </si>
  <si>
    <t>070001001</t>
  </si>
  <si>
    <t>Etapizace zakázky</t>
  </si>
  <si>
    <t>1188977427</t>
  </si>
  <si>
    <t>Náklady spojené nutností přerušit práce mezi jednotlivými etapami.</t>
  </si>
  <si>
    <t>- zaslepení a znovuoživení veškerých rozvodů</t>
  </si>
  <si>
    <t>- napojení stavebních prací mezi jednotlivými etapami (přerušení prací, zprovoznění konstrukcí, znovu obnovení prací na konstrukci)</t>
  </si>
  <si>
    <t>- náklady na navážení materiálu po etapách</t>
  </si>
  <si>
    <t>- náklady na přesun pracovníků mezi etapami</t>
  </si>
  <si>
    <t>- náklady na přesun techniky mezi etapami</t>
  </si>
  <si>
    <t>VRN9</t>
  </si>
  <si>
    <t>090001001</t>
  </si>
  <si>
    <t>Bilboard</t>
  </si>
  <si>
    <t>-1970903042</t>
  </si>
  <si>
    <t>090001002</t>
  </si>
  <si>
    <t>Pamětní deska</t>
  </si>
  <si>
    <t>-1064240588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</si>
</sst>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1" fillId="0" borderId="0" xfId="0" applyNumberFormat="1" applyFont="1" applyAlignment="1" applyProtection="1">
      <alignment horizontal="righ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  <protection locked="0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202011-041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Odborný léčebný ústav Jevíčko, rekonstrukce lůžkové části pavilonu 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Jevíčko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12. 4. 2021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Pardubický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K I P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ROUND(AG95+AG100+AG107+AG126,2)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ROUND(AS95+AS100+AS107+AS126,2)</f>
        <v>0</v>
      </c>
      <c r="AT94" s="114">
        <f>ROUND(SUM(AV94:AW94),2)</f>
        <v>0</v>
      </c>
      <c r="AU94" s="115">
        <f>ROUND(AU95+AU100+AU107+AU126,5)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ROUND(AZ95+AZ100+AZ107+AZ126,2)</f>
        <v>0</v>
      </c>
      <c r="BA94" s="114">
        <f>ROUND(BA95+BA100+BA107+BA126,2)</f>
        <v>0</v>
      </c>
      <c r="BB94" s="114">
        <f>ROUND(BB95+BB100+BB107+BB126,2)</f>
        <v>0</v>
      </c>
      <c r="BC94" s="114">
        <f>ROUND(BC95+BC100+BC107+BC126,2)</f>
        <v>0</v>
      </c>
      <c r="BD94" s="116">
        <f>ROUND(BD95+BD100+BD107+BD126,2)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7"/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86</v>
      </c>
      <c r="AR95" s="126"/>
      <c r="AS95" s="127">
        <f>ROUND(SUM(AS96:AS99),2)</f>
        <v>0</v>
      </c>
      <c r="AT95" s="128">
        <f>ROUND(SUM(AV95:AW95),2)</f>
        <v>0</v>
      </c>
      <c r="AU95" s="129">
        <f>ROUND(SUM(AU96:AU99),5)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ROUND(SUM(AZ96:AZ99),2)</f>
        <v>0</v>
      </c>
      <c r="BA95" s="128">
        <f>ROUND(SUM(BA96:BA99),2)</f>
        <v>0</v>
      </c>
      <c r="BB95" s="128">
        <f>ROUND(SUM(BB96:BB99),2)</f>
        <v>0</v>
      </c>
      <c r="BC95" s="128">
        <f>ROUND(SUM(BC96:BC99),2)</f>
        <v>0</v>
      </c>
      <c r="BD95" s="130">
        <f>ROUND(SUM(BD96:BD99),2)</f>
        <v>0</v>
      </c>
      <c r="BE95" s="7"/>
      <c r="BS95" s="131" t="s">
        <v>79</v>
      </c>
      <c r="BT95" s="131" t="s">
        <v>87</v>
      </c>
      <c r="BU95" s="131" t="s">
        <v>81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4" customFormat="1" ht="16.5" customHeight="1">
      <c r="A96" s="132" t="s">
        <v>90</v>
      </c>
      <c r="B96" s="70"/>
      <c r="C96" s="133"/>
      <c r="D96" s="133"/>
      <c r="E96" s="134" t="s">
        <v>91</v>
      </c>
      <c r="F96" s="134"/>
      <c r="G96" s="134"/>
      <c r="H96" s="134"/>
      <c r="I96" s="134"/>
      <c r="J96" s="133"/>
      <c r="K96" s="134" t="s">
        <v>92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'D.1.1.a - 1. Etapa 1.PP a...'!J32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93</v>
      </c>
      <c r="AR96" s="72"/>
      <c r="AS96" s="137">
        <v>0</v>
      </c>
      <c r="AT96" s="138">
        <f>ROUND(SUM(AV96:AW96),2)</f>
        <v>0</v>
      </c>
      <c r="AU96" s="139">
        <f>'D.1.1.a - 1. Etapa 1.PP a...'!P144</f>
        <v>0</v>
      </c>
      <c r="AV96" s="138">
        <f>'D.1.1.a - 1. Etapa 1.PP a...'!J35</f>
        <v>0</v>
      </c>
      <c r="AW96" s="138">
        <f>'D.1.1.a - 1. Etapa 1.PP a...'!J36</f>
        <v>0</v>
      </c>
      <c r="AX96" s="138">
        <f>'D.1.1.a - 1. Etapa 1.PP a...'!J37</f>
        <v>0</v>
      </c>
      <c r="AY96" s="138">
        <f>'D.1.1.a - 1. Etapa 1.PP a...'!J38</f>
        <v>0</v>
      </c>
      <c r="AZ96" s="138">
        <f>'D.1.1.a - 1. Etapa 1.PP a...'!F35</f>
        <v>0</v>
      </c>
      <c r="BA96" s="138">
        <f>'D.1.1.a - 1. Etapa 1.PP a...'!F36</f>
        <v>0</v>
      </c>
      <c r="BB96" s="138">
        <f>'D.1.1.a - 1. Etapa 1.PP a...'!F37</f>
        <v>0</v>
      </c>
      <c r="BC96" s="138">
        <f>'D.1.1.a - 1. Etapa 1.PP a...'!F38</f>
        <v>0</v>
      </c>
      <c r="BD96" s="140">
        <f>'D.1.1.a - 1. Etapa 1.PP a...'!F39</f>
        <v>0</v>
      </c>
      <c r="BE96" s="4"/>
      <c r="BT96" s="141" t="s">
        <v>89</v>
      </c>
      <c r="BV96" s="141" t="s">
        <v>82</v>
      </c>
      <c r="BW96" s="141" t="s">
        <v>94</v>
      </c>
      <c r="BX96" s="141" t="s">
        <v>88</v>
      </c>
      <c r="CL96" s="141" t="s">
        <v>1</v>
      </c>
    </row>
    <row r="97" s="4" customFormat="1" ht="16.5" customHeight="1">
      <c r="A97" s="132" t="s">
        <v>90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'D.1.1.b - 2. Etapa 2.NP'!J32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93</v>
      </c>
      <c r="AR97" s="72"/>
      <c r="AS97" s="137">
        <v>0</v>
      </c>
      <c r="AT97" s="138">
        <f>ROUND(SUM(AV97:AW97),2)</f>
        <v>0</v>
      </c>
      <c r="AU97" s="139">
        <f>'D.1.1.b - 2. Etapa 2.NP'!P143</f>
        <v>0</v>
      </c>
      <c r="AV97" s="138">
        <f>'D.1.1.b - 2. Etapa 2.NP'!J35</f>
        <v>0</v>
      </c>
      <c r="AW97" s="138">
        <f>'D.1.1.b - 2. Etapa 2.NP'!J36</f>
        <v>0</v>
      </c>
      <c r="AX97" s="138">
        <f>'D.1.1.b - 2. Etapa 2.NP'!J37</f>
        <v>0</v>
      </c>
      <c r="AY97" s="138">
        <f>'D.1.1.b - 2. Etapa 2.NP'!J38</f>
        <v>0</v>
      </c>
      <c r="AZ97" s="138">
        <f>'D.1.1.b - 2. Etapa 2.NP'!F35</f>
        <v>0</v>
      </c>
      <c r="BA97" s="138">
        <f>'D.1.1.b - 2. Etapa 2.NP'!F36</f>
        <v>0</v>
      </c>
      <c r="BB97" s="138">
        <f>'D.1.1.b - 2. Etapa 2.NP'!F37</f>
        <v>0</v>
      </c>
      <c r="BC97" s="138">
        <f>'D.1.1.b - 2. Etapa 2.NP'!F38</f>
        <v>0</v>
      </c>
      <c r="BD97" s="140">
        <f>'D.1.1.b - 2. Etapa 2.NP'!F39</f>
        <v>0</v>
      </c>
      <c r="BE97" s="4"/>
      <c r="BT97" s="141" t="s">
        <v>89</v>
      </c>
      <c r="BV97" s="141" t="s">
        <v>82</v>
      </c>
      <c r="BW97" s="141" t="s">
        <v>97</v>
      </c>
      <c r="BX97" s="141" t="s">
        <v>88</v>
      </c>
      <c r="CL97" s="141" t="s">
        <v>1</v>
      </c>
    </row>
    <row r="98" s="4" customFormat="1" ht="16.5" customHeight="1">
      <c r="A98" s="132" t="s">
        <v>90</v>
      </c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'D.1.1.c - 3. Etapa 3.NP'!J32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93</v>
      </c>
      <c r="AR98" s="72"/>
      <c r="AS98" s="137">
        <v>0</v>
      </c>
      <c r="AT98" s="138">
        <f>ROUND(SUM(AV98:AW98),2)</f>
        <v>0</v>
      </c>
      <c r="AU98" s="139">
        <f>'D.1.1.c - 3. Etapa 3.NP'!P143</f>
        <v>0</v>
      </c>
      <c r="AV98" s="138">
        <f>'D.1.1.c - 3. Etapa 3.NP'!J35</f>
        <v>0</v>
      </c>
      <c r="AW98" s="138">
        <f>'D.1.1.c - 3. Etapa 3.NP'!J36</f>
        <v>0</v>
      </c>
      <c r="AX98" s="138">
        <f>'D.1.1.c - 3. Etapa 3.NP'!J37</f>
        <v>0</v>
      </c>
      <c r="AY98" s="138">
        <f>'D.1.1.c - 3. Etapa 3.NP'!J38</f>
        <v>0</v>
      </c>
      <c r="AZ98" s="138">
        <f>'D.1.1.c - 3. Etapa 3.NP'!F35</f>
        <v>0</v>
      </c>
      <c r="BA98" s="138">
        <f>'D.1.1.c - 3. Etapa 3.NP'!F36</f>
        <v>0</v>
      </c>
      <c r="BB98" s="138">
        <f>'D.1.1.c - 3. Etapa 3.NP'!F37</f>
        <v>0</v>
      </c>
      <c r="BC98" s="138">
        <f>'D.1.1.c - 3. Etapa 3.NP'!F38</f>
        <v>0</v>
      </c>
      <c r="BD98" s="140">
        <f>'D.1.1.c - 3. Etapa 3.NP'!F39</f>
        <v>0</v>
      </c>
      <c r="BE98" s="4"/>
      <c r="BT98" s="141" t="s">
        <v>89</v>
      </c>
      <c r="BV98" s="141" t="s">
        <v>82</v>
      </c>
      <c r="BW98" s="141" t="s">
        <v>100</v>
      </c>
      <c r="BX98" s="141" t="s">
        <v>88</v>
      </c>
      <c r="CL98" s="141" t="s">
        <v>1</v>
      </c>
    </row>
    <row r="99" s="4" customFormat="1" ht="16.5" customHeight="1">
      <c r="A99" s="132" t="s">
        <v>90</v>
      </c>
      <c r="B99" s="70"/>
      <c r="C99" s="133"/>
      <c r="D99" s="133"/>
      <c r="E99" s="134" t="s">
        <v>101</v>
      </c>
      <c r="F99" s="134"/>
      <c r="G99" s="134"/>
      <c r="H99" s="134"/>
      <c r="I99" s="134"/>
      <c r="J99" s="133"/>
      <c r="K99" s="134" t="s">
        <v>102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'D.1.1.d - 4. Etapa 4.NP'!J32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93</v>
      </c>
      <c r="AR99" s="72"/>
      <c r="AS99" s="137">
        <v>0</v>
      </c>
      <c r="AT99" s="138">
        <f>ROUND(SUM(AV99:AW99),2)</f>
        <v>0</v>
      </c>
      <c r="AU99" s="139">
        <f>'D.1.1.d - 4. Etapa 4.NP'!P144</f>
        <v>0</v>
      </c>
      <c r="AV99" s="138">
        <f>'D.1.1.d - 4. Etapa 4.NP'!J35</f>
        <v>0</v>
      </c>
      <c r="AW99" s="138">
        <f>'D.1.1.d - 4. Etapa 4.NP'!J36</f>
        <v>0</v>
      </c>
      <c r="AX99" s="138">
        <f>'D.1.1.d - 4. Etapa 4.NP'!J37</f>
        <v>0</v>
      </c>
      <c r="AY99" s="138">
        <f>'D.1.1.d - 4. Etapa 4.NP'!J38</f>
        <v>0</v>
      </c>
      <c r="AZ99" s="138">
        <f>'D.1.1.d - 4. Etapa 4.NP'!F35</f>
        <v>0</v>
      </c>
      <c r="BA99" s="138">
        <f>'D.1.1.d - 4. Etapa 4.NP'!F36</f>
        <v>0</v>
      </c>
      <c r="BB99" s="138">
        <f>'D.1.1.d - 4. Etapa 4.NP'!F37</f>
        <v>0</v>
      </c>
      <c r="BC99" s="138">
        <f>'D.1.1.d - 4. Etapa 4.NP'!F38</f>
        <v>0</v>
      </c>
      <c r="BD99" s="140">
        <f>'D.1.1.d - 4. Etapa 4.NP'!F39</f>
        <v>0</v>
      </c>
      <c r="BE99" s="4"/>
      <c r="BT99" s="141" t="s">
        <v>89</v>
      </c>
      <c r="BV99" s="141" t="s">
        <v>82</v>
      </c>
      <c r="BW99" s="141" t="s">
        <v>103</v>
      </c>
      <c r="BX99" s="141" t="s">
        <v>88</v>
      </c>
      <c r="CL99" s="141" t="s">
        <v>1</v>
      </c>
    </row>
    <row r="100" s="7" customFormat="1" ht="16.5" customHeight="1">
      <c r="A100" s="7"/>
      <c r="B100" s="119"/>
      <c r="C100" s="120"/>
      <c r="D100" s="121" t="s">
        <v>104</v>
      </c>
      <c r="E100" s="121"/>
      <c r="F100" s="121"/>
      <c r="G100" s="121"/>
      <c r="H100" s="121"/>
      <c r="I100" s="122"/>
      <c r="J100" s="121" t="s">
        <v>105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ROUND(AG101+AG102,2)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86</v>
      </c>
      <c r="AR100" s="126"/>
      <c r="AS100" s="127">
        <f>ROUND(AS101+AS102,2)</f>
        <v>0</v>
      </c>
      <c r="AT100" s="128">
        <f>ROUND(SUM(AV100:AW100),2)</f>
        <v>0</v>
      </c>
      <c r="AU100" s="129">
        <f>ROUND(AU101+AU102,5)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ROUND(AZ101+AZ102,2)</f>
        <v>0</v>
      </c>
      <c r="BA100" s="128">
        <f>ROUND(BA101+BA102,2)</f>
        <v>0</v>
      </c>
      <c r="BB100" s="128">
        <f>ROUND(BB101+BB102,2)</f>
        <v>0</v>
      </c>
      <c r="BC100" s="128">
        <f>ROUND(BC101+BC102,2)</f>
        <v>0</v>
      </c>
      <c r="BD100" s="130">
        <f>ROUND(BD101+BD102,2)</f>
        <v>0</v>
      </c>
      <c r="BE100" s="7"/>
      <c r="BS100" s="131" t="s">
        <v>79</v>
      </c>
      <c r="BT100" s="131" t="s">
        <v>87</v>
      </c>
      <c r="BU100" s="131" t="s">
        <v>81</v>
      </c>
      <c r="BV100" s="131" t="s">
        <v>82</v>
      </c>
      <c r="BW100" s="131" t="s">
        <v>106</v>
      </c>
      <c r="BX100" s="131" t="s">
        <v>5</v>
      </c>
      <c r="CL100" s="131" t="s">
        <v>1</v>
      </c>
      <c r="CM100" s="131" t="s">
        <v>80</v>
      </c>
    </row>
    <row r="101" s="4" customFormat="1" ht="23.25" customHeight="1">
      <c r="A101" s="132" t="s">
        <v>90</v>
      </c>
      <c r="B101" s="70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'D.1.1.A.1 - Architektonic...'!J32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93</v>
      </c>
      <c r="AR101" s="72"/>
      <c r="AS101" s="137">
        <v>0</v>
      </c>
      <c r="AT101" s="138">
        <f>ROUND(SUM(AV101:AW101),2)</f>
        <v>0</v>
      </c>
      <c r="AU101" s="139">
        <f>'D.1.1.A.1 - Architektonic...'!P128</f>
        <v>0</v>
      </c>
      <c r="AV101" s="138">
        <f>'D.1.1.A.1 - Architektonic...'!J35</f>
        <v>0</v>
      </c>
      <c r="AW101" s="138">
        <f>'D.1.1.A.1 - Architektonic...'!J36</f>
        <v>0</v>
      </c>
      <c r="AX101" s="138">
        <f>'D.1.1.A.1 - Architektonic...'!J37</f>
        <v>0</v>
      </c>
      <c r="AY101" s="138">
        <f>'D.1.1.A.1 - Architektonic...'!J38</f>
        <v>0</v>
      </c>
      <c r="AZ101" s="138">
        <f>'D.1.1.A.1 - Architektonic...'!F35</f>
        <v>0</v>
      </c>
      <c r="BA101" s="138">
        <f>'D.1.1.A.1 - Architektonic...'!F36</f>
        <v>0</v>
      </c>
      <c r="BB101" s="138">
        <f>'D.1.1.A.1 - Architektonic...'!F37</f>
        <v>0</v>
      </c>
      <c r="BC101" s="138">
        <f>'D.1.1.A.1 - Architektonic...'!F38</f>
        <v>0</v>
      </c>
      <c r="BD101" s="140">
        <f>'D.1.1.A.1 - Architektonic...'!F39</f>
        <v>0</v>
      </c>
      <c r="BE101" s="4"/>
      <c r="BT101" s="141" t="s">
        <v>89</v>
      </c>
      <c r="BV101" s="141" t="s">
        <v>82</v>
      </c>
      <c r="BW101" s="141" t="s">
        <v>109</v>
      </c>
      <c r="BX101" s="141" t="s">
        <v>106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110</v>
      </c>
      <c r="F102" s="134"/>
      <c r="G102" s="134"/>
      <c r="H102" s="134"/>
      <c r="I102" s="134"/>
      <c r="J102" s="133"/>
      <c r="K102" s="134" t="s">
        <v>111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ROUND(SUM(AG103:AG106),2)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93</v>
      </c>
      <c r="AR102" s="72"/>
      <c r="AS102" s="137">
        <f>ROUND(SUM(AS103:AS106),2)</f>
        <v>0</v>
      </c>
      <c r="AT102" s="138">
        <f>ROUND(SUM(AV102:AW102),2)</f>
        <v>0</v>
      </c>
      <c r="AU102" s="139">
        <f>ROUND(SUM(AU103:AU106),5)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ROUND(SUM(AZ103:AZ106),2)</f>
        <v>0</v>
      </c>
      <c r="BA102" s="138">
        <f>ROUND(SUM(BA103:BA106),2)</f>
        <v>0</v>
      </c>
      <c r="BB102" s="138">
        <f>ROUND(SUM(BB103:BB106),2)</f>
        <v>0</v>
      </c>
      <c r="BC102" s="138">
        <f>ROUND(SUM(BC103:BC106),2)</f>
        <v>0</v>
      </c>
      <c r="BD102" s="140">
        <f>ROUND(SUM(BD103:BD106),2)</f>
        <v>0</v>
      </c>
      <c r="BE102" s="4"/>
      <c r="BS102" s="141" t="s">
        <v>79</v>
      </c>
      <c r="BT102" s="141" t="s">
        <v>89</v>
      </c>
      <c r="BU102" s="141" t="s">
        <v>81</v>
      </c>
      <c r="BV102" s="141" t="s">
        <v>82</v>
      </c>
      <c r="BW102" s="141" t="s">
        <v>112</v>
      </c>
      <c r="BX102" s="141" t="s">
        <v>106</v>
      </c>
      <c r="CL102" s="141" t="s">
        <v>1</v>
      </c>
    </row>
    <row r="103" s="4" customFormat="1" ht="23.25" customHeight="1">
      <c r="A103" s="132" t="s">
        <v>90</v>
      </c>
      <c r="B103" s="70"/>
      <c r="C103" s="133"/>
      <c r="D103" s="133"/>
      <c r="E103" s="133"/>
      <c r="F103" s="134" t="s">
        <v>113</v>
      </c>
      <c r="G103" s="134"/>
      <c r="H103" s="134"/>
      <c r="I103" s="134"/>
      <c r="J103" s="134"/>
      <c r="K103" s="133"/>
      <c r="L103" s="134" t="s">
        <v>114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'D.1.1.A.2-01 - Demontážní...'!J34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93</v>
      </c>
      <c r="AR103" s="72"/>
      <c r="AS103" s="137">
        <v>0</v>
      </c>
      <c r="AT103" s="138">
        <f>ROUND(SUM(AV103:AW103),2)</f>
        <v>0</v>
      </c>
      <c r="AU103" s="139">
        <f>'D.1.1.A.2-01 - Demontážní...'!P126</f>
        <v>0</v>
      </c>
      <c r="AV103" s="138">
        <f>'D.1.1.A.2-01 - Demontážní...'!J37</f>
        <v>0</v>
      </c>
      <c r="AW103" s="138">
        <f>'D.1.1.A.2-01 - Demontážní...'!J38</f>
        <v>0</v>
      </c>
      <c r="AX103" s="138">
        <f>'D.1.1.A.2-01 - Demontážní...'!J39</f>
        <v>0</v>
      </c>
      <c r="AY103" s="138">
        <f>'D.1.1.A.2-01 - Demontážní...'!J40</f>
        <v>0</v>
      </c>
      <c r="AZ103" s="138">
        <f>'D.1.1.A.2-01 - Demontážní...'!F37</f>
        <v>0</v>
      </c>
      <c r="BA103" s="138">
        <f>'D.1.1.A.2-01 - Demontážní...'!F38</f>
        <v>0</v>
      </c>
      <c r="BB103" s="138">
        <f>'D.1.1.A.2-01 - Demontážní...'!F39</f>
        <v>0</v>
      </c>
      <c r="BC103" s="138">
        <f>'D.1.1.A.2-01 - Demontážní...'!F40</f>
        <v>0</v>
      </c>
      <c r="BD103" s="140">
        <f>'D.1.1.A.2-01 - Demontážní...'!F41</f>
        <v>0</v>
      </c>
      <c r="BE103" s="4"/>
      <c r="BT103" s="141" t="s">
        <v>115</v>
      </c>
      <c r="BV103" s="141" t="s">
        <v>82</v>
      </c>
      <c r="BW103" s="141" t="s">
        <v>116</v>
      </c>
      <c r="BX103" s="141" t="s">
        <v>112</v>
      </c>
      <c r="CL103" s="141" t="s">
        <v>1</v>
      </c>
    </row>
    <row r="104" s="4" customFormat="1" ht="23.25" customHeight="1">
      <c r="A104" s="132" t="s">
        <v>90</v>
      </c>
      <c r="B104" s="70"/>
      <c r="C104" s="133"/>
      <c r="D104" s="133"/>
      <c r="E104" s="133"/>
      <c r="F104" s="134" t="s">
        <v>117</v>
      </c>
      <c r="G104" s="134"/>
      <c r="H104" s="134"/>
      <c r="I104" s="134"/>
      <c r="J104" s="134"/>
      <c r="K104" s="133"/>
      <c r="L104" s="134" t="s">
        <v>118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'D.1.1.A.2-02 - Jímací sou...'!J34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93</v>
      </c>
      <c r="AR104" s="72"/>
      <c r="AS104" s="137">
        <v>0</v>
      </c>
      <c r="AT104" s="138">
        <f>ROUND(SUM(AV104:AW104),2)</f>
        <v>0</v>
      </c>
      <c r="AU104" s="139">
        <f>'D.1.1.A.2-02 - Jímací sou...'!P126</f>
        <v>0</v>
      </c>
      <c r="AV104" s="138">
        <f>'D.1.1.A.2-02 - Jímací sou...'!J37</f>
        <v>0</v>
      </c>
      <c r="AW104" s="138">
        <f>'D.1.1.A.2-02 - Jímací sou...'!J38</f>
        <v>0</v>
      </c>
      <c r="AX104" s="138">
        <f>'D.1.1.A.2-02 - Jímací sou...'!J39</f>
        <v>0</v>
      </c>
      <c r="AY104" s="138">
        <f>'D.1.1.A.2-02 - Jímací sou...'!J40</f>
        <v>0</v>
      </c>
      <c r="AZ104" s="138">
        <f>'D.1.1.A.2-02 - Jímací sou...'!F37</f>
        <v>0</v>
      </c>
      <c r="BA104" s="138">
        <f>'D.1.1.A.2-02 - Jímací sou...'!F38</f>
        <v>0</v>
      </c>
      <c r="BB104" s="138">
        <f>'D.1.1.A.2-02 - Jímací sou...'!F39</f>
        <v>0</v>
      </c>
      <c r="BC104" s="138">
        <f>'D.1.1.A.2-02 - Jímací sou...'!F40</f>
        <v>0</v>
      </c>
      <c r="BD104" s="140">
        <f>'D.1.1.A.2-02 - Jímací sou...'!F41</f>
        <v>0</v>
      </c>
      <c r="BE104" s="4"/>
      <c r="BT104" s="141" t="s">
        <v>115</v>
      </c>
      <c r="BV104" s="141" t="s">
        <v>82</v>
      </c>
      <c r="BW104" s="141" t="s">
        <v>119</v>
      </c>
      <c r="BX104" s="141" t="s">
        <v>112</v>
      </c>
      <c r="CL104" s="141" t="s">
        <v>1</v>
      </c>
    </row>
    <row r="105" s="4" customFormat="1" ht="23.25" customHeight="1">
      <c r="A105" s="132" t="s">
        <v>90</v>
      </c>
      <c r="B105" s="70"/>
      <c r="C105" s="133"/>
      <c r="D105" s="133"/>
      <c r="E105" s="133"/>
      <c r="F105" s="134" t="s">
        <v>120</v>
      </c>
      <c r="G105" s="134"/>
      <c r="H105" s="134"/>
      <c r="I105" s="134"/>
      <c r="J105" s="134"/>
      <c r="K105" s="133"/>
      <c r="L105" s="134" t="s">
        <v>121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'D.1.1.A.2-03 - Uzemnění'!J34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93</v>
      </c>
      <c r="AR105" s="72"/>
      <c r="AS105" s="137">
        <v>0</v>
      </c>
      <c r="AT105" s="138">
        <f>ROUND(SUM(AV105:AW105),2)</f>
        <v>0</v>
      </c>
      <c r="AU105" s="139">
        <f>'D.1.1.A.2-03 - Uzemnění'!P126</f>
        <v>0</v>
      </c>
      <c r="AV105" s="138">
        <f>'D.1.1.A.2-03 - Uzemnění'!J37</f>
        <v>0</v>
      </c>
      <c r="AW105" s="138">
        <f>'D.1.1.A.2-03 - Uzemnění'!J38</f>
        <v>0</v>
      </c>
      <c r="AX105" s="138">
        <f>'D.1.1.A.2-03 - Uzemnění'!J39</f>
        <v>0</v>
      </c>
      <c r="AY105" s="138">
        <f>'D.1.1.A.2-03 - Uzemnění'!J40</f>
        <v>0</v>
      </c>
      <c r="AZ105" s="138">
        <f>'D.1.1.A.2-03 - Uzemnění'!F37</f>
        <v>0</v>
      </c>
      <c r="BA105" s="138">
        <f>'D.1.1.A.2-03 - Uzemnění'!F38</f>
        <v>0</v>
      </c>
      <c r="BB105" s="138">
        <f>'D.1.1.A.2-03 - Uzemnění'!F39</f>
        <v>0</v>
      </c>
      <c r="BC105" s="138">
        <f>'D.1.1.A.2-03 - Uzemnění'!F40</f>
        <v>0</v>
      </c>
      <c r="BD105" s="140">
        <f>'D.1.1.A.2-03 - Uzemnění'!F41</f>
        <v>0</v>
      </c>
      <c r="BE105" s="4"/>
      <c r="BT105" s="141" t="s">
        <v>115</v>
      </c>
      <c r="BV105" s="141" t="s">
        <v>82</v>
      </c>
      <c r="BW105" s="141" t="s">
        <v>122</v>
      </c>
      <c r="BX105" s="141" t="s">
        <v>112</v>
      </c>
      <c r="CL105" s="141" t="s">
        <v>1</v>
      </c>
    </row>
    <row r="106" s="4" customFormat="1" ht="23.25" customHeight="1">
      <c r="A106" s="132" t="s">
        <v>90</v>
      </c>
      <c r="B106" s="70"/>
      <c r="C106" s="133"/>
      <c r="D106" s="133"/>
      <c r="E106" s="133"/>
      <c r="F106" s="134" t="s">
        <v>123</v>
      </c>
      <c r="G106" s="134"/>
      <c r="H106" s="134"/>
      <c r="I106" s="134"/>
      <c r="J106" s="134"/>
      <c r="K106" s="133"/>
      <c r="L106" s="134" t="s">
        <v>124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'D.1.1.A.2-04 - Revize, mě...'!J34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93</v>
      </c>
      <c r="AR106" s="72"/>
      <c r="AS106" s="137">
        <v>0</v>
      </c>
      <c r="AT106" s="138">
        <f>ROUND(SUM(AV106:AW106),2)</f>
        <v>0</v>
      </c>
      <c r="AU106" s="139">
        <f>'D.1.1.A.2-04 - Revize, mě...'!P125</f>
        <v>0</v>
      </c>
      <c r="AV106" s="138">
        <f>'D.1.1.A.2-04 - Revize, mě...'!J37</f>
        <v>0</v>
      </c>
      <c r="AW106" s="138">
        <f>'D.1.1.A.2-04 - Revize, mě...'!J38</f>
        <v>0</v>
      </c>
      <c r="AX106" s="138">
        <f>'D.1.1.A.2-04 - Revize, mě...'!J39</f>
        <v>0</v>
      </c>
      <c r="AY106" s="138">
        <f>'D.1.1.A.2-04 - Revize, mě...'!J40</f>
        <v>0</v>
      </c>
      <c r="AZ106" s="138">
        <f>'D.1.1.A.2-04 - Revize, mě...'!F37</f>
        <v>0</v>
      </c>
      <c r="BA106" s="138">
        <f>'D.1.1.A.2-04 - Revize, mě...'!F38</f>
        <v>0</v>
      </c>
      <c r="BB106" s="138">
        <f>'D.1.1.A.2-04 - Revize, mě...'!F39</f>
        <v>0</v>
      </c>
      <c r="BC106" s="138">
        <f>'D.1.1.A.2-04 - Revize, mě...'!F40</f>
        <v>0</v>
      </c>
      <c r="BD106" s="140">
        <f>'D.1.1.A.2-04 - Revize, mě...'!F41</f>
        <v>0</v>
      </c>
      <c r="BE106" s="4"/>
      <c r="BT106" s="141" t="s">
        <v>115</v>
      </c>
      <c r="BV106" s="141" t="s">
        <v>82</v>
      </c>
      <c r="BW106" s="141" t="s">
        <v>125</v>
      </c>
      <c r="BX106" s="141" t="s">
        <v>112</v>
      </c>
      <c r="CL106" s="141" t="s">
        <v>1</v>
      </c>
    </row>
    <row r="107" s="7" customFormat="1" ht="16.5" customHeight="1">
      <c r="A107" s="7"/>
      <c r="B107" s="119"/>
      <c r="C107" s="120"/>
      <c r="D107" s="121" t="s">
        <v>126</v>
      </c>
      <c r="E107" s="121"/>
      <c r="F107" s="121"/>
      <c r="G107" s="121"/>
      <c r="H107" s="121"/>
      <c r="I107" s="122"/>
      <c r="J107" s="121" t="s">
        <v>127</v>
      </c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3">
        <f>ROUND(AG108+AG109+AG110+AG115+AG116+AG122,2)</f>
        <v>0</v>
      </c>
      <c r="AH107" s="122"/>
      <c r="AI107" s="122"/>
      <c r="AJ107" s="122"/>
      <c r="AK107" s="122"/>
      <c r="AL107" s="122"/>
      <c r="AM107" s="122"/>
      <c r="AN107" s="124">
        <f>SUM(AG107,AT107)</f>
        <v>0</v>
      </c>
      <c r="AO107" s="122"/>
      <c r="AP107" s="122"/>
      <c r="AQ107" s="125" t="s">
        <v>86</v>
      </c>
      <c r="AR107" s="126"/>
      <c r="AS107" s="127">
        <f>ROUND(AS108+AS109+AS110+AS115+AS116+AS122,2)</f>
        <v>0</v>
      </c>
      <c r="AT107" s="128">
        <f>ROUND(SUM(AV107:AW107),2)</f>
        <v>0</v>
      </c>
      <c r="AU107" s="129">
        <f>ROUND(AU108+AU109+AU110+AU115+AU116+AU122,5)</f>
        <v>0</v>
      </c>
      <c r="AV107" s="128">
        <f>ROUND(AZ107*L29,2)</f>
        <v>0</v>
      </c>
      <c r="AW107" s="128">
        <f>ROUND(BA107*L30,2)</f>
        <v>0</v>
      </c>
      <c r="AX107" s="128">
        <f>ROUND(BB107*L29,2)</f>
        <v>0</v>
      </c>
      <c r="AY107" s="128">
        <f>ROUND(BC107*L30,2)</f>
        <v>0</v>
      </c>
      <c r="AZ107" s="128">
        <f>ROUND(AZ108+AZ109+AZ110+AZ115+AZ116+AZ122,2)</f>
        <v>0</v>
      </c>
      <c r="BA107" s="128">
        <f>ROUND(BA108+BA109+BA110+BA115+BA116+BA122,2)</f>
        <v>0</v>
      </c>
      <c r="BB107" s="128">
        <f>ROUND(BB108+BB109+BB110+BB115+BB116+BB122,2)</f>
        <v>0</v>
      </c>
      <c r="BC107" s="128">
        <f>ROUND(BC108+BC109+BC110+BC115+BC116+BC122,2)</f>
        <v>0</v>
      </c>
      <c r="BD107" s="130">
        <f>ROUND(BD108+BD109+BD110+BD115+BD116+BD122,2)</f>
        <v>0</v>
      </c>
      <c r="BE107" s="7"/>
      <c r="BS107" s="131" t="s">
        <v>79</v>
      </c>
      <c r="BT107" s="131" t="s">
        <v>87</v>
      </c>
      <c r="BU107" s="131" t="s">
        <v>81</v>
      </c>
      <c r="BV107" s="131" t="s">
        <v>82</v>
      </c>
      <c r="BW107" s="131" t="s">
        <v>128</v>
      </c>
      <c r="BX107" s="131" t="s">
        <v>5</v>
      </c>
      <c r="CL107" s="131" t="s">
        <v>1</v>
      </c>
      <c r="CM107" s="131" t="s">
        <v>89</v>
      </c>
    </row>
    <row r="108" s="4" customFormat="1" ht="23.25" customHeight="1">
      <c r="A108" s="132" t="s">
        <v>90</v>
      </c>
      <c r="B108" s="70"/>
      <c r="C108" s="133"/>
      <c r="D108" s="133"/>
      <c r="E108" s="134" t="s">
        <v>129</v>
      </c>
      <c r="F108" s="134"/>
      <c r="G108" s="134"/>
      <c r="H108" s="134"/>
      <c r="I108" s="134"/>
      <c r="J108" s="133"/>
      <c r="K108" s="134" t="s">
        <v>130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'D.1.4.1 - ZAŘÍZENÍ ZDRAVO...'!J32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93</v>
      </c>
      <c r="AR108" s="72"/>
      <c r="AS108" s="137">
        <v>0</v>
      </c>
      <c r="AT108" s="138">
        <f>ROUND(SUM(AV108:AW108),2)</f>
        <v>0</v>
      </c>
      <c r="AU108" s="139">
        <f>'D.1.4.1 - ZAŘÍZENÍ ZDRAVO...'!P128</f>
        <v>0</v>
      </c>
      <c r="AV108" s="138">
        <f>'D.1.4.1 - ZAŘÍZENÍ ZDRAVO...'!J35</f>
        <v>0</v>
      </c>
      <c r="AW108" s="138">
        <f>'D.1.4.1 - ZAŘÍZENÍ ZDRAVO...'!J36</f>
        <v>0</v>
      </c>
      <c r="AX108" s="138">
        <f>'D.1.4.1 - ZAŘÍZENÍ ZDRAVO...'!J37</f>
        <v>0</v>
      </c>
      <c r="AY108" s="138">
        <f>'D.1.4.1 - ZAŘÍZENÍ ZDRAVO...'!J38</f>
        <v>0</v>
      </c>
      <c r="AZ108" s="138">
        <f>'D.1.4.1 - ZAŘÍZENÍ ZDRAVO...'!F35</f>
        <v>0</v>
      </c>
      <c r="BA108" s="138">
        <f>'D.1.4.1 - ZAŘÍZENÍ ZDRAVO...'!F36</f>
        <v>0</v>
      </c>
      <c r="BB108" s="138">
        <f>'D.1.4.1 - ZAŘÍZENÍ ZDRAVO...'!F37</f>
        <v>0</v>
      </c>
      <c r="BC108" s="138">
        <f>'D.1.4.1 - ZAŘÍZENÍ ZDRAVO...'!F38</f>
        <v>0</v>
      </c>
      <c r="BD108" s="140">
        <f>'D.1.4.1 - ZAŘÍZENÍ ZDRAVO...'!F39</f>
        <v>0</v>
      </c>
      <c r="BE108" s="4"/>
      <c r="BT108" s="141" t="s">
        <v>89</v>
      </c>
      <c r="BV108" s="141" t="s">
        <v>82</v>
      </c>
      <c r="BW108" s="141" t="s">
        <v>131</v>
      </c>
      <c r="BX108" s="141" t="s">
        <v>128</v>
      </c>
      <c r="CL108" s="141" t="s">
        <v>1</v>
      </c>
    </row>
    <row r="109" s="4" customFormat="1" ht="16.5" customHeight="1">
      <c r="A109" s="132" t="s">
        <v>90</v>
      </c>
      <c r="B109" s="70"/>
      <c r="C109" s="133"/>
      <c r="D109" s="133"/>
      <c r="E109" s="134" t="s">
        <v>132</v>
      </c>
      <c r="F109" s="134"/>
      <c r="G109" s="134"/>
      <c r="H109" s="134"/>
      <c r="I109" s="134"/>
      <c r="J109" s="133"/>
      <c r="K109" s="134" t="s">
        <v>133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'D.1.4.2 - ZAŘÍZENÍ PRO VY...'!J32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93</v>
      </c>
      <c r="AR109" s="72"/>
      <c r="AS109" s="137">
        <v>0</v>
      </c>
      <c r="AT109" s="138">
        <f>ROUND(SUM(AV109:AW109),2)</f>
        <v>0</v>
      </c>
      <c r="AU109" s="139">
        <f>'D.1.4.2 - ZAŘÍZENÍ PRO VY...'!P125</f>
        <v>0</v>
      </c>
      <c r="AV109" s="138">
        <f>'D.1.4.2 - ZAŘÍZENÍ PRO VY...'!J35</f>
        <v>0</v>
      </c>
      <c r="AW109" s="138">
        <f>'D.1.4.2 - ZAŘÍZENÍ PRO VY...'!J36</f>
        <v>0</v>
      </c>
      <c r="AX109" s="138">
        <f>'D.1.4.2 - ZAŘÍZENÍ PRO VY...'!J37</f>
        <v>0</v>
      </c>
      <c r="AY109" s="138">
        <f>'D.1.4.2 - ZAŘÍZENÍ PRO VY...'!J38</f>
        <v>0</v>
      </c>
      <c r="AZ109" s="138">
        <f>'D.1.4.2 - ZAŘÍZENÍ PRO VY...'!F35</f>
        <v>0</v>
      </c>
      <c r="BA109" s="138">
        <f>'D.1.4.2 - ZAŘÍZENÍ PRO VY...'!F36</f>
        <v>0</v>
      </c>
      <c r="BB109" s="138">
        <f>'D.1.4.2 - ZAŘÍZENÍ PRO VY...'!F37</f>
        <v>0</v>
      </c>
      <c r="BC109" s="138">
        <f>'D.1.4.2 - ZAŘÍZENÍ PRO VY...'!F38</f>
        <v>0</v>
      </c>
      <c r="BD109" s="140">
        <f>'D.1.4.2 - ZAŘÍZENÍ PRO VY...'!F39</f>
        <v>0</v>
      </c>
      <c r="BE109" s="4"/>
      <c r="BT109" s="141" t="s">
        <v>89</v>
      </c>
      <c r="BV109" s="141" t="s">
        <v>82</v>
      </c>
      <c r="BW109" s="141" t="s">
        <v>134</v>
      </c>
      <c r="BX109" s="141" t="s">
        <v>128</v>
      </c>
      <c r="CL109" s="141" t="s">
        <v>1</v>
      </c>
    </row>
    <row r="110" s="4" customFormat="1" ht="23.25" customHeight="1">
      <c r="A110" s="4"/>
      <c r="B110" s="70"/>
      <c r="C110" s="133"/>
      <c r="D110" s="133"/>
      <c r="E110" s="134" t="s">
        <v>135</v>
      </c>
      <c r="F110" s="134"/>
      <c r="G110" s="134"/>
      <c r="H110" s="134"/>
      <c r="I110" s="134"/>
      <c r="J110" s="133"/>
      <c r="K110" s="134" t="s">
        <v>136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ROUND(SUM(AG111:AG114),2)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93</v>
      </c>
      <c r="AR110" s="72"/>
      <c r="AS110" s="137">
        <f>ROUND(SUM(AS111:AS114),2)</f>
        <v>0</v>
      </c>
      <c r="AT110" s="138">
        <f>ROUND(SUM(AV110:AW110),2)</f>
        <v>0</v>
      </c>
      <c r="AU110" s="139">
        <f>ROUND(SUM(AU111:AU114),5)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ROUND(SUM(AZ111:AZ114),2)</f>
        <v>0</v>
      </c>
      <c r="BA110" s="138">
        <f>ROUND(SUM(BA111:BA114),2)</f>
        <v>0</v>
      </c>
      <c r="BB110" s="138">
        <f>ROUND(SUM(BB111:BB114),2)</f>
        <v>0</v>
      </c>
      <c r="BC110" s="138">
        <f>ROUND(SUM(BC111:BC114),2)</f>
        <v>0</v>
      </c>
      <c r="BD110" s="140">
        <f>ROUND(SUM(BD111:BD114),2)</f>
        <v>0</v>
      </c>
      <c r="BE110" s="4"/>
      <c r="BS110" s="141" t="s">
        <v>79</v>
      </c>
      <c r="BT110" s="141" t="s">
        <v>89</v>
      </c>
      <c r="BU110" s="141" t="s">
        <v>81</v>
      </c>
      <c r="BV110" s="141" t="s">
        <v>82</v>
      </c>
      <c r="BW110" s="141" t="s">
        <v>137</v>
      </c>
      <c r="BX110" s="141" t="s">
        <v>128</v>
      </c>
      <c r="CL110" s="141" t="s">
        <v>1</v>
      </c>
    </row>
    <row r="111" s="4" customFormat="1" ht="16.5" customHeight="1">
      <c r="A111" s="132" t="s">
        <v>90</v>
      </c>
      <c r="B111" s="70"/>
      <c r="C111" s="133"/>
      <c r="D111" s="133"/>
      <c r="E111" s="133"/>
      <c r="F111" s="134" t="s">
        <v>138</v>
      </c>
      <c r="G111" s="134"/>
      <c r="H111" s="134"/>
      <c r="I111" s="134"/>
      <c r="J111" s="134"/>
      <c r="K111" s="133"/>
      <c r="L111" s="134" t="s">
        <v>139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'D.1.4.3a - Etapa 1.PP a 1.NP'!J34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93</v>
      </c>
      <c r="AR111" s="72"/>
      <c r="AS111" s="137">
        <v>0</v>
      </c>
      <c r="AT111" s="138">
        <f>ROUND(SUM(AV111:AW111),2)</f>
        <v>0</v>
      </c>
      <c r="AU111" s="139">
        <f>'D.1.4.3a - Etapa 1.PP a 1.NP'!P141</f>
        <v>0</v>
      </c>
      <c r="AV111" s="138">
        <f>'D.1.4.3a - Etapa 1.PP a 1.NP'!J37</f>
        <v>0</v>
      </c>
      <c r="AW111" s="138">
        <f>'D.1.4.3a - Etapa 1.PP a 1.NP'!J38</f>
        <v>0</v>
      </c>
      <c r="AX111" s="138">
        <f>'D.1.4.3a - Etapa 1.PP a 1.NP'!J39</f>
        <v>0</v>
      </c>
      <c r="AY111" s="138">
        <f>'D.1.4.3a - Etapa 1.PP a 1.NP'!J40</f>
        <v>0</v>
      </c>
      <c r="AZ111" s="138">
        <f>'D.1.4.3a - Etapa 1.PP a 1.NP'!F37</f>
        <v>0</v>
      </c>
      <c r="BA111" s="138">
        <f>'D.1.4.3a - Etapa 1.PP a 1.NP'!F38</f>
        <v>0</v>
      </c>
      <c r="BB111" s="138">
        <f>'D.1.4.3a - Etapa 1.PP a 1.NP'!F39</f>
        <v>0</v>
      </c>
      <c r="BC111" s="138">
        <f>'D.1.4.3a - Etapa 1.PP a 1.NP'!F40</f>
        <v>0</v>
      </c>
      <c r="BD111" s="140">
        <f>'D.1.4.3a - Etapa 1.PP a 1.NP'!F41</f>
        <v>0</v>
      </c>
      <c r="BE111" s="4"/>
      <c r="BT111" s="141" t="s">
        <v>115</v>
      </c>
      <c r="BV111" s="141" t="s">
        <v>82</v>
      </c>
      <c r="BW111" s="141" t="s">
        <v>140</v>
      </c>
      <c r="BX111" s="141" t="s">
        <v>137</v>
      </c>
      <c r="CL111" s="141" t="s">
        <v>1</v>
      </c>
    </row>
    <row r="112" s="4" customFormat="1" ht="16.5" customHeight="1">
      <c r="A112" s="132" t="s">
        <v>90</v>
      </c>
      <c r="B112" s="70"/>
      <c r="C112" s="133"/>
      <c r="D112" s="133"/>
      <c r="E112" s="133"/>
      <c r="F112" s="134" t="s">
        <v>141</v>
      </c>
      <c r="G112" s="134"/>
      <c r="H112" s="134"/>
      <c r="I112" s="134"/>
      <c r="J112" s="134"/>
      <c r="K112" s="133"/>
      <c r="L112" s="134" t="s">
        <v>142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'D.1.4.3b - Etapa 2.NP'!J34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93</v>
      </c>
      <c r="AR112" s="72"/>
      <c r="AS112" s="137">
        <v>0</v>
      </c>
      <c r="AT112" s="138">
        <f>ROUND(SUM(AV112:AW112),2)</f>
        <v>0</v>
      </c>
      <c r="AU112" s="139">
        <f>'D.1.4.3b - Etapa 2.NP'!P137</f>
        <v>0</v>
      </c>
      <c r="AV112" s="138">
        <f>'D.1.4.3b - Etapa 2.NP'!J37</f>
        <v>0</v>
      </c>
      <c r="AW112" s="138">
        <f>'D.1.4.3b - Etapa 2.NP'!J38</f>
        <v>0</v>
      </c>
      <c r="AX112" s="138">
        <f>'D.1.4.3b - Etapa 2.NP'!J39</f>
        <v>0</v>
      </c>
      <c r="AY112" s="138">
        <f>'D.1.4.3b - Etapa 2.NP'!J40</f>
        <v>0</v>
      </c>
      <c r="AZ112" s="138">
        <f>'D.1.4.3b - Etapa 2.NP'!F37</f>
        <v>0</v>
      </c>
      <c r="BA112" s="138">
        <f>'D.1.4.3b - Etapa 2.NP'!F38</f>
        <v>0</v>
      </c>
      <c r="BB112" s="138">
        <f>'D.1.4.3b - Etapa 2.NP'!F39</f>
        <v>0</v>
      </c>
      <c r="BC112" s="138">
        <f>'D.1.4.3b - Etapa 2.NP'!F40</f>
        <v>0</v>
      </c>
      <c r="BD112" s="140">
        <f>'D.1.4.3b - Etapa 2.NP'!F41</f>
        <v>0</v>
      </c>
      <c r="BE112" s="4"/>
      <c r="BT112" s="141" t="s">
        <v>115</v>
      </c>
      <c r="BV112" s="141" t="s">
        <v>82</v>
      </c>
      <c r="BW112" s="141" t="s">
        <v>143</v>
      </c>
      <c r="BX112" s="141" t="s">
        <v>137</v>
      </c>
      <c r="CL112" s="141" t="s">
        <v>1</v>
      </c>
    </row>
    <row r="113" s="4" customFormat="1" ht="16.5" customHeight="1">
      <c r="A113" s="132" t="s">
        <v>90</v>
      </c>
      <c r="B113" s="70"/>
      <c r="C113" s="133"/>
      <c r="D113" s="133"/>
      <c r="E113" s="133"/>
      <c r="F113" s="134" t="s">
        <v>144</v>
      </c>
      <c r="G113" s="134"/>
      <c r="H113" s="134"/>
      <c r="I113" s="134"/>
      <c r="J113" s="134"/>
      <c r="K113" s="133"/>
      <c r="L113" s="134" t="s">
        <v>145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'D.1.4.3c - Etapa 3.NP'!J34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93</v>
      </c>
      <c r="AR113" s="72"/>
      <c r="AS113" s="137">
        <v>0</v>
      </c>
      <c r="AT113" s="138">
        <f>ROUND(SUM(AV113:AW113),2)</f>
        <v>0</v>
      </c>
      <c r="AU113" s="139">
        <f>'D.1.4.3c - Etapa 3.NP'!P137</f>
        <v>0</v>
      </c>
      <c r="AV113" s="138">
        <f>'D.1.4.3c - Etapa 3.NP'!J37</f>
        <v>0</v>
      </c>
      <c r="AW113" s="138">
        <f>'D.1.4.3c - Etapa 3.NP'!J38</f>
        <v>0</v>
      </c>
      <c r="AX113" s="138">
        <f>'D.1.4.3c - Etapa 3.NP'!J39</f>
        <v>0</v>
      </c>
      <c r="AY113" s="138">
        <f>'D.1.4.3c - Etapa 3.NP'!J40</f>
        <v>0</v>
      </c>
      <c r="AZ113" s="138">
        <f>'D.1.4.3c - Etapa 3.NP'!F37</f>
        <v>0</v>
      </c>
      <c r="BA113" s="138">
        <f>'D.1.4.3c - Etapa 3.NP'!F38</f>
        <v>0</v>
      </c>
      <c r="BB113" s="138">
        <f>'D.1.4.3c - Etapa 3.NP'!F39</f>
        <v>0</v>
      </c>
      <c r="BC113" s="138">
        <f>'D.1.4.3c - Etapa 3.NP'!F40</f>
        <v>0</v>
      </c>
      <c r="BD113" s="140">
        <f>'D.1.4.3c - Etapa 3.NP'!F41</f>
        <v>0</v>
      </c>
      <c r="BE113" s="4"/>
      <c r="BT113" s="141" t="s">
        <v>115</v>
      </c>
      <c r="BV113" s="141" t="s">
        <v>82</v>
      </c>
      <c r="BW113" s="141" t="s">
        <v>146</v>
      </c>
      <c r="BX113" s="141" t="s">
        <v>137</v>
      </c>
      <c r="CL113" s="141" t="s">
        <v>1</v>
      </c>
    </row>
    <row r="114" s="4" customFormat="1" ht="16.5" customHeight="1">
      <c r="A114" s="132" t="s">
        <v>90</v>
      </c>
      <c r="B114" s="70"/>
      <c r="C114" s="133"/>
      <c r="D114" s="133"/>
      <c r="E114" s="133"/>
      <c r="F114" s="134" t="s">
        <v>147</v>
      </c>
      <c r="G114" s="134"/>
      <c r="H114" s="134"/>
      <c r="I114" s="134"/>
      <c r="J114" s="134"/>
      <c r="K114" s="133"/>
      <c r="L114" s="134" t="s">
        <v>148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'D.1.4.3d - Etapa 4.NP'!J34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93</v>
      </c>
      <c r="AR114" s="72"/>
      <c r="AS114" s="137">
        <v>0</v>
      </c>
      <c r="AT114" s="138">
        <f>ROUND(SUM(AV114:AW114),2)</f>
        <v>0</v>
      </c>
      <c r="AU114" s="139">
        <f>'D.1.4.3d - Etapa 4.NP'!P137</f>
        <v>0</v>
      </c>
      <c r="AV114" s="138">
        <f>'D.1.4.3d - Etapa 4.NP'!J37</f>
        <v>0</v>
      </c>
      <c r="AW114" s="138">
        <f>'D.1.4.3d - Etapa 4.NP'!J38</f>
        <v>0</v>
      </c>
      <c r="AX114" s="138">
        <f>'D.1.4.3d - Etapa 4.NP'!J39</f>
        <v>0</v>
      </c>
      <c r="AY114" s="138">
        <f>'D.1.4.3d - Etapa 4.NP'!J40</f>
        <v>0</v>
      </c>
      <c r="AZ114" s="138">
        <f>'D.1.4.3d - Etapa 4.NP'!F37</f>
        <v>0</v>
      </c>
      <c r="BA114" s="138">
        <f>'D.1.4.3d - Etapa 4.NP'!F38</f>
        <v>0</v>
      </c>
      <c r="BB114" s="138">
        <f>'D.1.4.3d - Etapa 4.NP'!F39</f>
        <v>0</v>
      </c>
      <c r="BC114" s="138">
        <f>'D.1.4.3d - Etapa 4.NP'!F40</f>
        <v>0</v>
      </c>
      <c r="BD114" s="140">
        <f>'D.1.4.3d - Etapa 4.NP'!F41</f>
        <v>0</v>
      </c>
      <c r="BE114" s="4"/>
      <c r="BT114" s="141" t="s">
        <v>115</v>
      </c>
      <c r="BV114" s="141" t="s">
        <v>82</v>
      </c>
      <c r="BW114" s="141" t="s">
        <v>149</v>
      </c>
      <c r="BX114" s="141" t="s">
        <v>137</v>
      </c>
      <c r="CL114" s="141" t="s">
        <v>1</v>
      </c>
    </row>
    <row r="115" s="4" customFormat="1" ht="16.5" customHeight="1">
      <c r="A115" s="132" t="s">
        <v>90</v>
      </c>
      <c r="B115" s="70"/>
      <c r="C115" s="133"/>
      <c r="D115" s="133"/>
      <c r="E115" s="134" t="s">
        <v>150</v>
      </c>
      <c r="F115" s="134"/>
      <c r="G115" s="134"/>
      <c r="H115" s="134"/>
      <c r="I115" s="134"/>
      <c r="J115" s="133"/>
      <c r="K115" s="134" t="s">
        <v>151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'D.1.4.4 - ZAŘÍZENÍ VZDUCH...'!J32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93</v>
      </c>
      <c r="AR115" s="72"/>
      <c r="AS115" s="137">
        <v>0</v>
      </c>
      <c r="AT115" s="138">
        <f>ROUND(SUM(AV115:AW115),2)</f>
        <v>0</v>
      </c>
      <c r="AU115" s="139">
        <f>'D.1.4.4 - ZAŘÍZENÍ VZDUCH...'!P125</f>
        <v>0</v>
      </c>
      <c r="AV115" s="138">
        <f>'D.1.4.4 - ZAŘÍZENÍ VZDUCH...'!J35</f>
        <v>0</v>
      </c>
      <c r="AW115" s="138">
        <f>'D.1.4.4 - ZAŘÍZENÍ VZDUCH...'!J36</f>
        <v>0</v>
      </c>
      <c r="AX115" s="138">
        <f>'D.1.4.4 - ZAŘÍZENÍ VZDUCH...'!J37</f>
        <v>0</v>
      </c>
      <c r="AY115" s="138">
        <f>'D.1.4.4 - ZAŘÍZENÍ VZDUCH...'!J38</f>
        <v>0</v>
      </c>
      <c r="AZ115" s="138">
        <f>'D.1.4.4 - ZAŘÍZENÍ VZDUCH...'!F35</f>
        <v>0</v>
      </c>
      <c r="BA115" s="138">
        <f>'D.1.4.4 - ZAŘÍZENÍ VZDUCH...'!F36</f>
        <v>0</v>
      </c>
      <c r="BB115" s="138">
        <f>'D.1.4.4 - ZAŘÍZENÍ VZDUCH...'!F37</f>
        <v>0</v>
      </c>
      <c r="BC115" s="138">
        <f>'D.1.4.4 - ZAŘÍZENÍ VZDUCH...'!F38</f>
        <v>0</v>
      </c>
      <c r="BD115" s="140">
        <f>'D.1.4.4 - ZAŘÍZENÍ VZDUCH...'!F39</f>
        <v>0</v>
      </c>
      <c r="BE115" s="4"/>
      <c r="BT115" s="141" t="s">
        <v>89</v>
      </c>
      <c r="BV115" s="141" t="s">
        <v>82</v>
      </c>
      <c r="BW115" s="141" t="s">
        <v>152</v>
      </c>
      <c r="BX115" s="141" t="s">
        <v>128</v>
      </c>
      <c r="CL115" s="141" t="s">
        <v>1</v>
      </c>
    </row>
    <row r="116" s="4" customFormat="1" ht="23.25" customHeight="1">
      <c r="A116" s="4"/>
      <c r="B116" s="70"/>
      <c r="C116" s="133"/>
      <c r="D116" s="133"/>
      <c r="E116" s="134" t="s">
        <v>153</v>
      </c>
      <c r="F116" s="134"/>
      <c r="G116" s="134"/>
      <c r="H116" s="134"/>
      <c r="I116" s="134"/>
      <c r="J116" s="133"/>
      <c r="K116" s="134" t="s">
        <v>154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ROUND(SUM(AG117:AG121),2)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93</v>
      </c>
      <c r="AR116" s="72"/>
      <c r="AS116" s="137">
        <f>ROUND(SUM(AS117:AS121),2)</f>
        <v>0</v>
      </c>
      <c r="AT116" s="138">
        <f>ROUND(SUM(AV116:AW116),2)</f>
        <v>0</v>
      </c>
      <c r="AU116" s="139">
        <f>ROUND(SUM(AU117:AU121),5)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ROUND(SUM(AZ117:AZ121),2)</f>
        <v>0</v>
      </c>
      <c r="BA116" s="138">
        <f>ROUND(SUM(BA117:BA121),2)</f>
        <v>0</v>
      </c>
      <c r="BB116" s="138">
        <f>ROUND(SUM(BB117:BB121),2)</f>
        <v>0</v>
      </c>
      <c r="BC116" s="138">
        <f>ROUND(SUM(BC117:BC121),2)</f>
        <v>0</v>
      </c>
      <c r="BD116" s="140">
        <f>ROUND(SUM(BD117:BD121),2)</f>
        <v>0</v>
      </c>
      <c r="BE116" s="4"/>
      <c r="BS116" s="141" t="s">
        <v>79</v>
      </c>
      <c r="BT116" s="141" t="s">
        <v>89</v>
      </c>
      <c r="BU116" s="141" t="s">
        <v>81</v>
      </c>
      <c r="BV116" s="141" t="s">
        <v>82</v>
      </c>
      <c r="BW116" s="141" t="s">
        <v>155</v>
      </c>
      <c r="BX116" s="141" t="s">
        <v>128</v>
      </c>
      <c r="CL116" s="141" t="s">
        <v>1</v>
      </c>
    </row>
    <row r="117" s="4" customFormat="1" ht="16.5" customHeight="1">
      <c r="A117" s="132" t="s">
        <v>90</v>
      </c>
      <c r="B117" s="70"/>
      <c r="C117" s="133"/>
      <c r="D117" s="133"/>
      <c r="E117" s="133"/>
      <c r="F117" s="134" t="s">
        <v>156</v>
      </c>
      <c r="G117" s="134"/>
      <c r="H117" s="134"/>
      <c r="I117" s="134"/>
      <c r="J117" s="134"/>
      <c r="K117" s="133"/>
      <c r="L117" s="134" t="s">
        <v>157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'D.1.4.5.1 - Strukturovaná...'!J34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93</v>
      </c>
      <c r="AR117" s="72"/>
      <c r="AS117" s="137">
        <v>0</v>
      </c>
      <c r="AT117" s="138">
        <f>ROUND(SUM(AV117:AW117),2)</f>
        <v>0</v>
      </c>
      <c r="AU117" s="139">
        <f>'D.1.4.5.1 - Strukturovaná...'!P127</f>
        <v>0</v>
      </c>
      <c r="AV117" s="138">
        <f>'D.1.4.5.1 - Strukturovaná...'!J37</f>
        <v>0</v>
      </c>
      <c r="AW117" s="138">
        <f>'D.1.4.5.1 - Strukturovaná...'!J38</f>
        <v>0</v>
      </c>
      <c r="AX117" s="138">
        <f>'D.1.4.5.1 - Strukturovaná...'!J39</f>
        <v>0</v>
      </c>
      <c r="AY117" s="138">
        <f>'D.1.4.5.1 - Strukturovaná...'!J40</f>
        <v>0</v>
      </c>
      <c r="AZ117" s="138">
        <f>'D.1.4.5.1 - Strukturovaná...'!F37</f>
        <v>0</v>
      </c>
      <c r="BA117" s="138">
        <f>'D.1.4.5.1 - Strukturovaná...'!F38</f>
        <v>0</v>
      </c>
      <c r="BB117" s="138">
        <f>'D.1.4.5.1 - Strukturovaná...'!F39</f>
        <v>0</v>
      </c>
      <c r="BC117" s="138">
        <f>'D.1.4.5.1 - Strukturovaná...'!F40</f>
        <v>0</v>
      </c>
      <c r="BD117" s="140">
        <f>'D.1.4.5.1 - Strukturovaná...'!F41</f>
        <v>0</v>
      </c>
      <c r="BE117" s="4"/>
      <c r="BT117" s="141" t="s">
        <v>115</v>
      </c>
      <c r="BV117" s="141" t="s">
        <v>82</v>
      </c>
      <c r="BW117" s="141" t="s">
        <v>158</v>
      </c>
      <c r="BX117" s="141" t="s">
        <v>155</v>
      </c>
      <c r="CL117" s="141" t="s">
        <v>1</v>
      </c>
    </row>
    <row r="118" s="4" customFormat="1" ht="16.5" customHeight="1">
      <c r="A118" s="132" t="s">
        <v>90</v>
      </c>
      <c r="B118" s="70"/>
      <c r="C118" s="133"/>
      <c r="D118" s="133"/>
      <c r="E118" s="133"/>
      <c r="F118" s="134" t="s">
        <v>159</v>
      </c>
      <c r="G118" s="134"/>
      <c r="H118" s="134"/>
      <c r="I118" s="134"/>
      <c r="J118" s="134"/>
      <c r="K118" s="133"/>
      <c r="L118" s="134" t="s">
        <v>160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'D.1.4.5.2 - Dorozumívací 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93</v>
      </c>
      <c r="AR118" s="72"/>
      <c r="AS118" s="137">
        <v>0</v>
      </c>
      <c r="AT118" s="138">
        <f>ROUND(SUM(AV118:AW118),2)</f>
        <v>0</v>
      </c>
      <c r="AU118" s="139">
        <f>'D.1.4.5.2 - Dorozumívací ...'!P134</f>
        <v>0</v>
      </c>
      <c r="AV118" s="138">
        <f>'D.1.4.5.2 - Dorozumívací ...'!J37</f>
        <v>0</v>
      </c>
      <c r="AW118" s="138">
        <f>'D.1.4.5.2 - Dorozumívací ...'!J38</f>
        <v>0</v>
      </c>
      <c r="AX118" s="138">
        <f>'D.1.4.5.2 - Dorozumívací ...'!J39</f>
        <v>0</v>
      </c>
      <c r="AY118" s="138">
        <f>'D.1.4.5.2 - Dorozumívací ...'!J40</f>
        <v>0</v>
      </c>
      <c r="AZ118" s="138">
        <f>'D.1.4.5.2 - Dorozumívací ...'!F37</f>
        <v>0</v>
      </c>
      <c r="BA118" s="138">
        <f>'D.1.4.5.2 - Dorozumívací ...'!F38</f>
        <v>0</v>
      </c>
      <c r="BB118" s="138">
        <f>'D.1.4.5.2 - Dorozumívací ...'!F39</f>
        <v>0</v>
      </c>
      <c r="BC118" s="138">
        <f>'D.1.4.5.2 - Dorozumívací ...'!F40</f>
        <v>0</v>
      </c>
      <c r="BD118" s="140">
        <f>'D.1.4.5.2 - Dorozumívací ...'!F41</f>
        <v>0</v>
      </c>
      <c r="BE118" s="4"/>
      <c r="BT118" s="141" t="s">
        <v>115</v>
      </c>
      <c r="BV118" s="141" t="s">
        <v>82</v>
      </c>
      <c r="BW118" s="141" t="s">
        <v>161</v>
      </c>
      <c r="BX118" s="141" t="s">
        <v>155</v>
      </c>
      <c r="CL118" s="141" t="s">
        <v>1</v>
      </c>
    </row>
    <row r="119" s="4" customFormat="1" ht="23.25" customHeight="1">
      <c r="A119" s="132" t="s">
        <v>90</v>
      </c>
      <c r="B119" s="70"/>
      <c r="C119" s="133"/>
      <c r="D119" s="133"/>
      <c r="E119" s="133"/>
      <c r="F119" s="134" t="s">
        <v>162</v>
      </c>
      <c r="G119" s="134"/>
      <c r="H119" s="134"/>
      <c r="I119" s="134"/>
      <c r="J119" s="134"/>
      <c r="K119" s="133"/>
      <c r="L119" s="134" t="s">
        <v>163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'D.1.4.5.3 - Systém požárn...'!J34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93</v>
      </c>
      <c r="AR119" s="72"/>
      <c r="AS119" s="137">
        <v>0</v>
      </c>
      <c r="AT119" s="138">
        <f>ROUND(SUM(AV119:AW119),2)</f>
        <v>0</v>
      </c>
      <c r="AU119" s="139">
        <f>'D.1.4.5.3 - Systém požárn...'!P127</f>
        <v>0</v>
      </c>
      <c r="AV119" s="138">
        <f>'D.1.4.5.3 - Systém požárn...'!J37</f>
        <v>0</v>
      </c>
      <c r="AW119" s="138">
        <f>'D.1.4.5.3 - Systém požárn...'!J38</f>
        <v>0</v>
      </c>
      <c r="AX119" s="138">
        <f>'D.1.4.5.3 - Systém požárn...'!J39</f>
        <v>0</v>
      </c>
      <c r="AY119" s="138">
        <f>'D.1.4.5.3 - Systém požárn...'!J40</f>
        <v>0</v>
      </c>
      <c r="AZ119" s="138">
        <f>'D.1.4.5.3 - Systém požárn...'!F37</f>
        <v>0</v>
      </c>
      <c r="BA119" s="138">
        <f>'D.1.4.5.3 - Systém požárn...'!F38</f>
        <v>0</v>
      </c>
      <c r="BB119" s="138">
        <f>'D.1.4.5.3 - Systém požárn...'!F39</f>
        <v>0</v>
      </c>
      <c r="BC119" s="138">
        <f>'D.1.4.5.3 - Systém požárn...'!F40</f>
        <v>0</v>
      </c>
      <c r="BD119" s="140">
        <f>'D.1.4.5.3 - Systém požárn...'!F41</f>
        <v>0</v>
      </c>
      <c r="BE119" s="4"/>
      <c r="BT119" s="141" t="s">
        <v>115</v>
      </c>
      <c r="BV119" s="141" t="s">
        <v>82</v>
      </c>
      <c r="BW119" s="141" t="s">
        <v>164</v>
      </c>
      <c r="BX119" s="141" t="s">
        <v>155</v>
      </c>
      <c r="CL119" s="141" t="s">
        <v>1</v>
      </c>
    </row>
    <row r="120" s="4" customFormat="1" ht="16.5" customHeight="1">
      <c r="A120" s="132" t="s">
        <v>90</v>
      </c>
      <c r="B120" s="70"/>
      <c r="C120" s="133"/>
      <c r="D120" s="133"/>
      <c r="E120" s="133"/>
      <c r="F120" s="134" t="s">
        <v>165</v>
      </c>
      <c r="G120" s="134"/>
      <c r="H120" s="134"/>
      <c r="I120" s="134"/>
      <c r="J120" s="134"/>
      <c r="K120" s="133"/>
      <c r="L120" s="134" t="s">
        <v>166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'D.1.4.5.4 - Společná tele...'!J34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93</v>
      </c>
      <c r="AR120" s="72"/>
      <c r="AS120" s="137">
        <v>0</v>
      </c>
      <c r="AT120" s="138">
        <f>ROUND(SUM(AV120:AW120),2)</f>
        <v>0</v>
      </c>
      <c r="AU120" s="139">
        <f>'D.1.4.5.4 - Společná tele...'!P127</f>
        <v>0</v>
      </c>
      <c r="AV120" s="138">
        <f>'D.1.4.5.4 - Společná tele...'!J37</f>
        <v>0</v>
      </c>
      <c r="AW120" s="138">
        <f>'D.1.4.5.4 - Společná tele...'!J38</f>
        <v>0</v>
      </c>
      <c r="AX120" s="138">
        <f>'D.1.4.5.4 - Společná tele...'!J39</f>
        <v>0</v>
      </c>
      <c r="AY120" s="138">
        <f>'D.1.4.5.4 - Společná tele...'!J40</f>
        <v>0</v>
      </c>
      <c r="AZ120" s="138">
        <f>'D.1.4.5.4 - Společná tele...'!F37</f>
        <v>0</v>
      </c>
      <c r="BA120" s="138">
        <f>'D.1.4.5.4 - Společná tele...'!F38</f>
        <v>0</v>
      </c>
      <c r="BB120" s="138">
        <f>'D.1.4.5.4 - Společná tele...'!F39</f>
        <v>0</v>
      </c>
      <c r="BC120" s="138">
        <f>'D.1.4.5.4 - Společná tele...'!F40</f>
        <v>0</v>
      </c>
      <c r="BD120" s="140">
        <f>'D.1.4.5.4 - Společná tele...'!F41</f>
        <v>0</v>
      </c>
      <c r="BE120" s="4"/>
      <c r="BT120" s="141" t="s">
        <v>115</v>
      </c>
      <c r="BV120" s="141" t="s">
        <v>82</v>
      </c>
      <c r="BW120" s="141" t="s">
        <v>167</v>
      </c>
      <c r="BX120" s="141" t="s">
        <v>155</v>
      </c>
      <c r="CL120" s="141" t="s">
        <v>1</v>
      </c>
    </row>
    <row r="121" s="4" customFormat="1" ht="16.5" customHeight="1">
      <c r="A121" s="132" t="s">
        <v>90</v>
      </c>
      <c r="B121" s="70"/>
      <c r="C121" s="133"/>
      <c r="D121" s="133"/>
      <c r="E121" s="133"/>
      <c r="F121" s="134" t="s">
        <v>168</v>
      </c>
      <c r="G121" s="134"/>
      <c r="H121" s="134"/>
      <c r="I121" s="134"/>
      <c r="J121" s="134"/>
      <c r="K121" s="133"/>
      <c r="L121" s="134" t="s">
        <v>169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'D.1.4.5.5 - Pohony dveří'!J34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93</v>
      </c>
      <c r="AR121" s="72"/>
      <c r="AS121" s="137">
        <v>0</v>
      </c>
      <c r="AT121" s="138">
        <f>ROUND(SUM(AV121:AW121),2)</f>
        <v>0</v>
      </c>
      <c r="AU121" s="139">
        <f>'D.1.4.5.5 - Pohony dveří'!P125</f>
        <v>0</v>
      </c>
      <c r="AV121" s="138">
        <f>'D.1.4.5.5 - Pohony dveří'!J37</f>
        <v>0</v>
      </c>
      <c r="AW121" s="138">
        <f>'D.1.4.5.5 - Pohony dveří'!J38</f>
        <v>0</v>
      </c>
      <c r="AX121" s="138">
        <f>'D.1.4.5.5 - Pohony dveří'!J39</f>
        <v>0</v>
      </c>
      <c r="AY121" s="138">
        <f>'D.1.4.5.5 - Pohony dveří'!J40</f>
        <v>0</v>
      </c>
      <c r="AZ121" s="138">
        <f>'D.1.4.5.5 - Pohony dveří'!F37</f>
        <v>0</v>
      </c>
      <c r="BA121" s="138">
        <f>'D.1.4.5.5 - Pohony dveří'!F38</f>
        <v>0</v>
      </c>
      <c r="BB121" s="138">
        <f>'D.1.4.5.5 - Pohony dveří'!F39</f>
        <v>0</v>
      </c>
      <c r="BC121" s="138">
        <f>'D.1.4.5.5 - Pohony dveří'!F40</f>
        <v>0</v>
      </c>
      <c r="BD121" s="140">
        <f>'D.1.4.5.5 - Pohony dveří'!F41</f>
        <v>0</v>
      </c>
      <c r="BE121" s="4"/>
      <c r="BT121" s="141" t="s">
        <v>115</v>
      </c>
      <c r="BV121" s="141" t="s">
        <v>82</v>
      </c>
      <c r="BW121" s="141" t="s">
        <v>170</v>
      </c>
      <c r="BX121" s="141" t="s">
        <v>155</v>
      </c>
      <c r="CL121" s="141" t="s">
        <v>1</v>
      </c>
    </row>
    <row r="122" s="4" customFormat="1" ht="16.5" customHeight="1">
      <c r="A122" s="4"/>
      <c r="B122" s="70"/>
      <c r="C122" s="133"/>
      <c r="D122" s="133"/>
      <c r="E122" s="134" t="s">
        <v>171</v>
      </c>
      <c r="F122" s="134"/>
      <c r="G122" s="134"/>
      <c r="H122" s="134"/>
      <c r="I122" s="134"/>
      <c r="J122" s="133"/>
      <c r="K122" s="134" t="s">
        <v>172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42">
        <f>ROUND(SUM(AG123:AG125),2)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93</v>
      </c>
      <c r="AR122" s="72"/>
      <c r="AS122" s="137">
        <f>ROUND(SUM(AS123:AS125),2)</f>
        <v>0</v>
      </c>
      <c r="AT122" s="138">
        <f>ROUND(SUM(AV122:AW122),2)</f>
        <v>0</v>
      </c>
      <c r="AU122" s="139">
        <f>ROUND(SUM(AU123:AU125),5)</f>
        <v>0</v>
      </c>
      <c r="AV122" s="138">
        <f>ROUND(AZ122*L29,2)</f>
        <v>0</v>
      </c>
      <c r="AW122" s="138">
        <f>ROUND(BA122*L30,2)</f>
        <v>0</v>
      </c>
      <c r="AX122" s="138">
        <f>ROUND(BB122*L29,2)</f>
        <v>0</v>
      </c>
      <c r="AY122" s="138">
        <f>ROUND(BC122*L30,2)</f>
        <v>0</v>
      </c>
      <c r="AZ122" s="138">
        <f>ROUND(SUM(AZ123:AZ125),2)</f>
        <v>0</v>
      </c>
      <c r="BA122" s="138">
        <f>ROUND(SUM(BA123:BA125),2)</f>
        <v>0</v>
      </c>
      <c r="BB122" s="138">
        <f>ROUND(SUM(BB123:BB125),2)</f>
        <v>0</v>
      </c>
      <c r="BC122" s="138">
        <f>ROUND(SUM(BC123:BC125),2)</f>
        <v>0</v>
      </c>
      <c r="BD122" s="140">
        <f>ROUND(SUM(BD123:BD125),2)</f>
        <v>0</v>
      </c>
      <c r="BE122" s="4"/>
      <c r="BS122" s="141" t="s">
        <v>79</v>
      </c>
      <c r="BT122" s="141" t="s">
        <v>89</v>
      </c>
      <c r="BU122" s="141" t="s">
        <v>81</v>
      </c>
      <c r="BV122" s="141" t="s">
        <v>82</v>
      </c>
      <c r="BW122" s="141" t="s">
        <v>173</v>
      </c>
      <c r="BX122" s="141" t="s">
        <v>128</v>
      </c>
      <c r="CL122" s="141" t="s">
        <v>1</v>
      </c>
    </row>
    <row r="123" s="4" customFormat="1" ht="23.25" customHeight="1">
      <c r="A123" s="132" t="s">
        <v>90</v>
      </c>
      <c r="B123" s="70"/>
      <c r="C123" s="133"/>
      <c r="D123" s="133"/>
      <c r="E123" s="133"/>
      <c r="F123" s="134" t="s">
        <v>174</v>
      </c>
      <c r="G123" s="134"/>
      <c r="H123" s="134"/>
      <c r="I123" s="134"/>
      <c r="J123" s="134"/>
      <c r="K123" s="133"/>
      <c r="L123" s="134" t="s">
        <v>175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'D.1.7b - Zdravotnická tec...'!J34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93</v>
      </c>
      <c r="AR123" s="72"/>
      <c r="AS123" s="137">
        <v>0</v>
      </c>
      <c r="AT123" s="138">
        <f>ROUND(SUM(AV123:AW123),2)</f>
        <v>0</v>
      </c>
      <c r="AU123" s="139">
        <f>'D.1.7b - Zdravotnická tec...'!P125</f>
        <v>0</v>
      </c>
      <c r="AV123" s="138">
        <f>'D.1.7b - Zdravotnická tec...'!J37</f>
        <v>0</v>
      </c>
      <c r="AW123" s="138">
        <f>'D.1.7b - Zdravotnická tec...'!J38</f>
        <v>0</v>
      </c>
      <c r="AX123" s="138">
        <f>'D.1.7b - Zdravotnická tec...'!J39</f>
        <v>0</v>
      </c>
      <c r="AY123" s="138">
        <f>'D.1.7b - Zdravotnická tec...'!J40</f>
        <v>0</v>
      </c>
      <c r="AZ123" s="138">
        <f>'D.1.7b - Zdravotnická tec...'!F37</f>
        <v>0</v>
      </c>
      <c r="BA123" s="138">
        <f>'D.1.7b - Zdravotnická tec...'!F38</f>
        <v>0</v>
      </c>
      <c r="BB123" s="138">
        <f>'D.1.7b - Zdravotnická tec...'!F39</f>
        <v>0</v>
      </c>
      <c r="BC123" s="138">
        <f>'D.1.7b - Zdravotnická tec...'!F40</f>
        <v>0</v>
      </c>
      <c r="BD123" s="140">
        <f>'D.1.7b - Zdravotnická tec...'!F41</f>
        <v>0</v>
      </c>
      <c r="BE123" s="4"/>
      <c r="BT123" s="141" t="s">
        <v>115</v>
      </c>
      <c r="BV123" s="141" t="s">
        <v>82</v>
      </c>
      <c r="BW123" s="141" t="s">
        <v>176</v>
      </c>
      <c r="BX123" s="141" t="s">
        <v>173</v>
      </c>
      <c r="CL123" s="141" t="s">
        <v>1</v>
      </c>
    </row>
    <row r="124" s="4" customFormat="1" ht="23.25" customHeight="1">
      <c r="A124" s="132" t="s">
        <v>90</v>
      </c>
      <c r="B124" s="70"/>
      <c r="C124" s="133"/>
      <c r="D124" s="133"/>
      <c r="E124" s="133"/>
      <c r="F124" s="134" t="s">
        <v>177</v>
      </c>
      <c r="G124" s="134"/>
      <c r="H124" s="134"/>
      <c r="I124" s="134"/>
      <c r="J124" s="134"/>
      <c r="K124" s="133"/>
      <c r="L124" s="134" t="s">
        <v>178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'D.1.7c - Zdravotnická tec...'!J34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93</v>
      </c>
      <c r="AR124" s="72"/>
      <c r="AS124" s="137">
        <v>0</v>
      </c>
      <c r="AT124" s="138">
        <f>ROUND(SUM(AV124:AW124),2)</f>
        <v>0</v>
      </c>
      <c r="AU124" s="139">
        <f>'D.1.7c - Zdravotnická tec...'!P125</f>
        <v>0</v>
      </c>
      <c r="AV124" s="138">
        <f>'D.1.7c - Zdravotnická tec...'!J37</f>
        <v>0</v>
      </c>
      <c r="AW124" s="138">
        <f>'D.1.7c - Zdravotnická tec...'!J38</f>
        <v>0</v>
      </c>
      <c r="AX124" s="138">
        <f>'D.1.7c - Zdravotnická tec...'!J39</f>
        <v>0</v>
      </c>
      <c r="AY124" s="138">
        <f>'D.1.7c - Zdravotnická tec...'!J40</f>
        <v>0</v>
      </c>
      <c r="AZ124" s="138">
        <f>'D.1.7c - Zdravotnická tec...'!F37</f>
        <v>0</v>
      </c>
      <c r="BA124" s="138">
        <f>'D.1.7c - Zdravotnická tec...'!F38</f>
        <v>0</v>
      </c>
      <c r="BB124" s="138">
        <f>'D.1.7c - Zdravotnická tec...'!F39</f>
        <v>0</v>
      </c>
      <c r="BC124" s="138">
        <f>'D.1.7c - Zdravotnická tec...'!F40</f>
        <v>0</v>
      </c>
      <c r="BD124" s="140">
        <f>'D.1.7c - Zdravotnická tec...'!F41</f>
        <v>0</v>
      </c>
      <c r="BE124" s="4"/>
      <c r="BT124" s="141" t="s">
        <v>115</v>
      </c>
      <c r="BV124" s="141" t="s">
        <v>82</v>
      </c>
      <c r="BW124" s="141" t="s">
        <v>179</v>
      </c>
      <c r="BX124" s="141" t="s">
        <v>173</v>
      </c>
      <c r="CL124" s="141" t="s">
        <v>1</v>
      </c>
    </row>
    <row r="125" s="4" customFormat="1" ht="23.25" customHeight="1">
      <c r="A125" s="132" t="s">
        <v>90</v>
      </c>
      <c r="B125" s="70"/>
      <c r="C125" s="133"/>
      <c r="D125" s="133"/>
      <c r="E125" s="133"/>
      <c r="F125" s="134" t="s">
        <v>180</v>
      </c>
      <c r="G125" s="134"/>
      <c r="H125" s="134"/>
      <c r="I125" s="134"/>
      <c r="J125" s="134"/>
      <c r="K125" s="133"/>
      <c r="L125" s="134" t="s">
        <v>181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'D.1.7d - Zdravotnická tec...'!J34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93</v>
      </c>
      <c r="AR125" s="72"/>
      <c r="AS125" s="137">
        <v>0</v>
      </c>
      <c r="AT125" s="138">
        <f>ROUND(SUM(AV125:AW125),2)</f>
        <v>0</v>
      </c>
      <c r="AU125" s="139">
        <f>'D.1.7d - Zdravotnická tec...'!P125</f>
        <v>0</v>
      </c>
      <c r="AV125" s="138">
        <f>'D.1.7d - Zdravotnická tec...'!J37</f>
        <v>0</v>
      </c>
      <c r="AW125" s="138">
        <f>'D.1.7d - Zdravotnická tec...'!J38</f>
        <v>0</v>
      </c>
      <c r="AX125" s="138">
        <f>'D.1.7d - Zdravotnická tec...'!J39</f>
        <v>0</v>
      </c>
      <c r="AY125" s="138">
        <f>'D.1.7d - Zdravotnická tec...'!J40</f>
        <v>0</v>
      </c>
      <c r="AZ125" s="138">
        <f>'D.1.7d - Zdravotnická tec...'!F37</f>
        <v>0</v>
      </c>
      <c r="BA125" s="138">
        <f>'D.1.7d - Zdravotnická tec...'!F38</f>
        <v>0</v>
      </c>
      <c r="BB125" s="138">
        <f>'D.1.7d - Zdravotnická tec...'!F39</f>
        <v>0</v>
      </c>
      <c r="BC125" s="138">
        <f>'D.1.7d - Zdravotnická tec...'!F40</f>
        <v>0</v>
      </c>
      <c r="BD125" s="140">
        <f>'D.1.7d - Zdravotnická tec...'!F41</f>
        <v>0</v>
      </c>
      <c r="BE125" s="4"/>
      <c r="BT125" s="141" t="s">
        <v>115</v>
      </c>
      <c r="BV125" s="141" t="s">
        <v>82</v>
      </c>
      <c r="BW125" s="141" t="s">
        <v>182</v>
      </c>
      <c r="BX125" s="141" t="s">
        <v>173</v>
      </c>
      <c r="CL125" s="141" t="s">
        <v>1</v>
      </c>
    </row>
    <row r="126" s="7" customFormat="1" ht="24.75" customHeight="1">
      <c r="A126" s="132" t="s">
        <v>90</v>
      </c>
      <c r="B126" s="119"/>
      <c r="C126" s="120"/>
      <c r="D126" s="121" t="s">
        <v>183</v>
      </c>
      <c r="E126" s="121"/>
      <c r="F126" s="121"/>
      <c r="G126" s="121"/>
      <c r="H126" s="121"/>
      <c r="I126" s="122"/>
      <c r="J126" s="121" t="s">
        <v>184</v>
      </c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4">
        <f>'VRN - Vedlejší a ostatní ...'!J30</f>
        <v>0</v>
      </c>
      <c r="AH126" s="122"/>
      <c r="AI126" s="122"/>
      <c r="AJ126" s="122"/>
      <c r="AK126" s="122"/>
      <c r="AL126" s="122"/>
      <c r="AM126" s="122"/>
      <c r="AN126" s="124">
        <f>SUM(AG126,AT126)</f>
        <v>0</v>
      </c>
      <c r="AO126" s="122"/>
      <c r="AP126" s="122"/>
      <c r="AQ126" s="125" t="s">
        <v>86</v>
      </c>
      <c r="AR126" s="126"/>
      <c r="AS126" s="143">
        <v>0</v>
      </c>
      <c r="AT126" s="144">
        <f>ROUND(SUM(AV126:AW126),2)</f>
        <v>0</v>
      </c>
      <c r="AU126" s="145">
        <f>'VRN - Vedlejší a ostatní ...'!P122</f>
        <v>0</v>
      </c>
      <c r="AV126" s="144">
        <f>'VRN - Vedlejší a ostatní ...'!J33</f>
        <v>0</v>
      </c>
      <c r="AW126" s="144">
        <f>'VRN - Vedlejší a ostatní ...'!J34</f>
        <v>0</v>
      </c>
      <c r="AX126" s="144">
        <f>'VRN - Vedlejší a ostatní ...'!J35</f>
        <v>0</v>
      </c>
      <c r="AY126" s="144">
        <f>'VRN - Vedlejší a ostatní ...'!J36</f>
        <v>0</v>
      </c>
      <c r="AZ126" s="144">
        <f>'VRN - Vedlejší a ostatní ...'!F33</f>
        <v>0</v>
      </c>
      <c r="BA126" s="144">
        <f>'VRN - Vedlejší a ostatní ...'!F34</f>
        <v>0</v>
      </c>
      <c r="BB126" s="144">
        <f>'VRN - Vedlejší a ostatní ...'!F35</f>
        <v>0</v>
      </c>
      <c r="BC126" s="144">
        <f>'VRN - Vedlejší a ostatní ...'!F36</f>
        <v>0</v>
      </c>
      <c r="BD126" s="146">
        <f>'VRN - Vedlejší a ostatní ...'!F37</f>
        <v>0</v>
      </c>
      <c r="BE126" s="7"/>
      <c r="BT126" s="131" t="s">
        <v>87</v>
      </c>
      <c r="BV126" s="131" t="s">
        <v>82</v>
      </c>
      <c r="BW126" s="131" t="s">
        <v>185</v>
      </c>
      <c r="BX126" s="131" t="s">
        <v>5</v>
      </c>
      <c r="CL126" s="131" t="s">
        <v>1</v>
      </c>
      <c r="CM126" s="131" t="s">
        <v>89</v>
      </c>
    </row>
    <row r="127" s="2" customFormat="1" ht="30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4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44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</sheetData>
  <sheetProtection sheet="1" formatColumns="0" formatRows="0" objects="1" scenarios="1" spinCount="100000" saltValue="8T0v2TJI7Ebv5r8lk2Lm8GHOWt6Ou9WPUzxYNGCiNcibgXXCNa2y02OoL9StA/6IyZx1R9DxX+HnXN+EaqdT7w==" hashValue="gQjjfXC3bQbLnOLqcB38Nvf+7TN8iWEBcTkZhqI0yoYJ7huGDDtY/Pxjg8GjBtCzYkJW5hRRsiyrL3qRfOpAGg==" algorithmName="SHA-512" password="CC35"/>
  <mergeCells count="1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E98:I98"/>
    <mergeCell ref="K98:AF98"/>
    <mergeCell ref="E99:I99"/>
    <mergeCell ref="K99:AF99"/>
    <mergeCell ref="J100:AF100"/>
    <mergeCell ref="D100:H100"/>
    <mergeCell ref="K101:AF101"/>
    <mergeCell ref="E101:I101"/>
    <mergeCell ref="K102:AF102"/>
    <mergeCell ref="E102:I102"/>
    <mergeCell ref="L103:AF103"/>
    <mergeCell ref="F103:J103"/>
    <mergeCell ref="L104:AF104"/>
    <mergeCell ref="F104:J104"/>
    <mergeCell ref="L105:AF105"/>
    <mergeCell ref="F105:J105"/>
    <mergeCell ref="F106:J106"/>
    <mergeCell ref="L106:AF106"/>
    <mergeCell ref="J107:AF107"/>
    <mergeCell ref="D107:H107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8:I108"/>
    <mergeCell ref="K108:AF108"/>
    <mergeCell ref="E109:I109"/>
    <mergeCell ref="K109:AF109"/>
    <mergeCell ref="E110:I110"/>
    <mergeCell ref="K110:AF110"/>
    <mergeCell ref="F111:J111"/>
    <mergeCell ref="L111:AF111"/>
    <mergeCell ref="F112:J112"/>
    <mergeCell ref="L112:AF112"/>
    <mergeCell ref="F113:J113"/>
    <mergeCell ref="L113:AF113"/>
    <mergeCell ref="F114:J114"/>
    <mergeCell ref="L114:AF114"/>
    <mergeCell ref="E115:I115"/>
    <mergeCell ref="K115:AF115"/>
    <mergeCell ref="K116:AF116"/>
    <mergeCell ref="E116:I116"/>
    <mergeCell ref="F117:J117"/>
    <mergeCell ref="L117:AF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F123:J123"/>
    <mergeCell ref="L123:AF123"/>
    <mergeCell ref="F124:J124"/>
    <mergeCell ref="L124:AF124"/>
    <mergeCell ref="F125:J125"/>
    <mergeCell ref="L125:AF125"/>
    <mergeCell ref="D126:H126"/>
    <mergeCell ref="J126:AF126"/>
  </mergeCells>
  <hyperlinks>
    <hyperlink ref="A96" location="'D.1.1.a - 1. Etapa 1.PP a...'!C2" display="/"/>
    <hyperlink ref="A97" location="'D.1.1.b - 2. Etapa 2.NP'!C2" display="/"/>
    <hyperlink ref="A98" location="'D.1.1.c - 3. Etapa 3.NP'!C2" display="/"/>
    <hyperlink ref="A99" location="'D.1.1.d - 4. Etapa 4.NP'!C2" display="/"/>
    <hyperlink ref="A101" location="'D.1.1.A.1 - Architektonic...'!C2" display="/"/>
    <hyperlink ref="A103" location="'D.1.1.A.2-01 - Demontážní...'!C2" display="/"/>
    <hyperlink ref="A104" location="'D.1.1.A.2-02 - Jímací sou...'!C2" display="/"/>
    <hyperlink ref="A105" location="'D.1.1.A.2-03 - Uzemnění'!C2" display="/"/>
    <hyperlink ref="A106" location="'D.1.1.A.2-04 - Revize, mě...'!C2" display="/"/>
    <hyperlink ref="A108" location="'D.1.4.1 - ZAŘÍZENÍ ZDRAVO...'!C2" display="/"/>
    <hyperlink ref="A109" location="'D.1.4.2 - ZAŘÍZENÍ PRO VY...'!C2" display="/"/>
    <hyperlink ref="A111" location="'D.1.4.3a - Etapa 1.PP a 1.NP'!C2" display="/"/>
    <hyperlink ref="A112" location="'D.1.4.3b - Etapa 2.NP'!C2" display="/"/>
    <hyperlink ref="A113" location="'D.1.4.3c - Etapa 3.NP'!C2" display="/"/>
    <hyperlink ref="A114" location="'D.1.4.3d - Etapa 4.NP'!C2" display="/"/>
    <hyperlink ref="A115" location="'D.1.4.4 - ZAŘÍZENÍ VZDUCH...'!C2" display="/"/>
    <hyperlink ref="A117" location="'D.1.4.5.1 - Strukturovaná...'!C2" display="/"/>
    <hyperlink ref="A118" location="'D.1.4.5.2 - Dorozumívací ...'!C2" display="/"/>
    <hyperlink ref="A119" location="'D.1.4.5.3 - Systém požárn...'!C2" display="/"/>
    <hyperlink ref="A120" location="'D.1.4.5.4 - Společná tele...'!C2" display="/"/>
    <hyperlink ref="A121" location="'D.1.4.5.5 - Pohony dveří'!C2" display="/"/>
    <hyperlink ref="A123" location="'D.1.7b - Zdravotnická tec...'!C2" display="/"/>
    <hyperlink ref="A124" location="'D.1.7c - Zdravotnická tec...'!C2" display="/"/>
    <hyperlink ref="A125" location="'D.1.7d - Zdravotnická tec...'!C2" display="/"/>
    <hyperlink ref="A12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ROUND((SUM(BE144:BE1021)),  2)</f>
        <v>0</v>
      </c>
      <c r="G35" s="38"/>
      <c r="H35" s="38"/>
      <c r="I35" s="172">
        <v>0.20999999999999999</v>
      </c>
      <c r="J35" s="171">
        <f>ROUND(((SUM(BE144:BE1021))*I35),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ROUND((SUM(BF144:BF1021)),  2)</f>
        <v>0</v>
      </c>
      <c r="G36" s="38"/>
      <c r="H36" s="38"/>
      <c r="I36" s="172">
        <v>0.14999999999999999</v>
      </c>
      <c r="J36" s="171">
        <f>ROUND(((SUM(BF144:BF1021))*I36),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ROUND((SUM(BG144:BG1021)),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ROUND((SUM(BH144:BH1021)),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ROUND((SUM(BI144:BI1021)),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D.1.1.a - 1. Etapa 1.PP a 1.NP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J201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J214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J280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J300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J333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J369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J396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J419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J425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207</v>
      </c>
      <c r="E110" s="206"/>
      <c r="F110" s="206"/>
      <c r="G110" s="206"/>
      <c r="H110" s="206"/>
      <c r="I110" s="207"/>
      <c r="J110" s="208">
        <f>J521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208</v>
      </c>
      <c r="E111" s="206"/>
      <c r="F111" s="206"/>
      <c r="G111" s="206"/>
      <c r="H111" s="206"/>
      <c r="I111" s="207"/>
      <c r="J111" s="208">
        <f>J529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209</v>
      </c>
      <c r="E112" s="206"/>
      <c r="F112" s="206"/>
      <c r="G112" s="206"/>
      <c r="H112" s="206"/>
      <c r="I112" s="207"/>
      <c r="J112" s="208">
        <f>J589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210</v>
      </c>
      <c r="E113" s="206"/>
      <c r="F113" s="206"/>
      <c r="G113" s="206"/>
      <c r="H113" s="206"/>
      <c r="I113" s="207"/>
      <c r="J113" s="208">
        <f>J639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211</v>
      </c>
      <c r="E114" s="206"/>
      <c r="F114" s="206"/>
      <c r="G114" s="206"/>
      <c r="H114" s="206"/>
      <c r="I114" s="207"/>
      <c r="J114" s="208">
        <f>J760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212</v>
      </c>
      <c r="E115" s="206"/>
      <c r="F115" s="206"/>
      <c r="G115" s="206"/>
      <c r="H115" s="206"/>
      <c r="I115" s="207"/>
      <c r="J115" s="208">
        <f>J766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213</v>
      </c>
      <c r="E116" s="206"/>
      <c r="F116" s="206"/>
      <c r="G116" s="206"/>
      <c r="H116" s="206"/>
      <c r="I116" s="207"/>
      <c r="J116" s="208">
        <f>J819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214</v>
      </c>
      <c r="E117" s="206"/>
      <c r="F117" s="206"/>
      <c r="G117" s="206"/>
      <c r="H117" s="206"/>
      <c r="I117" s="207"/>
      <c r="J117" s="208">
        <f>J825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215</v>
      </c>
      <c r="E118" s="206"/>
      <c r="F118" s="206"/>
      <c r="G118" s="206"/>
      <c r="H118" s="206"/>
      <c r="I118" s="207"/>
      <c r="J118" s="208">
        <f>J865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216</v>
      </c>
      <c r="E119" s="206"/>
      <c r="F119" s="206"/>
      <c r="G119" s="206"/>
      <c r="H119" s="206"/>
      <c r="I119" s="207"/>
      <c r="J119" s="208">
        <f>J932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217</v>
      </c>
      <c r="E120" s="206"/>
      <c r="F120" s="206"/>
      <c r="G120" s="206"/>
      <c r="H120" s="206"/>
      <c r="I120" s="207"/>
      <c r="J120" s="208">
        <f>J990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218</v>
      </c>
      <c r="E121" s="206"/>
      <c r="F121" s="206"/>
      <c r="G121" s="206"/>
      <c r="H121" s="206"/>
      <c r="I121" s="207"/>
      <c r="J121" s="208">
        <f>J992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203"/>
      <c r="C122" s="204"/>
      <c r="D122" s="205" t="s">
        <v>219</v>
      </c>
      <c r="E122" s="206"/>
      <c r="F122" s="206"/>
      <c r="G122" s="206"/>
      <c r="H122" s="206"/>
      <c r="I122" s="207"/>
      <c r="J122" s="208">
        <f>J996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196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220</v>
      </c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197" t="str">
        <f>E7</f>
        <v>Odborný léčebný ústav Jevíčko, rekonstrukce lůžkové části pavilonu S</v>
      </c>
      <c r="F132" s="32"/>
      <c r="G132" s="32"/>
      <c r="H132" s="32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" customFormat="1" ht="12" customHeight="1">
      <c r="B133" s="21"/>
      <c r="C133" s="32" t="s">
        <v>187</v>
      </c>
      <c r="D133" s="22"/>
      <c r="E133" s="22"/>
      <c r="F133" s="22"/>
      <c r="G133" s="22"/>
      <c r="H133" s="22"/>
      <c r="I133" s="147"/>
      <c r="J133" s="22"/>
      <c r="K133" s="22"/>
      <c r="L133" s="20"/>
    </row>
    <row r="134" s="2" customFormat="1" ht="16.5" customHeight="1">
      <c r="A134" s="38"/>
      <c r="B134" s="39"/>
      <c r="C134" s="40"/>
      <c r="D134" s="40"/>
      <c r="E134" s="197" t="s">
        <v>188</v>
      </c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189</v>
      </c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E11</f>
        <v>D.1.1.a - 1. Etapa 1.PP a 1.NP</v>
      </c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F14</f>
        <v>Jevíčko</v>
      </c>
      <c r="G138" s="40"/>
      <c r="H138" s="40"/>
      <c r="I138" s="157" t="s">
        <v>22</v>
      </c>
      <c r="J138" s="79" t="str">
        <f>IF(J14="","",J14)</f>
        <v>12. 4. 2021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E17</f>
        <v>Pardubický kraj</v>
      </c>
      <c r="G140" s="40"/>
      <c r="H140" s="40"/>
      <c r="I140" s="157" t="s">
        <v>32</v>
      </c>
      <c r="J140" s="36" t="str">
        <f>E23</f>
        <v>K I P spol. s 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30</v>
      </c>
      <c r="D141" s="40"/>
      <c r="E141" s="40"/>
      <c r="F141" s="27" t="str">
        <f>IF(E20="","",E20)</f>
        <v>Vyplň údaj</v>
      </c>
      <c r="G141" s="40"/>
      <c r="H141" s="40"/>
      <c r="I141" s="157" t="s">
        <v>37</v>
      </c>
      <c r="J141" s="36" t="str">
        <f>E26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0" customFormat="1" ht="29.28" customHeight="1">
      <c r="A143" s="210"/>
      <c r="B143" s="211"/>
      <c r="C143" s="212" t="s">
        <v>221</v>
      </c>
      <c r="D143" s="213" t="s">
        <v>65</v>
      </c>
      <c r="E143" s="213" t="s">
        <v>61</v>
      </c>
      <c r="F143" s="213" t="s">
        <v>62</v>
      </c>
      <c r="G143" s="213" t="s">
        <v>222</v>
      </c>
      <c r="H143" s="213" t="s">
        <v>223</v>
      </c>
      <c r="I143" s="214" t="s">
        <v>224</v>
      </c>
      <c r="J143" s="215" t="s">
        <v>193</v>
      </c>
      <c r="K143" s="216" t="s">
        <v>225</v>
      </c>
      <c r="L143" s="217"/>
      <c r="M143" s="100" t="s">
        <v>1</v>
      </c>
      <c r="N143" s="101" t="s">
        <v>44</v>
      </c>
      <c r="O143" s="101" t="s">
        <v>226</v>
      </c>
      <c r="P143" s="101" t="s">
        <v>227</v>
      </c>
      <c r="Q143" s="101" t="s">
        <v>228</v>
      </c>
      <c r="R143" s="101" t="s">
        <v>229</v>
      </c>
      <c r="S143" s="101" t="s">
        <v>230</v>
      </c>
      <c r="T143" s="102" t="s">
        <v>231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8"/>
      <c r="B144" s="39"/>
      <c r="C144" s="107" t="s">
        <v>232</v>
      </c>
      <c r="D144" s="40"/>
      <c r="E144" s="40"/>
      <c r="F144" s="40"/>
      <c r="G144" s="40"/>
      <c r="H144" s="40"/>
      <c r="I144" s="155"/>
      <c r="J144" s="218">
        <f>BK144</f>
        <v>0</v>
      </c>
      <c r="K144" s="40"/>
      <c r="L144" s="44"/>
      <c r="M144" s="103"/>
      <c r="N144" s="219"/>
      <c r="O144" s="104"/>
      <c r="P144" s="220">
        <f>P145+P161+P201+P214+P280+P300+P333+P369+P396+P419+P425+P521+P529+P589+P639+P760+P766+P819+P825+P865+P932+P990+P992+P996</f>
        <v>0</v>
      </c>
      <c r="Q144" s="104"/>
      <c r="R144" s="220">
        <f>R145+R161+R201+R214+R280+R300+R333+R369+R396+R419+R425+R521+R529+R589+R639+R760+R766+R819+R825+R865+R932+R990+R992+R996</f>
        <v>225.73913990000003</v>
      </c>
      <c r="S144" s="104"/>
      <c r="T144" s="221">
        <f>T145+T161+T201+T214+T280+T300+T333+T369+T396+T419+T425+T521+T529+T589+T639+T760+T766+T819+T825+T865+T932+T990+T992+T996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79</v>
      </c>
      <c r="AU144" s="17" t="s">
        <v>195</v>
      </c>
      <c r="BK144" s="222">
        <f>BK145+BK161+BK201+BK214+BK280+BK300+BK333+BK369+BK396+BK419+BK425+BK521+BK529+BK589+BK639+BK760+BK766+BK819+BK825+BK865+BK932+BK990+BK992+BK996</f>
        <v>0</v>
      </c>
    </row>
    <row r="145" s="11" customFormat="1" ht="25.92" customHeight="1">
      <c r="A145" s="11"/>
      <c r="B145" s="223"/>
      <c r="C145" s="224"/>
      <c r="D145" s="225" t="s">
        <v>79</v>
      </c>
      <c r="E145" s="226" t="s">
        <v>233</v>
      </c>
      <c r="F145" s="226" t="s">
        <v>234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SUM(P146:P160)</f>
        <v>0</v>
      </c>
      <c r="Q145" s="231"/>
      <c r="R145" s="232">
        <f>SUM(R146:R160)</f>
        <v>0.71697000000000011</v>
      </c>
      <c r="S145" s="231"/>
      <c r="T145" s="233">
        <f>SUM(T146:T160)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80</v>
      </c>
      <c r="AY145" s="234" t="s">
        <v>235</v>
      </c>
      <c r="BK145" s="236">
        <f>SUM(BK146:BK160)</f>
        <v>0</v>
      </c>
    </row>
    <row r="146" s="2" customFormat="1" ht="16.5" customHeight="1">
      <c r="A146" s="38"/>
      <c r="B146" s="39"/>
      <c r="C146" s="237" t="s">
        <v>87</v>
      </c>
      <c r="D146" s="237" t="s">
        <v>236</v>
      </c>
      <c r="E146" s="238" t="s">
        <v>237</v>
      </c>
      <c r="F146" s="239" t="s">
        <v>238</v>
      </c>
      <c r="G146" s="240" t="s">
        <v>239</v>
      </c>
      <c r="H146" s="241">
        <v>4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0.0126</v>
      </c>
      <c r="R146" s="247">
        <f>Q146*H146</f>
        <v>0.0504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240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242</v>
      </c>
      <c r="G147" s="252"/>
      <c r="H147" s="256">
        <v>4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4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244</v>
      </c>
      <c r="F149" s="239" t="s">
        <v>245</v>
      </c>
      <c r="G149" s="240" t="s">
        <v>246</v>
      </c>
      <c r="H149" s="241">
        <v>0.45900000000000002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0.50031000000000003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2" customFormat="1">
      <c r="A150" s="38"/>
      <c r="B150" s="39"/>
      <c r="C150" s="40"/>
      <c r="D150" s="253" t="s">
        <v>248</v>
      </c>
      <c r="E150" s="40"/>
      <c r="F150" s="274" t="s">
        <v>249</v>
      </c>
      <c r="G150" s="40"/>
      <c r="H150" s="40"/>
      <c r="I150" s="155"/>
      <c r="J150" s="40"/>
      <c r="K150" s="40"/>
      <c r="L150" s="44"/>
      <c r="M150" s="275"/>
      <c r="N150" s="27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248</v>
      </c>
      <c r="AU150" s="17" t="s">
        <v>87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250</v>
      </c>
      <c r="G151" s="252"/>
      <c r="H151" s="256">
        <v>0.13900000000000001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2" customFormat="1">
      <c r="A152" s="12"/>
      <c r="B152" s="251"/>
      <c r="C152" s="252"/>
      <c r="D152" s="253" t="s">
        <v>241</v>
      </c>
      <c r="E152" s="254" t="s">
        <v>1</v>
      </c>
      <c r="F152" s="255" t="s">
        <v>251</v>
      </c>
      <c r="G152" s="252"/>
      <c r="H152" s="256">
        <v>0.32000000000000001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62" t="s">
        <v>241</v>
      </c>
      <c r="AU152" s="262" t="s">
        <v>87</v>
      </c>
      <c r="AV152" s="12" t="s">
        <v>89</v>
      </c>
      <c r="AW152" s="12" t="s">
        <v>36</v>
      </c>
      <c r="AX152" s="12" t="s">
        <v>80</v>
      </c>
      <c r="AY152" s="262" t="s">
        <v>235</v>
      </c>
    </row>
    <row r="153" s="13" customFormat="1">
      <c r="A153" s="13"/>
      <c r="B153" s="263"/>
      <c r="C153" s="264"/>
      <c r="D153" s="253" t="s">
        <v>241</v>
      </c>
      <c r="E153" s="265" t="s">
        <v>1</v>
      </c>
      <c r="F153" s="266" t="s">
        <v>243</v>
      </c>
      <c r="G153" s="264"/>
      <c r="H153" s="267">
        <v>0.45900000000000002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241</v>
      </c>
      <c r="AU153" s="273" t="s">
        <v>87</v>
      </c>
      <c r="AV153" s="13" t="s">
        <v>240</v>
      </c>
      <c r="AW153" s="13" t="s">
        <v>36</v>
      </c>
      <c r="AX153" s="13" t="s">
        <v>87</v>
      </c>
      <c r="AY153" s="273" t="s">
        <v>235</v>
      </c>
    </row>
    <row r="154" s="2" customFormat="1" ht="16.5" customHeight="1">
      <c r="A154" s="38"/>
      <c r="B154" s="39"/>
      <c r="C154" s="237" t="s">
        <v>115</v>
      </c>
      <c r="D154" s="237" t="s">
        <v>236</v>
      </c>
      <c r="E154" s="238" t="s">
        <v>252</v>
      </c>
      <c r="F154" s="239" t="s">
        <v>245</v>
      </c>
      <c r="G154" s="240" t="s">
        <v>246</v>
      </c>
      <c r="H154" s="241">
        <v>0.114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1.0900000000000001</v>
      </c>
      <c r="R154" s="247">
        <f>Q154*H154</f>
        <v>0.12426000000000001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253</v>
      </c>
    </row>
    <row r="155" s="2" customFormat="1">
      <c r="A155" s="38"/>
      <c r="B155" s="39"/>
      <c r="C155" s="40"/>
      <c r="D155" s="253" t="s">
        <v>248</v>
      </c>
      <c r="E155" s="40"/>
      <c r="F155" s="274" t="s">
        <v>254</v>
      </c>
      <c r="G155" s="40"/>
      <c r="H155" s="40"/>
      <c r="I155" s="155"/>
      <c r="J155" s="40"/>
      <c r="K155" s="40"/>
      <c r="L155" s="44"/>
      <c r="M155" s="275"/>
      <c r="N155" s="27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248</v>
      </c>
      <c r="AU155" s="17" t="s">
        <v>87</v>
      </c>
    </row>
    <row r="156" s="12" customFormat="1">
      <c r="A156" s="12"/>
      <c r="B156" s="251"/>
      <c r="C156" s="252"/>
      <c r="D156" s="253" t="s">
        <v>241</v>
      </c>
      <c r="E156" s="254" t="s">
        <v>1</v>
      </c>
      <c r="F156" s="255" t="s">
        <v>255</v>
      </c>
      <c r="G156" s="252"/>
      <c r="H156" s="256">
        <v>0.114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62" t="s">
        <v>241</v>
      </c>
      <c r="AU156" s="262" t="s">
        <v>87</v>
      </c>
      <c r="AV156" s="12" t="s">
        <v>89</v>
      </c>
      <c r="AW156" s="12" t="s">
        <v>36</v>
      </c>
      <c r="AX156" s="12" t="s">
        <v>80</v>
      </c>
      <c r="AY156" s="262" t="s">
        <v>235</v>
      </c>
    </row>
    <row r="157" s="13" customFormat="1">
      <c r="A157" s="13"/>
      <c r="B157" s="263"/>
      <c r="C157" s="264"/>
      <c r="D157" s="253" t="s">
        <v>241</v>
      </c>
      <c r="E157" s="265" t="s">
        <v>1</v>
      </c>
      <c r="F157" s="266" t="s">
        <v>243</v>
      </c>
      <c r="G157" s="264"/>
      <c r="H157" s="267">
        <v>0.114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3" t="s">
        <v>241</v>
      </c>
      <c r="AU157" s="273" t="s">
        <v>87</v>
      </c>
      <c r="AV157" s="13" t="s">
        <v>240</v>
      </c>
      <c r="AW157" s="13" t="s">
        <v>36</v>
      </c>
      <c r="AX157" s="13" t="s">
        <v>87</v>
      </c>
      <c r="AY157" s="273" t="s">
        <v>235</v>
      </c>
    </row>
    <row r="158" s="2" customFormat="1" ht="16.5" customHeight="1">
      <c r="A158" s="38"/>
      <c r="B158" s="39"/>
      <c r="C158" s="237" t="s">
        <v>240</v>
      </c>
      <c r="D158" s="237" t="s">
        <v>236</v>
      </c>
      <c r="E158" s="238" t="s">
        <v>256</v>
      </c>
      <c r="F158" s="239" t="s">
        <v>257</v>
      </c>
      <c r="G158" s="240" t="s">
        <v>239</v>
      </c>
      <c r="H158" s="241">
        <v>4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0.010500000000000001</v>
      </c>
      <c r="R158" s="247">
        <f>Q158*H158</f>
        <v>0.042000000000000003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258</v>
      </c>
    </row>
    <row r="159" s="12" customFormat="1">
      <c r="A159" s="12"/>
      <c r="B159" s="251"/>
      <c r="C159" s="252"/>
      <c r="D159" s="253" t="s">
        <v>241</v>
      </c>
      <c r="E159" s="254" t="s">
        <v>1</v>
      </c>
      <c r="F159" s="255" t="s">
        <v>259</v>
      </c>
      <c r="G159" s="252"/>
      <c r="H159" s="256">
        <v>4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62" t="s">
        <v>241</v>
      </c>
      <c r="AU159" s="262" t="s">
        <v>87</v>
      </c>
      <c r="AV159" s="12" t="s">
        <v>89</v>
      </c>
      <c r="AW159" s="12" t="s">
        <v>36</v>
      </c>
      <c r="AX159" s="12" t="s">
        <v>80</v>
      </c>
      <c r="AY159" s="262" t="s">
        <v>235</v>
      </c>
    </row>
    <row r="160" s="13" customFormat="1">
      <c r="A160" s="13"/>
      <c r="B160" s="263"/>
      <c r="C160" s="264"/>
      <c r="D160" s="253" t="s">
        <v>241</v>
      </c>
      <c r="E160" s="265" t="s">
        <v>1</v>
      </c>
      <c r="F160" s="266" t="s">
        <v>243</v>
      </c>
      <c r="G160" s="264"/>
      <c r="H160" s="267">
        <v>4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3" t="s">
        <v>241</v>
      </c>
      <c r="AU160" s="273" t="s">
        <v>87</v>
      </c>
      <c r="AV160" s="13" t="s">
        <v>240</v>
      </c>
      <c r="AW160" s="13" t="s">
        <v>36</v>
      </c>
      <c r="AX160" s="13" t="s">
        <v>87</v>
      </c>
      <c r="AY160" s="273" t="s">
        <v>235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260</v>
      </c>
      <c r="F161" s="226" t="s">
        <v>261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SUM(P162:P200)</f>
        <v>0</v>
      </c>
      <c r="Q161" s="231"/>
      <c r="R161" s="232">
        <f>SUM(R162:R200)</f>
        <v>11.100082950000001</v>
      </c>
      <c r="S161" s="231"/>
      <c r="T161" s="233">
        <f>SUM(T162:T200)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SUM(BK162:BK200)</f>
        <v>0</v>
      </c>
    </row>
    <row r="162" s="2" customFormat="1" ht="16.5" customHeight="1">
      <c r="A162" s="38"/>
      <c r="B162" s="39"/>
      <c r="C162" s="237" t="s">
        <v>262</v>
      </c>
      <c r="D162" s="237" t="s">
        <v>236</v>
      </c>
      <c r="E162" s="238" t="s">
        <v>263</v>
      </c>
      <c r="F162" s="239" t="s">
        <v>264</v>
      </c>
      <c r="G162" s="240" t="s">
        <v>265</v>
      </c>
      <c r="H162" s="241">
        <v>5.9299999999999997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0.17444000000000001</v>
      </c>
      <c r="R162" s="247">
        <f>Q162*H162</f>
        <v>1.0344291999999999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240</v>
      </c>
      <c r="AT162" s="249" t="s">
        <v>236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266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267</v>
      </c>
      <c r="G163" s="252"/>
      <c r="H163" s="256">
        <v>1.8200000000000001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87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268</v>
      </c>
      <c r="G164" s="252"/>
      <c r="H164" s="256">
        <v>2.9100000000000001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269</v>
      </c>
      <c r="G165" s="252"/>
      <c r="H165" s="256">
        <v>1.2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87</v>
      </c>
      <c r="AV165" s="12" t="s">
        <v>89</v>
      </c>
      <c r="AW165" s="12" t="s">
        <v>36</v>
      </c>
      <c r="AX165" s="12" t="s">
        <v>80</v>
      </c>
      <c r="AY165" s="262" t="s">
        <v>235</v>
      </c>
    </row>
    <row r="166" s="13" customFormat="1">
      <c r="A166" s="13"/>
      <c r="B166" s="263"/>
      <c r="C166" s="264"/>
      <c r="D166" s="253" t="s">
        <v>241</v>
      </c>
      <c r="E166" s="265" t="s">
        <v>1</v>
      </c>
      <c r="F166" s="266" t="s">
        <v>243</v>
      </c>
      <c r="G166" s="264"/>
      <c r="H166" s="267">
        <v>5.9300000000000006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3" t="s">
        <v>241</v>
      </c>
      <c r="AU166" s="273" t="s">
        <v>87</v>
      </c>
      <c r="AV166" s="13" t="s">
        <v>240</v>
      </c>
      <c r="AW166" s="13" t="s">
        <v>36</v>
      </c>
      <c r="AX166" s="13" t="s">
        <v>87</v>
      </c>
      <c r="AY166" s="273" t="s">
        <v>235</v>
      </c>
    </row>
    <row r="167" s="2" customFormat="1" ht="16.5" customHeight="1">
      <c r="A167" s="38"/>
      <c r="B167" s="39"/>
      <c r="C167" s="237" t="s">
        <v>247</v>
      </c>
      <c r="D167" s="237" t="s">
        <v>236</v>
      </c>
      <c r="E167" s="238" t="s">
        <v>270</v>
      </c>
      <c r="F167" s="239" t="s">
        <v>271</v>
      </c>
      <c r="G167" s="240" t="s">
        <v>265</v>
      </c>
      <c r="H167" s="241">
        <v>81.159000000000006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0.074709999999999999</v>
      </c>
      <c r="R167" s="247">
        <f>Q167*H167</f>
        <v>6.0633888900000006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272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273</v>
      </c>
      <c r="G168" s="252"/>
      <c r="H168" s="256">
        <v>45.491999999999997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87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274</v>
      </c>
      <c r="G169" s="252"/>
      <c r="H169" s="256">
        <v>-4.1369999999999996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87</v>
      </c>
      <c r="AV169" s="12" t="s">
        <v>89</v>
      </c>
      <c r="AW169" s="12" t="s">
        <v>36</v>
      </c>
      <c r="AX169" s="12" t="s">
        <v>80</v>
      </c>
      <c r="AY169" s="262" t="s">
        <v>235</v>
      </c>
    </row>
    <row r="170" s="12" customFormat="1">
      <c r="A170" s="12"/>
      <c r="B170" s="251"/>
      <c r="C170" s="252"/>
      <c r="D170" s="253" t="s">
        <v>241</v>
      </c>
      <c r="E170" s="254" t="s">
        <v>1</v>
      </c>
      <c r="F170" s="255" t="s">
        <v>275</v>
      </c>
      <c r="G170" s="252"/>
      <c r="H170" s="256">
        <v>45.32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62" t="s">
        <v>241</v>
      </c>
      <c r="AU170" s="262" t="s">
        <v>87</v>
      </c>
      <c r="AV170" s="12" t="s">
        <v>89</v>
      </c>
      <c r="AW170" s="12" t="s">
        <v>36</v>
      </c>
      <c r="AX170" s="12" t="s">
        <v>80</v>
      </c>
      <c r="AY170" s="262" t="s">
        <v>235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276</v>
      </c>
      <c r="G171" s="252"/>
      <c r="H171" s="256">
        <v>-5.516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3" customFormat="1">
      <c r="A172" s="13"/>
      <c r="B172" s="263"/>
      <c r="C172" s="264"/>
      <c r="D172" s="253" t="s">
        <v>241</v>
      </c>
      <c r="E172" s="265" t="s">
        <v>1</v>
      </c>
      <c r="F172" s="266" t="s">
        <v>243</v>
      </c>
      <c r="G172" s="264"/>
      <c r="H172" s="267">
        <v>81.158999999999992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241</v>
      </c>
      <c r="AU172" s="273" t="s">
        <v>87</v>
      </c>
      <c r="AV172" s="13" t="s">
        <v>240</v>
      </c>
      <c r="AW172" s="13" t="s">
        <v>36</v>
      </c>
      <c r="AX172" s="13" t="s">
        <v>87</v>
      </c>
      <c r="AY172" s="273" t="s">
        <v>235</v>
      </c>
    </row>
    <row r="173" s="2" customFormat="1" ht="16.5" customHeight="1">
      <c r="A173" s="38"/>
      <c r="B173" s="39"/>
      <c r="C173" s="237" t="s">
        <v>277</v>
      </c>
      <c r="D173" s="237" t="s">
        <v>236</v>
      </c>
      <c r="E173" s="238" t="s">
        <v>278</v>
      </c>
      <c r="F173" s="239" t="s">
        <v>279</v>
      </c>
      <c r="G173" s="240" t="s">
        <v>265</v>
      </c>
      <c r="H173" s="241">
        <v>2.3959999999999999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0.17199</v>
      </c>
      <c r="R173" s="247">
        <f>Q173*H173</f>
        <v>0.41208803999999999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280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281</v>
      </c>
      <c r="G174" s="252"/>
      <c r="H174" s="256">
        <v>2.3959999999999999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3" customFormat="1">
      <c r="A175" s="13"/>
      <c r="B175" s="263"/>
      <c r="C175" s="264"/>
      <c r="D175" s="253" t="s">
        <v>241</v>
      </c>
      <c r="E175" s="265" t="s">
        <v>1</v>
      </c>
      <c r="F175" s="266" t="s">
        <v>243</v>
      </c>
      <c r="G175" s="264"/>
      <c r="H175" s="267">
        <v>2.3959999999999999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3" t="s">
        <v>241</v>
      </c>
      <c r="AU175" s="273" t="s">
        <v>87</v>
      </c>
      <c r="AV175" s="13" t="s">
        <v>240</v>
      </c>
      <c r="AW175" s="13" t="s">
        <v>36</v>
      </c>
      <c r="AX175" s="13" t="s">
        <v>87</v>
      </c>
      <c r="AY175" s="273" t="s">
        <v>235</v>
      </c>
    </row>
    <row r="176" s="2" customFormat="1" ht="16.5" customHeight="1">
      <c r="A176" s="38"/>
      <c r="B176" s="39"/>
      <c r="C176" s="237" t="s">
        <v>253</v>
      </c>
      <c r="D176" s="237" t="s">
        <v>236</v>
      </c>
      <c r="E176" s="238" t="s">
        <v>282</v>
      </c>
      <c r="F176" s="239" t="s">
        <v>283</v>
      </c>
      <c r="G176" s="240" t="s">
        <v>265</v>
      </c>
      <c r="H176" s="241">
        <v>5.492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0.11219</v>
      </c>
      <c r="R176" s="247">
        <f>Q176*H176</f>
        <v>0.61614747999999997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87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284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285</v>
      </c>
      <c r="G177" s="252"/>
      <c r="H177" s="256">
        <v>5.492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3" customFormat="1">
      <c r="A178" s="13"/>
      <c r="B178" s="263"/>
      <c r="C178" s="264"/>
      <c r="D178" s="253" t="s">
        <v>241</v>
      </c>
      <c r="E178" s="265" t="s">
        <v>1</v>
      </c>
      <c r="F178" s="266" t="s">
        <v>243</v>
      </c>
      <c r="G178" s="264"/>
      <c r="H178" s="267">
        <v>5.492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3" t="s">
        <v>241</v>
      </c>
      <c r="AU178" s="273" t="s">
        <v>87</v>
      </c>
      <c r="AV178" s="13" t="s">
        <v>240</v>
      </c>
      <c r="AW178" s="13" t="s">
        <v>36</v>
      </c>
      <c r="AX178" s="13" t="s">
        <v>87</v>
      </c>
      <c r="AY178" s="273" t="s">
        <v>235</v>
      </c>
    </row>
    <row r="179" s="2" customFormat="1" ht="16.5" customHeight="1">
      <c r="A179" s="38"/>
      <c r="B179" s="39"/>
      <c r="C179" s="237" t="s">
        <v>286</v>
      </c>
      <c r="D179" s="237" t="s">
        <v>236</v>
      </c>
      <c r="E179" s="238" t="s">
        <v>287</v>
      </c>
      <c r="F179" s="239" t="s">
        <v>288</v>
      </c>
      <c r="G179" s="240" t="s">
        <v>265</v>
      </c>
      <c r="H179" s="241">
        <v>44.567999999999998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0.037130000000000003</v>
      </c>
      <c r="R179" s="247">
        <f>Q179*H179</f>
        <v>1.65480984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289</v>
      </c>
    </row>
    <row r="180" s="2" customFormat="1">
      <c r="A180" s="38"/>
      <c r="B180" s="39"/>
      <c r="C180" s="40"/>
      <c r="D180" s="253" t="s">
        <v>248</v>
      </c>
      <c r="E180" s="40"/>
      <c r="F180" s="274" t="s">
        <v>290</v>
      </c>
      <c r="G180" s="40"/>
      <c r="H180" s="40"/>
      <c r="I180" s="155"/>
      <c r="J180" s="40"/>
      <c r="K180" s="40"/>
      <c r="L180" s="44"/>
      <c r="M180" s="275"/>
      <c r="N180" s="27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248</v>
      </c>
      <c r="AU180" s="17" t="s">
        <v>87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291</v>
      </c>
      <c r="G181" s="252"/>
      <c r="H181" s="256">
        <v>49.887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292</v>
      </c>
      <c r="G182" s="252"/>
      <c r="H182" s="256">
        <v>-5.319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3" customFormat="1">
      <c r="A183" s="13"/>
      <c r="B183" s="263"/>
      <c r="C183" s="264"/>
      <c r="D183" s="253" t="s">
        <v>241</v>
      </c>
      <c r="E183" s="265" t="s">
        <v>1</v>
      </c>
      <c r="F183" s="266" t="s">
        <v>243</v>
      </c>
      <c r="G183" s="264"/>
      <c r="H183" s="267">
        <v>44.567999999999998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241</v>
      </c>
      <c r="AU183" s="273" t="s">
        <v>87</v>
      </c>
      <c r="AV183" s="13" t="s">
        <v>240</v>
      </c>
      <c r="AW183" s="13" t="s">
        <v>36</v>
      </c>
      <c r="AX183" s="13" t="s">
        <v>87</v>
      </c>
      <c r="AY183" s="273" t="s">
        <v>235</v>
      </c>
    </row>
    <row r="184" s="2" customFormat="1" ht="16.5" customHeight="1">
      <c r="A184" s="38"/>
      <c r="B184" s="39"/>
      <c r="C184" s="237" t="s">
        <v>258</v>
      </c>
      <c r="D184" s="237" t="s">
        <v>236</v>
      </c>
      <c r="E184" s="238" t="s">
        <v>293</v>
      </c>
      <c r="F184" s="239" t="s">
        <v>294</v>
      </c>
      <c r="G184" s="240" t="s">
        <v>265</v>
      </c>
      <c r="H184" s="241">
        <v>9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0.1114</v>
      </c>
      <c r="R184" s="247">
        <f>Q184*H184</f>
        <v>1.0025999999999999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295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296</v>
      </c>
      <c r="G185" s="252"/>
      <c r="H185" s="256">
        <v>9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3" customFormat="1">
      <c r="A186" s="13"/>
      <c r="B186" s="263"/>
      <c r="C186" s="264"/>
      <c r="D186" s="253" t="s">
        <v>241</v>
      </c>
      <c r="E186" s="265" t="s">
        <v>1</v>
      </c>
      <c r="F186" s="266" t="s">
        <v>243</v>
      </c>
      <c r="G186" s="264"/>
      <c r="H186" s="267">
        <v>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241</v>
      </c>
      <c r="AU186" s="273" t="s">
        <v>87</v>
      </c>
      <c r="AV186" s="13" t="s">
        <v>240</v>
      </c>
      <c r="AW186" s="13" t="s">
        <v>36</v>
      </c>
      <c r="AX186" s="13" t="s">
        <v>87</v>
      </c>
      <c r="AY186" s="273" t="s">
        <v>235</v>
      </c>
    </row>
    <row r="187" s="2" customFormat="1" ht="16.5" customHeight="1">
      <c r="A187" s="38"/>
      <c r="B187" s="39"/>
      <c r="C187" s="237" t="s">
        <v>297</v>
      </c>
      <c r="D187" s="237" t="s">
        <v>236</v>
      </c>
      <c r="E187" s="238" t="s">
        <v>298</v>
      </c>
      <c r="F187" s="239" t="s">
        <v>299</v>
      </c>
      <c r="G187" s="240" t="s">
        <v>265</v>
      </c>
      <c r="H187" s="241">
        <v>17.550000000000001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0.01201</v>
      </c>
      <c r="R187" s="247">
        <f>Q187*H187</f>
        <v>0.21077550000000001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300</v>
      </c>
    </row>
    <row r="188" s="2" customFormat="1">
      <c r="A188" s="38"/>
      <c r="B188" s="39"/>
      <c r="C188" s="40"/>
      <c r="D188" s="253" t="s">
        <v>248</v>
      </c>
      <c r="E188" s="40"/>
      <c r="F188" s="274" t="s">
        <v>301</v>
      </c>
      <c r="G188" s="40"/>
      <c r="H188" s="40"/>
      <c r="I188" s="155"/>
      <c r="J188" s="40"/>
      <c r="K188" s="40"/>
      <c r="L188" s="44"/>
      <c r="M188" s="275"/>
      <c r="N188" s="27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248</v>
      </c>
      <c r="AU188" s="17" t="s">
        <v>87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302</v>
      </c>
      <c r="G189" s="252"/>
      <c r="H189" s="256">
        <v>17.550000000000001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3" customFormat="1">
      <c r="A190" s="13"/>
      <c r="B190" s="263"/>
      <c r="C190" s="264"/>
      <c r="D190" s="253" t="s">
        <v>241</v>
      </c>
      <c r="E190" s="265" t="s">
        <v>1</v>
      </c>
      <c r="F190" s="266" t="s">
        <v>243</v>
      </c>
      <c r="G190" s="264"/>
      <c r="H190" s="267">
        <v>17.550000000000001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3" t="s">
        <v>241</v>
      </c>
      <c r="AU190" s="273" t="s">
        <v>87</v>
      </c>
      <c r="AV190" s="13" t="s">
        <v>240</v>
      </c>
      <c r="AW190" s="13" t="s">
        <v>36</v>
      </c>
      <c r="AX190" s="13" t="s">
        <v>87</v>
      </c>
      <c r="AY190" s="273" t="s">
        <v>235</v>
      </c>
    </row>
    <row r="191" s="2" customFormat="1" ht="16.5" customHeight="1">
      <c r="A191" s="38"/>
      <c r="B191" s="39"/>
      <c r="C191" s="237" t="s">
        <v>266</v>
      </c>
      <c r="D191" s="237" t="s">
        <v>236</v>
      </c>
      <c r="E191" s="238" t="s">
        <v>303</v>
      </c>
      <c r="F191" s="239" t="s">
        <v>304</v>
      </c>
      <c r="G191" s="240" t="s">
        <v>239</v>
      </c>
      <c r="H191" s="241">
        <v>4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0.0056899999999999997</v>
      </c>
      <c r="R191" s="247">
        <f>Q191*H191</f>
        <v>0.022759999999999999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305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259</v>
      </c>
      <c r="G192" s="252"/>
      <c r="H192" s="256">
        <v>4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3" customFormat="1">
      <c r="A193" s="13"/>
      <c r="B193" s="263"/>
      <c r="C193" s="264"/>
      <c r="D193" s="253" t="s">
        <v>241</v>
      </c>
      <c r="E193" s="265" t="s">
        <v>1</v>
      </c>
      <c r="F193" s="266" t="s">
        <v>243</v>
      </c>
      <c r="G193" s="264"/>
      <c r="H193" s="267">
        <v>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3" t="s">
        <v>241</v>
      </c>
      <c r="AU193" s="273" t="s">
        <v>87</v>
      </c>
      <c r="AV193" s="13" t="s">
        <v>240</v>
      </c>
      <c r="AW193" s="13" t="s">
        <v>36</v>
      </c>
      <c r="AX193" s="13" t="s">
        <v>87</v>
      </c>
      <c r="AY193" s="273" t="s">
        <v>235</v>
      </c>
    </row>
    <row r="194" s="2" customFormat="1" ht="21.75" customHeight="1">
      <c r="A194" s="38"/>
      <c r="B194" s="39"/>
      <c r="C194" s="237" t="s">
        <v>306</v>
      </c>
      <c r="D194" s="237" t="s">
        <v>236</v>
      </c>
      <c r="E194" s="238" t="s">
        <v>307</v>
      </c>
      <c r="F194" s="239" t="s">
        <v>308</v>
      </c>
      <c r="G194" s="240" t="s">
        <v>239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0.00332</v>
      </c>
      <c r="R194" s="247">
        <f>Q194*H194</f>
        <v>0.00332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309</v>
      </c>
    </row>
    <row r="195" s="12" customFormat="1">
      <c r="A195" s="12"/>
      <c r="B195" s="251"/>
      <c r="C195" s="252"/>
      <c r="D195" s="253" t="s">
        <v>241</v>
      </c>
      <c r="E195" s="254" t="s">
        <v>1</v>
      </c>
      <c r="F195" s="255" t="s">
        <v>310</v>
      </c>
      <c r="G195" s="252"/>
      <c r="H195" s="256">
        <v>1</v>
      </c>
      <c r="I195" s="257"/>
      <c r="J195" s="252"/>
      <c r="K195" s="252"/>
      <c r="L195" s="258"/>
      <c r="M195" s="259"/>
      <c r="N195" s="260"/>
      <c r="O195" s="260"/>
      <c r="P195" s="260"/>
      <c r="Q195" s="260"/>
      <c r="R195" s="260"/>
      <c r="S195" s="260"/>
      <c r="T195" s="26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62" t="s">
        <v>241</v>
      </c>
      <c r="AU195" s="262" t="s">
        <v>87</v>
      </c>
      <c r="AV195" s="12" t="s">
        <v>89</v>
      </c>
      <c r="AW195" s="12" t="s">
        <v>36</v>
      </c>
      <c r="AX195" s="12" t="s">
        <v>80</v>
      </c>
      <c r="AY195" s="262" t="s">
        <v>235</v>
      </c>
    </row>
    <row r="196" s="13" customFormat="1">
      <c r="A196" s="13"/>
      <c r="B196" s="263"/>
      <c r="C196" s="264"/>
      <c r="D196" s="253" t="s">
        <v>241</v>
      </c>
      <c r="E196" s="265" t="s">
        <v>1</v>
      </c>
      <c r="F196" s="266" t="s">
        <v>243</v>
      </c>
      <c r="G196" s="264"/>
      <c r="H196" s="267">
        <v>1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3" t="s">
        <v>241</v>
      </c>
      <c r="AU196" s="273" t="s">
        <v>87</v>
      </c>
      <c r="AV196" s="13" t="s">
        <v>240</v>
      </c>
      <c r="AW196" s="13" t="s">
        <v>36</v>
      </c>
      <c r="AX196" s="13" t="s">
        <v>87</v>
      </c>
      <c r="AY196" s="273" t="s">
        <v>235</v>
      </c>
    </row>
    <row r="197" s="2" customFormat="1" ht="16.5" customHeight="1">
      <c r="A197" s="38"/>
      <c r="B197" s="39"/>
      <c r="C197" s="237" t="s">
        <v>272</v>
      </c>
      <c r="D197" s="237" t="s">
        <v>236</v>
      </c>
      <c r="E197" s="238" t="s">
        <v>311</v>
      </c>
      <c r="F197" s="239" t="s">
        <v>312</v>
      </c>
      <c r="G197" s="240" t="s">
        <v>313</v>
      </c>
      <c r="H197" s="241">
        <v>6.9000000000000004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0.011560000000000001</v>
      </c>
      <c r="R197" s="247">
        <f>Q197*H197</f>
        <v>0.079764000000000015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314</v>
      </c>
    </row>
    <row r="198" s="2" customFormat="1">
      <c r="A198" s="38"/>
      <c r="B198" s="39"/>
      <c r="C198" s="40"/>
      <c r="D198" s="253" t="s">
        <v>248</v>
      </c>
      <c r="E198" s="40"/>
      <c r="F198" s="274" t="s">
        <v>315</v>
      </c>
      <c r="G198" s="40"/>
      <c r="H198" s="40"/>
      <c r="I198" s="155"/>
      <c r="J198" s="40"/>
      <c r="K198" s="40"/>
      <c r="L198" s="44"/>
      <c r="M198" s="275"/>
      <c r="N198" s="27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248</v>
      </c>
      <c r="AU198" s="17" t="s">
        <v>87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316</v>
      </c>
      <c r="G199" s="252"/>
      <c r="H199" s="256">
        <v>6.9000000000000004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87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3" customFormat="1">
      <c r="A200" s="13"/>
      <c r="B200" s="263"/>
      <c r="C200" s="264"/>
      <c r="D200" s="253" t="s">
        <v>241</v>
      </c>
      <c r="E200" s="265" t="s">
        <v>1</v>
      </c>
      <c r="F200" s="266" t="s">
        <v>243</v>
      </c>
      <c r="G200" s="264"/>
      <c r="H200" s="267">
        <v>6.9000000000000004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3" t="s">
        <v>241</v>
      </c>
      <c r="AU200" s="273" t="s">
        <v>87</v>
      </c>
      <c r="AV200" s="13" t="s">
        <v>240</v>
      </c>
      <c r="AW200" s="13" t="s">
        <v>36</v>
      </c>
      <c r="AX200" s="13" t="s">
        <v>87</v>
      </c>
      <c r="AY200" s="273" t="s">
        <v>235</v>
      </c>
    </row>
    <row r="201" s="11" customFormat="1" ht="25.92" customHeight="1">
      <c r="A201" s="11"/>
      <c r="B201" s="223"/>
      <c r="C201" s="224"/>
      <c r="D201" s="225" t="s">
        <v>79</v>
      </c>
      <c r="E201" s="226" t="s">
        <v>317</v>
      </c>
      <c r="F201" s="226" t="s">
        <v>318</v>
      </c>
      <c r="G201" s="224"/>
      <c r="H201" s="224"/>
      <c r="I201" s="227"/>
      <c r="J201" s="228">
        <f>BK201</f>
        <v>0</v>
      </c>
      <c r="K201" s="224"/>
      <c r="L201" s="229"/>
      <c r="M201" s="230"/>
      <c r="N201" s="231"/>
      <c r="O201" s="231"/>
      <c r="P201" s="232">
        <f>SUM(P202:P213)</f>
        <v>0</v>
      </c>
      <c r="Q201" s="231"/>
      <c r="R201" s="232">
        <f>SUM(R202:R213)</f>
        <v>2.5762631000000003</v>
      </c>
      <c r="S201" s="231"/>
      <c r="T201" s="233">
        <f>SUM(T202:T213)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34" t="s">
        <v>87</v>
      </c>
      <c r="AT201" s="235" t="s">
        <v>79</v>
      </c>
      <c r="AU201" s="235" t="s">
        <v>80</v>
      </c>
      <c r="AY201" s="234" t="s">
        <v>235</v>
      </c>
      <c r="BK201" s="236">
        <f>SUM(BK202:BK213)</f>
        <v>0</v>
      </c>
    </row>
    <row r="202" s="2" customFormat="1" ht="16.5" customHeight="1">
      <c r="A202" s="38"/>
      <c r="B202" s="39"/>
      <c r="C202" s="237" t="s">
        <v>8</v>
      </c>
      <c r="D202" s="237" t="s">
        <v>236</v>
      </c>
      <c r="E202" s="238" t="s">
        <v>319</v>
      </c>
      <c r="F202" s="239" t="s">
        <v>320</v>
      </c>
      <c r="G202" s="240" t="s">
        <v>265</v>
      </c>
      <c r="H202" s="241">
        <v>158.18000000000001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0.01243</v>
      </c>
      <c r="R202" s="247">
        <f>Q202*H202</f>
        <v>1.9661774000000001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321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322</v>
      </c>
      <c r="G203" s="252"/>
      <c r="H203" s="256">
        <v>22.5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323</v>
      </c>
      <c r="G204" s="252"/>
      <c r="H204" s="256">
        <v>27.52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87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324</v>
      </c>
      <c r="G205" s="252"/>
      <c r="H205" s="256">
        <v>28.850000000000001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87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325</v>
      </c>
      <c r="G206" s="252"/>
      <c r="H206" s="256">
        <v>79.310000000000002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87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3" customFormat="1">
      <c r="A207" s="13"/>
      <c r="B207" s="263"/>
      <c r="C207" s="264"/>
      <c r="D207" s="253" t="s">
        <v>241</v>
      </c>
      <c r="E207" s="265" t="s">
        <v>1</v>
      </c>
      <c r="F207" s="266" t="s">
        <v>243</v>
      </c>
      <c r="G207" s="264"/>
      <c r="H207" s="267">
        <v>158.18000000000001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3" t="s">
        <v>241</v>
      </c>
      <c r="AU207" s="273" t="s">
        <v>87</v>
      </c>
      <c r="AV207" s="13" t="s">
        <v>240</v>
      </c>
      <c r="AW207" s="13" t="s">
        <v>36</v>
      </c>
      <c r="AX207" s="13" t="s">
        <v>87</v>
      </c>
      <c r="AY207" s="273" t="s">
        <v>235</v>
      </c>
    </row>
    <row r="208" s="2" customFormat="1" ht="16.5" customHeight="1">
      <c r="A208" s="38"/>
      <c r="B208" s="39"/>
      <c r="C208" s="237" t="s">
        <v>280</v>
      </c>
      <c r="D208" s="237" t="s">
        <v>236</v>
      </c>
      <c r="E208" s="238" t="s">
        <v>326</v>
      </c>
      <c r="F208" s="239" t="s">
        <v>327</v>
      </c>
      <c r="G208" s="240" t="s">
        <v>265</v>
      </c>
      <c r="H208" s="241">
        <v>48.689999999999998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0.01253</v>
      </c>
      <c r="R208" s="247">
        <f>Q208*H208</f>
        <v>0.61008569999999995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260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328</v>
      </c>
      <c r="G209" s="252"/>
      <c r="H209" s="256">
        <v>15.23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87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2" customFormat="1">
      <c r="A210" s="12"/>
      <c r="B210" s="251"/>
      <c r="C210" s="252"/>
      <c r="D210" s="253" t="s">
        <v>241</v>
      </c>
      <c r="E210" s="254" t="s">
        <v>1</v>
      </c>
      <c r="F210" s="255" t="s">
        <v>329</v>
      </c>
      <c r="G210" s="252"/>
      <c r="H210" s="256">
        <v>5.5700000000000003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62" t="s">
        <v>241</v>
      </c>
      <c r="AU210" s="262" t="s">
        <v>87</v>
      </c>
      <c r="AV210" s="12" t="s">
        <v>89</v>
      </c>
      <c r="AW210" s="12" t="s">
        <v>36</v>
      </c>
      <c r="AX210" s="12" t="s">
        <v>80</v>
      </c>
      <c r="AY210" s="262" t="s">
        <v>235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330</v>
      </c>
      <c r="G211" s="252"/>
      <c r="H211" s="256">
        <v>18.510000000000002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87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331</v>
      </c>
      <c r="G212" s="252"/>
      <c r="H212" s="256">
        <v>9.3800000000000008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3" customFormat="1">
      <c r="A213" s="13"/>
      <c r="B213" s="263"/>
      <c r="C213" s="264"/>
      <c r="D213" s="253" t="s">
        <v>241</v>
      </c>
      <c r="E213" s="265" t="s">
        <v>1</v>
      </c>
      <c r="F213" s="266" t="s">
        <v>243</v>
      </c>
      <c r="G213" s="264"/>
      <c r="H213" s="267">
        <v>48.690000000000005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241</v>
      </c>
      <c r="AU213" s="273" t="s">
        <v>87</v>
      </c>
      <c r="AV213" s="13" t="s">
        <v>240</v>
      </c>
      <c r="AW213" s="13" t="s">
        <v>36</v>
      </c>
      <c r="AX213" s="13" t="s">
        <v>87</v>
      </c>
      <c r="AY213" s="273" t="s">
        <v>235</v>
      </c>
    </row>
    <row r="214" s="11" customFormat="1" ht="25.92" customHeight="1">
      <c r="A214" s="11"/>
      <c r="B214" s="223"/>
      <c r="C214" s="224"/>
      <c r="D214" s="225" t="s">
        <v>79</v>
      </c>
      <c r="E214" s="226" t="s">
        <v>332</v>
      </c>
      <c r="F214" s="226" t="s">
        <v>333</v>
      </c>
      <c r="G214" s="224"/>
      <c r="H214" s="224"/>
      <c r="I214" s="227"/>
      <c r="J214" s="228">
        <f>BK214</f>
        <v>0</v>
      </c>
      <c r="K214" s="224"/>
      <c r="L214" s="229"/>
      <c r="M214" s="230"/>
      <c r="N214" s="231"/>
      <c r="O214" s="231"/>
      <c r="P214" s="232">
        <f>SUM(P215:P279)</f>
        <v>0</v>
      </c>
      <c r="Q214" s="231"/>
      <c r="R214" s="232">
        <f>SUM(R215:R279)</f>
        <v>69.526817779999988</v>
      </c>
      <c r="S214" s="231"/>
      <c r="T214" s="233">
        <f>SUM(T215:T279)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34" t="s">
        <v>87</v>
      </c>
      <c r="AT214" s="235" t="s">
        <v>79</v>
      </c>
      <c r="AU214" s="235" t="s">
        <v>80</v>
      </c>
      <c r="AY214" s="234" t="s">
        <v>235</v>
      </c>
      <c r="BK214" s="236">
        <f>SUM(BK215:BK279)</f>
        <v>0</v>
      </c>
    </row>
    <row r="215" s="2" customFormat="1" ht="16.5" customHeight="1">
      <c r="A215" s="38"/>
      <c r="B215" s="39"/>
      <c r="C215" s="237" t="s">
        <v>334</v>
      </c>
      <c r="D215" s="237" t="s">
        <v>236</v>
      </c>
      <c r="E215" s="238" t="s">
        <v>335</v>
      </c>
      <c r="F215" s="239" t="s">
        <v>336</v>
      </c>
      <c r="G215" s="240" t="s">
        <v>265</v>
      </c>
      <c r="H215" s="241">
        <v>40.350000000000001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0.10712000000000001</v>
      </c>
      <c r="R215" s="247">
        <f>Q215*H215</f>
        <v>4.322292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337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338</v>
      </c>
      <c r="G216" s="252"/>
      <c r="H216" s="256">
        <v>5.3499999999999996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339</v>
      </c>
      <c r="G217" s="252"/>
      <c r="H217" s="256">
        <v>35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87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3" customFormat="1">
      <c r="A218" s="13"/>
      <c r="B218" s="263"/>
      <c r="C218" s="264"/>
      <c r="D218" s="253" t="s">
        <v>241</v>
      </c>
      <c r="E218" s="265" t="s">
        <v>1</v>
      </c>
      <c r="F218" s="266" t="s">
        <v>243</v>
      </c>
      <c r="G218" s="264"/>
      <c r="H218" s="267">
        <v>40.350000000000001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3" t="s">
        <v>241</v>
      </c>
      <c r="AU218" s="273" t="s">
        <v>87</v>
      </c>
      <c r="AV218" s="13" t="s">
        <v>240</v>
      </c>
      <c r="AW218" s="13" t="s">
        <v>36</v>
      </c>
      <c r="AX218" s="13" t="s">
        <v>87</v>
      </c>
      <c r="AY218" s="273" t="s">
        <v>235</v>
      </c>
    </row>
    <row r="219" s="2" customFormat="1" ht="16.5" customHeight="1">
      <c r="A219" s="38"/>
      <c r="B219" s="39"/>
      <c r="C219" s="237" t="s">
        <v>284</v>
      </c>
      <c r="D219" s="237" t="s">
        <v>236</v>
      </c>
      <c r="E219" s="238" t="s">
        <v>340</v>
      </c>
      <c r="F219" s="239" t="s">
        <v>341</v>
      </c>
      <c r="G219" s="240" t="s">
        <v>265</v>
      </c>
      <c r="H219" s="241">
        <v>846.92399999999998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0.015740000000000001</v>
      </c>
      <c r="R219" s="247">
        <f>Q219*H219</f>
        <v>13.33058376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342</v>
      </c>
    </row>
    <row r="220" s="12" customFormat="1">
      <c r="A220" s="12"/>
      <c r="B220" s="251"/>
      <c r="C220" s="252"/>
      <c r="D220" s="253" t="s">
        <v>241</v>
      </c>
      <c r="E220" s="254" t="s">
        <v>1</v>
      </c>
      <c r="F220" s="255" t="s">
        <v>343</v>
      </c>
      <c r="G220" s="252"/>
      <c r="H220" s="256">
        <v>253.46000000000001</v>
      </c>
      <c r="I220" s="257"/>
      <c r="J220" s="252"/>
      <c r="K220" s="252"/>
      <c r="L220" s="258"/>
      <c r="M220" s="259"/>
      <c r="N220" s="260"/>
      <c r="O220" s="260"/>
      <c r="P220" s="260"/>
      <c r="Q220" s="260"/>
      <c r="R220" s="260"/>
      <c r="S220" s="260"/>
      <c r="T220" s="26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62" t="s">
        <v>241</v>
      </c>
      <c r="AU220" s="262" t="s">
        <v>87</v>
      </c>
      <c r="AV220" s="12" t="s">
        <v>89</v>
      </c>
      <c r="AW220" s="12" t="s">
        <v>36</v>
      </c>
      <c r="AX220" s="12" t="s">
        <v>80</v>
      </c>
      <c r="AY220" s="262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344</v>
      </c>
      <c r="G221" s="252"/>
      <c r="H221" s="256">
        <v>24.125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345</v>
      </c>
      <c r="G222" s="252"/>
      <c r="H222" s="256">
        <v>6.5999999999999996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346</v>
      </c>
      <c r="G223" s="252"/>
      <c r="H223" s="256">
        <v>4.6200000000000001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87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2" customFormat="1">
      <c r="A224" s="12"/>
      <c r="B224" s="251"/>
      <c r="C224" s="252"/>
      <c r="D224" s="253" t="s">
        <v>241</v>
      </c>
      <c r="E224" s="254" t="s">
        <v>1</v>
      </c>
      <c r="F224" s="255" t="s">
        <v>347</v>
      </c>
      <c r="G224" s="252"/>
      <c r="H224" s="256">
        <v>3.96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62" t="s">
        <v>241</v>
      </c>
      <c r="AU224" s="262" t="s">
        <v>87</v>
      </c>
      <c r="AV224" s="12" t="s">
        <v>89</v>
      </c>
      <c r="AW224" s="12" t="s">
        <v>36</v>
      </c>
      <c r="AX224" s="12" t="s">
        <v>80</v>
      </c>
      <c r="AY224" s="262" t="s">
        <v>235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348</v>
      </c>
      <c r="G225" s="252"/>
      <c r="H225" s="256">
        <v>422.625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349</v>
      </c>
      <c r="G226" s="252"/>
      <c r="H226" s="256">
        <v>-56.866999999999997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2" customFormat="1">
      <c r="A227" s="12"/>
      <c r="B227" s="251"/>
      <c r="C227" s="252"/>
      <c r="D227" s="253" t="s">
        <v>241</v>
      </c>
      <c r="E227" s="254" t="s">
        <v>1</v>
      </c>
      <c r="F227" s="255" t="s">
        <v>350</v>
      </c>
      <c r="G227" s="252"/>
      <c r="H227" s="256">
        <v>123.97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62" t="s">
        <v>241</v>
      </c>
      <c r="AU227" s="262" t="s">
        <v>87</v>
      </c>
      <c r="AV227" s="12" t="s">
        <v>89</v>
      </c>
      <c r="AW227" s="12" t="s">
        <v>36</v>
      </c>
      <c r="AX227" s="12" t="s">
        <v>80</v>
      </c>
      <c r="AY227" s="262" t="s">
        <v>235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351</v>
      </c>
      <c r="G228" s="252"/>
      <c r="H228" s="256">
        <v>64.430999999999997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3" customFormat="1">
      <c r="A229" s="13"/>
      <c r="B229" s="263"/>
      <c r="C229" s="264"/>
      <c r="D229" s="253" t="s">
        <v>241</v>
      </c>
      <c r="E229" s="265" t="s">
        <v>1</v>
      </c>
      <c r="F229" s="266" t="s">
        <v>243</v>
      </c>
      <c r="G229" s="264"/>
      <c r="H229" s="267">
        <v>846.92400000000021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3" t="s">
        <v>241</v>
      </c>
      <c r="AU229" s="273" t="s">
        <v>87</v>
      </c>
      <c r="AV229" s="13" t="s">
        <v>240</v>
      </c>
      <c r="AW229" s="13" t="s">
        <v>36</v>
      </c>
      <c r="AX229" s="13" t="s">
        <v>87</v>
      </c>
      <c r="AY229" s="273" t="s">
        <v>235</v>
      </c>
    </row>
    <row r="230" s="2" customFormat="1" ht="16.5" customHeight="1">
      <c r="A230" s="38"/>
      <c r="B230" s="39"/>
      <c r="C230" s="237" t="s">
        <v>352</v>
      </c>
      <c r="D230" s="237" t="s">
        <v>236</v>
      </c>
      <c r="E230" s="238" t="s">
        <v>353</v>
      </c>
      <c r="F230" s="239" t="s">
        <v>354</v>
      </c>
      <c r="G230" s="240" t="s">
        <v>265</v>
      </c>
      <c r="H230" s="241">
        <v>649.33199999999999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0.047660000000000001</v>
      </c>
      <c r="R230" s="247">
        <f>Q230*H230</f>
        <v>30.947163119999999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87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355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356</v>
      </c>
      <c r="G231" s="252"/>
      <c r="H231" s="256">
        <v>27.669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357</v>
      </c>
      <c r="G232" s="252"/>
      <c r="H232" s="256">
        <v>59.655000000000001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87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358</v>
      </c>
      <c r="G233" s="252"/>
      <c r="H233" s="256">
        <v>66.043000000000006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359</v>
      </c>
      <c r="G234" s="252"/>
      <c r="H234" s="256">
        <v>17.559000000000001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360</v>
      </c>
      <c r="G235" s="252"/>
      <c r="H235" s="256">
        <v>15.196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361</v>
      </c>
      <c r="G236" s="252"/>
      <c r="H236" s="256">
        <v>15.846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362</v>
      </c>
      <c r="G237" s="252"/>
      <c r="H237" s="256">
        <v>24.846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363</v>
      </c>
      <c r="G238" s="252"/>
      <c r="H238" s="256">
        <v>13.365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364</v>
      </c>
      <c r="G239" s="252"/>
      <c r="H239" s="256">
        <v>44.360999999999997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365</v>
      </c>
      <c r="G240" s="252"/>
      <c r="H240" s="256">
        <v>3.5710000000000002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366</v>
      </c>
      <c r="G241" s="252"/>
      <c r="H241" s="256">
        <v>3.859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367</v>
      </c>
      <c r="G242" s="252"/>
      <c r="H242" s="256">
        <v>12.218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368</v>
      </c>
      <c r="G243" s="252"/>
      <c r="H243" s="256">
        <v>21.399999999999999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369</v>
      </c>
      <c r="G244" s="252"/>
      <c r="H244" s="256">
        <v>3.5950000000000002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370</v>
      </c>
      <c r="G245" s="252"/>
      <c r="H245" s="256">
        <v>2.9700000000000002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371</v>
      </c>
      <c r="G246" s="252"/>
      <c r="H246" s="256">
        <v>2.6400000000000001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372</v>
      </c>
      <c r="G247" s="252"/>
      <c r="H247" s="256">
        <v>16.646999999999998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373</v>
      </c>
      <c r="G248" s="252"/>
      <c r="H248" s="256">
        <v>14.352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374</v>
      </c>
      <c r="G249" s="252"/>
      <c r="H249" s="256">
        <v>28.254000000000001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375</v>
      </c>
      <c r="G250" s="252"/>
      <c r="H250" s="256">
        <v>19.294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376</v>
      </c>
      <c r="G251" s="252"/>
      <c r="H251" s="256">
        <v>14.154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377</v>
      </c>
      <c r="G252" s="252"/>
      <c r="H252" s="256">
        <v>13.141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378</v>
      </c>
      <c r="G253" s="252"/>
      <c r="H253" s="256">
        <v>12.715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379</v>
      </c>
      <c r="G254" s="252"/>
      <c r="H254" s="256">
        <v>32.106999999999999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380</v>
      </c>
      <c r="G255" s="252"/>
      <c r="H255" s="256">
        <v>19.593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381</v>
      </c>
      <c r="G256" s="252"/>
      <c r="H256" s="256">
        <v>33.029000000000003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382</v>
      </c>
      <c r="G257" s="252"/>
      <c r="H257" s="256">
        <v>53.343000000000004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383</v>
      </c>
      <c r="G258" s="252"/>
      <c r="H258" s="256">
        <v>57.909999999999997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3" customFormat="1">
      <c r="A259" s="13"/>
      <c r="B259" s="263"/>
      <c r="C259" s="264"/>
      <c r="D259" s="253" t="s">
        <v>241</v>
      </c>
      <c r="E259" s="265" t="s">
        <v>1</v>
      </c>
      <c r="F259" s="266" t="s">
        <v>243</v>
      </c>
      <c r="G259" s="264"/>
      <c r="H259" s="267">
        <v>649.33199999999999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3" t="s">
        <v>241</v>
      </c>
      <c r="AU259" s="273" t="s">
        <v>87</v>
      </c>
      <c r="AV259" s="13" t="s">
        <v>240</v>
      </c>
      <c r="AW259" s="13" t="s">
        <v>36</v>
      </c>
      <c r="AX259" s="13" t="s">
        <v>87</v>
      </c>
      <c r="AY259" s="273" t="s">
        <v>235</v>
      </c>
    </row>
    <row r="260" s="2" customFormat="1" ht="16.5" customHeight="1">
      <c r="A260" s="38"/>
      <c r="B260" s="39"/>
      <c r="C260" s="237" t="s">
        <v>289</v>
      </c>
      <c r="D260" s="237" t="s">
        <v>236</v>
      </c>
      <c r="E260" s="238" t="s">
        <v>384</v>
      </c>
      <c r="F260" s="239" t="s">
        <v>385</v>
      </c>
      <c r="G260" s="240" t="s">
        <v>265</v>
      </c>
      <c r="H260" s="241">
        <v>328.81999999999999</v>
      </c>
      <c r="I260" s="242"/>
      <c r="J260" s="243">
        <f>ROUND(I260*H260,2)</f>
        <v>0</v>
      </c>
      <c r="K260" s="244"/>
      <c r="L260" s="44"/>
      <c r="M260" s="245" t="s">
        <v>1</v>
      </c>
      <c r="N260" s="246" t="s">
        <v>45</v>
      </c>
      <c r="O260" s="91"/>
      <c r="P260" s="247">
        <f>O260*H260</f>
        <v>0</v>
      </c>
      <c r="Q260" s="247">
        <v>0.0060899999999999999</v>
      </c>
      <c r="R260" s="247">
        <f>Q260*H260</f>
        <v>2.0025138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240</v>
      </c>
      <c r="AT260" s="249" t="s">
        <v>236</v>
      </c>
      <c r="AU260" s="249" t="s">
        <v>87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386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387</v>
      </c>
      <c r="G261" s="252"/>
      <c r="H261" s="256">
        <v>127.16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388</v>
      </c>
      <c r="G262" s="252"/>
      <c r="H262" s="256">
        <v>164.36000000000001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389</v>
      </c>
      <c r="G263" s="252"/>
      <c r="H263" s="256">
        <v>37.299999999999997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3" customFormat="1">
      <c r="A264" s="13"/>
      <c r="B264" s="263"/>
      <c r="C264" s="264"/>
      <c r="D264" s="253" t="s">
        <v>241</v>
      </c>
      <c r="E264" s="265" t="s">
        <v>1</v>
      </c>
      <c r="F264" s="266" t="s">
        <v>243</v>
      </c>
      <c r="G264" s="264"/>
      <c r="H264" s="267">
        <v>328.81999999999999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3" t="s">
        <v>241</v>
      </c>
      <c r="AU264" s="273" t="s">
        <v>87</v>
      </c>
      <c r="AV264" s="13" t="s">
        <v>240</v>
      </c>
      <c r="AW264" s="13" t="s">
        <v>36</v>
      </c>
      <c r="AX264" s="13" t="s">
        <v>87</v>
      </c>
      <c r="AY264" s="273" t="s">
        <v>235</v>
      </c>
    </row>
    <row r="265" s="2" customFormat="1" ht="16.5" customHeight="1">
      <c r="A265" s="38"/>
      <c r="B265" s="39"/>
      <c r="C265" s="237" t="s">
        <v>7</v>
      </c>
      <c r="D265" s="237" t="s">
        <v>236</v>
      </c>
      <c r="E265" s="238" t="s">
        <v>390</v>
      </c>
      <c r="F265" s="239" t="s">
        <v>391</v>
      </c>
      <c r="G265" s="240" t="s">
        <v>265</v>
      </c>
      <c r="H265" s="241">
        <v>15.446999999999999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0.051229999999999998</v>
      </c>
      <c r="R265" s="247">
        <f>Q265*H265</f>
        <v>0.79134980999999993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87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392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393</v>
      </c>
      <c r="G266" s="252"/>
      <c r="H266" s="256">
        <v>15.446999999999999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3" customFormat="1">
      <c r="A267" s="13"/>
      <c r="B267" s="263"/>
      <c r="C267" s="264"/>
      <c r="D267" s="253" t="s">
        <v>241</v>
      </c>
      <c r="E267" s="265" t="s">
        <v>1</v>
      </c>
      <c r="F267" s="266" t="s">
        <v>243</v>
      </c>
      <c r="G267" s="264"/>
      <c r="H267" s="267">
        <v>15.446999999999999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3" t="s">
        <v>241</v>
      </c>
      <c r="AU267" s="273" t="s">
        <v>87</v>
      </c>
      <c r="AV267" s="13" t="s">
        <v>240</v>
      </c>
      <c r="AW267" s="13" t="s">
        <v>36</v>
      </c>
      <c r="AX267" s="13" t="s">
        <v>87</v>
      </c>
      <c r="AY267" s="273" t="s">
        <v>235</v>
      </c>
    </row>
    <row r="268" s="2" customFormat="1" ht="16.5" customHeight="1">
      <c r="A268" s="38"/>
      <c r="B268" s="39"/>
      <c r="C268" s="237" t="s">
        <v>295</v>
      </c>
      <c r="D268" s="237" t="s">
        <v>236</v>
      </c>
      <c r="E268" s="238" t="s">
        <v>394</v>
      </c>
      <c r="F268" s="239" t="s">
        <v>395</v>
      </c>
      <c r="G268" s="240" t="s">
        <v>265</v>
      </c>
      <c r="H268" s="241">
        <v>13.765000000000001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0.053690000000000002</v>
      </c>
      <c r="R268" s="247">
        <f>Q268*H268</f>
        <v>0.73904285000000003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87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396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397</v>
      </c>
      <c r="G269" s="252"/>
      <c r="H269" s="256">
        <v>9.1600000000000001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398</v>
      </c>
      <c r="G270" s="252"/>
      <c r="H270" s="256">
        <v>4.6050000000000004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3" customFormat="1">
      <c r="A271" s="13"/>
      <c r="B271" s="263"/>
      <c r="C271" s="264"/>
      <c r="D271" s="253" t="s">
        <v>241</v>
      </c>
      <c r="E271" s="265" t="s">
        <v>1</v>
      </c>
      <c r="F271" s="266" t="s">
        <v>243</v>
      </c>
      <c r="G271" s="264"/>
      <c r="H271" s="267">
        <v>13.765000000000001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3" t="s">
        <v>241</v>
      </c>
      <c r="AU271" s="273" t="s">
        <v>87</v>
      </c>
      <c r="AV271" s="13" t="s">
        <v>240</v>
      </c>
      <c r="AW271" s="13" t="s">
        <v>36</v>
      </c>
      <c r="AX271" s="13" t="s">
        <v>87</v>
      </c>
      <c r="AY271" s="273" t="s">
        <v>235</v>
      </c>
    </row>
    <row r="272" s="2" customFormat="1" ht="16.5" customHeight="1">
      <c r="A272" s="38"/>
      <c r="B272" s="39"/>
      <c r="C272" s="237" t="s">
        <v>399</v>
      </c>
      <c r="D272" s="237" t="s">
        <v>236</v>
      </c>
      <c r="E272" s="238" t="s">
        <v>400</v>
      </c>
      <c r="F272" s="239" t="s">
        <v>401</v>
      </c>
      <c r="G272" s="240" t="s">
        <v>265</v>
      </c>
      <c r="H272" s="241">
        <v>127.071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4.0000000000000003E-05</v>
      </c>
      <c r="R272" s="247">
        <f>Q272*H272</f>
        <v>0.0050828399999999999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240</v>
      </c>
      <c r="AT272" s="249" t="s">
        <v>236</v>
      </c>
      <c r="AU272" s="249" t="s">
        <v>87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402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403</v>
      </c>
      <c r="G273" s="252"/>
      <c r="H273" s="256">
        <v>32.311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404</v>
      </c>
      <c r="G274" s="252"/>
      <c r="H274" s="256">
        <v>64.713999999999999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405</v>
      </c>
      <c r="G275" s="252"/>
      <c r="H275" s="256">
        <v>30.045999999999999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3" customFormat="1">
      <c r="A276" s="13"/>
      <c r="B276" s="263"/>
      <c r="C276" s="264"/>
      <c r="D276" s="253" t="s">
        <v>241</v>
      </c>
      <c r="E276" s="265" t="s">
        <v>1</v>
      </c>
      <c r="F276" s="266" t="s">
        <v>243</v>
      </c>
      <c r="G276" s="264"/>
      <c r="H276" s="267">
        <v>127.071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3" t="s">
        <v>241</v>
      </c>
      <c r="AU276" s="273" t="s">
        <v>87</v>
      </c>
      <c r="AV276" s="13" t="s">
        <v>240</v>
      </c>
      <c r="AW276" s="13" t="s">
        <v>36</v>
      </c>
      <c r="AX276" s="13" t="s">
        <v>87</v>
      </c>
      <c r="AY276" s="273" t="s">
        <v>235</v>
      </c>
    </row>
    <row r="277" s="2" customFormat="1" ht="16.5" customHeight="1">
      <c r="A277" s="38"/>
      <c r="B277" s="39"/>
      <c r="C277" s="237" t="s">
        <v>300</v>
      </c>
      <c r="D277" s="237" t="s">
        <v>236</v>
      </c>
      <c r="E277" s="238" t="s">
        <v>406</v>
      </c>
      <c r="F277" s="239" t="s">
        <v>407</v>
      </c>
      <c r="G277" s="240" t="s">
        <v>265</v>
      </c>
      <c r="H277" s="241">
        <v>1298.6400000000001</v>
      </c>
      <c r="I277" s="242"/>
      <c r="J277" s="243">
        <f>ROUND(I277*H277,2)</f>
        <v>0</v>
      </c>
      <c r="K277" s="244"/>
      <c r="L277" s="44"/>
      <c r="M277" s="245" t="s">
        <v>1</v>
      </c>
      <c r="N277" s="246" t="s">
        <v>45</v>
      </c>
      <c r="O277" s="91"/>
      <c r="P277" s="247">
        <f>O277*H277</f>
        <v>0</v>
      </c>
      <c r="Q277" s="247">
        <v>0.013390000000000001</v>
      </c>
      <c r="R277" s="247">
        <f>Q277*H277</f>
        <v>17.388789600000003</v>
      </c>
      <c r="S277" s="247">
        <v>0</v>
      </c>
      <c r="T277" s="24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9" t="s">
        <v>240</v>
      </c>
      <c r="AT277" s="249" t="s">
        <v>236</v>
      </c>
      <c r="AU277" s="249" t="s">
        <v>87</v>
      </c>
      <c r="AY277" s="17" t="s">
        <v>235</v>
      </c>
      <c r="BE277" s="250">
        <f>IF(N277="základní",J277,0)</f>
        <v>0</v>
      </c>
      <c r="BF277" s="250">
        <f>IF(N277="snížená",J277,0)</f>
        <v>0</v>
      </c>
      <c r="BG277" s="250">
        <f>IF(N277="zákl. přenesená",J277,0)</f>
        <v>0</v>
      </c>
      <c r="BH277" s="250">
        <f>IF(N277="sníž. přenesená",J277,0)</f>
        <v>0</v>
      </c>
      <c r="BI277" s="250">
        <f>IF(N277="nulová",J277,0)</f>
        <v>0</v>
      </c>
      <c r="BJ277" s="17" t="s">
        <v>87</v>
      </c>
      <c r="BK277" s="250">
        <f>ROUND(I277*H277,2)</f>
        <v>0</v>
      </c>
      <c r="BL277" s="17" t="s">
        <v>240</v>
      </c>
      <c r="BM277" s="249" t="s">
        <v>408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409</v>
      </c>
      <c r="G278" s="252"/>
      <c r="H278" s="256">
        <v>1298.6400000000001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3" customFormat="1">
      <c r="A279" s="13"/>
      <c r="B279" s="263"/>
      <c r="C279" s="264"/>
      <c r="D279" s="253" t="s">
        <v>241</v>
      </c>
      <c r="E279" s="265" t="s">
        <v>1</v>
      </c>
      <c r="F279" s="266" t="s">
        <v>243</v>
      </c>
      <c r="G279" s="264"/>
      <c r="H279" s="267">
        <v>1298.6400000000001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3" t="s">
        <v>241</v>
      </c>
      <c r="AU279" s="273" t="s">
        <v>87</v>
      </c>
      <c r="AV279" s="13" t="s">
        <v>240</v>
      </c>
      <c r="AW279" s="13" t="s">
        <v>36</v>
      </c>
      <c r="AX279" s="13" t="s">
        <v>87</v>
      </c>
      <c r="AY279" s="273" t="s">
        <v>235</v>
      </c>
    </row>
    <row r="280" s="11" customFormat="1" ht="25.92" customHeight="1">
      <c r="A280" s="11"/>
      <c r="B280" s="223"/>
      <c r="C280" s="224"/>
      <c r="D280" s="225" t="s">
        <v>79</v>
      </c>
      <c r="E280" s="226" t="s">
        <v>410</v>
      </c>
      <c r="F280" s="226" t="s">
        <v>411</v>
      </c>
      <c r="G280" s="224"/>
      <c r="H280" s="224"/>
      <c r="I280" s="227"/>
      <c r="J280" s="228">
        <f>BK280</f>
        <v>0</v>
      </c>
      <c r="K280" s="224"/>
      <c r="L280" s="229"/>
      <c r="M280" s="230"/>
      <c r="N280" s="231"/>
      <c r="O280" s="231"/>
      <c r="P280" s="232">
        <f>SUM(P281:P299)</f>
        <v>0</v>
      </c>
      <c r="Q280" s="231"/>
      <c r="R280" s="232">
        <f>SUM(R281:R299)</f>
        <v>17.726811000000005</v>
      </c>
      <c r="S280" s="231"/>
      <c r="T280" s="233">
        <f>SUM(T281:T299)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34" t="s">
        <v>87</v>
      </c>
      <c r="AT280" s="235" t="s">
        <v>79</v>
      </c>
      <c r="AU280" s="235" t="s">
        <v>80</v>
      </c>
      <c r="AY280" s="234" t="s">
        <v>235</v>
      </c>
      <c r="BK280" s="236">
        <f>SUM(BK281:BK299)</f>
        <v>0</v>
      </c>
    </row>
    <row r="281" s="2" customFormat="1" ht="16.5" customHeight="1">
      <c r="A281" s="38"/>
      <c r="B281" s="39"/>
      <c r="C281" s="237" t="s">
        <v>412</v>
      </c>
      <c r="D281" s="237" t="s">
        <v>236</v>
      </c>
      <c r="E281" s="238" t="s">
        <v>413</v>
      </c>
      <c r="F281" s="239" t="s">
        <v>414</v>
      </c>
      <c r="G281" s="240" t="s">
        <v>415</v>
      </c>
      <c r="H281" s="241">
        <v>6.1340000000000003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1.919</v>
      </c>
      <c r="R281" s="247">
        <f>Q281*H281</f>
        <v>11.771146000000002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240</v>
      </c>
      <c r="AT281" s="249" t="s">
        <v>236</v>
      </c>
      <c r="AU281" s="249" t="s">
        <v>87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240</v>
      </c>
      <c r="BM281" s="249" t="s">
        <v>416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417</v>
      </c>
      <c r="G282" s="252"/>
      <c r="H282" s="256">
        <v>2.2400000000000002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418</v>
      </c>
      <c r="G283" s="252"/>
      <c r="H283" s="256">
        <v>2.944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419</v>
      </c>
      <c r="G284" s="252"/>
      <c r="H284" s="256">
        <v>0.94999999999999996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3" customFormat="1">
      <c r="A285" s="13"/>
      <c r="B285" s="263"/>
      <c r="C285" s="264"/>
      <c r="D285" s="253" t="s">
        <v>241</v>
      </c>
      <c r="E285" s="265" t="s">
        <v>1</v>
      </c>
      <c r="F285" s="266" t="s">
        <v>243</v>
      </c>
      <c r="G285" s="264"/>
      <c r="H285" s="267">
        <v>6.1340000000000003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3" t="s">
        <v>241</v>
      </c>
      <c r="AU285" s="273" t="s">
        <v>87</v>
      </c>
      <c r="AV285" s="13" t="s">
        <v>240</v>
      </c>
      <c r="AW285" s="13" t="s">
        <v>36</v>
      </c>
      <c r="AX285" s="13" t="s">
        <v>87</v>
      </c>
      <c r="AY285" s="273" t="s">
        <v>235</v>
      </c>
    </row>
    <row r="286" s="2" customFormat="1" ht="16.5" customHeight="1">
      <c r="A286" s="38"/>
      <c r="B286" s="39"/>
      <c r="C286" s="237" t="s">
        <v>305</v>
      </c>
      <c r="D286" s="237" t="s">
        <v>236</v>
      </c>
      <c r="E286" s="238" t="s">
        <v>420</v>
      </c>
      <c r="F286" s="239" t="s">
        <v>421</v>
      </c>
      <c r="G286" s="240" t="s">
        <v>246</v>
      </c>
      <c r="H286" s="241">
        <v>0.40000000000000002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1.0662499999999999</v>
      </c>
      <c r="R286" s="247">
        <f>Q286*H286</f>
        <v>0.42649999999999999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240</v>
      </c>
      <c r="AT286" s="249" t="s">
        <v>236</v>
      </c>
      <c r="AU286" s="249" t="s">
        <v>87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240</v>
      </c>
      <c r="BM286" s="249" t="s">
        <v>422</v>
      </c>
    </row>
    <row r="287" s="2" customFormat="1">
      <c r="A287" s="38"/>
      <c r="B287" s="39"/>
      <c r="C287" s="40"/>
      <c r="D287" s="253" t="s">
        <v>248</v>
      </c>
      <c r="E287" s="40"/>
      <c r="F287" s="274" t="s">
        <v>423</v>
      </c>
      <c r="G287" s="40"/>
      <c r="H287" s="40"/>
      <c r="I287" s="155"/>
      <c r="J287" s="40"/>
      <c r="K287" s="40"/>
      <c r="L287" s="44"/>
      <c r="M287" s="275"/>
      <c r="N287" s="276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248</v>
      </c>
      <c r="AU287" s="17" t="s">
        <v>87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424</v>
      </c>
      <c r="G288" s="252"/>
      <c r="H288" s="256">
        <v>0.38200000000000001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425</v>
      </c>
      <c r="G289" s="252"/>
      <c r="H289" s="256">
        <v>0.017999999999999999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3" customFormat="1">
      <c r="A290" s="13"/>
      <c r="B290" s="263"/>
      <c r="C290" s="264"/>
      <c r="D290" s="253" t="s">
        <v>241</v>
      </c>
      <c r="E290" s="265" t="s">
        <v>1</v>
      </c>
      <c r="F290" s="266" t="s">
        <v>243</v>
      </c>
      <c r="G290" s="264"/>
      <c r="H290" s="267">
        <v>0.40000000000000002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3" t="s">
        <v>241</v>
      </c>
      <c r="AU290" s="273" t="s">
        <v>87</v>
      </c>
      <c r="AV290" s="13" t="s">
        <v>240</v>
      </c>
      <c r="AW290" s="13" t="s">
        <v>36</v>
      </c>
      <c r="AX290" s="13" t="s">
        <v>87</v>
      </c>
      <c r="AY290" s="273" t="s">
        <v>235</v>
      </c>
    </row>
    <row r="291" s="2" customFormat="1" ht="16.5" customHeight="1">
      <c r="A291" s="38"/>
      <c r="B291" s="39"/>
      <c r="C291" s="237" t="s">
        <v>426</v>
      </c>
      <c r="D291" s="237" t="s">
        <v>236</v>
      </c>
      <c r="E291" s="238" t="s">
        <v>427</v>
      </c>
      <c r="F291" s="239" t="s">
        <v>428</v>
      </c>
      <c r="G291" s="240" t="s">
        <v>415</v>
      </c>
      <c r="H291" s="241">
        <v>0.70899999999999996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2.5</v>
      </c>
      <c r="R291" s="247">
        <f>Q291*H291</f>
        <v>1.7725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87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429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430</v>
      </c>
      <c r="G292" s="252"/>
      <c r="H292" s="256">
        <v>0.109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2" customFormat="1">
      <c r="A293" s="12"/>
      <c r="B293" s="251"/>
      <c r="C293" s="252"/>
      <c r="D293" s="253" t="s">
        <v>241</v>
      </c>
      <c r="E293" s="254" t="s">
        <v>1</v>
      </c>
      <c r="F293" s="255" t="s">
        <v>431</v>
      </c>
      <c r="G293" s="252"/>
      <c r="H293" s="256">
        <v>0.59999999999999998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62" t="s">
        <v>241</v>
      </c>
      <c r="AU293" s="262" t="s">
        <v>87</v>
      </c>
      <c r="AV293" s="12" t="s">
        <v>89</v>
      </c>
      <c r="AW293" s="12" t="s">
        <v>36</v>
      </c>
      <c r="AX293" s="12" t="s">
        <v>80</v>
      </c>
      <c r="AY293" s="262" t="s">
        <v>235</v>
      </c>
    </row>
    <row r="294" s="13" customFormat="1">
      <c r="A294" s="13"/>
      <c r="B294" s="263"/>
      <c r="C294" s="264"/>
      <c r="D294" s="253" t="s">
        <v>241</v>
      </c>
      <c r="E294" s="265" t="s">
        <v>1</v>
      </c>
      <c r="F294" s="266" t="s">
        <v>243</v>
      </c>
      <c r="G294" s="264"/>
      <c r="H294" s="267">
        <v>0.70899999999999996</v>
      </c>
      <c r="I294" s="268"/>
      <c r="J294" s="264"/>
      <c r="K294" s="264"/>
      <c r="L294" s="269"/>
      <c r="M294" s="270"/>
      <c r="N294" s="271"/>
      <c r="O294" s="271"/>
      <c r="P294" s="271"/>
      <c r="Q294" s="271"/>
      <c r="R294" s="271"/>
      <c r="S294" s="271"/>
      <c r="T294" s="27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3" t="s">
        <v>241</v>
      </c>
      <c r="AU294" s="273" t="s">
        <v>87</v>
      </c>
      <c r="AV294" s="13" t="s">
        <v>240</v>
      </c>
      <c r="AW294" s="13" t="s">
        <v>36</v>
      </c>
      <c r="AX294" s="13" t="s">
        <v>87</v>
      </c>
      <c r="AY294" s="273" t="s">
        <v>235</v>
      </c>
    </row>
    <row r="295" s="2" customFormat="1" ht="16.5" customHeight="1">
      <c r="A295" s="38"/>
      <c r="B295" s="39"/>
      <c r="C295" s="237" t="s">
        <v>309</v>
      </c>
      <c r="D295" s="237" t="s">
        <v>236</v>
      </c>
      <c r="E295" s="238" t="s">
        <v>432</v>
      </c>
      <c r="F295" s="239" t="s">
        <v>433</v>
      </c>
      <c r="G295" s="240" t="s">
        <v>265</v>
      </c>
      <c r="H295" s="241">
        <v>102.25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0.036740000000000002</v>
      </c>
      <c r="R295" s="247">
        <f>Q295*H295</f>
        <v>3.7566650000000004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240</v>
      </c>
      <c r="AT295" s="249" t="s">
        <v>236</v>
      </c>
      <c r="AU295" s="249" t="s">
        <v>87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240</v>
      </c>
      <c r="BM295" s="249" t="s">
        <v>434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435</v>
      </c>
      <c r="G296" s="252"/>
      <c r="H296" s="256">
        <v>37.340000000000003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436</v>
      </c>
      <c r="G297" s="252"/>
      <c r="H297" s="256">
        <v>49.07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437</v>
      </c>
      <c r="G298" s="252"/>
      <c r="H298" s="256">
        <v>15.84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3" customFormat="1">
      <c r="A299" s="13"/>
      <c r="B299" s="263"/>
      <c r="C299" s="264"/>
      <c r="D299" s="253" t="s">
        <v>241</v>
      </c>
      <c r="E299" s="265" t="s">
        <v>1</v>
      </c>
      <c r="F299" s="266" t="s">
        <v>243</v>
      </c>
      <c r="G299" s="264"/>
      <c r="H299" s="267">
        <v>102.25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3" t="s">
        <v>241</v>
      </c>
      <c r="AU299" s="273" t="s">
        <v>87</v>
      </c>
      <c r="AV299" s="13" t="s">
        <v>240</v>
      </c>
      <c r="AW299" s="13" t="s">
        <v>36</v>
      </c>
      <c r="AX299" s="13" t="s">
        <v>87</v>
      </c>
      <c r="AY299" s="273" t="s">
        <v>235</v>
      </c>
    </row>
    <row r="300" s="11" customFormat="1" ht="25.92" customHeight="1">
      <c r="A300" s="11"/>
      <c r="B300" s="223"/>
      <c r="C300" s="224"/>
      <c r="D300" s="225" t="s">
        <v>79</v>
      </c>
      <c r="E300" s="226" t="s">
        <v>438</v>
      </c>
      <c r="F300" s="226" t="s">
        <v>439</v>
      </c>
      <c r="G300" s="224"/>
      <c r="H300" s="224"/>
      <c r="I300" s="227"/>
      <c r="J300" s="228">
        <f>BK300</f>
        <v>0</v>
      </c>
      <c r="K300" s="224"/>
      <c r="L300" s="229"/>
      <c r="M300" s="230"/>
      <c r="N300" s="231"/>
      <c r="O300" s="231"/>
      <c r="P300" s="232">
        <f>SUM(P301:P332)</f>
        <v>0</v>
      </c>
      <c r="Q300" s="231"/>
      <c r="R300" s="232">
        <f>SUM(R301:R332)</f>
        <v>0.69953999999999994</v>
      </c>
      <c r="S300" s="231"/>
      <c r="T300" s="233">
        <f>SUM(T301:T332)</f>
        <v>0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R300" s="234" t="s">
        <v>87</v>
      </c>
      <c r="AT300" s="235" t="s">
        <v>79</v>
      </c>
      <c r="AU300" s="235" t="s">
        <v>80</v>
      </c>
      <c r="AY300" s="234" t="s">
        <v>235</v>
      </c>
      <c r="BK300" s="236">
        <f>SUM(BK301:BK332)</f>
        <v>0</v>
      </c>
    </row>
    <row r="301" s="2" customFormat="1" ht="16.5" customHeight="1">
      <c r="A301" s="38"/>
      <c r="B301" s="39"/>
      <c r="C301" s="237" t="s">
        <v>440</v>
      </c>
      <c r="D301" s="237" t="s">
        <v>236</v>
      </c>
      <c r="E301" s="238" t="s">
        <v>441</v>
      </c>
      <c r="F301" s="239" t="s">
        <v>442</v>
      </c>
      <c r="G301" s="240" t="s">
        <v>239</v>
      </c>
      <c r="H301" s="241">
        <v>1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0.067210000000000006</v>
      </c>
      <c r="R301" s="247">
        <f>Q301*H301</f>
        <v>0.067210000000000006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87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443</v>
      </c>
    </row>
    <row r="302" s="2" customFormat="1">
      <c r="A302" s="38"/>
      <c r="B302" s="39"/>
      <c r="C302" s="40"/>
      <c r="D302" s="253" t="s">
        <v>248</v>
      </c>
      <c r="E302" s="40"/>
      <c r="F302" s="274" t="s">
        <v>444</v>
      </c>
      <c r="G302" s="40"/>
      <c r="H302" s="40"/>
      <c r="I302" s="155"/>
      <c r="J302" s="40"/>
      <c r="K302" s="40"/>
      <c r="L302" s="44"/>
      <c r="M302" s="275"/>
      <c r="N302" s="276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248</v>
      </c>
      <c r="AU302" s="17" t="s">
        <v>87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445</v>
      </c>
      <c r="G303" s="252"/>
      <c r="H303" s="256">
        <v>1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3" customFormat="1">
      <c r="A304" s="13"/>
      <c r="B304" s="263"/>
      <c r="C304" s="264"/>
      <c r="D304" s="253" t="s">
        <v>241</v>
      </c>
      <c r="E304" s="265" t="s">
        <v>1</v>
      </c>
      <c r="F304" s="266" t="s">
        <v>243</v>
      </c>
      <c r="G304" s="264"/>
      <c r="H304" s="267">
        <v>1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241</v>
      </c>
      <c r="AU304" s="273" t="s">
        <v>87</v>
      </c>
      <c r="AV304" s="13" t="s">
        <v>240</v>
      </c>
      <c r="AW304" s="13" t="s">
        <v>36</v>
      </c>
      <c r="AX304" s="13" t="s">
        <v>87</v>
      </c>
      <c r="AY304" s="273" t="s">
        <v>235</v>
      </c>
    </row>
    <row r="305" s="2" customFormat="1" ht="16.5" customHeight="1">
      <c r="A305" s="38"/>
      <c r="B305" s="39"/>
      <c r="C305" s="237" t="s">
        <v>314</v>
      </c>
      <c r="D305" s="237" t="s">
        <v>236</v>
      </c>
      <c r="E305" s="238" t="s">
        <v>446</v>
      </c>
      <c r="F305" s="239" t="s">
        <v>447</v>
      </c>
      <c r="G305" s="240" t="s">
        <v>239</v>
      </c>
      <c r="H305" s="241">
        <v>1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0.066909999999999997</v>
      </c>
      <c r="R305" s="247">
        <f>Q305*H305</f>
        <v>0.066909999999999997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87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448</v>
      </c>
    </row>
    <row r="306" s="2" customFormat="1">
      <c r="A306" s="38"/>
      <c r="B306" s="39"/>
      <c r="C306" s="40"/>
      <c r="D306" s="253" t="s">
        <v>248</v>
      </c>
      <c r="E306" s="40"/>
      <c r="F306" s="274" t="s">
        <v>449</v>
      </c>
      <c r="G306" s="40"/>
      <c r="H306" s="40"/>
      <c r="I306" s="155"/>
      <c r="J306" s="40"/>
      <c r="K306" s="40"/>
      <c r="L306" s="44"/>
      <c r="M306" s="275"/>
      <c r="N306" s="27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248</v>
      </c>
      <c r="AU306" s="17" t="s">
        <v>87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450</v>
      </c>
      <c r="G307" s="252"/>
      <c r="H307" s="256">
        <v>1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87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16.5" customHeight="1">
      <c r="A309" s="38"/>
      <c r="B309" s="39"/>
      <c r="C309" s="237" t="s">
        <v>233</v>
      </c>
      <c r="D309" s="237" t="s">
        <v>236</v>
      </c>
      <c r="E309" s="238" t="s">
        <v>451</v>
      </c>
      <c r="F309" s="239" t="s">
        <v>452</v>
      </c>
      <c r="G309" s="240" t="s">
        <v>239</v>
      </c>
      <c r="H309" s="241">
        <v>2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0.043200000000000002</v>
      </c>
      <c r="R309" s="247">
        <f>Q309*H309</f>
        <v>0.086400000000000005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87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438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453</v>
      </c>
      <c r="G310" s="252"/>
      <c r="H310" s="256">
        <v>1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454</v>
      </c>
      <c r="G311" s="252"/>
      <c r="H311" s="256">
        <v>1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87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3" customFormat="1">
      <c r="A312" s="13"/>
      <c r="B312" s="263"/>
      <c r="C312" s="264"/>
      <c r="D312" s="253" t="s">
        <v>241</v>
      </c>
      <c r="E312" s="265" t="s">
        <v>1</v>
      </c>
      <c r="F312" s="266" t="s">
        <v>243</v>
      </c>
      <c r="G312" s="264"/>
      <c r="H312" s="267">
        <v>2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241</v>
      </c>
      <c r="AU312" s="273" t="s">
        <v>87</v>
      </c>
      <c r="AV312" s="13" t="s">
        <v>240</v>
      </c>
      <c r="AW312" s="13" t="s">
        <v>36</v>
      </c>
      <c r="AX312" s="13" t="s">
        <v>87</v>
      </c>
      <c r="AY312" s="273" t="s">
        <v>235</v>
      </c>
    </row>
    <row r="313" s="2" customFormat="1" ht="16.5" customHeight="1">
      <c r="A313" s="38"/>
      <c r="B313" s="39"/>
      <c r="C313" s="237" t="s">
        <v>321</v>
      </c>
      <c r="D313" s="237" t="s">
        <v>236</v>
      </c>
      <c r="E313" s="238" t="s">
        <v>455</v>
      </c>
      <c r="F313" s="239" t="s">
        <v>456</v>
      </c>
      <c r="G313" s="240" t="s">
        <v>239</v>
      </c>
      <c r="H313" s="241">
        <v>2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0.013599999999999999</v>
      </c>
      <c r="R313" s="247">
        <f>Q313*H313</f>
        <v>0.027199999999999998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87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457</v>
      </c>
    </row>
    <row r="314" s="12" customFormat="1">
      <c r="A314" s="12"/>
      <c r="B314" s="251"/>
      <c r="C314" s="252"/>
      <c r="D314" s="253" t="s">
        <v>241</v>
      </c>
      <c r="E314" s="254" t="s">
        <v>1</v>
      </c>
      <c r="F314" s="255" t="s">
        <v>458</v>
      </c>
      <c r="G314" s="252"/>
      <c r="H314" s="256">
        <v>2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62" t="s">
        <v>241</v>
      </c>
      <c r="AU314" s="262" t="s">
        <v>87</v>
      </c>
      <c r="AV314" s="12" t="s">
        <v>89</v>
      </c>
      <c r="AW314" s="12" t="s">
        <v>36</v>
      </c>
      <c r="AX314" s="12" t="s">
        <v>80</v>
      </c>
      <c r="AY314" s="262" t="s">
        <v>235</v>
      </c>
    </row>
    <row r="315" s="13" customFormat="1">
      <c r="A315" s="13"/>
      <c r="B315" s="263"/>
      <c r="C315" s="264"/>
      <c r="D315" s="253" t="s">
        <v>241</v>
      </c>
      <c r="E315" s="265" t="s">
        <v>1</v>
      </c>
      <c r="F315" s="266" t="s">
        <v>243</v>
      </c>
      <c r="G315" s="264"/>
      <c r="H315" s="267">
        <v>2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3" t="s">
        <v>241</v>
      </c>
      <c r="AU315" s="273" t="s">
        <v>87</v>
      </c>
      <c r="AV315" s="13" t="s">
        <v>240</v>
      </c>
      <c r="AW315" s="13" t="s">
        <v>36</v>
      </c>
      <c r="AX315" s="13" t="s">
        <v>87</v>
      </c>
      <c r="AY315" s="273" t="s">
        <v>235</v>
      </c>
    </row>
    <row r="316" s="2" customFormat="1" ht="16.5" customHeight="1">
      <c r="A316" s="38"/>
      <c r="B316" s="39"/>
      <c r="C316" s="237" t="s">
        <v>459</v>
      </c>
      <c r="D316" s="237" t="s">
        <v>236</v>
      </c>
      <c r="E316" s="238" t="s">
        <v>460</v>
      </c>
      <c r="F316" s="239" t="s">
        <v>461</v>
      </c>
      <c r="G316" s="240" t="s">
        <v>239</v>
      </c>
      <c r="H316" s="241">
        <v>11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0.02937</v>
      </c>
      <c r="R316" s="247">
        <f>Q316*H316</f>
        <v>0.32307000000000002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240</v>
      </c>
      <c r="AT316" s="249" t="s">
        <v>236</v>
      </c>
      <c r="AU316" s="249" t="s">
        <v>87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240</v>
      </c>
      <c r="BM316" s="249" t="s">
        <v>462</v>
      </c>
    </row>
    <row r="317" s="2" customFormat="1">
      <c r="A317" s="38"/>
      <c r="B317" s="39"/>
      <c r="C317" s="40"/>
      <c r="D317" s="253" t="s">
        <v>248</v>
      </c>
      <c r="E317" s="40"/>
      <c r="F317" s="274" t="s">
        <v>463</v>
      </c>
      <c r="G317" s="40"/>
      <c r="H317" s="40"/>
      <c r="I317" s="155"/>
      <c r="J317" s="40"/>
      <c r="K317" s="40"/>
      <c r="L317" s="44"/>
      <c r="M317" s="275"/>
      <c r="N317" s="276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248</v>
      </c>
      <c r="AU317" s="17" t="s">
        <v>87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464</v>
      </c>
      <c r="G318" s="252"/>
      <c r="H318" s="256">
        <v>5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87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465</v>
      </c>
      <c r="G319" s="252"/>
      <c r="H319" s="256">
        <v>6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3" customFormat="1">
      <c r="A320" s="13"/>
      <c r="B320" s="263"/>
      <c r="C320" s="264"/>
      <c r="D320" s="253" t="s">
        <v>241</v>
      </c>
      <c r="E320" s="265" t="s">
        <v>1</v>
      </c>
      <c r="F320" s="266" t="s">
        <v>243</v>
      </c>
      <c r="G320" s="264"/>
      <c r="H320" s="267">
        <v>11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241</v>
      </c>
      <c r="AU320" s="273" t="s">
        <v>87</v>
      </c>
      <c r="AV320" s="13" t="s">
        <v>240</v>
      </c>
      <c r="AW320" s="13" t="s">
        <v>36</v>
      </c>
      <c r="AX320" s="13" t="s">
        <v>87</v>
      </c>
      <c r="AY320" s="273" t="s">
        <v>235</v>
      </c>
    </row>
    <row r="321" s="2" customFormat="1" ht="16.5" customHeight="1">
      <c r="A321" s="38"/>
      <c r="B321" s="39"/>
      <c r="C321" s="237" t="s">
        <v>260</v>
      </c>
      <c r="D321" s="237" t="s">
        <v>236</v>
      </c>
      <c r="E321" s="238" t="s">
        <v>466</v>
      </c>
      <c r="F321" s="239" t="s">
        <v>467</v>
      </c>
      <c r="G321" s="240" t="s">
        <v>239</v>
      </c>
      <c r="H321" s="241">
        <v>1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0.037650000000000003</v>
      </c>
      <c r="R321" s="247">
        <f>Q321*H321</f>
        <v>0.037650000000000003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87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468</v>
      </c>
    </row>
    <row r="322" s="2" customFormat="1">
      <c r="A322" s="38"/>
      <c r="B322" s="39"/>
      <c r="C322" s="40"/>
      <c r="D322" s="253" t="s">
        <v>248</v>
      </c>
      <c r="E322" s="40"/>
      <c r="F322" s="274" t="s">
        <v>469</v>
      </c>
      <c r="G322" s="40"/>
      <c r="H322" s="40"/>
      <c r="I322" s="155"/>
      <c r="J322" s="40"/>
      <c r="K322" s="40"/>
      <c r="L322" s="44"/>
      <c r="M322" s="275"/>
      <c r="N322" s="276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248</v>
      </c>
      <c r="AU322" s="17" t="s">
        <v>87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470</v>
      </c>
      <c r="G323" s="252"/>
      <c r="H323" s="256">
        <v>1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3" customFormat="1">
      <c r="A324" s="13"/>
      <c r="B324" s="263"/>
      <c r="C324" s="264"/>
      <c r="D324" s="253" t="s">
        <v>241</v>
      </c>
      <c r="E324" s="265" t="s">
        <v>1</v>
      </c>
      <c r="F324" s="266" t="s">
        <v>243</v>
      </c>
      <c r="G324" s="264"/>
      <c r="H324" s="267">
        <v>1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3" t="s">
        <v>241</v>
      </c>
      <c r="AU324" s="273" t="s">
        <v>87</v>
      </c>
      <c r="AV324" s="13" t="s">
        <v>240</v>
      </c>
      <c r="AW324" s="13" t="s">
        <v>36</v>
      </c>
      <c r="AX324" s="13" t="s">
        <v>87</v>
      </c>
      <c r="AY324" s="273" t="s">
        <v>235</v>
      </c>
    </row>
    <row r="325" s="2" customFormat="1" ht="16.5" customHeight="1">
      <c r="A325" s="38"/>
      <c r="B325" s="39"/>
      <c r="C325" s="237" t="s">
        <v>471</v>
      </c>
      <c r="D325" s="237" t="s">
        <v>236</v>
      </c>
      <c r="E325" s="238" t="s">
        <v>472</v>
      </c>
      <c r="F325" s="239" t="s">
        <v>473</v>
      </c>
      <c r="G325" s="240" t="s">
        <v>239</v>
      </c>
      <c r="H325" s="241">
        <v>3</v>
      </c>
      <c r="I325" s="242"/>
      <c r="J325" s="243">
        <f>ROUND(I325*H325,2)</f>
        <v>0</v>
      </c>
      <c r="K325" s="244"/>
      <c r="L325" s="44"/>
      <c r="M325" s="245" t="s">
        <v>1</v>
      </c>
      <c r="N325" s="246" t="s">
        <v>45</v>
      </c>
      <c r="O325" s="91"/>
      <c r="P325" s="247">
        <f>O325*H325</f>
        <v>0</v>
      </c>
      <c r="Q325" s="247">
        <v>0.0235</v>
      </c>
      <c r="R325" s="247">
        <f>Q325*H325</f>
        <v>0.070500000000000007</v>
      </c>
      <c r="S325" s="247">
        <v>0</v>
      </c>
      <c r="T325" s="24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9" t="s">
        <v>240</v>
      </c>
      <c r="AT325" s="249" t="s">
        <v>236</v>
      </c>
      <c r="AU325" s="249" t="s">
        <v>87</v>
      </c>
      <c r="AY325" s="17" t="s">
        <v>235</v>
      </c>
      <c r="BE325" s="250">
        <f>IF(N325="základní",J325,0)</f>
        <v>0</v>
      </c>
      <c r="BF325" s="250">
        <f>IF(N325="snížená",J325,0)</f>
        <v>0</v>
      </c>
      <c r="BG325" s="250">
        <f>IF(N325="zákl. přenesená",J325,0)</f>
        <v>0</v>
      </c>
      <c r="BH325" s="250">
        <f>IF(N325="sníž. přenesená",J325,0)</f>
        <v>0</v>
      </c>
      <c r="BI325" s="250">
        <f>IF(N325="nulová",J325,0)</f>
        <v>0</v>
      </c>
      <c r="BJ325" s="17" t="s">
        <v>87</v>
      </c>
      <c r="BK325" s="250">
        <f>ROUND(I325*H325,2)</f>
        <v>0</v>
      </c>
      <c r="BL325" s="17" t="s">
        <v>240</v>
      </c>
      <c r="BM325" s="249" t="s">
        <v>474</v>
      </c>
    </row>
    <row r="326" s="2" customFormat="1">
      <c r="A326" s="38"/>
      <c r="B326" s="39"/>
      <c r="C326" s="40"/>
      <c r="D326" s="253" t="s">
        <v>248</v>
      </c>
      <c r="E326" s="40"/>
      <c r="F326" s="274" t="s">
        <v>475</v>
      </c>
      <c r="G326" s="40"/>
      <c r="H326" s="40"/>
      <c r="I326" s="155"/>
      <c r="J326" s="40"/>
      <c r="K326" s="40"/>
      <c r="L326" s="44"/>
      <c r="M326" s="275"/>
      <c r="N326" s="276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248</v>
      </c>
      <c r="AU326" s="17" t="s">
        <v>87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476</v>
      </c>
      <c r="G327" s="252"/>
      <c r="H327" s="256">
        <v>3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3" customFormat="1">
      <c r="A328" s="13"/>
      <c r="B328" s="263"/>
      <c r="C328" s="264"/>
      <c r="D328" s="253" t="s">
        <v>241</v>
      </c>
      <c r="E328" s="265" t="s">
        <v>1</v>
      </c>
      <c r="F328" s="266" t="s">
        <v>243</v>
      </c>
      <c r="G328" s="264"/>
      <c r="H328" s="267">
        <v>3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3" t="s">
        <v>241</v>
      </c>
      <c r="AU328" s="273" t="s">
        <v>87</v>
      </c>
      <c r="AV328" s="13" t="s">
        <v>240</v>
      </c>
      <c r="AW328" s="13" t="s">
        <v>36</v>
      </c>
      <c r="AX328" s="13" t="s">
        <v>87</v>
      </c>
      <c r="AY328" s="273" t="s">
        <v>235</v>
      </c>
    </row>
    <row r="329" s="2" customFormat="1" ht="16.5" customHeight="1">
      <c r="A329" s="38"/>
      <c r="B329" s="39"/>
      <c r="C329" s="237" t="s">
        <v>337</v>
      </c>
      <c r="D329" s="237" t="s">
        <v>236</v>
      </c>
      <c r="E329" s="238" t="s">
        <v>477</v>
      </c>
      <c r="F329" s="239" t="s">
        <v>473</v>
      </c>
      <c r="G329" s="240" t="s">
        <v>239</v>
      </c>
      <c r="H329" s="241">
        <v>1</v>
      </c>
      <c r="I329" s="242"/>
      <c r="J329" s="243">
        <f>ROUND(I329*H329,2)</f>
        <v>0</v>
      </c>
      <c r="K329" s="244"/>
      <c r="L329" s="44"/>
      <c r="M329" s="245" t="s">
        <v>1</v>
      </c>
      <c r="N329" s="246" t="s">
        <v>45</v>
      </c>
      <c r="O329" s="91"/>
      <c r="P329" s="247">
        <f>O329*H329</f>
        <v>0</v>
      </c>
      <c r="Q329" s="247">
        <v>0.0206</v>
      </c>
      <c r="R329" s="247">
        <f>Q329*H329</f>
        <v>0.0206</v>
      </c>
      <c r="S329" s="247">
        <v>0</v>
      </c>
      <c r="T329" s="24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9" t="s">
        <v>240</v>
      </c>
      <c r="AT329" s="249" t="s">
        <v>236</v>
      </c>
      <c r="AU329" s="249" t="s">
        <v>87</v>
      </c>
      <c r="AY329" s="17" t="s">
        <v>235</v>
      </c>
      <c r="BE329" s="250">
        <f>IF(N329="základní",J329,0)</f>
        <v>0</v>
      </c>
      <c r="BF329" s="250">
        <f>IF(N329="snížená",J329,0)</f>
        <v>0</v>
      </c>
      <c r="BG329" s="250">
        <f>IF(N329="zákl. přenesená",J329,0)</f>
        <v>0</v>
      </c>
      <c r="BH329" s="250">
        <f>IF(N329="sníž. přenesená",J329,0)</f>
        <v>0</v>
      </c>
      <c r="BI329" s="250">
        <f>IF(N329="nulová",J329,0)</f>
        <v>0</v>
      </c>
      <c r="BJ329" s="17" t="s">
        <v>87</v>
      </c>
      <c r="BK329" s="250">
        <f>ROUND(I329*H329,2)</f>
        <v>0</v>
      </c>
      <c r="BL329" s="17" t="s">
        <v>240</v>
      </c>
      <c r="BM329" s="249" t="s">
        <v>478</v>
      </c>
    </row>
    <row r="330" s="2" customFormat="1">
      <c r="A330" s="38"/>
      <c r="B330" s="39"/>
      <c r="C330" s="40"/>
      <c r="D330" s="253" t="s">
        <v>248</v>
      </c>
      <c r="E330" s="40"/>
      <c r="F330" s="274" t="s">
        <v>479</v>
      </c>
      <c r="G330" s="40"/>
      <c r="H330" s="40"/>
      <c r="I330" s="155"/>
      <c r="J330" s="40"/>
      <c r="K330" s="40"/>
      <c r="L330" s="44"/>
      <c r="M330" s="275"/>
      <c r="N330" s="276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248</v>
      </c>
      <c r="AU330" s="17" t="s">
        <v>87</v>
      </c>
    </row>
    <row r="331" s="12" customFormat="1">
      <c r="A331" s="12"/>
      <c r="B331" s="251"/>
      <c r="C331" s="252"/>
      <c r="D331" s="253" t="s">
        <v>241</v>
      </c>
      <c r="E331" s="254" t="s">
        <v>1</v>
      </c>
      <c r="F331" s="255" t="s">
        <v>480</v>
      </c>
      <c r="G331" s="252"/>
      <c r="H331" s="256">
        <v>1</v>
      </c>
      <c r="I331" s="257"/>
      <c r="J331" s="252"/>
      <c r="K331" s="252"/>
      <c r="L331" s="258"/>
      <c r="M331" s="259"/>
      <c r="N331" s="260"/>
      <c r="O331" s="260"/>
      <c r="P331" s="260"/>
      <c r="Q331" s="260"/>
      <c r="R331" s="260"/>
      <c r="S331" s="260"/>
      <c r="T331" s="26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62" t="s">
        <v>241</v>
      </c>
      <c r="AU331" s="262" t="s">
        <v>87</v>
      </c>
      <c r="AV331" s="12" t="s">
        <v>89</v>
      </c>
      <c r="AW331" s="12" t="s">
        <v>36</v>
      </c>
      <c r="AX331" s="12" t="s">
        <v>80</v>
      </c>
      <c r="AY331" s="262" t="s">
        <v>235</v>
      </c>
    </row>
    <row r="332" s="13" customFormat="1">
      <c r="A332" s="13"/>
      <c r="B332" s="263"/>
      <c r="C332" s="264"/>
      <c r="D332" s="253" t="s">
        <v>241</v>
      </c>
      <c r="E332" s="265" t="s">
        <v>1</v>
      </c>
      <c r="F332" s="266" t="s">
        <v>243</v>
      </c>
      <c r="G332" s="264"/>
      <c r="H332" s="267">
        <v>1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3" t="s">
        <v>241</v>
      </c>
      <c r="AU332" s="273" t="s">
        <v>87</v>
      </c>
      <c r="AV332" s="13" t="s">
        <v>240</v>
      </c>
      <c r="AW332" s="13" t="s">
        <v>36</v>
      </c>
      <c r="AX332" s="13" t="s">
        <v>87</v>
      </c>
      <c r="AY332" s="273" t="s">
        <v>235</v>
      </c>
    </row>
    <row r="333" s="11" customFormat="1" ht="25.92" customHeight="1">
      <c r="A333" s="11"/>
      <c r="B333" s="223"/>
      <c r="C333" s="224"/>
      <c r="D333" s="225" t="s">
        <v>79</v>
      </c>
      <c r="E333" s="226" t="s">
        <v>481</v>
      </c>
      <c r="F333" s="226" t="s">
        <v>482</v>
      </c>
      <c r="G333" s="224"/>
      <c r="H333" s="224"/>
      <c r="I333" s="227"/>
      <c r="J333" s="228">
        <f>BK333</f>
        <v>0</v>
      </c>
      <c r="K333" s="224"/>
      <c r="L333" s="229"/>
      <c r="M333" s="230"/>
      <c r="N333" s="231"/>
      <c r="O333" s="231"/>
      <c r="P333" s="232">
        <f>SUM(P334:P368)</f>
        <v>0</v>
      </c>
      <c r="Q333" s="231"/>
      <c r="R333" s="232">
        <f>SUM(R334:R368)</f>
        <v>0.99351216000000009</v>
      </c>
      <c r="S333" s="231"/>
      <c r="T333" s="233">
        <f>SUM(T334:T368)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34" t="s">
        <v>89</v>
      </c>
      <c r="AT333" s="235" t="s">
        <v>79</v>
      </c>
      <c r="AU333" s="235" t="s">
        <v>80</v>
      </c>
      <c r="AY333" s="234" t="s">
        <v>235</v>
      </c>
      <c r="BK333" s="236">
        <f>SUM(BK334:BK368)</f>
        <v>0</v>
      </c>
    </row>
    <row r="334" s="2" customFormat="1" ht="16.5" customHeight="1">
      <c r="A334" s="38"/>
      <c r="B334" s="39"/>
      <c r="C334" s="237" t="s">
        <v>483</v>
      </c>
      <c r="D334" s="237" t="s">
        <v>236</v>
      </c>
      <c r="E334" s="238" t="s">
        <v>484</v>
      </c>
      <c r="F334" s="239" t="s">
        <v>485</v>
      </c>
      <c r="G334" s="240" t="s">
        <v>265</v>
      </c>
      <c r="H334" s="241">
        <v>102.25</v>
      </c>
      <c r="I334" s="242"/>
      <c r="J334" s="243">
        <f>ROUND(I334*H334,2)</f>
        <v>0</v>
      </c>
      <c r="K334" s="244"/>
      <c r="L334" s="44"/>
      <c r="M334" s="245" t="s">
        <v>1</v>
      </c>
      <c r="N334" s="246" t="s">
        <v>45</v>
      </c>
      <c r="O334" s="91"/>
      <c r="P334" s="247">
        <f>O334*H334</f>
        <v>0</v>
      </c>
      <c r="Q334" s="247">
        <v>0.00033</v>
      </c>
      <c r="R334" s="247">
        <f>Q334*H334</f>
        <v>0.033742500000000002</v>
      </c>
      <c r="S334" s="247">
        <v>0</v>
      </c>
      <c r="T334" s="24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9" t="s">
        <v>280</v>
      </c>
      <c r="AT334" s="249" t="s">
        <v>236</v>
      </c>
      <c r="AU334" s="249" t="s">
        <v>87</v>
      </c>
      <c r="AY334" s="17" t="s">
        <v>235</v>
      </c>
      <c r="BE334" s="250">
        <f>IF(N334="základní",J334,0)</f>
        <v>0</v>
      </c>
      <c r="BF334" s="250">
        <f>IF(N334="snížená",J334,0)</f>
        <v>0</v>
      </c>
      <c r="BG334" s="250">
        <f>IF(N334="zákl. přenesená",J334,0)</f>
        <v>0</v>
      </c>
      <c r="BH334" s="250">
        <f>IF(N334="sníž. přenesená",J334,0)</f>
        <v>0</v>
      </c>
      <c r="BI334" s="250">
        <f>IF(N334="nulová",J334,0)</f>
        <v>0</v>
      </c>
      <c r="BJ334" s="17" t="s">
        <v>87</v>
      </c>
      <c r="BK334" s="250">
        <f>ROUND(I334*H334,2)</f>
        <v>0</v>
      </c>
      <c r="BL334" s="17" t="s">
        <v>280</v>
      </c>
      <c r="BM334" s="249" t="s">
        <v>486</v>
      </c>
    </row>
    <row r="335" s="2" customFormat="1">
      <c r="A335" s="38"/>
      <c r="B335" s="39"/>
      <c r="C335" s="40"/>
      <c r="D335" s="253" t="s">
        <v>248</v>
      </c>
      <c r="E335" s="40"/>
      <c r="F335" s="274" t="s">
        <v>487</v>
      </c>
      <c r="G335" s="40"/>
      <c r="H335" s="40"/>
      <c r="I335" s="155"/>
      <c r="J335" s="40"/>
      <c r="K335" s="40"/>
      <c r="L335" s="44"/>
      <c r="M335" s="275"/>
      <c r="N335" s="276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248</v>
      </c>
      <c r="AU335" s="17" t="s">
        <v>87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435</v>
      </c>
      <c r="G336" s="252"/>
      <c r="H336" s="256">
        <v>37.340000000000003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436</v>
      </c>
      <c r="G337" s="252"/>
      <c r="H337" s="256">
        <v>49.07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437</v>
      </c>
      <c r="G338" s="252"/>
      <c r="H338" s="256">
        <v>15.84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3" customFormat="1">
      <c r="A339" s="13"/>
      <c r="B339" s="263"/>
      <c r="C339" s="264"/>
      <c r="D339" s="253" t="s">
        <v>241</v>
      </c>
      <c r="E339" s="265" t="s">
        <v>1</v>
      </c>
      <c r="F339" s="266" t="s">
        <v>243</v>
      </c>
      <c r="G339" s="264"/>
      <c r="H339" s="267">
        <v>102.25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3" t="s">
        <v>241</v>
      </c>
      <c r="AU339" s="273" t="s">
        <v>87</v>
      </c>
      <c r="AV339" s="13" t="s">
        <v>240</v>
      </c>
      <c r="AW339" s="13" t="s">
        <v>36</v>
      </c>
      <c r="AX339" s="13" t="s">
        <v>87</v>
      </c>
      <c r="AY339" s="273" t="s">
        <v>235</v>
      </c>
    </row>
    <row r="340" s="2" customFormat="1" ht="16.5" customHeight="1">
      <c r="A340" s="38"/>
      <c r="B340" s="39"/>
      <c r="C340" s="237" t="s">
        <v>342</v>
      </c>
      <c r="D340" s="237" t="s">
        <v>236</v>
      </c>
      <c r="E340" s="238" t="s">
        <v>488</v>
      </c>
      <c r="F340" s="239" t="s">
        <v>489</v>
      </c>
      <c r="G340" s="240" t="s">
        <v>265</v>
      </c>
      <c r="H340" s="241">
        <v>102.25</v>
      </c>
      <c r="I340" s="242"/>
      <c r="J340" s="243">
        <f>ROUND(I340*H340,2)</f>
        <v>0</v>
      </c>
      <c r="K340" s="244"/>
      <c r="L340" s="44"/>
      <c r="M340" s="245" t="s">
        <v>1</v>
      </c>
      <c r="N340" s="246" t="s">
        <v>45</v>
      </c>
      <c r="O340" s="91"/>
      <c r="P340" s="247">
        <f>O340*H340</f>
        <v>0</v>
      </c>
      <c r="Q340" s="247">
        <v>0.0055900000000000004</v>
      </c>
      <c r="R340" s="247">
        <f>Q340*H340</f>
        <v>0.57157750000000007</v>
      </c>
      <c r="S340" s="247">
        <v>0</v>
      </c>
      <c r="T340" s="24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9" t="s">
        <v>280</v>
      </c>
      <c r="AT340" s="249" t="s">
        <v>236</v>
      </c>
      <c r="AU340" s="249" t="s">
        <v>87</v>
      </c>
      <c r="AY340" s="17" t="s">
        <v>235</v>
      </c>
      <c r="BE340" s="250">
        <f>IF(N340="základní",J340,0)</f>
        <v>0</v>
      </c>
      <c r="BF340" s="250">
        <f>IF(N340="snížená",J340,0)</f>
        <v>0</v>
      </c>
      <c r="BG340" s="250">
        <f>IF(N340="zákl. přenesená",J340,0)</f>
        <v>0</v>
      </c>
      <c r="BH340" s="250">
        <f>IF(N340="sníž. přenesená",J340,0)</f>
        <v>0</v>
      </c>
      <c r="BI340" s="250">
        <f>IF(N340="nulová",J340,0)</f>
        <v>0</v>
      </c>
      <c r="BJ340" s="17" t="s">
        <v>87</v>
      </c>
      <c r="BK340" s="250">
        <f>ROUND(I340*H340,2)</f>
        <v>0</v>
      </c>
      <c r="BL340" s="17" t="s">
        <v>280</v>
      </c>
      <c r="BM340" s="249" t="s">
        <v>490</v>
      </c>
    </row>
    <row r="341" s="2" customFormat="1">
      <c r="A341" s="38"/>
      <c r="B341" s="39"/>
      <c r="C341" s="40"/>
      <c r="D341" s="253" t="s">
        <v>248</v>
      </c>
      <c r="E341" s="40"/>
      <c r="F341" s="274" t="s">
        <v>491</v>
      </c>
      <c r="G341" s="40"/>
      <c r="H341" s="40"/>
      <c r="I341" s="155"/>
      <c r="J341" s="40"/>
      <c r="K341" s="40"/>
      <c r="L341" s="44"/>
      <c r="M341" s="275"/>
      <c r="N341" s="27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248</v>
      </c>
      <c r="AU341" s="17" t="s">
        <v>87</v>
      </c>
    </row>
    <row r="342" s="12" customFormat="1">
      <c r="A342" s="12"/>
      <c r="B342" s="251"/>
      <c r="C342" s="252"/>
      <c r="D342" s="253" t="s">
        <v>241</v>
      </c>
      <c r="E342" s="254" t="s">
        <v>1</v>
      </c>
      <c r="F342" s="255" t="s">
        <v>435</v>
      </c>
      <c r="G342" s="252"/>
      <c r="H342" s="256">
        <v>37.340000000000003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62" t="s">
        <v>241</v>
      </c>
      <c r="AU342" s="262" t="s">
        <v>87</v>
      </c>
      <c r="AV342" s="12" t="s">
        <v>89</v>
      </c>
      <c r="AW342" s="12" t="s">
        <v>36</v>
      </c>
      <c r="AX342" s="12" t="s">
        <v>80</v>
      </c>
      <c r="AY342" s="262" t="s">
        <v>235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436</v>
      </c>
      <c r="G343" s="252"/>
      <c r="H343" s="256">
        <v>49.07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2" customFormat="1">
      <c r="A344" s="12"/>
      <c r="B344" s="251"/>
      <c r="C344" s="252"/>
      <c r="D344" s="253" t="s">
        <v>241</v>
      </c>
      <c r="E344" s="254" t="s">
        <v>1</v>
      </c>
      <c r="F344" s="255" t="s">
        <v>437</v>
      </c>
      <c r="G344" s="252"/>
      <c r="H344" s="256">
        <v>15.84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62" t="s">
        <v>241</v>
      </c>
      <c r="AU344" s="262" t="s">
        <v>87</v>
      </c>
      <c r="AV344" s="12" t="s">
        <v>89</v>
      </c>
      <c r="AW344" s="12" t="s">
        <v>36</v>
      </c>
      <c r="AX344" s="12" t="s">
        <v>80</v>
      </c>
      <c r="AY344" s="262" t="s">
        <v>235</v>
      </c>
    </row>
    <row r="345" s="13" customFormat="1">
      <c r="A345" s="13"/>
      <c r="B345" s="263"/>
      <c r="C345" s="264"/>
      <c r="D345" s="253" t="s">
        <v>241</v>
      </c>
      <c r="E345" s="265" t="s">
        <v>1</v>
      </c>
      <c r="F345" s="266" t="s">
        <v>243</v>
      </c>
      <c r="G345" s="264"/>
      <c r="H345" s="267">
        <v>102.25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3" t="s">
        <v>241</v>
      </c>
      <c r="AU345" s="273" t="s">
        <v>87</v>
      </c>
      <c r="AV345" s="13" t="s">
        <v>240</v>
      </c>
      <c r="AW345" s="13" t="s">
        <v>36</v>
      </c>
      <c r="AX345" s="13" t="s">
        <v>87</v>
      </c>
      <c r="AY345" s="273" t="s">
        <v>235</v>
      </c>
    </row>
    <row r="346" s="2" customFormat="1" ht="16.5" customHeight="1">
      <c r="A346" s="38"/>
      <c r="B346" s="39"/>
      <c r="C346" s="237" t="s">
        <v>492</v>
      </c>
      <c r="D346" s="237" t="s">
        <v>236</v>
      </c>
      <c r="E346" s="238" t="s">
        <v>493</v>
      </c>
      <c r="F346" s="239" t="s">
        <v>494</v>
      </c>
      <c r="G346" s="240" t="s">
        <v>265</v>
      </c>
      <c r="H346" s="241">
        <v>96.287000000000006</v>
      </c>
      <c r="I346" s="242"/>
      <c r="J346" s="243">
        <f>ROUND(I346*H346,2)</f>
        <v>0</v>
      </c>
      <c r="K346" s="244"/>
      <c r="L346" s="44"/>
      <c r="M346" s="245" t="s">
        <v>1</v>
      </c>
      <c r="N346" s="246" t="s">
        <v>45</v>
      </c>
      <c r="O346" s="91"/>
      <c r="P346" s="247">
        <f>O346*H346</f>
        <v>0</v>
      </c>
      <c r="Q346" s="247">
        <v>0.0036800000000000001</v>
      </c>
      <c r="R346" s="247">
        <f>Q346*H346</f>
        <v>0.35433616000000001</v>
      </c>
      <c r="S346" s="247">
        <v>0</v>
      </c>
      <c r="T346" s="24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9" t="s">
        <v>280</v>
      </c>
      <c r="AT346" s="249" t="s">
        <v>236</v>
      </c>
      <c r="AU346" s="249" t="s">
        <v>87</v>
      </c>
      <c r="AY346" s="17" t="s">
        <v>235</v>
      </c>
      <c r="BE346" s="250">
        <f>IF(N346="základní",J346,0)</f>
        <v>0</v>
      </c>
      <c r="BF346" s="250">
        <f>IF(N346="snížená",J346,0)</f>
        <v>0</v>
      </c>
      <c r="BG346" s="250">
        <f>IF(N346="zákl. přenesená",J346,0)</f>
        <v>0</v>
      </c>
      <c r="BH346" s="250">
        <f>IF(N346="sníž. přenesená",J346,0)</f>
        <v>0</v>
      </c>
      <c r="BI346" s="250">
        <f>IF(N346="nulová",J346,0)</f>
        <v>0</v>
      </c>
      <c r="BJ346" s="17" t="s">
        <v>87</v>
      </c>
      <c r="BK346" s="250">
        <f>ROUND(I346*H346,2)</f>
        <v>0</v>
      </c>
      <c r="BL346" s="17" t="s">
        <v>280</v>
      </c>
      <c r="BM346" s="249" t="s">
        <v>495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496</v>
      </c>
      <c r="G347" s="252"/>
      <c r="H347" s="256">
        <v>2.9100000000000001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2" customFormat="1">
      <c r="A348" s="12"/>
      <c r="B348" s="251"/>
      <c r="C348" s="252"/>
      <c r="D348" s="253" t="s">
        <v>241</v>
      </c>
      <c r="E348" s="254" t="s">
        <v>1</v>
      </c>
      <c r="F348" s="255" t="s">
        <v>497</v>
      </c>
      <c r="G348" s="252"/>
      <c r="H348" s="256">
        <v>4.4400000000000004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62" t="s">
        <v>241</v>
      </c>
      <c r="AU348" s="262" t="s">
        <v>87</v>
      </c>
      <c r="AV348" s="12" t="s">
        <v>89</v>
      </c>
      <c r="AW348" s="12" t="s">
        <v>36</v>
      </c>
      <c r="AX348" s="12" t="s">
        <v>80</v>
      </c>
      <c r="AY348" s="262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498</v>
      </c>
      <c r="G349" s="252"/>
      <c r="H349" s="256">
        <v>18.774999999999999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499</v>
      </c>
      <c r="G350" s="252"/>
      <c r="H350" s="256">
        <v>2.7200000000000002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87</v>
      </c>
      <c r="AV350" s="12" t="s">
        <v>89</v>
      </c>
      <c r="AW350" s="12" t="s">
        <v>36</v>
      </c>
      <c r="AX350" s="12" t="s">
        <v>80</v>
      </c>
      <c r="AY350" s="262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500</v>
      </c>
      <c r="G351" s="252"/>
      <c r="H351" s="256">
        <v>7.5949999999999998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501</v>
      </c>
      <c r="G352" s="252"/>
      <c r="H352" s="256">
        <v>2.5099999999999998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502</v>
      </c>
      <c r="G353" s="252"/>
      <c r="H353" s="256">
        <v>2.4750000000000001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503</v>
      </c>
      <c r="G354" s="252"/>
      <c r="H354" s="256">
        <v>10.093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87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504</v>
      </c>
      <c r="G355" s="252"/>
      <c r="H355" s="256">
        <v>2.835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505</v>
      </c>
      <c r="G356" s="252"/>
      <c r="H356" s="256">
        <v>3.2949999999999999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506</v>
      </c>
      <c r="G357" s="252"/>
      <c r="H357" s="256">
        <v>14.256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2" customFormat="1">
      <c r="A358" s="12"/>
      <c r="B358" s="251"/>
      <c r="C358" s="252"/>
      <c r="D358" s="253" t="s">
        <v>241</v>
      </c>
      <c r="E358" s="254" t="s">
        <v>1</v>
      </c>
      <c r="F358" s="255" t="s">
        <v>507</v>
      </c>
      <c r="G358" s="252"/>
      <c r="H358" s="256">
        <v>3.512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62" t="s">
        <v>241</v>
      </c>
      <c r="AU358" s="262" t="s">
        <v>87</v>
      </c>
      <c r="AV358" s="12" t="s">
        <v>89</v>
      </c>
      <c r="AW358" s="12" t="s">
        <v>36</v>
      </c>
      <c r="AX358" s="12" t="s">
        <v>80</v>
      </c>
      <c r="AY358" s="262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508</v>
      </c>
      <c r="G359" s="252"/>
      <c r="H359" s="256">
        <v>3.27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509</v>
      </c>
      <c r="G360" s="252"/>
      <c r="H360" s="256">
        <v>7.5039999999999996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510</v>
      </c>
      <c r="G361" s="252"/>
      <c r="H361" s="256">
        <v>4.9969999999999999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511</v>
      </c>
      <c r="G362" s="252"/>
      <c r="H362" s="256">
        <v>3.21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512</v>
      </c>
      <c r="G363" s="252"/>
      <c r="H363" s="256">
        <v>1.8899999999999999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87</v>
      </c>
      <c r="AV363" s="12" t="s">
        <v>89</v>
      </c>
      <c r="AW363" s="12" t="s">
        <v>36</v>
      </c>
      <c r="AX363" s="12" t="s">
        <v>80</v>
      </c>
      <c r="AY363" s="262" t="s">
        <v>235</v>
      </c>
    </row>
    <row r="364" s="13" customFormat="1">
      <c r="A364" s="13"/>
      <c r="B364" s="263"/>
      <c r="C364" s="264"/>
      <c r="D364" s="253" t="s">
        <v>241</v>
      </c>
      <c r="E364" s="265" t="s">
        <v>1</v>
      </c>
      <c r="F364" s="266" t="s">
        <v>243</v>
      </c>
      <c r="G364" s="264"/>
      <c r="H364" s="267">
        <v>96.286999999999992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3" t="s">
        <v>241</v>
      </c>
      <c r="AU364" s="273" t="s">
        <v>87</v>
      </c>
      <c r="AV364" s="13" t="s">
        <v>240</v>
      </c>
      <c r="AW364" s="13" t="s">
        <v>36</v>
      </c>
      <c r="AX364" s="13" t="s">
        <v>87</v>
      </c>
      <c r="AY364" s="273" t="s">
        <v>235</v>
      </c>
    </row>
    <row r="365" s="2" customFormat="1" ht="16.5" customHeight="1">
      <c r="A365" s="38"/>
      <c r="B365" s="39"/>
      <c r="C365" s="237" t="s">
        <v>355</v>
      </c>
      <c r="D365" s="237" t="s">
        <v>236</v>
      </c>
      <c r="E365" s="238" t="s">
        <v>513</v>
      </c>
      <c r="F365" s="239" t="s">
        <v>514</v>
      </c>
      <c r="G365" s="240" t="s">
        <v>313</v>
      </c>
      <c r="H365" s="241">
        <v>105.8</v>
      </c>
      <c r="I365" s="242"/>
      <c r="J365" s="243">
        <f>ROUND(I365*H365,2)</f>
        <v>0</v>
      </c>
      <c r="K365" s="244"/>
      <c r="L365" s="44"/>
      <c r="M365" s="245" t="s">
        <v>1</v>
      </c>
      <c r="N365" s="246" t="s">
        <v>45</v>
      </c>
      <c r="O365" s="91"/>
      <c r="P365" s="247">
        <f>O365*H365</f>
        <v>0</v>
      </c>
      <c r="Q365" s="247">
        <v>0.00032000000000000003</v>
      </c>
      <c r="R365" s="247">
        <f>Q365*H365</f>
        <v>0.033856000000000004</v>
      </c>
      <c r="S365" s="247">
        <v>0</v>
      </c>
      <c r="T365" s="24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9" t="s">
        <v>280</v>
      </c>
      <c r="AT365" s="249" t="s">
        <v>236</v>
      </c>
      <c r="AU365" s="249" t="s">
        <v>87</v>
      </c>
      <c r="AY365" s="17" t="s">
        <v>235</v>
      </c>
      <c r="BE365" s="250">
        <f>IF(N365="základní",J365,0)</f>
        <v>0</v>
      </c>
      <c r="BF365" s="250">
        <f>IF(N365="snížená",J365,0)</f>
        <v>0</v>
      </c>
      <c r="BG365" s="250">
        <f>IF(N365="zákl. přenesená",J365,0)</f>
        <v>0</v>
      </c>
      <c r="BH365" s="250">
        <f>IF(N365="sníž. přenesená",J365,0)</f>
        <v>0</v>
      </c>
      <c r="BI365" s="250">
        <f>IF(N365="nulová",J365,0)</f>
        <v>0</v>
      </c>
      <c r="BJ365" s="17" t="s">
        <v>87</v>
      </c>
      <c r="BK365" s="250">
        <f>ROUND(I365*H365,2)</f>
        <v>0</v>
      </c>
      <c r="BL365" s="17" t="s">
        <v>280</v>
      </c>
      <c r="BM365" s="249" t="s">
        <v>515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516</v>
      </c>
      <c r="G366" s="252"/>
      <c r="H366" s="256">
        <v>105.8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3" customFormat="1">
      <c r="A367" s="13"/>
      <c r="B367" s="263"/>
      <c r="C367" s="264"/>
      <c r="D367" s="253" t="s">
        <v>241</v>
      </c>
      <c r="E367" s="265" t="s">
        <v>1</v>
      </c>
      <c r="F367" s="266" t="s">
        <v>243</v>
      </c>
      <c r="G367" s="264"/>
      <c r="H367" s="267">
        <v>105.8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3" t="s">
        <v>241</v>
      </c>
      <c r="AU367" s="273" t="s">
        <v>87</v>
      </c>
      <c r="AV367" s="13" t="s">
        <v>240</v>
      </c>
      <c r="AW367" s="13" t="s">
        <v>36</v>
      </c>
      <c r="AX367" s="13" t="s">
        <v>87</v>
      </c>
      <c r="AY367" s="273" t="s">
        <v>235</v>
      </c>
    </row>
    <row r="368" s="2" customFormat="1" ht="16.5" customHeight="1">
      <c r="A368" s="38"/>
      <c r="B368" s="39"/>
      <c r="C368" s="237" t="s">
        <v>317</v>
      </c>
      <c r="D368" s="237" t="s">
        <v>236</v>
      </c>
      <c r="E368" s="238" t="s">
        <v>517</v>
      </c>
      <c r="F368" s="239" t="s">
        <v>518</v>
      </c>
      <c r="G368" s="240" t="s">
        <v>246</v>
      </c>
      <c r="H368" s="241">
        <v>0.99399999999999999</v>
      </c>
      <c r="I368" s="242"/>
      <c r="J368" s="243">
        <f>ROUND(I368*H368,2)</f>
        <v>0</v>
      </c>
      <c r="K368" s="244"/>
      <c r="L368" s="44"/>
      <c r="M368" s="245" t="s">
        <v>1</v>
      </c>
      <c r="N368" s="246" t="s">
        <v>45</v>
      </c>
      <c r="O368" s="91"/>
      <c r="P368" s="247">
        <f>O368*H368</f>
        <v>0</v>
      </c>
      <c r="Q368" s="247">
        <v>0</v>
      </c>
      <c r="R368" s="247">
        <f>Q368*H368</f>
        <v>0</v>
      </c>
      <c r="S368" s="247">
        <v>0</v>
      </c>
      <c r="T368" s="24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9" t="s">
        <v>280</v>
      </c>
      <c r="AT368" s="249" t="s">
        <v>236</v>
      </c>
      <c r="AU368" s="249" t="s">
        <v>87</v>
      </c>
      <c r="AY368" s="17" t="s">
        <v>235</v>
      </c>
      <c r="BE368" s="250">
        <f>IF(N368="základní",J368,0)</f>
        <v>0</v>
      </c>
      <c r="BF368" s="250">
        <f>IF(N368="snížená",J368,0)</f>
        <v>0</v>
      </c>
      <c r="BG368" s="250">
        <f>IF(N368="zákl. přenesená",J368,0)</f>
        <v>0</v>
      </c>
      <c r="BH368" s="250">
        <f>IF(N368="sníž. přenesená",J368,0)</f>
        <v>0</v>
      </c>
      <c r="BI368" s="250">
        <f>IF(N368="nulová",J368,0)</f>
        <v>0</v>
      </c>
      <c r="BJ368" s="17" t="s">
        <v>87</v>
      </c>
      <c r="BK368" s="250">
        <f>ROUND(I368*H368,2)</f>
        <v>0</v>
      </c>
      <c r="BL368" s="17" t="s">
        <v>280</v>
      </c>
      <c r="BM368" s="249" t="s">
        <v>519</v>
      </c>
    </row>
    <row r="369" s="11" customFormat="1" ht="25.92" customHeight="1">
      <c r="A369" s="11"/>
      <c r="B369" s="223"/>
      <c r="C369" s="224"/>
      <c r="D369" s="225" t="s">
        <v>79</v>
      </c>
      <c r="E369" s="226" t="s">
        <v>520</v>
      </c>
      <c r="F369" s="226" t="s">
        <v>521</v>
      </c>
      <c r="G369" s="224"/>
      <c r="H369" s="224"/>
      <c r="I369" s="227"/>
      <c r="J369" s="228">
        <f>BK369</f>
        <v>0</v>
      </c>
      <c r="K369" s="224"/>
      <c r="L369" s="229"/>
      <c r="M369" s="230"/>
      <c r="N369" s="231"/>
      <c r="O369" s="231"/>
      <c r="P369" s="232">
        <f>SUM(P370:P395)</f>
        <v>0</v>
      </c>
      <c r="Q369" s="231"/>
      <c r="R369" s="232">
        <f>SUM(R370:R395)</f>
        <v>0.25410699999999997</v>
      </c>
      <c r="S369" s="231"/>
      <c r="T369" s="233">
        <f>SUM(T370:T395)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34" t="s">
        <v>89</v>
      </c>
      <c r="AT369" s="235" t="s">
        <v>79</v>
      </c>
      <c r="AU369" s="235" t="s">
        <v>80</v>
      </c>
      <c r="AY369" s="234" t="s">
        <v>235</v>
      </c>
      <c r="BK369" s="236">
        <f>SUM(BK370:BK395)</f>
        <v>0</v>
      </c>
    </row>
    <row r="370" s="2" customFormat="1" ht="16.5" customHeight="1">
      <c r="A370" s="38"/>
      <c r="B370" s="39"/>
      <c r="C370" s="237" t="s">
        <v>386</v>
      </c>
      <c r="D370" s="237" t="s">
        <v>236</v>
      </c>
      <c r="E370" s="238" t="s">
        <v>522</v>
      </c>
      <c r="F370" s="239" t="s">
        <v>523</v>
      </c>
      <c r="G370" s="240" t="s">
        <v>265</v>
      </c>
      <c r="H370" s="241">
        <v>102.25</v>
      </c>
      <c r="I370" s="242"/>
      <c r="J370" s="243">
        <f>ROUND(I370*H370,2)</f>
        <v>0</v>
      </c>
      <c r="K370" s="244"/>
      <c r="L370" s="44"/>
      <c r="M370" s="245" t="s">
        <v>1</v>
      </c>
      <c r="N370" s="246" t="s">
        <v>45</v>
      </c>
      <c r="O370" s="91"/>
      <c r="P370" s="247">
        <f>O370*H370</f>
        <v>0</v>
      </c>
      <c r="Q370" s="247">
        <v>0</v>
      </c>
      <c r="R370" s="247">
        <f>Q370*H370</f>
        <v>0</v>
      </c>
      <c r="S370" s="247">
        <v>0</v>
      </c>
      <c r="T370" s="24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9" t="s">
        <v>280</v>
      </c>
      <c r="AT370" s="249" t="s">
        <v>236</v>
      </c>
      <c r="AU370" s="249" t="s">
        <v>87</v>
      </c>
      <c r="AY370" s="17" t="s">
        <v>235</v>
      </c>
      <c r="BE370" s="250">
        <f>IF(N370="základní",J370,0)</f>
        <v>0</v>
      </c>
      <c r="BF370" s="250">
        <f>IF(N370="snížená",J370,0)</f>
        <v>0</v>
      </c>
      <c r="BG370" s="250">
        <f>IF(N370="zákl. přenesená",J370,0)</f>
        <v>0</v>
      </c>
      <c r="BH370" s="250">
        <f>IF(N370="sníž. přenesená",J370,0)</f>
        <v>0</v>
      </c>
      <c r="BI370" s="250">
        <f>IF(N370="nulová",J370,0)</f>
        <v>0</v>
      </c>
      <c r="BJ370" s="17" t="s">
        <v>87</v>
      </c>
      <c r="BK370" s="250">
        <f>ROUND(I370*H370,2)</f>
        <v>0</v>
      </c>
      <c r="BL370" s="17" t="s">
        <v>280</v>
      </c>
      <c r="BM370" s="249" t="s">
        <v>524</v>
      </c>
    </row>
    <row r="371" s="2" customFormat="1">
      <c r="A371" s="38"/>
      <c r="B371" s="39"/>
      <c r="C371" s="40"/>
      <c r="D371" s="253" t="s">
        <v>248</v>
      </c>
      <c r="E371" s="40"/>
      <c r="F371" s="274" t="s">
        <v>525</v>
      </c>
      <c r="G371" s="40"/>
      <c r="H371" s="40"/>
      <c r="I371" s="155"/>
      <c r="J371" s="40"/>
      <c r="K371" s="40"/>
      <c r="L371" s="44"/>
      <c r="M371" s="275"/>
      <c r="N371" s="27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248</v>
      </c>
      <c r="AU371" s="17" t="s">
        <v>87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435</v>
      </c>
      <c r="G372" s="252"/>
      <c r="H372" s="256">
        <v>37.340000000000003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436</v>
      </c>
      <c r="G373" s="252"/>
      <c r="H373" s="256">
        <v>49.07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437</v>
      </c>
      <c r="G374" s="252"/>
      <c r="H374" s="256">
        <v>15.84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3" customFormat="1">
      <c r="A375" s="13"/>
      <c r="B375" s="263"/>
      <c r="C375" s="264"/>
      <c r="D375" s="253" t="s">
        <v>241</v>
      </c>
      <c r="E375" s="265" t="s">
        <v>1</v>
      </c>
      <c r="F375" s="266" t="s">
        <v>243</v>
      </c>
      <c r="G375" s="264"/>
      <c r="H375" s="267">
        <v>102.25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241</v>
      </c>
      <c r="AU375" s="273" t="s">
        <v>87</v>
      </c>
      <c r="AV375" s="13" t="s">
        <v>240</v>
      </c>
      <c r="AW375" s="13" t="s">
        <v>36</v>
      </c>
      <c r="AX375" s="13" t="s">
        <v>87</v>
      </c>
      <c r="AY375" s="273" t="s">
        <v>235</v>
      </c>
    </row>
    <row r="376" s="2" customFormat="1" ht="16.5" customHeight="1">
      <c r="A376" s="38"/>
      <c r="B376" s="39"/>
      <c r="C376" s="237" t="s">
        <v>526</v>
      </c>
      <c r="D376" s="237" t="s">
        <v>236</v>
      </c>
      <c r="E376" s="238" t="s">
        <v>527</v>
      </c>
      <c r="F376" s="239" t="s">
        <v>528</v>
      </c>
      <c r="G376" s="240" t="s">
        <v>415</v>
      </c>
      <c r="H376" s="241">
        <v>8.3439999999999994</v>
      </c>
      <c r="I376" s="242"/>
      <c r="J376" s="243">
        <f>ROUND(I376*H376,2)</f>
        <v>0</v>
      </c>
      <c r="K376" s="244"/>
      <c r="L376" s="44"/>
      <c r="M376" s="245" t="s">
        <v>1</v>
      </c>
      <c r="N376" s="246" t="s">
        <v>45</v>
      </c>
      <c r="O376" s="91"/>
      <c r="P376" s="247">
        <f>O376*H376</f>
        <v>0</v>
      </c>
      <c r="Q376" s="247">
        <v>0.025000000000000001</v>
      </c>
      <c r="R376" s="247">
        <f>Q376*H376</f>
        <v>0.20860000000000001</v>
      </c>
      <c r="S376" s="247">
        <v>0</v>
      </c>
      <c r="T376" s="24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9" t="s">
        <v>280</v>
      </c>
      <c r="AT376" s="249" t="s">
        <v>236</v>
      </c>
      <c r="AU376" s="249" t="s">
        <v>87</v>
      </c>
      <c r="AY376" s="17" t="s">
        <v>235</v>
      </c>
      <c r="BE376" s="250">
        <f>IF(N376="základní",J376,0)</f>
        <v>0</v>
      </c>
      <c r="BF376" s="250">
        <f>IF(N376="snížená",J376,0)</f>
        <v>0</v>
      </c>
      <c r="BG376" s="250">
        <f>IF(N376="zákl. přenesená",J376,0)</f>
        <v>0</v>
      </c>
      <c r="BH376" s="250">
        <f>IF(N376="sníž. přenesená",J376,0)</f>
        <v>0</v>
      </c>
      <c r="BI376" s="250">
        <f>IF(N376="nulová",J376,0)</f>
        <v>0</v>
      </c>
      <c r="BJ376" s="17" t="s">
        <v>87</v>
      </c>
      <c r="BK376" s="250">
        <f>ROUND(I376*H376,2)</f>
        <v>0</v>
      </c>
      <c r="BL376" s="17" t="s">
        <v>280</v>
      </c>
      <c r="BM376" s="249" t="s">
        <v>529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530</v>
      </c>
      <c r="G377" s="252"/>
      <c r="H377" s="256">
        <v>2.9870000000000001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531</v>
      </c>
      <c r="G378" s="252"/>
      <c r="H378" s="256">
        <v>3.9260000000000002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2" customFormat="1">
      <c r="A379" s="12"/>
      <c r="B379" s="251"/>
      <c r="C379" s="252"/>
      <c r="D379" s="253" t="s">
        <v>241</v>
      </c>
      <c r="E379" s="254" t="s">
        <v>1</v>
      </c>
      <c r="F379" s="255" t="s">
        <v>532</v>
      </c>
      <c r="G379" s="252"/>
      <c r="H379" s="256">
        <v>1.2669999999999999</v>
      </c>
      <c r="I379" s="257"/>
      <c r="J379" s="252"/>
      <c r="K379" s="252"/>
      <c r="L379" s="258"/>
      <c r="M379" s="259"/>
      <c r="N379" s="260"/>
      <c r="O379" s="260"/>
      <c r="P379" s="260"/>
      <c r="Q379" s="260"/>
      <c r="R379" s="260"/>
      <c r="S379" s="260"/>
      <c r="T379" s="26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62" t="s">
        <v>241</v>
      </c>
      <c r="AU379" s="262" t="s">
        <v>87</v>
      </c>
      <c r="AV379" s="12" t="s">
        <v>89</v>
      </c>
      <c r="AW379" s="12" t="s">
        <v>36</v>
      </c>
      <c r="AX379" s="12" t="s">
        <v>80</v>
      </c>
      <c r="AY379" s="262" t="s">
        <v>235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533</v>
      </c>
      <c r="G380" s="252"/>
      <c r="H380" s="256">
        <v>0.16400000000000001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3" customFormat="1">
      <c r="A381" s="13"/>
      <c r="B381" s="263"/>
      <c r="C381" s="264"/>
      <c r="D381" s="253" t="s">
        <v>241</v>
      </c>
      <c r="E381" s="265" t="s">
        <v>1</v>
      </c>
      <c r="F381" s="266" t="s">
        <v>243</v>
      </c>
      <c r="G381" s="264"/>
      <c r="H381" s="267">
        <v>8.3439999999999994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241</v>
      </c>
      <c r="AU381" s="273" t="s">
        <v>87</v>
      </c>
      <c r="AV381" s="13" t="s">
        <v>240</v>
      </c>
      <c r="AW381" s="13" t="s">
        <v>36</v>
      </c>
      <c r="AX381" s="13" t="s">
        <v>87</v>
      </c>
      <c r="AY381" s="273" t="s">
        <v>235</v>
      </c>
    </row>
    <row r="382" s="2" customFormat="1" ht="16.5" customHeight="1">
      <c r="A382" s="38"/>
      <c r="B382" s="39"/>
      <c r="C382" s="237" t="s">
        <v>392</v>
      </c>
      <c r="D382" s="237" t="s">
        <v>236</v>
      </c>
      <c r="E382" s="238" t="s">
        <v>534</v>
      </c>
      <c r="F382" s="239" t="s">
        <v>535</v>
      </c>
      <c r="G382" s="240" t="s">
        <v>265</v>
      </c>
      <c r="H382" s="241">
        <v>122.7</v>
      </c>
      <c r="I382" s="242"/>
      <c r="J382" s="243">
        <f>ROUND(I382*H382,2)</f>
        <v>0</v>
      </c>
      <c r="K382" s="244"/>
      <c r="L382" s="44"/>
      <c r="M382" s="245" t="s">
        <v>1</v>
      </c>
      <c r="N382" s="246" t="s">
        <v>45</v>
      </c>
      <c r="O382" s="91"/>
      <c r="P382" s="247">
        <f>O382*H382</f>
        <v>0</v>
      </c>
      <c r="Q382" s="247">
        <v>1.0000000000000001E-05</v>
      </c>
      <c r="R382" s="247">
        <f>Q382*H382</f>
        <v>0.0012270000000000002</v>
      </c>
      <c r="S382" s="247">
        <v>0</v>
      </c>
      <c r="T382" s="24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9" t="s">
        <v>280</v>
      </c>
      <c r="AT382" s="249" t="s">
        <v>236</v>
      </c>
      <c r="AU382" s="249" t="s">
        <v>87</v>
      </c>
      <c r="AY382" s="17" t="s">
        <v>235</v>
      </c>
      <c r="BE382" s="250">
        <f>IF(N382="základní",J382,0)</f>
        <v>0</v>
      </c>
      <c r="BF382" s="250">
        <f>IF(N382="snížená",J382,0)</f>
        <v>0</v>
      </c>
      <c r="BG382" s="250">
        <f>IF(N382="zákl. přenesená",J382,0)</f>
        <v>0</v>
      </c>
      <c r="BH382" s="250">
        <f>IF(N382="sníž. přenesená",J382,0)</f>
        <v>0</v>
      </c>
      <c r="BI382" s="250">
        <f>IF(N382="nulová",J382,0)</f>
        <v>0</v>
      </c>
      <c r="BJ382" s="17" t="s">
        <v>87</v>
      </c>
      <c r="BK382" s="250">
        <f>ROUND(I382*H382,2)</f>
        <v>0</v>
      </c>
      <c r="BL382" s="17" t="s">
        <v>280</v>
      </c>
      <c r="BM382" s="249" t="s">
        <v>536</v>
      </c>
    </row>
    <row r="383" s="2" customFormat="1">
      <c r="A383" s="38"/>
      <c r="B383" s="39"/>
      <c r="C383" s="40"/>
      <c r="D383" s="253" t="s">
        <v>248</v>
      </c>
      <c r="E383" s="40"/>
      <c r="F383" s="274" t="s">
        <v>537</v>
      </c>
      <c r="G383" s="40"/>
      <c r="H383" s="40"/>
      <c r="I383" s="155"/>
      <c r="J383" s="40"/>
      <c r="K383" s="40"/>
      <c r="L383" s="44"/>
      <c r="M383" s="275"/>
      <c r="N383" s="27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248</v>
      </c>
      <c r="AU383" s="17" t="s">
        <v>87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538</v>
      </c>
      <c r="G384" s="252"/>
      <c r="H384" s="256">
        <v>44.808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539</v>
      </c>
      <c r="G385" s="252"/>
      <c r="H385" s="256">
        <v>58.884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540</v>
      </c>
      <c r="G386" s="252"/>
      <c r="H386" s="256">
        <v>19.007999999999999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3" customFormat="1">
      <c r="A387" s="13"/>
      <c r="B387" s="263"/>
      <c r="C387" s="264"/>
      <c r="D387" s="253" t="s">
        <v>241</v>
      </c>
      <c r="E387" s="265" t="s">
        <v>1</v>
      </c>
      <c r="F387" s="266" t="s">
        <v>243</v>
      </c>
      <c r="G387" s="264"/>
      <c r="H387" s="267">
        <v>122.7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3" t="s">
        <v>241</v>
      </c>
      <c r="AU387" s="273" t="s">
        <v>87</v>
      </c>
      <c r="AV387" s="13" t="s">
        <v>240</v>
      </c>
      <c r="AW387" s="13" t="s">
        <v>36</v>
      </c>
      <c r="AX387" s="13" t="s">
        <v>87</v>
      </c>
      <c r="AY387" s="273" t="s">
        <v>235</v>
      </c>
    </row>
    <row r="388" s="2" customFormat="1" ht="16.5" customHeight="1">
      <c r="A388" s="38"/>
      <c r="B388" s="39"/>
      <c r="C388" s="237" t="s">
        <v>541</v>
      </c>
      <c r="D388" s="237" t="s">
        <v>236</v>
      </c>
      <c r="E388" s="238" t="s">
        <v>542</v>
      </c>
      <c r="F388" s="239" t="s">
        <v>543</v>
      </c>
      <c r="G388" s="240" t="s">
        <v>265</v>
      </c>
      <c r="H388" s="241">
        <v>36.899999999999999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280</v>
      </c>
      <c r="AT388" s="249" t="s">
        <v>236</v>
      </c>
      <c r="AU388" s="249" t="s">
        <v>87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280</v>
      </c>
      <c r="BM388" s="249" t="s">
        <v>544</v>
      </c>
    </row>
    <row r="389" s="2" customFormat="1">
      <c r="A389" s="38"/>
      <c r="B389" s="39"/>
      <c r="C389" s="40"/>
      <c r="D389" s="253" t="s">
        <v>248</v>
      </c>
      <c r="E389" s="40"/>
      <c r="F389" s="274" t="s">
        <v>545</v>
      </c>
      <c r="G389" s="40"/>
      <c r="H389" s="40"/>
      <c r="I389" s="155"/>
      <c r="J389" s="40"/>
      <c r="K389" s="40"/>
      <c r="L389" s="44"/>
      <c r="M389" s="275"/>
      <c r="N389" s="276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248</v>
      </c>
      <c r="AU389" s="17" t="s">
        <v>87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546</v>
      </c>
      <c r="G390" s="252"/>
      <c r="H390" s="256">
        <v>36.899999999999999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87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3" customFormat="1">
      <c r="A391" s="13"/>
      <c r="B391" s="263"/>
      <c r="C391" s="264"/>
      <c r="D391" s="253" t="s">
        <v>241</v>
      </c>
      <c r="E391" s="265" t="s">
        <v>1</v>
      </c>
      <c r="F391" s="266" t="s">
        <v>243</v>
      </c>
      <c r="G391" s="264"/>
      <c r="H391" s="267">
        <v>36.899999999999999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3" t="s">
        <v>241</v>
      </c>
      <c r="AU391" s="273" t="s">
        <v>87</v>
      </c>
      <c r="AV391" s="13" t="s">
        <v>240</v>
      </c>
      <c r="AW391" s="13" t="s">
        <v>36</v>
      </c>
      <c r="AX391" s="13" t="s">
        <v>87</v>
      </c>
      <c r="AY391" s="273" t="s">
        <v>235</v>
      </c>
    </row>
    <row r="392" s="2" customFormat="1" ht="16.5" customHeight="1">
      <c r="A392" s="38"/>
      <c r="B392" s="39"/>
      <c r="C392" s="237" t="s">
        <v>396</v>
      </c>
      <c r="D392" s="237" t="s">
        <v>236</v>
      </c>
      <c r="E392" s="238" t="s">
        <v>547</v>
      </c>
      <c r="F392" s="239" t="s">
        <v>548</v>
      </c>
      <c r="G392" s="240" t="s">
        <v>265</v>
      </c>
      <c r="H392" s="241">
        <v>36.899999999999999</v>
      </c>
      <c r="I392" s="242"/>
      <c r="J392" s="243">
        <f>ROUND(I392*H392,2)</f>
        <v>0</v>
      </c>
      <c r="K392" s="244"/>
      <c r="L392" s="44"/>
      <c r="M392" s="245" t="s">
        <v>1</v>
      </c>
      <c r="N392" s="246" t="s">
        <v>45</v>
      </c>
      <c r="O392" s="91"/>
      <c r="P392" s="247">
        <f>O392*H392</f>
        <v>0</v>
      </c>
      <c r="Q392" s="247">
        <v>0.0011999999999999999</v>
      </c>
      <c r="R392" s="247">
        <f>Q392*H392</f>
        <v>0.044279999999999993</v>
      </c>
      <c r="S392" s="247">
        <v>0</v>
      </c>
      <c r="T392" s="24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9" t="s">
        <v>280</v>
      </c>
      <c r="AT392" s="249" t="s">
        <v>236</v>
      </c>
      <c r="AU392" s="249" t="s">
        <v>87</v>
      </c>
      <c r="AY392" s="17" t="s">
        <v>235</v>
      </c>
      <c r="BE392" s="250">
        <f>IF(N392="základní",J392,0)</f>
        <v>0</v>
      </c>
      <c r="BF392" s="250">
        <f>IF(N392="snížená",J392,0)</f>
        <v>0</v>
      </c>
      <c r="BG392" s="250">
        <f>IF(N392="zákl. přenesená",J392,0)</f>
        <v>0</v>
      </c>
      <c r="BH392" s="250">
        <f>IF(N392="sníž. přenesená",J392,0)</f>
        <v>0</v>
      </c>
      <c r="BI392" s="250">
        <f>IF(N392="nulová",J392,0)</f>
        <v>0</v>
      </c>
      <c r="BJ392" s="17" t="s">
        <v>87</v>
      </c>
      <c r="BK392" s="250">
        <f>ROUND(I392*H392,2)</f>
        <v>0</v>
      </c>
      <c r="BL392" s="17" t="s">
        <v>280</v>
      </c>
      <c r="BM392" s="249" t="s">
        <v>549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546</v>
      </c>
      <c r="G393" s="252"/>
      <c r="H393" s="256">
        <v>36.899999999999999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3" customFormat="1">
      <c r="A394" s="13"/>
      <c r="B394" s="263"/>
      <c r="C394" s="264"/>
      <c r="D394" s="253" t="s">
        <v>241</v>
      </c>
      <c r="E394" s="265" t="s">
        <v>1</v>
      </c>
      <c r="F394" s="266" t="s">
        <v>243</v>
      </c>
      <c r="G394" s="264"/>
      <c r="H394" s="267">
        <v>36.899999999999999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3" t="s">
        <v>241</v>
      </c>
      <c r="AU394" s="273" t="s">
        <v>87</v>
      </c>
      <c r="AV394" s="13" t="s">
        <v>240</v>
      </c>
      <c r="AW394" s="13" t="s">
        <v>36</v>
      </c>
      <c r="AX394" s="13" t="s">
        <v>87</v>
      </c>
      <c r="AY394" s="273" t="s">
        <v>235</v>
      </c>
    </row>
    <row r="395" s="2" customFormat="1" ht="16.5" customHeight="1">
      <c r="A395" s="38"/>
      <c r="B395" s="39"/>
      <c r="C395" s="237" t="s">
        <v>550</v>
      </c>
      <c r="D395" s="237" t="s">
        <v>236</v>
      </c>
      <c r="E395" s="238" t="s">
        <v>551</v>
      </c>
      <c r="F395" s="239" t="s">
        <v>552</v>
      </c>
      <c r="G395" s="240" t="s">
        <v>246</v>
      </c>
      <c r="H395" s="241">
        <v>0.254</v>
      </c>
      <c r="I395" s="242"/>
      <c r="J395" s="243">
        <f>ROUND(I395*H395,2)</f>
        <v>0</v>
      </c>
      <c r="K395" s="244"/>
      <c r="L395" s="44"/>
      <c r="M395" s="245" t="s">
        <v>1</v>
      </c>
      <c r="N395" s="246" t="s">
        <v>45</v>
      </c>
      <c r="O395" s="91"/>
      <c r="P395" s="247">
        <f>O395*H395</f>
        <v>0</v>
      </c>
      <c r="Q395" s="247">
        <v>0</v>
      </c>
      <c r="R395" s="247">
        <f>Q395*H395</f>
        <v>0</v>
      </c>
      <c r="S395" s="247">
        <v>0</v>
      </c>
      <c r="T395" s="24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9" t="s">
        <v>280</v>
      </c>
      <c r="AT395" s="249" t="s">
        <v>236</v>
      </c>
      <c r="AU395" s="249" t="s">
        <v>87</v>
      </c>
      <c r="AY395" s="17" t="s">
        <v>235</v>
      </c>
      <c r="BE395" s="250">
        <f>IF(N395="základní",J395,0)</f>
        <v>0</v>
      </c>
      <c r="BF395" s="250">
        <f>IF(N395="snížená",J395,0)</f>
        <v>0</v>
      </c>
      <c r="BG395" s="250">
        <f>IF(N395="zákl. přenesená",J395,0)</f>
        <v>0</v>
      </c>
      <c r="BH395" s="250">
        <f>IF(N395="sníž. přenesená",J395,0)</f>
        <v>0</v>
      </c>
      <c r="BI395" s="250">
        <f>IF(N395="nulová",J395,0)</f>
        <v>0</v>
      </c>
      <c r="BJ395" s="17" t="s">
        <v>87</v>
      </c>
      <c r="BK395" s="250">
        <f>ROUND(I395*H395,2)</f>
        <v>0</v>
      </c>
      <c r="BL395" s="17" t="s">
        <v>280</v>
      </c>
      <c r="BM395" s="249" t="s">
        <v>553</v>
      </c>
    </row>
    <row r="396" s="11" customFormat="1" ht="25.92" customHeight="1">
      <c r="A396" s="11"/>
      <c r="B396" s="223"/>
      <c r="C396" s="224"/>
      <c r="D396" s="225" t="s">
        <v>79</v>
      </c>
      <c r="E396" s="226" t="s">
        <v>554</v>
      </c>
      <c r="F396" s="226" t="s">
        <v>555</v>
      </c>
      <c r="G396" s="224"/>
      <c r="H396" s="224"/>
      <c r="I396" s="227"/>
      <c r="J396" s="228">
        <f>BK396</f>
        <v>0</v>
      </c>
      <c r="K396" s="224"/>
      <c r="L396" s="229"/>
      <c r="M396" s="230"/>
      <c r="N396" s="231"/>
      <c r="O396" s="231"/>
      <c r="P396" s="232">
        <f>SUM(P397:P418)</f>
        <v>0</v>
      </c>
      <c r="Q396" s="231"/>
      <c r="R396" s="232">
        <f>SUM(R397:R418)</f>
        <v>0.28800999999999999</v>
      </c>
      <c r="S396" s="231"/>
      <c r="T396" s="233">
        <f>SUM(T397:T418)</f>
        <v>0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R396" s="234" t="s">
        <v>89</v>
      </c>
      <c r="AT396" s="235" t="s">
        <v>79</v>
      </c>
      <c r="AU396" s="235" t="s">
        <v>80</v>
      </c>
      <c r="AY396" s="234" t="s">
        <v>235</v>
      </c>
      <c r="BK396" s="236">
        <f>SUM(BK397:BK418)</f>
        <v>0</v>
      </c>
    </row>
    <row r="397" s="2" customFormat="1" ht="16.5" customHeight="1">
      <c r="A397" s="38"/>
      <c r="B397" s="39"/>
      <c r="C397" s="237" t="s">
        <v>402</v>
      </c>
      <c r="D397" s="237" t="s">
        <v>236</v>
      </c>
      <c r="E397" s="238" t="s">
        <v>556</v>
      </c>
      <c r="F397" s="239" t="s">
        <v>557</v>
      </c>
      <c r="G397" s="240" t="s">
        <v>558</v>
      </c>
      <c r="H397" s="241">
        <v>3</v>
      </c>
      <c r="I397" s="242"/>
      <c r="J397" s="243">
        <f>ROUND(I397*H397,2)</f>
        <v>0</v>
      </c>
      <c r="K397" s="244"/>
      <c r="L397" s="44"/>
      <c r="M397" s="245" t="s">
        <v>1</v>
      </c>
      <c r="N397" s="246" t="s">
        <v>45</v>
      </c>
      <c r="O397" s="91"/>
      <c r="P397" s="247">
        <f>O397*H397</f>
        <v>0</v>
      </c>
      <c r="Q397" s="247">
        <v>0.01933</v>
      </c>
      <c r="R397" s="247">
        <f>Q397*H397</f>
        <v>0.05799</v>
      </c>
      <c r="S397" s="247">
        <v>0</v>
      </c>
      <c r="T397" s="24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9" t="s">
        <v>280</v>
      </c>
      <c r="AT397" s="249" t="s">
        <v>236</v>
      </c>
      <c r="AU397" s="249" t="s">
        <v>87</v>
      </c>
      <c r="AY397" s="17" t="s">
        <v>235</v>
      </c>
      <c r="BE397" s="250">
        <f>IF(N397="základní",J397,0)</f>
        <v>0</v>
      </c>
      <c r="BF397" s="250">
        <f>IF(N397="snížená",J397,0)</f>
        <v>0</v>
      </c>
      <c r="BG397" s="250">
        <f>IF(N397="zákl. přenesená",J397,0)</f>
        <v>0</v>
      </c>
      <c r="BH397" s="250">
        <f>IF(N397="sníž. přenesená",J397,0)</f>
        <v>0</v>
      </c>
      <c r="BI397" s="250">
        <f>IF(N397="nulová",J397,0)</f>
        <v>0</v>
      </c>
      <c r="BJ397" s="17" t="s">
        <v>87</v>
      </c>
      <c r="BK397" s="250">
        <f>ROUND(I397*H397,2)</f>
        <v>0</v>
      </c>
      <c r="BL397" s="17" t="s">
        <v>280</v>
      </c>
      <c r="BM397" s="249" t="s">
        <v>559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560</v>
      </c>
      <c r="G398" s="252"/>
      <c r="H398" s="256">
        <v>3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87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3" customFormat="1">
      <c r="A399" s="13"/>
      <c r="B399" s="263"/>
      <c r="C399" s="264"/>
      <c r="D399" s="253" t="s">
        <v>241</v>
      </c>
      <c r="E399" s="265" t="s">
        <v>1</v>
      </c>
      <c r="F399" s="266" t="s">
        <v>243</v>
      </c>
      <c r="G399" s="264"/>
      <c r="H399" s="267">
        <v>3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3" t="s">
        <v>241</v>
      </c>
      <c r="AU399" s="273" t="s">
        <v>87</v>
      </c>
      <c r="AV399" s="13" t="s">
        <v>240</v>
      </c>
      <c r="AW399" s="13" t="s">
        <v>36</v>
      </c>
      <c r="AX399" s="13" t="s">
        <v>87</v>
      </c>
      <c r="AY399" s="273" t="s">
        <v>235</v>
      </c>
    </row>
    <row r="400" s="2" customFormat="1" ht="16.5" customHeight="1">
      <c r="A400" s="38"/>
      <c r="B400" s="39"/>
      <c r="C400" s="237" t="s">
        <v>561</v>
      </c>
      <c r="D400" s="237" t="s">
        <v>236</v>
      </c>
      <c r="E400" s="238" t="s">
        <v>562</v>
      </c>
      <c r="F400" s="239" t="s">
        <v>563</v>
      </c>
      <c r="G400" s="240" t="s">
        <v>558</v>
      </c>
      <c r="H400" s="241">
        <v>7</v>
      </c>
      <c r="I400" s="242"/>
      <c r="J400" s="243">
        <f>ROUND(I400*H400,2)</f>
        <v>0</v>
      </c>
      <c r="K400" s="244"/>
      <c r="L400" s="44"/>
      <c r="M400" s="245" t="s">
        <v>1</v>
      </c>
      <c r="N400" s="246" t="s">
        <v>45</v>
      </c>
      <c r="O400" s="91"/>
      <c r="P400" s="247">
        <f>O400*H400</f>
        <v>0</v>
      </c>
      <c r="Q400" s="247">
        <v>0.019460000000000002</v>
      </c>
      <c r="R400" s="247">
        <f>Q400*H400</f>
        <v>0.13622000000000001</v>
      </c>
      <c r="S400" s="247">
        <v>0</v>
      </c>
      <c r="T400" s="24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9" t="s">
        <v>280</v>
      </c>
      <c r="AT400" s="249" t="s">
        <v>236</v>
      </c>
      <c r="AU400" s="249" t="s">
        <v>87</v>
      </c>
      <c r="AY400" s="17" t="s">
        <v>235</v>
      </c>
      <c r="BE400" s="250">
        <f>IF(N400="základní",J400,0)</f>
        <v>0</v>
      </c>
      <c r="BF400" s="250">
        <f>IF(N400="snížená",J400,0)</f>
        <v>0</v>
      </c>
      <c r="BG400" s="250">
        <f>IF(N400="zákl. přenesená",J400,0)</f>
        <v>0</v>
      </c>
      <c r="BH400" s="250">
        <f>IF(N400="sníž. přenesená",J400,0)</f>
        <v>0</v>
      </c>
      <c r="BI400" s="250">
        <f>IF(N400="nulová",J400,0)</f>
        <v>0</v>
      </c>
      <c r="BJ400" s="17" t="s">
        <v>87</v>
      </c>
      <c r="BK400" s="250">
        <f>ROUND(I400*H400,2)</f>
        <v>0</v>
      </c>
      <c r="BL400" s="17" t="s">
        <v>280</v>
      </c>
      <c r="BM400" s="249" t="s">
        <v>564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565</v>
      </c>
      <c r="G401" s="252"/>
      <c r="H401" s="256">
        <v>7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3" customFormat="1">
      <c r="A402" s="13"/>
      <c r="B402" s="263"/>
      <c r="C402" s="264"/>
      <c r="D402" s="253" t="s">
        <v>241</v>
      </c>
      <c r="E402" s="265" t="s">
        <v>1</v>
      </c>
      <c r="F402" s="266" t="s">
        <v>243</v>
      </c>
      <c r="G402" s="264"/>
      <c r="H402" s="267">
        <v>7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3" t="s">
        <v>241</v>
      </c>
      <c r="AU402" s="273" t="s">
        <v>87</v>
      </c>
      <c r="AV402" s="13" t="s">
        <v>240</v>
      </c>
      <c r="AW402" s="13" t="s">
        <v>36</v>
      </c>
      <c r="AX402" s="13" t="s">
        <v>87</v>
      </c>
      <c r="AY402" s="273" t="s">
        <v>235</v>
      </c>
    </row>
    <row r="403" s="2" customFormat="1" ht="16.5" customHeight="1">
      <c r="A403" s="38"/>
      <c r="B403" s="39"/>
      <c r="C403" s="237" t="s">
        <v>408</v>
      </c>
      <c r="D403" s="237" t="s">
        <v>236</v>
      </c>
      <c r="E403" s="238" t="s">
        <v>566</v>
      </c>
      <c r="F403" s="239" t="s">
        <v>567</v>
      </c>
      <c r="G403" s="240" t="s">
        <v>558</v>
      </c>
      <c r="H403" s="241">
        <v>3</v>
      </c>
      <c r="I403" s="242"/>
      <c r="J403" s="243">
        <f>ROUND(I403*H403,2)</f>
        <v>0</v>
      </c>
      <c r="K403" s="244"/>
      <c r="L403" s="44"/>
      <c r="M403" s="245" t="s">
        <v>1</v>
      </c>
      <c r="N403" s="246" t="s">
        <v>45</v>
      </c>
      <c r="O403" s="91"/>
      <c r="P403" s="247">
        <f>O403*H403</f>
        <v>0</v>
      </c>
      <c r="Q403" s="247">
        <v>0.024500000000000001</v>
      </c>
      <c r="R403" s="247">
        <f>Q403*H403</f>
        <v>0.07350000000000001</v>
      </c>
      <c r="S403" s="247">
        <v>0</v>
      </c>
      <c r="T403" s="24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9" t="s">
        <v>280</v>
      </c>
      <c r="AT403" s="249" t="s">
        <v>236</v>
      </c>
      <c r="AU403" s="249" t="s">
        <v>87</v>
      </c>
      <c r="AY403" s="17" t="s">
        <v>235</v>
      </c>
      <c r="BE403" s="250">
        <f>IF(N403="základní",J403,0)</f>
        <v>0</v>
      </c>
      <c r="BF403" s="250">
        <f>IF(N403="snížená",J403,0)</f>
        <v>0</v>
      </c>
      <c r="BG403" s="250">
        <f>IF(N403="zákl. přenesená",J403,0)</f>
        <v>0</v>
      </c>
      <c r="BH403" s="250">
        <f>IF(N403="sníž. přenesená",J403,0)</f>
        <v>0</v>
      </c>
      <c r="BI403" s="250">
        <f>IF(N403="nulová",J403,0)</f>
        <v>0</v>
      </c>
      <c r="BJ403" s="17" t="s">
        <v>87</v>
      </c>
      <c r="BK403" s="250">
        <f>ROUND(I403*H403,2)</f>
        <v>0</v>
      </c>
      <c r="BL403" s="17" t="s">
        <v>280</v>
      </c>
      <c r="BM403" s="249" t="s">
        <v>568</v>
      </c>
    </row>
    <row r="404" s="12" customFormat="1">
      <c r="A404" s="12"/>
      <c r="B404" s="251"/>
      <c r="C404" s="252"/>
      <c r="D404" s="253" t="s">
        <v>241</v>
      </c>
      <c r="E404" s="254" t="s">
        <v>1</v>
      </c>
      <c r="F404" s="255" t="s">
        <v>560</v>
      </c>
      <c r="G404" s="252"/>
      <c r="H404" s="256">
        <v>3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62" t="s">
        <v>241</v>
      </c>
      <c r="AU404" s="262" t="s">
        <v>87</v>
      </c>
      <c r="AV404" s="12" t="s">
        <v>89</v>
      </c>
      <c r="AW404" s="12" t="s">
        <v>36</v>
      </c>
      <c r="AX404" s="12" t="s">
        <v>80</v>
      </c>
      <c r="AY404" s="262" t="s">
        <v>235</v>
      </c>
    </row>
    <row r="405" s="13" customFormat="1">
      <c r="A405" s="13"/>
      <c r="B405" s="263"/>
      <c r="C405" s="264"/>
      <c r="D405" s="253" t="s">
        <v>241</v>
      </c>
      <c r="E405" s="265" t="s">
        <v>1</v>
      </c>
      <c r="F405" s="266" t="s">
        <v>243</v>
      </c>
      <c r="G405" s="264"/>
      <c r="H405" s="267">
        <v>3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3" t="s">
        <v>241</v>
      </c>
      <c r="AU405" s="273" t="s">
        <v>87</v>
      </c>
      <c r="AV405" s="13" t="s">
        <v>240</v>
      </c>
      <c r="AW405" s="13" t="s">
        <v>36</v>
      </c>
      <c r="AX405" s="13" t="s">
        <v>87</v>
      </c>
      <c r="AY405" s="273" t="s">
        <v>235</v>
      </c>
    </row>
    <row r="406" s="2" customFormat="1" ht="16.5" customHeight="1">
      <c r="A406" s="38"/>
      <c r="B406" s="39"/>
      <c r="C406" s="237" t="s">
        <v>569</v>
      </c>
      <c r="D406" s="237" t="s">
        <v>236</v>
      </c>
      <c r="E406" s="238" t="s">
        <v>570</v>
      </c>
      <c r="F406" s="239" t="s">
        <v>571</v>
      </c>
      <c r="G406" s="240" t="s">
        <v>558</v>
      </c>
      <c r="H406" s="241">
        <v>10</v>
      </c>
      <c r="I406" s="242"/>
      <c r="J406" s="243">
        <f>ROUND(I406*H406,2)</f>
        <v>0</v>
      </c>
      <c r="K406" s="244"/>
      <c r="L406" s="44"/>
      <c r="M406" s="245" t="s">
        <v>1</v>
      </c>
      <c r="N406" s="246" t="s">
        <v>45</v>
      </c>
      <c r="O406" s="91"/>
      <c r="P406" s="247">
        <f>O406*H406</f>
        <v>0</v>
      </c>
      <c r="Q406" s="247">
        <v>0.00156</v>
      </c>
      <c r="R406" s="247">
        <f>Q406*H406</f>
        <v>0.015599999999999999</v>
      </c>
      <c r="S406" s="247">
        <v>0</v>
      </c>
      <c r="T406" s="24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9" t="s">
        <v>280</v>
      </c>
      <c r="AT406" s="249" t="s">
        <v>236</v>
      </c>
      <c r="AU406" s="249" t="s">
        <v>87</v>
      </c>
      <c r="AY406" s="17" t="s">
        <v>235</v>
      </c>
      <c r="BE406" s="250">
        <f>IF(N406="základní",J406,0)</f>
        <v>0</v>
      </c>
      <c r="BF406" s="250">
        <f>IF(N406="snížená",J406,0)</f>
        <v>0</v>
      </c>
      <c r="BG406" s="250">
        <f>IF(N406="zákl. přenesená",J406,0)</f>
        <v>0</v>
      </c>
      <c r="BH406" s="250">
        <f>IF(N406="sníž. přenesená",J406,0)</f>
        <v>0</v>
      </c>
      <c r="BI406" s="250">
        <f>IF(N406="nulová",J406,0)</f>
        <v>0</v>
      </c>
      <c r="BJ406" s="17" t="s">
        <v>87</v>
      </c>
      <c r="BK406" s="250">
        <f>ROUND(I406*H406,2)</f>
        <v>0</v>
      </c>
      <c r="BL406" s="17" t="s">
        <v>280</v>
      </c>
      <c r="BM406" s="249" t="s">
        <v>572</v>
      </c>
    </row>
    <row r="407" s="12" customFormat="1">
      <c r="A407" s="12"/>
      <c r="B407" s="251"/>
      <c r="C407" s="252"/>
      <c r="D407" s="253" t="s">
        <v>241</v>
      </c>
      <c r="E407" s="254" t="s">
        <v>1</v>
      </c>
      <c r="F407" s="255" t="s">
        <v>573</v>
      </c>
      <c r="G407" s="252"/>
      <c r="H407" s="256">
        <v>10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62" t="s">
        <v>241</v>
      </c>
      <c r="AU407" s="262" t="s">
        <v>87</v>
      </c>
      <c r="AV407" s="12" t="s">
        <v>89</v>
      </c>
      <c r="AW407" s="12" t="s">
        <v>36</v>
      </c>
      <c r="AX407" s="12" t="s">
        <v>80</v>
      </c>
      <c r="AY407" s="262" t="s">
        <v>235</v>
      </c>
    </row>
    <row r="408" s="13" customFormat="1">
      <c r="A408" s="13"/>
      <c r="B408" s="263"/>
      <c r="C408" s="264"/>
      <c r="D408" s="253" t="s">
        <v>241</v>
      </c>
      <c r="E408" s="265" t="s">
        <v>1</v>
      </c>
      <c r="F408" s="266" t="s">
        <v>243</v>
      </c>
      <c r="G408" s="264"/>
      <c r="H408" s="267">
        <v>10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3" t="s">
        <v>241</v>
      </c>
      <c r="AU408" s="273" t="s">
        <v>87</v>
      </c>
      <c r="AV408" s="13" t="s">
        <v>240</v>
      </c>
      <c r="AW408" s="13" t="s">
        <v>36</v>
      </c>
      <c r="AX408" s="13" t="s">
        <v>87</v>
      </c>
      <c r="AY408" s="273" t="s">
        <v>235</v>
      </c>
    </row>
    <row r="409" s="2" customFormat="1" ht="16.5" customHeight="1">
      <c r="A409" s="38"/>
      <c r="B409" s="39"/>
      <c r="C409" s="237" t="s">
        <v>416</v>
      </c>
      <c r="D409" s="237" t="s">
        <v>236</v>
      </c>
      <c r="E409" s="238" t="s">
        <v>574</v>
      </c>
      <c r="F409" s="239" t="s">
        <v>575</v>
      </c>
      <c r="G409" s="240" t="s">
        <v>558</v>
      </c>
      <c r="H409" s="241">
        <v>1</v>
      </c>
      <c r="I409" s="242"/>
      <c r="J409" s="243">
        <f>ROUND(I409*H409,2)</f>
        <v>0</v>
      </c>
      <c r="K409" s="244"/>
      <c r="L409" s="44"/>
      <c r="M409" s="245" t="s">
        <v>1</v>
      </c>
      <c r="N409" s="246" t="s">
        <v>45</v>
      </c>
      <c r="O409" s="91"/>
      <c r="P409" s="247">
        <f>O409*H409</f>
        <v>0</v>
      </c>
      <c r="Q409" s="247">
        <v>0.0012999999999999999</v>
      </c>
      <c r="R409" s="247">
        <f>Q409*H409</f>
        <v>0.0012999999999999999</v>
      </c>
      <c r="S409" s="247">
        <v>0</v>
      </c>
      <c r="T409" s="24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9" t="s">
        <v>280</v>
      </c>
      <c r="AT409" s="249" t="s">
        <v>236</v>
      </c>
      <c r="AU409" s="249" t="s">
        <v>87</v>
      </c>
      <c r="AY409" s="17" t="s">
        <v>235</v>
      </c>
      <c r="BE409" s="250">
        <f>IF(N409="základní",J409,0)</f>
        <v>0</v>
      </c>
      <c r="BF409" s="250">
        <f>IF(N409="snížená",J409,0)</f>
        <v>0</v>
      </c>
      <c r="BG409" s="250">
        <f>IF(N409="zákl. přenesená",J409,0)</f>
        <v>0</v>
      </c>
      <c r="BH409" s="250">
        <f>IF(N409="sníž. přenesená",J409,0)</f>
        <v>0</v>
      </c>
      <c r="BI409" s="250">
        <f>IF(N409="nulová",J409,0)</f>
        <v>0</v>
      </c>
      <c r="BJ409" s="17" t="s">
        <v>87</v>
      </c>
      <c r="BK409" s="250">
        <f>ROUND(I409*H409,2)</f>
        <v>0</v>
      </c>
      <c r="BL409" s="17" t="s">
        <v>280</v>
      </c>
      <c r="BM409" s="249" t="s">
        <v>576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577</v>
      </c>
      <c r="G410" s="252"/>
      <c r="H410" s="256">
        <v>1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3" customFormat="1">
      <c r="A411" s="13"/>
      <c r="B411" s="263"/>
      <c r="C411" s="264"/>
      <c r="D411" s="253" t="s">
        <v>241</v>
      </c>
      <c r="E411" s="265" t="s">
        <v>1</v>
      </c>
      <c r="F411" s="266" t="s">
        <v>243</v>
      </c>
      <c r="G411" s="264"/>
      <c r="H411" s="267">
        <v>1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3" t="s">
        <v>241</v>
      </c>
      <c r="AU411" s="273" t="s">
        <v>87</v>
      </c>
      <c r="AV411" s="13" t="s">
        <v>240</v>
      </c>
      <c r="AW411" s="13" t="s">
        <v>36</v>
      </c>
      <c r="AX411" s="13" t="s">
        <v>87</v>
      </c>
      <c r="AY411" s="273" t="s">
        <v>235</v>
      </c>
    </row>
    <row r="412" s="2" customFormat="1" ht="16.5" customHeight="1">
      <c r="A412" s="38"/>
      <c r="B412" s="39"/>
      <c r="C412" s="237" t="s">
        <v>578</v>
      </c>
      <c r="D412" s="237" t="s">
        <v>236</v>
      </c>
      <c r="E412" s="238" t="s">
        <v>579</v>
      </c>
      <c r="F412" s="239" t="s">
        <v>580</v>
      </c>
      <c r="G412" s="240" t="s">
        <v>558</v>
      </c>
      <c r="H412" s="241">
        <v>1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0.0023</v>
      </c>
      <c r="R412" s="247">
        <f>Q412*H412</f>
        <v>0.0023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280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280</v>
      </c>
      <c r="BM412" s="249" t="s">
        <v>581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582</v>
      </c>
      <c r="G413" s="252"/>
      <c r="H413" s="256">
        <v>1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3" customFormat="1">
      <c r="A414" s="13"/>
      <c r="B414" s="263"/>
      <c r="C414" s="264"/>
      <c r="D414" s="253" t="s">
        <v>241</v>
      </c>
      <c r="E414" s="265" t="s">
        <v>1</v>
      </c>
      <c r="F414" s="266" t="s">
        <v>243</v>
      </c>
      <c r="G414" s="264"/>
      <c r="H414" s="267">
        <v>1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3" t="s">
        <v>241</v>
      </c>
      <c r="AU414" s="273" t="s">
        <v>87</v>
      </c>
      <c r="AV414" s="13" t="s">
        <v>240</v>
      </c>
      <c r="AW414" s="13" t="s">
        <v>36</v>
      </c>
      <c r="AX414" s="13" t="s">
        <v>87</v>
      </c>
      <c r="AY414" s="273" t="s">
        <v>235</v>
      </c>
    </row>
    <row r="415" s="2" customFormat="1" ht="16.5" customHeight="1">
      <c r="A415" s="38"/>
      <c r="B415" s="39"/>
      <c r="C415" s="237" t="s">
        <v>422</v>
      </c>
      <c r="D415" s="237" t="s">
        <v>236</v>
      </c>
      <c r="E415" s="238" t="s">
        <v>583</v>
      </c>
      <c r="F415" s="239" t="s">
        <v>584</v>
      </c>
      <c r="G415" s="240" t="s">
        <v>558</v>
      </c>
      <c r="H415" s="241">
        <v>1</v>
      </c>
      <c r="I415" s="242"/>
      <c r="J415" s="243">
        <f>ROUND(I415*H415,2)</f>
        <v>0</v>
      </c>
      <c r="K415" s="244"/>
      <c r="L415" s="44"/>
      <c r="M415" s="245" t="s">
        <v>1</v>
      </c>
      <c r="N415" s="246" t="s">
        <v>45</v>
      </c>
      <c r="O415" s="91"/>
      <c r="P415" s="247">
        <f>O415*H415</f>
        <v>0</v>
      </c>
      <c r="Q415" s="247">
        <v>0.0011000000000000001</v>
      </c>
      <c r="R415" s="247">
        <f>Q415*H415</f>
        <v>0.0011000000000000001</v>
      </c>
      <c r="S415" s="247">
        <v>0</v>
      </c>
      <c r="T415" s="24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9" t="s">
        <v>280</v>
      </c>
      <c r="AT415" s="249" t="s">
        <v>236</v>
      </c>
      <c r="AU415" s="249" t="s">
        <v>87</v>
      </c>
      <c r="AY415" s="17" t="s">
        <v>235</v>
      </c>
      <c r="BE415" s="250">
        <f>IF(N415="základní",J415,0)</f>
        <v>0</v>
      </c>
      <c r="BF415" s="250">
        <f>IF(N415="snížená",J415,0)</f>
        <v>0</v>
      </c>
      <c r="BG415" s="250">
        <f>IF(N415="zákl. přenesená",J415,0)</f>
        <v>0</v>
      </c>
      <c r="BH415" s="250">
        <f>IF(N415="sníž. přenesená",J415,0)</f>
        <v>0</v>
      </c>
      <c r="BI415" s="250">
        <f>IF(N415="nulová",J415,0)</f>
        <v>0</v>
      </c>
      <c r="BJ415" s="17" t="s">
        <v>87</v>
      </c>
      <c r="BK415" s="250">
        <f>ROUND(I415*H415,2)</f>
        <v>0</v>
      </c>
      <c r="BL415" s="17" t="s">
        <v>280</v>
      </c>
      <c r="BM415" s="249" t="s">
        <v>585</v>
      </c>
    </row>
    <row r="416" s="12" customFormat="1">
      <c r="A416" s="12"/>
      <c r="B416" s="251"/>
      <c r="C416" s="252"/>
      <c r="D416" s="253" t="s">
        <v>241</v>
      </c>
      <c r="E416" s="254" t="s">
        <v>1</v>
      </c>
      <c r="F416" s="255" t="s">
        <v>586</v>
      </c>
      <c r="G416" s="252"/>
      <c r="H416" s="256">
        <v>1</v>
      </c>
      <c r="I416" s="257"/>
      <c r="J416" s="252"/>
      <c r="K416" s="252"/>
      <c r="L416" s="258"/>
      <c r="M416" s="259"/>
      <c r="N416" s="260"/>
      <c r="O416" s="260"/>
      <c r="P416" s="260"/>
      <c r="Q416" s="260"/>
      <c r="R416" s="260"/>
      <c r="S416" s="260"/>
      <c r="T416" s="26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62" t="s">
        <v>241</v>
      </c>
      <c r="AU416" s="262" t="s">
        <v>87</v>
      </c>
      <c r="AV416" s="12" t="s">
        <v>89</v>
      </c>
      <c r="AW416" s="12" t="s">
        <v>36</v>
      </c>
      <c r="AX416" s="12" t="s">
        <v>80</v>
      </c>
      <c r="AY416" s="262" t="s">
        <v>235</v>
      </c>
    </row>
    <row r="417" s="13" customFormat="1">
      <c r="A417" s="13"/>
      <c r="B417" s="263"/>
      <c r="C417" s="264"/>
      <c r="D417" s="253" t="s">
        <v>241</v>
      </c>
      <c r="E417" s="265" t="s">
        <v>1</v>
      </c>
      <c r="F417" s="266" t="s">
        <v>243</v>
      </c>
      <c r="G417" s="264"/>
      <c r="H417" s="267">
        <v>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3" t="s">
        <v>241</v>
      </c>
      <c r="AU417" s="273" t="s">
        <v>87</v>
      </c>
      <c r="AV417" s="13" t="s">
        <v>240</v>
      </c>
      <c r="AW417" s="13" t="s">
        <v>36</v>
      </c>
      <c r="AX417" s="13" t="s">
        <v>87</v>
      </c>
      <c r="AY417" s="273" t="s">
        <v>235</v>
      </c>
    </row>
    <row r="418" s="2" customFormat="1" ht="16.5" customHeight="1">
      <c r="A418" s="38"/>
      <c r="B418" s="39"/>
      <c r="C418" s="237" t="s">
        <v>587</v>
      </c>
      <c r="D418" s="237" t="s">
        <v>236</v>
      </c>
      <c r="E418" s="238" t="s">
        <v>588</v>
      </c>
      <c r="F418" s="239" t="s">
        <v>589</v>
      </c>
      <c r="G418" s="240" t="s">
        <v>246</v>
      </c>
      <c r="H418" s="241">
        <v>0.28799999999999998</v>
      </c>
      <c r="I418" s="242"/>
      <c r="J418" s="243">
        <f>ROUND(I418*H418,2)</f>
        <v>0</v>
      </c>
      <c r="K418" s="244"/>
      <c r="L418" s="44"/>
      <c r="M418" s="245" t="s">
        <v>1</v>
      </c>
      <c r="N418" s="246" t="s">
        <v>45</v>
      </c>
      <c r="O418" s="91"/>
      <c r="P418" s="247">
        <f>O418*H418</f>
        <v>0</v>
      </c>
      <c r="Q418" s="247">
        <v>0</v>
      </c>
      <c r="R418" s="247">
        <f>Q418*H418</f>
        <v>0</v>
      </c>
      <c r="S418" s="247">
        <v>0</v>
      </c>
      <c r="T418" s="24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9" t="s">
        <v>280</v>
      </c>
      <c r="AT418" s="249" t="s">
        <v>236</v>
      </c>
      <c r="AU418" s="249" t="s">
        <v>87</v>
      </c>
      <c r="AY418" s="17" t="s">
        <v>235</v>
      </c>
      <c r="BE418" s="250">
        <f>IF(N418="základní",J418,0)</f>
        <v>0</v>
      </c>
      <c r="BF418" s="250">
        <f>IF(N418="snížená",J418,0)</f>
        <v>0</v>
      </c>
      <c r="BG418" s="250">
        <f>IF(N418="zákl. přenesená",J418,0)</f>
        <v>0</v>
      </c>
      <c r="BH418" s="250">
        <f>IF(N418="sníž. přenesená",J418,0)</f>
        <v>0</v>
      </c>
      <c r="BI418" s="250">
        <f>IF(N418="nulová",J418,0)</f>
        <v>0</v>
      </c>
      <c r="BJ418" s="17" t="s">
        <v>87</v>
      </c>
      <c r="BK418" s="250">
        <f>ROUND(I418*H418,2)</f>
        <v>0</v>
      </c>
      <c r="BL418" s="17" t="s">
        <v>280</v>
      </c>
      <c r="BM418" s="249" t="s">
        <v>590</v>
      </c>
    </row>
    <row r="419" s="11" customFormat="1" ht="25.92" customHeight="1">
      <c r="A419" s="11"/>
      <c r="B419" s="223"/>
      <c r="C419" s="224"/>
      <c r="D419" s="225" t="s">
        <v>79</v>
      </c>
      <c r="E419" s="226" t="s">
        <v>591</v>
      </c>
      <c r="F419" s="226" t="s">
        <v>592</v>
      </c>
      <c r="G419" s="224"/>
      <c r="H419" s="224"/>
      <c r="I419" s="227"/>
      <c r="J419" s="228">
        <f>BK419</f>
        <v>0</v>
      </c>
      <c r="K419" s="224"/>
      <c r="L419" s="229"/>
      <c r="M419" s="230"/>
      <c r="N419" s="231"/>
      <c r="O419" s="231"/>
      <c r="P419" s="232">
        <f>SUM(P420:P424)</f>
        <v>0</v>
      </c>
      <c r="Q419" s="231"/>
      <c r="R419" s="232">
        <f>SUM(R420:R424)</f>
        <v>0.0055799999999999999</v>
      </c>
      <c r="S419" s="231"/>
      <c r="T419" s="233">
        <f>SUM(T420:T424)</f>
        <v>0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R419" s="234" t="s">
        <v>89</v>
      </c>
      <c r="AT419" s="235" t="s">
        <v>79</v>
      </c>
      <c r="AU419" s="235" t="s">
        <v>80</v>
      </c>
      <c r="AY419" s="234" t="s">
        <v>235</v>
      </c>
      <c r="BK419" s="236">
        <f>SUM(BK420:BK424)</f>
        <v>0</v>
      </c>
    </row>
    <row r="420" s="2" customFormat="1" ht="16.5" customHeight="1">
      <c r="A420" s="38"/>
      <c r="B420" s="39"/>
      <c r="C420" s="237" t="s">
        <v>429</v>
      </c>
      <c r="D420" s="237" t="s">
        <v>236</v>
      </c>
      <c r="E420" s="238" t="s">
        <v>593</v>
      </c>
      <c r="F420" s="239" t="s">
        <v>594</v>
      </c>
      <c r="G420" s="240" t="s">
        <v>239</v>
      </c>
      <c r="H420" s="241">
        <v>6</v>
      </c>
      <c r="I420" s="242"/>
      <c r="J420" s="243">
        <f>ROUND(I420*H420,2)</f>
        <v>0</v>
      </c>
      <c r="K420" s="244"/>
      <c r="L420" s="44"/>
      <c r="M420" s="245" t="s">
        <v>1</v>
      </c>
      <c r="N420" s="246" t="s">
        <v>45</v>
      </c>
      <c r="O420" s="91"/>
      <c r="P420" s="247">
        <f>O420*H420</f>
        <v>0</v>
      </c>
      <c r="Q420" s="247">
        <v>3.0000000000000001E-05</v>
      </c>
      <c r="R420" s="247">
        <f>Q420*H420</f>
        <v>0.00018000000000000001</v>
      </c>
      <c r="S420" s="247">
        <v>0</v>
      </c>
      <c r="T420" s="24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9" t="s">
        <v>280</v>
      </c>
      <c r="AT420" s="249" t="s">
        <v>236</v>
      </c>
      <c r="AU420" s="249" t="s">
        <v>87</v>
      </c>
      <c r="AY420" s="17" t="s">
        <v>235</v>
      </c>
      <c r="BE420" s="250">
        <f>IF(N420="základní",J420,0)</f>
        <v>0</v>
      </c>
      <c r="BF420" s="250">
        <f>IF(N420="snížená",J420,0)</f>
        <v>0</v>
      </c>
      <c r="BG420" s="250">
        <f>IF(N420="zákl. přenesená",J420,0)</f>
        <v>0</v>
      </c>
      <c r="BH420" s="250">
        <f>IF(N420="sníž. přenesená",J420,0)</f>
        <v>0</v>
      </c>
      <c r="BI420" s="250">
        <f>IF(N420="nulová",J420,0)</f>
        <v>0</v>
      </c>
      <c r="BJ420" s="17" t="s">
        <v>87</v>
      </c>
      <c r="BK420" s="250">
        <f>ROUND(I420*H420,2)</f>
        <v>0</v>
      </c>
      <c r="BL420" s="17" t="s">
        <v>280</v>
      </c>
      <c r="BM420" s="249" t="s">
        <v>595</v>
      </c>
    </row>
    <row r="421" s="14" customFormat="1">
      <c r="A421" s="14"/>
      <c r="B421" s="277"/>
      <c r="C421" s="278"/>
      <c r="D421" s="253" t="s">
        <v>241</v>
      </c>
      <c r="E421" s="279" t="s">
        <v>1</v>
      </c>
      <c r="F421" s="280" t="s">
        <v>596</v>
      </c>
      <c r="G421" s="278"/>
      <c r="H421" s="279" t="s">
        <v>1</v>
      </c>
      <c r="I421" s="281"/>
      <c r="J421" s="278"/>
      <c r="K421" s="278"/>
      <c r="L421" s="282"/>
      <c r="M421" s="283"/>
      <c r="N421" s="284"/>
      <c r="O421" s="284"/>
      <c r="P421" s="284"/>
      <c r="Q421" s="284"/>
      <c r="R421" s="284"/>
      <c r="S421" s="284"/>
      <c r="T421" s="28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6" t="s">
        <v>241</v>
      </c>
      <c r="AU421" s="286" t="s">
        <v>87</v>
      </c>
      <c r="AV421" s="14" t="s">
        <v>87</v>
      </c>
      <c r="AW421" s="14" t="s">
        <v>36</v>
      </c>
      <c r="AX421" s="14" t="s">
        <v>80</v>
      </c>
      <c r="AY421" s="286" t="s">
        <v>235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247</v>
      </c>
      <c r="G422" s="252"/>
      <c r="H422" s="256">
        <v>6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87</v>
      </c>
      <c r="AY422" s="262" t="s">
        <v>235</v>
      </c>
    </row>
    <row r="423" s="2" customFormat="1" ht="16.5" customHeight="1">
      <c r="A423" s="38"/>
      <c r="B423" s="39"/>
      <c r="C423" s="287" t="s">
        <v>597</v>
      </c>
      <c r="D423" s="287" t="s">
        <v>598</v>
      </c>
      <c r="E423" s="288" t="s">
        <v>599</v>
      </c>
      <c r="F423" s="289" t="s">
        <v>600</v>
      </c>
      <c r="G423" s="290" t="s">
        <v>239</v>
      </c>
      <c r="H423" s="291">
        <v>6</v>
      </c>
      <c r="I423" s="292"/>
      <c r="J423" s="293">
        <f>ROUND(I423*H423,2)</f>
        <v>0</v>
      </c>
      <c r="K423" s="294"/>
      <c r="L423" s="295"/>
      <c r="M423" s="296" t="s">
        <v>1</v>
      </c>
      <c r="N423" s="297" t="s">
        <v>45</v>
      </c>
      <c r="O423" s="91"/>
      <c r="P423" s="247">
        <f>O423*H423</f>
        <v>0</v>
      </c>
      <c r="Q423" s="247">
        <v>0.00089999999999999998</v>
      </c>
      <c r="R423" s="247">
        <f>Q423*H423</f>
        <v>0.0054000000000000003</v>
      </c>
      <c r="S423" s="247">
        <v>0</v>
      </c>
      <c r="T423" s="24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9" t="s">
        <v>321</v>
      </c>
      <c r="AT423" s="249" t="s">
        <v>598</v>
      </c>
      <c r="AU423" s="249" t="s">
        <v>87</v>
      </c>
      <c r="AY423" s="17" t="s">
        <v>235</v>
      </c>
      <c r="BE423" s="250">
        <f>IF(N423="základní",J423,0)</f>
        <v>0</v>
      </c>
      <c r="BF423" s="250">
        <f>IF(N423="snížená",J423,0)</f>
        <v>0</v>
      </c>
      <c r="BG423" s="250">
        <f>IF(N423="zákl. přenesená",J423,0)</f>
        <v>0</v>
      </c>
      <c r="BH423" s="250">
        <f>IF(N423="sníž. přenesená",J423,0)</f>
        <v>0</v>
      </c>
      <c r="BI423" s="250">
        <f>IF(N423="nulová",J423,0)</f>
        <v>0</v>
      </c>
      <c r="BJ423" s="17" t="s">
        <v>87</v>
      </c>
      <c r="BK423" s="250">
        <f>ROUND(I423*H423,2)</f>
        <v>0</v>
      </c>
      <c r="BL423" s="17" t="s">
        <v>280</v>
      </c>
      <c r="BM423" s="249" t="s">
        <v>601</v>
      </c>
    </row>
    <row r="424" s="2" customFormat="1" ht="21.75" customHeight="1">
      <c r="A424" s="38"/>
      <c r="B424" s="39"/>
      <c r="C424" s="237" t="s">
        <v>434</v>
      </c>
      <c r="D424" s="237" t="s">
        <v>236</v>
      </c>
      <c r="E424" s="238" t="s">
        <v>602</v>
      </c>
      <c r="F424" s="239" t="s">
        <v>603</v>
      </c>
      <c r="G424" s="240" t="s">
        <v>246</v>
      </c>
      <c r="H424" s="241">
        <v>0.0060000000000000001</v>
      </c>
      <c r="I424" s="242"/>
      <c r="J424" s="243">
        <f>ROUND(I424*H424,2)</f>
        <v>0</v>
      </c>
      <c r="K424" s="244"/>
      <c r="L424" s="44"/>
      <c r="M424" s="245" t="s">
        <v>1</v>
      </c>
      <c r="N424" s="246" t="s">
        <v>45</v>
      </c>
      <c r="O424" s="91"/>
      <c r="P424" s="247">
        <f>O424*H424</f>
        <v>0</v>
      </c>
      <c r="Q424" s="247">
        <v>0</v>
      </c>
      <c r="R424" s="247">
        <f>Q424*H424</f>
        <v>0</v>
      </c>
      <c r="S424" s="247">
        <v>0</v>
      </c>
      <c r="T424" s="24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9" t="s">
        <v>280</v>
      </c>
      <c r="AT424" s="249" t="s">
        <v>236</v>
      </c>
      <c r="AU424" s="249" t="s">
        <v>87</v>
      </c>
      <c r="AY424" s="17" t="s">
        <v>235</v>
      </c>
      <c r="BE424" s="250">
        <f>IF(N424="základní",J424,0)</f>
        <v>0</v>
      </c>
      <c r="BF424" s="250">
        <f>IF(N424="snížená",J424,0)</f>
        <v>0</v>
      </c>
      <c r="BG424" s="250">
        <f>IF(N424="zákl. přenesená",J424,0)</f>
        <v>0</v>
      </c>
      <c r="BH424" s="250">
        <f>IF(N424="sníž. přenesená",J424,0)</f>
        <v>0</v>
      </c>
      <c r="BI424" s="250">
        <f>IF(N424="nulová",J424,0)</f>
        <v>0</v>
      </c>
      <c r="BJ424" s="17" t="s">
        <v>87</v>
      </c>
      <c r="BK424" s="250">
        <f>ROUND(I424*H424,2)</f>
        <v>0</v>
      </c>
      <c r="BL424" s="17" t="s">
        <v>280</v>
      </c>
      <c r="BM424" s="249" t="s">
        <v>604</v>
      </c>
    </row>
    <row r="425" s="11" customFormat="1" ht="25.92" customHeight="1">
      <c r="A425" s="11"/>
      <c r="B425" s="223"/>
      <c r="C425" s="224"/>
      <c r="D425" s="225" t="s">
        <v>79</v>
      </c>
      <c r="E425" s="226" t="s">
        <v>605</v>
      </c>
      <c r="F425" s="226" t="s">
        <v>606</v>
      </c>
      <c r="G425" s="224"/>
      <c r="H425" s="224"/>
      <c r="I425" s="227"/>
      <c r="J425" s="228">
        <f>BK425</f>
        <v>0</v>
      </c>
      <c r="K425" s="224"/>
      <c r="L425" s="229"/>
      <c r="M425" s="230"/>
      <c r="N425" s="231"/>
      <c r="O425" s="231"/>
      <c r="P425" s="232">
        <f>SUM(P426:P520)</f>
        <v>0</v>
      </c>
      <c r="Q425" s="231"/>
      <c r="R425" s="232">
        <f>SUM(R426:R520)</f>
        <v>0.83884000000000014</v>
      </c>
      <c r="S425" s="231"/>
      <c r="T425" s="233">
        <f>SUM(T426:T520)</f>
        <v>0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R425" s="234" t="s">
        <v>89</v>
      </c>
      <c r="AT425" s="235" t="s">
        <v>79</v>
      </c>
      <c r="AU425" s="235" t="s">
        <v>80</v>
      </c>
      <c r="AY425" s="234" t="s">
        <v>235</v>
      </c>
      <c r="BK425" s="236">
        <f>SUM(BK426:BK520)</f>
        <v>0</v>
      </c>
    </row>
    <row r="426" s="2" customFormat="1" ht="16.5" customHeight="1">
      <c r="A426" s="38"/>
      <c r="B426" s="39"/>
      <c r="C426" s="237" t="s">
        <v>607</v>
      </c>
      <c r="D426" s="237" t="s">
        <v>236</v>
      </c>
      <c r="E426" s="238" t="s">
        <v>608</v>
      </c>
      <c r="F426" s="239" t="s">
        <v>609</v>
      </c>
      <c r="G426" s="240" t="s">
        <v>239</v>
      </c>
      <c r="H426" s="241">
        <v>26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</v>
      </c>
      <c r="R426" s="247">
        <f>Q426*H426</f>
        <v>0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280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280</v>
      </c>
      <c r="BM426" s="249" t="s">
        <v>610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611</v>
      </c>
      <c r="G427" s="252"/>
      <c r="H427" s="256">
        <v>4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2" customFormat="1">
      <c r="A428" s="12"/>
      <c r="B428" s="251"/>
      <c r="C428" s="252"/>
      <c r="D428" s="253" t="s">
        <v>241</v>
      </c>
      <c r="E428" s="254" t="s">
        <v>1</v>
      </c>
      <c r="F428" s="255" t="s">
        <v>612</v>
      </c>
      <c r="G428" s="252"/>
      <c r="H428" s="256">
        <v>22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62" t="s">
        <v>241</v>
      </c>
      <c r="AU428" s="262" t="s">
        <v>87</v>
      </c>
      <c r="AV428" s="12" t="s">
        <v>89</v>
      </c>
      <c r="AW428" s="12" t="s">
        <v>36</v>
      </c>
      <c r="AX428" s="12" t="s">
        <v>80</v>
      </c>
      <c r="AY428" s="262" t="s">
        <v>235</v>
      </c>
    </row>
    <row r="429" s="13" customFormat="1">
      <c r="A429" s="13"/>
      <c r="B429" s="263"/>
      <c r="C429" s="264"/>
      <c r="D429" s="253" t="s">
        <v>241</v>
      </c>
      <c r="E429" s="265" t="s">
        <v>1</v>
      </c>
      <c r="F429" s="266" t="s">
        <v>243</v>
      </c>
      <c r="G429" s="264"/>
      <c r="H429" s="267">
        <v>26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3" t="s">
        <v>241</v>
      </c>
      <c r="AU429" s="273" t="s">
        <v>87</v>
      </c>
      <c r="AV429" s="13" t="s">
        <v>240</v>
      </c>
      <c r="AW429" s="13" t="s">
        <v>36</v>
      </c>
      <c r="AX429" s="13" t="s">
        <v>87</v>
      </c>
      <c r="AY429" s="273" t="s">
        <v>235</v>
      </c>
    </row>
    <row r="430" s="2" customFormat="1" ht="16.5" customHeight="1">
      <c r="A430" s="38"/>
      <c r="B430" s="39"/>
      <c r="C430" s="237" t="s">
        <v>443</v>
      </c>
      <c r="D430" s="237" t="s">
        <v>236</v>
      </c>
      <c r="E430" s="238" t="s">
        <v>613</v>
      </c>
      <c r="F430" s="239" t="s">
        <v>614</v>
      </c>
      <c r="G430" s="240" t="s">
        <v>239</v>
      </c>
      <c r="H430" s="241">
        <v>27.300000000000001</v>
      </c>
      <c r="I430" s="242"/>
      <c r="J430" s="243">
        <f>ROUND(I430*H430,2)</f>
        <v>0</v>
      </c>
      <c r="K430" s="244"/>
      <c r="L430" s="44"/>
      <c r="M430" s="245" t="s">
        <v>1</v>
      </c>
      <c r="N430" s="246" t="s">
        <v>45</v>
      </c>
      <c r="O430" s="91"/>
      <c r="P430" s="247">
        <f>O430*H430</f>
        <v>0</v>
      </c>
      <c r="Q430" s="247">
        <v>0.00080000000000000004</v>
      </c>
      <c r="R430" s="247">
        <f>Q430*H430</f>
        <v>0.021840000000000002</v>
      </c>
      <c r="S430" s="247">
        <v>0</v>
      </c>
      <c r="T430" s="24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9" t="s">
        <v>280</v>
      </c>
      <c r="AT430" s="249" t="s">
        <v>236</v>
      </c>
      <c r="AU430" s="249" t="s">
        <v>87</v>
      </c>
      <c r="AY430" s="17" t="s">
        <v>235</v>
      </c>
      <c r="BE430" s="250">
        <f>IF(N430="základní",J430,0)</f>
        <v>0</v>
      </c>
      <c r="BF430" s="250">
        <f>IF(N430="snížená",J430,0)</f>
        <v>0</v>
      </c>
      <c r="BG430" s="250">
        <f>IF(N430="zákl. přenesená",J430,0)</f>
        <v>0</v>
      </c>
      <c r="BH430" s="250">
        <f>IF(N430="sníž. přenesená",J430,0)</f>
        <v>0</v>
      </c>
      <c r="BI430" s="250">
        <f>IF(N430="nulová",J430,0)</f>
        <v>0</v>
      </c>
      <c r="BJ430" s="17" t="s">
        <v>87</v>
      </c>
      <c r="BK430" s="250">
        <f>ROUND(I430*H430,2)</f>
        <v>0</v>
      </c>
      <c r="BL430" s="17" t="s">
        <v>280</v>
      </c>
      <c r="BM430" s="249" t="s">
        <v>615</v>
      </c>
    </row>
    <row r="431" s="12" customFormat="1">
      <c r="A431" s="12"/>
      <c r="B431" s="251"/>
      <c r="C431" s="252"/>
      <c r="D431" s="253" t="s">
        <v>241</v>
      </c>
      <c r="E431" s="254" t="s">
        <v>1</v>
      </c>
      <c r="F431" s="255" t="s">
        <v>611</v>
      </c>
      <c r="G431" s="252"/>
      <c r="H431" s="256">
        <v>4</v>
      </c>
      <c r="I431" s="257"/>
      <c r="J431" s="252"/>
      <c r="K431" s="252"/>
      <c r="L431" s="258"/>
      <c r="M431" s="259"/>
      <c r="N431" s="260"/>
      <c r="O431" s="260"/>
      <c r="P431" s="260"/>
      <c r="Q431" s="260"/>
      <c r="R431" s="260"/>
      <c r="S431" s="260"/>
      <c r="T431" s="26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62" t="s">
        <v>241</v>
      </c>
      <c r="AU431" s="262" t="s">
        <v>87</v>
      </c>
      <c r="AV431" s="12" t="s">
        <v>89</v>
      </c>
      <c r="AW431" s="12" t="s">
        <v>36</v>
      </c>
      <c r="AX431" s="12" t="s">
        <v>80</v>
      </c>
      <c r="AY431" s="262" t="s">
        <v>235</v>
      </c>
    </row>
    <row r="432" s="12" customFormat="1">
      <c r="A432" s="12"/>
      <c r="B432" s="251"/>
      <c r="C432" s="252"/>
      <c r="D432" s="253" t="s">
        <v>241</v>
      </c>
      <c r="E432" s="254" t="s">
        <v>1</v>
      </c>
      <c r="F432" s="255" t="s">
        <v>612</v>
      </c>
      <c r="G432" s="252"/>
      <c r="H432" s="256">
        <v>22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62" t="s">
        <v>241</v>
      </c>
      <c r="AU432" s="262" t="s">
        <v>87</v>
      </c>
      <c r="AV432" s="12" t="s">
        <v>89</v>
      </c>
      <c r="AW432" s="12" t="s">
        <v>36</v>
      </c>
      <c r="AX432" s="12" t="s">
        <v>80</v>
      </c>
      <c r="AY432" s="262" t="s">
        <v>235</v>
      </c>
    </row>
    <row r="433" s="12" customFormat="1">
      <c r="A433" s="12"/>
      <c r="B433" s="251"/>
      <c r="C433" s="252"/>
      <c r="D433" s="253" t="s">
        <v>241</v>
      </c>
      <c r="E433" s="254" t="s">
        <v>1</v>
      </c>
      <c r="F433" s="255" t="s">
        <v>616</v>
      </c>
      <c r="G433" s="252"/>
      <c r="H433" s="256">
        <v>1.3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62" t="s">
        <v>241</v>
      </c>
      <c r="AU433" s="262" t="s">
        <v>87</v>
      </c>
      <c r="AV433" s="12" t="s">
        <v>89</v>
      </c>
      <c r="AW433" s="12" t="s">
        <v>36</v>
      </c>
      <c r="AX433" s="12" t="s">
        <v>80</v>
      </c>
      <c r="AY433" s="262" t="s">
        <v>235</v>
      </c>
    </row>
    <row r="434" s="13" customFormat="1">
      <c r="A434" s="13"/>
      <c r="B434" s="263"/>
      <c r="C434" s="264"/>
      <c r="D434" s="253" t="s">
        <v>241</v>
      </c>
      <c r="E434" s="265" t="s">
        <v>1</v>
      </c>
      <c r="F434" s="266" t="s">
        <v>243</v>
      </c>
      <c r="G434" s="264"/>
      <c r="H434" s="267">
        <v>27.300000000000001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3" t="s">
        <v>241</v>
      </c>
      <c r="AU434" s="273" t="s">
        <v>87</v>
      </c>
      <c r="AV434" s="13" t="s">
        <v>240</v>
      </c>
      <c r="AW434" s="13" t="s">
        <v>36</v>
      </c>
      <c r="AX434" s="13" t="s">
        <v>87</v>
      </c>
      <c r="AY434" s="273" t="s">
        <v>235</v>
      </c>
    </row>
    <row r="435" s="2" customFormat="1" ht="16.5" customHeight="1">
      <c r="A435" s="38"/>
      <c r="B435" s="39"/>
      <c r="C435" s="237" t="s">
        <v>332</v>
      </c>
      <c r="D435" s="237" t="s">
        <v>236</v>
      </c>
      <c r="E435" s="238" t="s">
        <v>617</v>
      </c>
      <c r="F435" s="239" t="s">
        <v>618</v>
      </c>
      <c r="G435" s="240" t="s">
        <v>239</v>
      </c>
      <c r="H435" s="241">
        <v>18</v>
      </c>
      <c r="I435" s="242"/>
      <c r="J435" s="243">
        <f>ROUND(I435*H435,2)</f>
        <v>0</v>
      </c>
      <c r="K435" s="244"/>
      <c r="L435" s="44"/>
      <c r="M435" s="245" t="s">
        <v>1</v>
      </c>
      <c r="N435" s="246" t="s">
        <v>45</v>
      </c>
      <c r="O435" s="91"/>
      <c r="P435" s="247">
        <f>O435*H435</f>
        <v>0</v>
      </c>
      <c r="Q435" s="247">
        <v>0</v>
      </c>
      <c r="R435" s="247">
        <f>Q435*H435</f>
        <v>0</v>
      </c>
      <c r="S435" s="247">
        <v>0</v>
      </c>
      <c r="T435" s="24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9" t="s">
        <v>280</v>
      </c>
      <c r="AT435" s="249" t="s">
        <v>236</v>
      </c>
      <c r="AU435" s="249" t="s">
        <v>87</v>
      </c>
      <c r="AY435" s="17" t="s">
        <v>235</v>
      </c>
      <c r="BE435" s="250">
        <f>IF(N435="základní",J435,0)</f>
        <v>0</v>
      </c>
      <c r="BF435" s="250">
        <f>IF(N435="snížená",J435,0)</f>
        <v>0</v>
      </c>
      <c r="BG435" s="250">
        <f>IF(N435="zákl. přenesená",J435,0)</f>
        <v>0</v>
      </c>
      <c r="BH435" s="250">
        <f>IF(N435="sníž. přenesená",J435,0)</f>
        <v>0</v>
      </c>
      <c r="BI435" s="250">
        <f>IF(N435="nulová",J435,0)</f>
        <v>0</v>
      </c>
      <c r="BJ435" s="17" t="s">
        <v>87</v>
      </c>
      <c r="BK435" s="250">
        <f>ROUND(I435*H435,2)</f>
        <v>0</v>
      </c>
      <c r="BL435" s="17" t="s">
        <v>280</v>
      </c>
      <c r="BM435" s="249" t="s">
        <v>619</v>
      </c>
    </row>
    <row r="436" s="12" customFormat="1">
      <c r="A436" s="12"/>
      <c r="B436" s="251"/>
      <c r="C436" s="252"/>
      <c r="D436" s="253" t="s">
        <v>241</v>
      </c>
      <c r="E436" s="254" t="s">
        <v>1</v>
      </c>
      <c r="F436" s="255" t="s">
        <v>620</v>
      </c>
      <c r="G436" s="252"/>
      <c r="H436" s="256">
        <v>1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62" t="s">
        <v>241</v>
      </c>
      <c r="AU436" s="262" t="s">
        <v>87</v>
      </c>
      <c r="AV436" s="12" t="s">
        <v>89</v>
      </c>
      <c r="AW436" s="12" t="s">
        <v>36</v>
      </c>
      <c r="AX436" s="12" t="s">
        <v>80</v>
      </c>
      <c r="AY436" s="262" t="s">
        <v>235</v>
      </c>
    </row>
    <row r="437" s="12" customFormat="1">
      <c r="A437" s="12"/>
      <c r="B437" s="251"/>
      <c r="C437" s="252"/>
      <c r="D437" s="253" t="s">
        <v>241</v>
      </c>
      <c r="E437" s="254" t="s">
        <v>1</v>
      </c>
      <c r="F437" s="255" t="s">
        <v>621</v>
      </c>
      <c r="G437" s="252"/>
      <c r="H437" s="256">
        <v>11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62" t="s">
        <v>241</v>
      </c>
      <c r="AU437" s="262" t="s">
        <v>87</v>
      </c>
      <c r="AV437" s="12" t="s">
        <v>89</v>
      </c>
      <c r="AW437" s="12" t="s">
        <v>36</v>
      </c>
      <c r="AX437" s="12" t="s">
        <v>80</v>
      </c>
      <c r="AY437" s="262" t="s">
        <v>235</v>
      </c>
    </row>
    <row r="438" s="12" customFormat="1">
      <c r="A438" s="12"/>
      <c r="B438" s="251"/>
      <c r="C438" s="252"/>
      <c r="D438" s="253" t="s">
        <v>241</v>
      </c>
      <c r="E438" s="254" t="s">
        <v>1</v>
      </c>
      <c r="F438" s="255" t="s">
        <v>622</v>
      </c>
      <c r="G438" s="252"/>
      <c r="H438" s="256">
        <v>1</v>
      </c>
      <c r="I438" s="257"/>
      <c r="J438" s="252"/>
      <c r="K438" s="252"/>
      <c r="L438" s="258"/>
      <c r="M438" s="259"/>
      <c r="N438" s="260"/>
      <c r="O438" s="260"/>
      <c r="P438" s="260"/>
      <c r="Q438" s="260"/>
      <c r="R438" s="260"/>
      <c r="S438" s="260"/>
      <c r="T438" s="26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62" t="s">
        <v>241</v>
      </c>
      <c r="AU438" s="262" t="s">
        <v>87</v>
      </c>
      <c r="AV438" s="12" t="s">
        <v>89</v>
      </c>
      <c r="AW438" s="12" t="s">
        <v>36</v>
      </c>
      <c r="AX438" s="12" t="s">
        <v>80</v>
      </c>
      <c r="AY438" s="262" t="s">
        <v>235</v>
      </c>
    </row>
    <row r="439" s="12" customFormat="1">
      <c r="A439" s="12"/>
      <c r="B439" s="251"/>
      <c r="C439" s="252"/>
      <c r="D439" s="253" t="s">
        <v>241</v>
      </c>
      <c r="E439" s="254" t="s">
        <v>1</v>
      </c>
      <c r="F439" s="255" t="s">
        <v>623</v>
      </c>
      <c r="G439" s="252"/>
      <c r="H439" s="256">
        <v>2</v>
      </c>
      <c r="I439" s="257"/>
      <c r="J439" s="252"/>
      <c r="K439" s="252"/>
      <c r="L439" s="258"/>
      <c r="M439" s="259"/>
      <c r="N439" s="260"/>
      <c r="O439" s="260"/>
      <c r="P439" s="260"/>
      <c r="Q439" s="260"/>
      <c r="R439" s="260"/>
      <c r="S439" s="260"/>
      <c r="T439" s="26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62" t="s">
        <v>241</v>
      </c>
      <c r="AU439" s="262" t="s">
        <v>87</v>
      </c>
      <c r="AV439" s="12" t="s">
        <v>89</v>
      </c>
      <c r="AW439" s="12" t="s">
        <v>36</v>
      </c>
      <c r="AX439" s="12" t="s">
        <v>80</v>
      </c>
      <c r="AY439" s="262" t="s">
        <v>235</v>
      </c>
    </row>
    <row r="440" s="12" customFormat="1">
      <c r="A440" s="12"/>
      <c r="B440" s="251"/>
      <c r="C440" s="252"/>
      <c r="D440" s="253" t="s">
        <v>241</v>
      </c>
      <c r="E440" s="254" t="s">
        <v>1</v>
      </c>
      <c r="F440" s="255" t="s">
        <v>624</v>
      </c>
      <c r="G440" s="252"/>
      <c r="H440" s="256">
        <v>1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62" t="s">
        <v>241</v>
      </c>
      <c r="AU440" s="262" t="s">
        <v>87</v>
      </c>
      <c r="AV440" s="12" t="s">
        <v>89</v>
      </c>
      <c r="AW440" s="12" t="s">
        <v>36</v>
      </c>
      <c r="AX440" s="12" t="s">
        <v>80</v>
      </c>
      <c r="AY440" s="262" t="s">
        <v>235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625</v>
      </c>
      <c r="G441" s="252"/>
      <c r="H441" s="256">
        <v>1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2" customFormat="1">
      <c r="A442" s="12"/>
      <c r="B442" s="251"/>
      <c r="C442" s="252"/>
      <c r="D442" s="253" t="s">
        <v>241</v>
      </c>
      <c r="E442" s="254" t="s">
        <v>1</v>
      </c>
      <c r="F442" s="255" t="s">
        <v>626</v>
      </c>
      <c r="G442" s="252"/>
      <c r="H442" s="256">
        <v>1</v>
      </c>
      <c r="I442" s="257"/>
      <c r="J442" s="252"/>
      <c r="K442" s="252"/>
      <c r="L442" s="258"/>
      <c r="M442" s="259"/>
      <c r="N442" s="260"/>
      <c r="O442" s="260"/>
      <c r="P442" s="260"/>
      <c r="Q442" s="260"/>
      <c r="R442" s="260"/>
      <c r="S442" s="260"/>
      <c r="T442" s="26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62" t="s">
        <v>241</v>
      </c>
      <c r="AU442" s="262" t="s">
        <v>87</v>
      </c>
      <c r="AV442" s="12" t="s">
        <v>89</v>
      </c>
      <c r="AW442" s="12" t="s">
        <v>36</v>
      </c>
      <c r="AX442" s="12" t="s">
        <v>80</v>
      </c>
      <c r="AY442" s="262" t="s">
        <v>235</v>
      </c>
    </row>
    <row r="443" s="13" customFormat="1">
      <c r="A443" s="13"/>
      <c r="B443" s="263"/>
      <c r="C443" s="264"/>
      <c r="D443" s="253" t="s">
        <v>241</v>
      </c>
      <c r="E443" s="265" t="s">
        <v>1</v>
      </c>
      <c r="F443" s="266" t="s">
        <v>243</v>
      </c>
      <c r="G443" s="264"/>
      <c r="H443" s="267">
        <v>18</v>
      </c>
      <c r="I443" s="268"/>
      <c r="J443" s="264"/>
      <c r="K443" s="264"/>
      <c r="L443" s="269"/>
      <c r="M443" s="270"/>
      <c r="N443" s="271"/>
      <c r="O443" s="271"/>
      <c r="P443" s="271"/>
      <c r="Q443" s="271"/>
      <c r="R443" s="271"/>
      <c r="S443" s="271"/>
      <c r="T443" s="27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3" t="s">
        <v>241</v>
      </c>
      <c r="AU443" s="273" t="s">
        <v>87</v>
      </c>
      <c r="AV443" s="13" t="s">
        <v>240</v>
      </c>
      <c r="AW443" s="13" t="s">
        <v>36</v>
      </c>
      <c r="AX443" s="13" t="s">
        <v>87</v>
      </c>
      <c r="AY443" s="273" t="s">
        <v>235</v>
      </c>
    </row>
    <row r="444" s="2" customFormat="1" ht="16.5" customHeight="1">
      <c r="A444" s="38"/>
      <c r="B444" s="39"/>
      <c r="C444" s="237" t="s">
        <v>448</v>
      </c>
      <c r="D444" s="237" t="s">
        <v>236</v>
      </c>
      <c r="E444" s="238" t="s">
        <v>627</v>
      </c>
      <c r="F444" s="239" t="s">
        <v>628</v>
      </c>
      <c r="G444" s="240" t="s">
        <v>239</v>
      </c>
      <c r="H444" s="241">
        <v>1</v>
      </c>
      <c r="I444" s="242"/>
      <c r="J444" s="243">
        <f>ROUND(I444*H444,2)</f>
        <v>0</v>
      </c>
      <c r="K444" s="244"/>
      <c r="L444" s="44"/>
      <c r="M444" s="245" t="s">
        <v>1</v>
      </c>
      <c r="N444" s="246" t="s">
        <v>45</v>
      </c>
      <c r="O444" s="91"/>
      <c r="P444" s="247">
        <f>O444*H444</f>
        <v>0</v>
      </c>
      <c r="Q444" s="247">
        <v>0.014999999999999999</v>
      </c>
      <c r="R444" s="247">
        <f>Q444*H444</f>
        <v>0.014999999999999999</v>
      </c>
      <c r="S444" s="247">
        <v>0</v>
      </c>
      <c r="T444" s="24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49" t="s">
        <v>280</v>
      </c>
      <c r="AT444" s="249" t="s">
        <v>236</v>
      </c>
      <c r="AU444" s="249" t="s">
        <v>87</v>
      </c>
      <c r="AY444" s="17" t="s">
        <v>235</v>
      </c>
      <c r="BE444" s="250">
        <f>IF(N444="základní",J444,0)</f>
        <v>0</v>
      </c>
      <c r="BF444" s="250">
        <f>IF(N444="snížená",J444,0)</f>
        <v>0</v>
      </c>
      <c r="BG444" s="250">
        <f>IF(N444="zákl. přenesená",J444,0)</f>
        <v>0</v>
      </c>
      <c r="BH444" s="250">
        <f>IF(N444="sníž. přenesená",J444,0)</f>
        <v>0</v>
      </c>
      <c r="BI444" s="250">
        <f>IF(N444="nulová",J444,0)</f>
        <v>0</v>
      </c>
      <c r="BJ444" s="17" t="s">
        <v>87</v>
      </c>
      <c r="BK444" s="250">
        <f>ROUND(I444*H444,2)</f>
        <v>0</v>
      </c>
      <c r="BL444" s="17" t="s">
        <v>280</v>
      </c>
      <c r="BM444" s="249" t="s">
        <v>629</v>
      </c>
    </row>
    <row r="445" s="12" customFormat="1">
      <c r="A445" s="12"/>
      <c r="B445" s="251"/>
      <c r="C445" s="252"/>
      <c r="D445" s="253" t="s">
        <v>241</v>
      </c>
      <c r="E445" s="254" t="s">
        <v>1</v>
      </c>
      <c r="F445" s="255" t="s">
        <v>450</v>
      </c>
      <c r="G445" s="252"/>
      <c r="H445" s="256">
        <v>1</v>
      </c>
      <c r="I445" s="257"/>
      <c r="J445" s="252"/>
      <c r="K445" s="252"/>
      <c r="L445" s="258"/>
      <c r="M445" s="259"/>
      <c r="N445" s="260"/>
      <c r="O445" s="260"/>
      <c r="P445" s="260"/>
      <c r="Q445" s="260"/>
      <c r="R445" s="260"/>
      <c r="S445" s="260"/>
      <c r="T445" s="261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62" t="s">
        <v>241</v>
      </c>
      <c r="AU445" s="262" t="s">
        <v>87</v>
      </c>
      <c r="AV445" s="12" t="s">
        <v>89</v>
      </c>
      <c r="AW445" s="12" t="s">
        <v>36</v>
      </c>
      <c r="AX445" s="12" t="s">
        <v>80</v>
      </c>
      <c r="AY445" s="262" t="s">
        <v>235</v>
      </c>
    </row>
    <row r="446" s="13" customFormat="1">
      <c r="A446" s="13"/>
      <c r="B446" s="263"/>
      <c r="C446" s="264"/>
      <c r="D446" s="253" t="s">
        <v>241</v>
      </c>
      <c r="E446" s="265" t="s">
        <v>1</v>
      </c>
      <c r="F446" s="266" t="s">
        <v>243</v>
      </c>
      <c r="G446" s="264"/>
      <c r="H446" s="267">
        <v>1</v>
      </c>
      <c r="I446" s="268"/>
      <c r="J446" s="264"/>
      <c r="K446" s="264"/>
      <c r="L446" s="269"/>
      <c r="M446" s="270"/>
      <c r="N446" s="271"/>
      <c r="O446" s="271"/>
      <c r="P446" s="271"/>
      <c r="Q446" s="271"/>
      <c r="R446" s="271"/>
      <c r="S446" s="271"/>
      <c r="T446" s="27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3" t="s">
        <v>241</v>
      </c>
      <c r="AU446" s="273" t="s">
        <v>87</v>
      </c>
      <c r="AV446" s="13" t="s">
        <v>240</v>
      </c>
      <c r="AW446" s="13" t="s">
        <v>36</v>
      </c>
      <c r="AX446" s="13" t="s">
        <v>87</v>
      </c>
      <c r="AY446" s="273" t="s">
        <v>235</v>
      </c>
    </row>
    <row r="447" s="2" customFormat="1" ht="16.5" customHeight="1">
      <c r="A447" s="38"/>
      <c r="B447" s="39"/>
      <c r="C447" s="237" t="s">
        <v>410</v>
      </c>
      <c r="D447" s="237" t="s">
        <v>236</v>
      </c>
      <c r="E447" s="238" t="s">
        <v>630</v>
      </c>
      <c r="F447" s="239" t="s">
        <v>631</v>
      </c>
      <c r="G447" s="240" t="s">
        <v>239</v>
      </c>
      <c r="H447" s="241">
        <v>12</v>
      </c>
      <c r="I447" s="242"/>
      <c r="J447" s="243">
        <f>ROUND(I447*H447,2)</f>
        <v>0</v>
      </c>
      <c r="K447" s="244"/>
      <c r="L447" s="44"/>
      <c r="M447" s="245" t="s">
        <v>1</v>
      </c>
      <c r="N447" s="246" t="s">
        <v>45</v>
      </c>
      <c r="O447" s="91"/>
      <c r="P447" s="247">
        <f>O447*H447</f>
        <v>0</v>
      </c>
      <c r="Q447" s="247">
        <v>0.014999999999999999</v>
      </c>
      <c r="R447" s="247">
        <f>Q447*H447</f>
        <v>0.17999999999999999</v>
      </c>
      <c r="S447" s="247">
        <v>0</v>
      </c>
      <c r="T447" s="24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9" t="s">
        <v>280</v>
      </c>
      <c r="AT447" s="249" t="s">
        <v>236</v>
      </c>
      <c r="AU447" s="249" t="s">
        <v>87</v>
      </c>
      <c r="AY447" s="17" t="s">
        <v>235</v>
      </c>
      <c r="BE447" s="250">
        <f>IF(N447="základní",J447,0)</f>
        <v>0</v>
      </c>
      <c r="BF447" s="250">
        <f>IF(N447="snížená",J447,0)</f>
        <v>0</v>
      </c>
      <c r="BG447" s="250">
        <f>IF(N447="zákl. přenesená",J447,0)</f>
        <v>0</v>
      </c>
      <c r="BH447" s="250">
        <f>IF(N447="sníž. přenesená",J447,0)</f>
        <v>0</v>
      </c>
      <c r="BI447" s="250">
        <f>IF(N447="nulová",J447,0)</f>
        <v>0</v>
      </c>
      <c r="BJ447" s="17" t="s">
        <v>87</v>
      </c>
      <c r="BK447" s="250">
        <f>ROUND(I447*H447,2)</f>
        <v>0</v>
      </c>
      <c r="BL447" s="17" t="s">
        <v>280</v>
      </c>
      <c r="BM447" s="249" t="s">
        <v>632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621</v>
      </c>
      <c r="G448" s="252"/>
      <c r="H448" s="256">
        <v>11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2" customFormat="1">
      <c r="A449" s="12"/>
      <c r="B449" s="251"/>
      <c r="C449" s="252"/>
      <c r="D449" s="253" t="s">
        <v>241</v>
      </c>
      <c r="E449" s="254" t="s">
        <v>1</v>
      </c>
      <c r="F449" s="255" t="s">
        <v>624</v>
      </c>
      <c r="G449" s="252"/>
      <c r="H449" s="256">
        <v>1</v>
      </c>
      <c r="I449" s="257"/>
      <c r="J449" s="252"/>
      <c r="K449" s="252"/>
      <c r="L449" s="258"/>
      <c r="M449" s="259"/>
      <c r="N449" s="260"/>
      <c r="O449" s="260"/>
      <c r="P449" s="260"/>
      <c r="Q449" s="260"/>
      <c r="R449" s="260"/>
      <c r="S449" s="260"/>
      <c r="T449" s="261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T449" s="262" t="s">
        <v>241</v>
      </c>
      <c r="AU449" s="262" t="s">
        <v>87</v>
      </c>
      <c r="AV449" s="12" t="s">
        <v>89</v>
      </c>
      <c r="AW449" s="12" t="s">
        <v>36</v>
      </c>
      <c r="AX449" s="12" t="s">
        <v>80</v>
      </c>
      <c r="AY449" s="262" t="s">
        <v>235</v>
      </c>
    </row>
    <row r="450" s="13" customFormat="1">
      <c r="A450" s="13"/>
      <c r="B450" s="263"/>
      <c r="C450" s="264"/>
      <c r="D450" s="253" t="s">
        <v>241</v>
      </c>
      <c r="E450" s="265" t="s">
        <v>1</v>
      </c>
      <c r="F450" s="266" t="s">
        <v>243</v>
      </c>
      <c r="G450" s="264"/>
      <c r="H450" s="267">
        <v>12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3" t="s">
        <v>241</v>
      </c>
      <c r="AU450" s="273" t="s">
        <v>87</v>
      </c>
      <c r="AV450" s="13" t="s">
        <v>240</v>
      </c>
      <c r="AW450" s="13" t="s">
        <v>36</v>
      </c>
      <c r="AX450" s="13" t="s">
        <v>87</v>
      </c>
      <c r="AY450" s="273" t="s">
        <v>235</v>
      </c>
    </row>
    <row r="451" s="2" customFormat="1" ht="16.5" customHeight="1">
      <c r="A451" s="38"/>
      <c r="B451" s="39"/>
      <c r="C451" s="237" t="s">
        <v>438</v>
      </c>
      <c r="D451" s="237" t="s">
        <v>236</v>
      </c>
      <c r="E451" s="238" t="s">
        <v>633</v>
      </c>
      <c r="F451" s="239" t="s">
        <v>634</v>
      </c>
      <c r="G451" s="240" t="s">
        <v>239</v>
      </c>
      <c r="H451" s="241">
        <v>3</v>
      </c>
      <c r="I451" s="242"/>
      <c r="J451" s="243">
        <f>ROUND(I451*H451,2)</f>
        <v>0</v>
      </c>
      <c r="K451" s="244"/>
      <c r="L451" s="44"/>
      <c r="M451" s="245" t="s">
        <v>1</v>
      </c>
      <c r="N451" s="246" t="s">
        <v>45</v>
      </c>
      <c r="O451" s="91"/>
      <c r="P451" s="247">
        <f>O451*H451</f>
        <v>0</v>
      </c>
      <c r="Q451" s="247">
        <v>0.017000000000000001</v>
      </c>
      <c r="R451" s="247">
        <f>Q451*H451</f>
        <v>0.051000000000000004</v>
      </c>
      <c r="S451" s="247">
        <v>0</v>
      </c>
      <c r="T451" s="24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9" t="s">
        <v>280</v>
      </c>
      <c r="AT451" s="249" t="s">
        <v>236</v>
      </c>
      <c r="AU451" s="249" t="s">
        <v>87</v>
      </c>
      <c r="AY451" s="17" t="s">
        <v>235</v>
      </c>
      <c r="BE451" s="250">
        <f>IF(N451="základní",J451,0)</f>
        <v>0</v>
      </c>
      <c r="BF451" s="250">
        <f>IF(N451="snížená",J451,0)</f>
        <v>0</v>
      </c>
      <c r="BG451" s="250">
        <f>IF(N451="zákl. přenesená",J451,0)</f>
        <v>0</v>
      </c>
      <c r="BH451" s="250">
        <f>IF(N451="sníž. přenesená",J451,0)</f>
        <v>0</v>
      </c>
      <c r="BI451" s="250">
        <f>IF(N451="nulová",J451,0)</f>
        <v>0</v>
      </c>
      <c r="BJ451" s="17" t="s">
        <v>87</v>
      </c>
      <c r="BK451" s="250">
        <f>ROUND(I451*H451,2)</f>
        <v>0</v>
      </c>
      <c r="BL451" s="17" t="s">
        <v>280</v>
      </c>
      <c r="BM451" s="249" t="s">
        <v>635</v>
      </c>
    </row>
    <row r="452" s="12" customFormat="1">
      <c r="A452" s="12"/>
      <c r="B452" s="251"/>
      <c r="C452" s="252"/>
      <c r="D452" s="253" t="s">
        <v>241</v>
      </c>
      <c r="E452" s="254" t="s">
        <v>1</v>
      </c>
      <c r="F452" s="255" t="s">
        <v>622</v>
      </c>
      <c r="G452" s="252"/>
      <c r="H452" s="256">
        <v>1</v>
      </c>
      <c r="I452" s="257"/>
      <c r="J452" s="252"/>
      <c r="K452" s="252"/>
      <c r="L452" s="258"/>
      <c r="M452" s="259"/>
      <c r="N452" s="260"/>
      <c r="O452" s="260"/>
      <c r="P452" s="260"/>
      <c r="Q452" s="260"/>
      <c r="R452" s="260"/>
      <c r="S452" s="260"/>
      <c r="T452" s="26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62" t="s">
        <v>241</v>
      </c>
      <c r="AU452" s="262" t="s">
        <v>87</v>
      </c>
      <c r="AV452" s="12" t="s">
        <v>89</v>
      </c>
      <c r="AW452" s="12" t="s">
        <v>36</v>
      </c>
      <c r="AX452" s="12" t="s">
        <v>80</v>
      </c>
      <c r="AY452" s="262" t="s">
        <v>235</v>
      </c>
    </row>
    <row r="453" s="12" customFormat="1">
      <c r="A453" s="12"/>
      <c r="B453" s="251"/>
      <c r="C453" s="252"/>
      <c r="D453" s="253" t="s">
        <v>241</v>
      </c>
      <c r="E453" s="254" t="s">
        <v>1</v>
      </c>
      <c r="F453" s="255" t="s">
        <v>623</v>
      </c>
      <c r="G453" s="252"/>
      <c r="H453" s="256">
        <v>2</v>
      </c>
      <c r="I453" s="257"/>
      <c r="J453" s="252"/>
      <c r="K453" s="252"/>
      <c r="L453" s="258"/>
      <c r="M453" s="259"/>
      <c r="N453" s="260"/>
      <c r="O453" s="260"/>
      <c r="P453" s="260"/>
      <c r="Q453" s="260"/>
      <c r="R453" s="260"/>
      <c r="S453" s="260"/>
      <c r="T453" s="26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62" t="s">
        <v>241</v>
      </c>
      <c r="AU453" s="262" t="s">
        <v>87</v>
      </c>
      <c r="AV453" s="12" t="s">
        <v>89</v>
      </c>
      <c r="AW453" s="12" t="s">
        <v>36</v>
      </c>
      <c r="AX453" s="12" t="s">
        <v>80</v>
      </c>
      <c r="AY453" s="262" t="s">
        <v>235</v>
      </c>
    </row>
    <row r="454" s="13" customFormat="1">
      <c r="A454" s="13"/>
      <c r="B454" s="263"/>
      <c r="C454" s="264"/>
      <c r="D454" s="253" t="s">
        <v>241</v>
      </c>
      <c r="E454" s="265" t="s">
        <v>1</v>
      </c>
      <c r="F454" s="266" t="s">
        <v>243</v>
      </c>
      <c r="G454" s="264"/>
      <c r="H454" s="267">
        <v>3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3" t="s">
        <v>241</v>
      </c>
      <c r="AU454" s="273" t="s">
        <v>87</v>
      </c>
      <c r="AV454" s="13" t="s">
        <v>240</v>
      </c>
      <c r="AW454" s="13" t="s">
        <v>36</v>
      </c>
      <c r="AX454" s="13" t="s">
        <v>87</v>
      </c>
      <c r="AY454" s="273" t="s">
        <v>235</v>
      </c>
    </row>
    <row r="455" s="2" customFormat="1" ht="16.5" customHeight="1">
      <c r="A455" s="38"/>
      <c r="B455" s="39"/>
      <c r="C455" s="237" t="s">
        <v>636</v>
      </c>
      <c r="D455" s="237" t="s">
        <v>236</v>
      </c>
      <c r="E455" s="238" t="s">
        <v>637</v>
      </c>
      <c r="F455" s="239" t="s">
        <v>638</v>
      </c>
      <c r="G455" s="240" t="s">
        <v>239</v>
      </c>
      <c r="H455" s="241">
        <v>2</v>
      </c>
      <c r="I455" s="242"/>
      <c r="J455" s="243">
        <f>ROUND(I455*H455,2)</f>
        <v>0</v>
      </c>
      <c r="K455" s="244"/>
      <c r="L455" s="44"/>
      <c r="M455" s="245" t="s">
        <v>1</v>
      </c>
      <c r="N455" s="246" t="s">
        <v>45</v>
      </c>
      <c r="O455" s="91"/>
      <c r="P455" s="247">
        <f>O455*H455</f>
        <v>0</v>
      </c>
      <c r="Q455" s="247">
        <v>0.019</v>
      </c>
      <c r="R455" s="247">
        <f>Q455*H455</f>
        <v>0.037999999999999999</v>
      </c>
      <c r="S455" s="247">
        <v>0</v>
      </c>
      <c r="T455" s="24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9" t="s">
        <v>280</v>
      </c>
      <c r="AT455" s="249" t="s">
        <v>236</v>
      </c>
      <c r="AU455" s="249" t="s">
        <v>87</v>
      </c>
      <c r="AY455" s="17" t="s">
        <v>235</v>
      </c>
      <c r="BE455" s="250">
        <f>IF(N455="základní",J455,0)</f>
        <v>0</v>
      </c>
      <c r="BF455" s="250">
        <f>IF(N455="snížená",J455,0)</f>
        <v>0</v>
      </c>
      <c r="BG455" s="250">
        <f>IF(N455="zákl. přenesená",J455,0)</f>
        <v>0</v>
      </c>
      <c r="BH455" s="250">
        <f>IF(N455="sníž. přenesená",J455,0)</f>
        <v>0</v>
      </c>
      <c r="BI455" s="250">
        <f>IF(N455="nulová",J455,0)</f>
        <v>0</v>
      </c>
      <c r="BJ455" s="17" t="s">
        <v>87</v>
      </c>
      <c r="BK455" s="250">
        <f>ROUND(I455*H455,2)</f>
        <v>0</v>
      </c>
      <c r="BL455" s="17" t="s">
        <v>280</v>
      </c>
      <c r="BM455" s="249" t="s">
        <v>639</v>
      </c>
    </row>
    <row r="456" s="12" customFormat="1">
      <c r="A456" s="12"/>
      <c r="B456" s="251"/>
      <c r="C456" s="252"/>
      <c r="D456" s="253" t="s">
        <v>241</v>
      </c>
      <c r="E456" s="254" t="s">
        <v>1</v>
      </c>
      <c r="F456" s="255" t="s">
        <v>625</v>
      </c>
      <c r="G456" s="252"/>
      <c r="H456" s="256">
        <v>1</v>
      </c>
      <c r="I456" s="257"/>
      <c r="J456" s="252"/>
      <c r="K456" s="252"/>
      <c r="L456" s="258"/>
      <c r="M456" s="259"/>
      <c r="N456" s="260"/>
      <c r="O456" s="260"/>
      <c r="P456" s="260"/>
      <c r="Q456" s="260"/>
      <c r="R456" s="260"/>
      <c r="S456" s="260"/>
      <c r="T456" s="261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62" t="s">
        <v>241</v>
      </c>
      <c r="AU456" s="262" t="s">
        <v>87</v>
      </c>
      <c r="AV456" s="12" t="s">
        <v>89</v>
      </c>
      <c r="AW456" s="12" t="s">
        <v>36</v>
      </c>
      <c r="AX456" s="12" t="s">
        <v>80</v>
      </c>
      <c r="AY456" s="262" t="s">
        <v>235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626</v>
      </c>
      <c r="G457" s="252"/>
      <c r="H457" s="256">
        <v>1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3" customFormat="1">
      <c r="A458" s="13"/>
      <c r="B458" s="263"/>
      <c r="C458" s="264"/>
      <c r="D458" s="253" t="s">
        <v>241</v>
      </c>
      <c r="E458" s="265" t="s">
        <v>1</v>
      </c>
      <c r="F458" s="266" t="s">
        <v>243</v>
      </c>
      <c r="G458" s="264"/>
      <c r="H458" s="267">
        <v>2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3" t="s">
        <v>241</v>
      </c>
      <c r="AU458" s="273" t="s">
        <v>87</v>
      </c>
      <c r="AV458" s="13" t="s">
        <v>240</v>
      </c>
      <c r="AW458" s="13" t="s">
        <v>36</v>
      </c>
      <c r="AX458" s="13" t="s">
        <v>87</v>
      </c>
      <c r="AY458" s="273" t="s">
        <v>235</v>
      </c>
    </row>
    <row r="459" s="2" customFormat="1" ht="16.5" customHeight="1">
      <c r="A459" s="38"/>
      <c r="B459" s="39"/>
      <c r="C459" s="237" t="s">
        <v>457</v>
      </c>
      <c r="D459" s="237" t="s">
        <v>236</v>
      </c>
      <c r="E459" s="238" t="s">
        <v>640</v>
      </c>
      <c r="F459" s="239" t="s">
        <v>641</v>
      </c>
      <c r="G459" s="240" t="s">
        <v>239</v>
      </c>
      <c r="H459" s="241">
        <v>2</v>
      </c>
      <c r="I459" s="242"/>
      <c r="J459" s="243">
        <f>ROUND(I459*H459,2)</f>
        <v>0</v>
      </c>
      <c r="K459" s="244"/>
      <c r="L459" s="44"/>
      <c r="M459" s="245" t="s">
        <v>1</v>
      </c>
      <c r="N459" s="246" t="s">
        <v>45</v>
      </c>
      <c r="O459" s="91"/>
      <c r="P459" s="247">
        <f>O459*H459</f>
        <v>0</v>
      </c>
      <c r="Q459" s="247">
        <v>0</v>
      </c>
      <c r="R459" s="247">
        <f>Q459*H459</f>
        <v>0</v>
      </c>
      <c r="S459" s="247">
        <v>0</v>
      </c>
      <c r="T459" s="24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9" t="s">
        <v>280</v>
      </c>
      <c r="AT459" s="249" t="s">
        <v>236</v>
      </c>
      <c r="AU459" s="249" t="s">
        <v>87</v>
      </c>
      <c r="AY459" s="17" t="s">
        <v>235</v>
      </c>
      <c r="BE459" s="250">
        <f>IF(N459="základní",J459,0)</f>
        <v>0</v>
      </c>
      <c r="BF459" s="250">
        <f>IF(N459="snížená",J459,0)</f>
        <v>0</v>
      </c>
      <c r="BG459" s="250">
        <f>IF(N459="zákl. přenesená",J459,0)</f>
        <v>0</v>
      </c>
      <c r="BH459" s="250">
        <f>IF(N459="sníž. přenesená",J459,0)</f>
        <v>0</v>
      </c>
      <c r="BI459" s="250">
        <f>IF(N459="nulová",J459,0)</f>
        <v>0</v>
      </c>
      <c r="BJ459" s="17" t="s">
        <v>87</v>
      </c>
      <c r="BK459" s="250">
        <f>ROUND(I459*H459,2)</f>
        <v>0</v>
      </c>
      <c r="BL459" s="17" t="s">
        <v>280</v>
      </c>
      <c r="BM459" s="249" t="s">
        <v>642</v>
      </c>
    </row>
    <row r="460" s="12" customFormat="1">
      <c r="A460" s="12"/>
      <c r="B460" s="251"/>
      <c r="C460" s="252"/>
      <c r="D460" s="253" t="s">
        <v>241</v>
      </c>
      <c r="E460" s="254" t="s">
        <v>1</v>
      </c>
      <c r="F460" s="255" t="s">
        <v>643</v>
      </c>
      <c r="G460" s="252"/>
      <c r="H460" s="256">
        <v>1</v>
      </c>
      <c r="I460" s="257"/>
      <c r="J460" s="252"/>
      <c r="K460" s="252"/>
      <c r="L460" s="258"/>
      <c r="M460" s="259"/>
      <c r="N460" s="260"/>
      <c r="O460" s="260"/>
      <c r="P460" s="260"/>
      <c r="Q460" s="260"/>
      <c r="R460" s="260"/>
      <c r="S460" s="260"/>
      <c r="T460" s="261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62" t="s">
        <v>241</v>
      </c>
      <c r="AU460" s="262" t="s">
        <v>87</v>
      </c>
      <c r="AV460" s="12" t="s">
        <v>89</v>
      </c>
      <c r="AW460" s="12" t="s">
        <v>36</v>
      </c>
      <c r="AX460" s="12" t="s">
        <v>80</v>
      </c>
      <c r="AY460" s="262" t="s">
        <v>235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644</v>
      </c>
      <c r="G461" s="252"/>
      <c r="H461" s="256">
        <v>1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3" customFormat="1">
      <c r="A462" s="13"/>
      <c r="B462" s="263"/>
      <c r="C462" s="264"/>
      <c r="D462" s="253" t="s">
        <v>241</v>
      </c>
      <c r="E462" s="265" t="s">
        <v>1</v>
      </c>
      <c r="F462" s="266" t="s">
        <v>243</v>
      </c>
      <c r="G462" s="264"/>
      <c r="H462" s="267">
        <v>2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3" t="s">
        <v>241</v>
      </c>
      <c r="AU462" s="273" t="s">
        <v>87</v>
      </c>
      <c r="AV462" s="13" t="s">
        <v>240</v>
      </c>
      <c r="AW462" s="13" t="s">
        <v>36</v>
      </c>
      <c r="AX462" s="13" t="s">
        <v>87</v>
      </c>
      <c r="AY462" s="273" t="s">
        <v>235</v>
      </c>
    </row>
    <row r="463" s="2" customFormat="1" ht="16.5" customHeight="1">
      <c r="A463" s="38"/>
      <c r="B463" s="39"/>
      <c r="C463" s="237" t="s">
        <v>645</v>
      </c>
      <c r="D463" s="237" t="s">
        <v>236</v>
      </c>
      <c r="E463" s="238" t="s">
        <v>646</v>
      </c>
      <c r="F463" s="239" t="s">
        <v>647</v>
      </c>
      <c r="G463" s="240" t="s">
        <v>239</v>
      </c>
      <c r="H463" s="241">
        <v>2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0.025000000000000001</v>
      </c>
      <c r="R463" s="247">
        <f>Q463*H463</f>
        <v>0.050000000000000003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280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280</v>
      </c>
      <c r="BM463" s="249" t="s">
        <v>648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649</v>
      </c>
      <c r="G464" s="252"/>
      <c r="H464" s="256">
        <v>1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2" customFormat="1">
      <c r="A465" s="12"/>
      <c r="B465" s="251"/>
      <c r="C465" s="252"/>
      <c r="D465" s="253" t="s">
        <v>241</v>
      </c>
      <c r="E465" s="254" t="s">
        <v>1</v>
      </c>
      <c r="F465" s="255" t="s">
        <v>644</v>
      </c>
      <c r="G465" s="252"/>
      <c r="H465" s="256">
        <v>1</v>
      </c>
      <c r="I465" s="257"/>
      <c r="J465" s="252"/>
      <c r="K465" s="252"/>
      <c r="L465" s="258"/>
      <c r="M465" s="259"/>
      <c r="N465" s="260"/>
      <c r="O465" s="260"/>
      <c r="P465" s="260"/>
      <c r="Q465" s="260"/>
      <c r="R465" s="260"/>
      <c r="S465" s="260"/>
      <c r="T465" s="261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62" t="s">
        <v>241</v>
      </c>
      <c r="AU465" s="262" t="s">
        <v>87</v>
      </c>
      <c r="AV465" s="12" t="s">
        <v>89</v>
      </c>
      <c r="AW465" s="12" t="s">
        <v>36</v>
      </c>
      <c r="AX465" s="12" t="s">
        <v>80</v>
      </c>
      <c r="AY465" s="262" t="s">
        <v>235</v>
      </c>
    </row>
    <row r="466" s="13" customFormat="1">
      <c r="A466" s="13"/>
      <c r="B466" s="263"/>
      <c r="C466" s="264"/>
      <c r="D466" s="253" t="s">
        <v>241</v>
      </c>
      <c r="E466" s="265" t="s">
        <v>1</v>
      </c>
      <c r="F466" s="266" t="s">
        <v>243</v>
      </c>
      <c r="G466" s="264"/>
      <c r="H466" s="267">
        <v>2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3" t="s">
        <v>241</v>
      </c>
      <c r="AU466" s="273" t="s">
        <v>87</v>
      </c>
      <c r="AV466" s="13" t="s">
        <v>240</v>
      </c>
      <c r="AW466" s="13" t="s">
        <v>36</v>
      </c>
      <c r="AX466" s="13" t="s">
        <v>87</v>
      </c>
      <c r="AY466" s="273" t="s">
        <v>235</v>
      </c>
    </row>
    <row r="467" s="2" customFormat="1" ht="16.5" customHeight="1">
      <c r="A467" s="38"/>
      <c r="B467" s="39"/>
      <c r="C467" s="237" t="s">
        <v>462</v>
      </c>
      <c r="D467" s="237" t="s">
        <v>236</v>
      </c>
      <c r="E467" s="238" t="s">
        <v>650</v>
      </c>
      <c r="F467" s="239" t="s">
        <v>651</v>
      </c>
      <c r="G467" s="240" t="s">
        <v>239</v>
      </c>
      <c r="H467" s="241">
        <v>1</v>
      </c>
      <c r="I467" s="242"/>
      <c r="J467" s="243">
        <f>ROUND(I467*H467,2)</f>
        <v>0</v>
      </c>
      <c r="K467" s="244"/>
      <c r="L467" s="44"/>
      <c r="M467" s="245" t="s">
        <v>1</v>
      </c>
      <c r="N467" s="246" t="s">
        <v>45</v>
      </c>
      <c r="O467" s="91"/>
      <c r="P467" s="247">
        <f>O467*H467</f>
        <v>0</v>
      </c>
      <c r="Q467" s="247">
        <v>0.025999999999999999</v>
      </c>
      <c r="R467" s="247">
        <f>Q467*H467</f>
        <v>0.025999999999999999</v>
      </c>
      <c r="S467" s="247">
        <v>0</v>
      </c>
      <c r="T467" s="24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9" t="s">
        <v>280</v>
      </c>
      <c r="AT467" s="249" t="s">
        <v>236</v>
      </c>
      <c r="AU467" s="249" t="s">
        <v>87</v>
      </c>
      <c r="AY467" s="17" t="s">
        <v>235</v>
      </c>
      <c r="BE467" s="250">
        <f>IF(N467="základní",J467,0)</f>
        <v>0</v>
      </c>
      <c r="BF467" s="250">
        <f>IF(N467="snížená",J467,0)</f>
        <v>0</v>
      </c>
      <c r="BG467" s="250">
        <f>IF(N467="zákl. přenesená",J467,0)</f>
        <v>0</v>
      </c>
      <c r="BH467" s="250">
        <f>IF(N467="sníž. přenesená",J467,0)</f>
        <v>0</v>
      </c>
      <c r="BI467" s="250">
        <f>IF(N467="nulová",J467,0)</f>
        <v>0</v>
      </c>
      <c r="BJ467" s="17" t="s">
        <v>87</v>
      </c>
      <c r="BK467" s="250">
        <f>ROUND(I467*H467,2)</f>
        <v>0</v>
      </c>
      <c r="BL467" s="17" t="s">
        <v>280</v>
      </c>
      <c r="BM467" s="249" t="s">
        <v>652</v>
      </c>
    </row>
    <row r="468" s="12" customFormat="1">
      <c r="A468" s="12"/>
      <c r="B468" s="251"/>
      <c r="C468" s="252"/>
      <c r="D468" s="253" t="s">
        <v>241</v>
      </c>
      <c r="E468" s="254" t="s">
        <v>1</v>
      </c>
      <c r="F468" s="255" t="s">
        <v>653</v>
      </c>
      <c r="G468" s="252"/>
      <c r="H468" s="256">
        <v>1</v>
      </c>
      <c r="I468" s="257"/>
      <c r="J468" s="252"/>
      <c r="K468" s="252"/>
      <c r="L468" s="258"/>
      <c r="M468" s="259"/>
      <c r="N468" s="260"/>
      <c r="O468" s="260"/>
      <c r="P468" s="260"/>
      <c r="Q468" s="260"/>
      <c r="R468" s="260"/>
      <c r="S468" s="260"/>
      <c r="T468" s="261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62" t="s">
        <v>241</v>
      </c>
      <c r="AU468" s="262" t="s">
        <v>87</v>
      </c>
      <c r="AV468" s="12" t="s">
        <v>89</v>
      </c>
      <c r="AW468" s="12" t="s">
        <v>36</v>
      </c>
      <c r="AX468" s="12" t="s">
        <v>80</v>
      </c>
      <c r="AY468" s="262" t="s">
        <v>235</v>
      </c>
    </row>
    <row r="469" s="13" customFormat="1">
      <c r="A469" s="13"/>
      <c r="B469" s="263"/>
      <c r="C469" s="264"/>
      <c r="D469" s="253" t="s">
        <v>241</v>
      </c>
      <c r="E469" s="265" t="s">
        <v>1</v>
      </c>
      <c r="F469" s="266" t="s">
        <v>243</v>
      </c>
      <c r="G469" s="264"/>
      <c r="H469" s="267">
        <v>1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3" t="s">
        <v>241</v>
      </c>
      <c r="AU469" s="273" t="s">
        <v>87</v>
      </c>
      <c r="AV469" s="13" t="s">
        <v>240</v>
      </c>
      <c r="AW469" s="13" t="s">
        <v>36</v>
      </c>
      <c r="AX469" s="13" t="s">
        <v>87</v>
      </c>
      <c r="AY469" s="273" t="s">
        <v>235</v>
      </c>
    </row>
    <row r="470" s="2" customFormat="1" ht="16.5" customHeight="1">
      <c r="A470" s="38"/>
      <c r="B470" s="39"/>
      <c r="C470" s="237" t="s">
        <v>654</v>
      </c>
      <c r="D470" s="237" t="s">
        <v>236</v>
      </c>
      <c r="E470" s="238" t="s">
        <v>655</v>
      </c>
      <c r="F470" s="239" t="s">
        <v>656</v>
      </c>
      <c r="G470" s="240" t="s">
        <v>239</v>
      </c>
      <c r="H470" s="241">
        <v>16</v>
      </c>
      <c r="I470" s="242"/>
      <c r="J470" s="243">
        <f>ROUND(I470*H470,2)</f>
        <v>0</v>
      </c>
      <c r="K470" s="244"/>
      <c r="L470" s="44"/>
      <c r="M470" s="245" t="s">
        <v>1</v>
      </c>
      <c r="N470" s="246" t="s">
        <v>45</v>
      </c>
      <c r="O470" s="91"/>
      <c r="P470" s="247">
        <f>O470*H470</f>
        <v>0</v>
      </c>
      <c r="Q470" s="247">
        <v>0</v>
      </c>
      <c r="R470" s="247">
        <f>Q470*H470</f>
        <v>0</v>
      </c>
      <c r="S470" s="247">
        <v>0</v>
      </c>
      <c r="T470" s="24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9" t="s">
        <v>280</v>
      </c>
      <c r="AT470" s="249" t="s">
        <v>236</v>
      </c>
      <c r="AU470" s="249" t="s">
        <v>87</v>
      </c>
      <c r="AY470" s="17" t="s">
        <v>235</v>
      </c>
      <c r="BE470" s="250">
        <f>IF(N470="základní",J470,0)</f>
        <v>0</v>
      </c>
      <c r="BF470" s="250">
        <f>IF(N470="snížená",J470,0)</f>
        <v>0</v>
      </c>
      <c r="BG470" s="250">
        <f>IF(N470="zákl. přenesená",J470,0)</f>
        <v>0</v>
      </c>
      <c r="BH470" s="250">
        <f>IF(N470="sníž. přenesená",J470,0)</f>
        <v>0</v>
      </c>
      <c r="BI470" s="250">
        <f>IF(N470="nulová",J470,0)</f>
        <v>0</v>
      </c>
      <c r="BJ470" s="17" t="s">
        <v>87</v>
      </c>
      <c r="BK470" s="250">
        <f>ROUND(I470*H470,2)</f>
        <v>0</v>
      </c>
      <c r="BL470" s="17" t="s">
        <v>280</v>
      </c>
      <c r="BM470" s="249" t="s">
        <v>657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658</v>
      </c>
      <c r="G471" s="252"/>
      <c r="H471" s="256">
        <v>16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3" customFormat="1">
      <c r="A472" s="13"/>
      <c r="B472" s="263"/>
      <c r="C472" s="264"/>
      <c r="D472" s="253" t="s">
        <v>241</v>
      </c>
      <c r="E472" s="265" t="s">
        <v>1</v>
      </c>
      <c r="F472" s="266" t="s">
        <v>243</v>
      </c>
      <c r="G472" s="264"/>
      <c r="H472" s="267">
        <v>16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3" t="s">
        <v>241</v>
      </c>
      <c r="AU472" s="273" t="s">
        <v>87</v>
      </c>
      <c r="AV472" s="13" t="s">
        <v>240</v>
      </c>
      <c r="AW472" s="13" t="s">
        <v>36</v>
      </c>
      <c r="AX472" s="13" t="s">
        <v>87</v>
      </c>
      <c r="AY472" s="273" t="s">
        <v>235</v>
      </c>
    </row>
    <row r="473" s="2" customFormat="1" ht="16.5" customHeight="1">
      <c r="A473" s="38"/>
      <c r="B473" s="39"/>
      <c r="C473" s="237" t="s">
        <v>468</v>
      </c>
      <c r="D473" s="237" t="s">
        <v>236</v>
      </c>
      <c r="E473" s="238" t="s">
        <v>659</v>
      </c>
      <c r="F473" s="239" t="s">
        <v>660</v>
      </c>
      <c r="G473" s="240" t="s">
        <v>661</v>
      </c>
      <c r="H473" s="241">
        <v>16</v>
      </c>
      <c r="I473" s="242"/>
      <c r="J473" s="243">
        <f>ROUND(I473*H473,2)</f>
        <v>0</v>
      </c>
      <c r="K473" s="244"/>
      <c r="L473" s="44"/>
      <c r="M473" s="245" t="s">
        <v>1</v>
      </c>
      <c r="N473" s="246" t="s">
        <v>45</v>
      </c>
      <c r="O473" s="91"/>
      <c r="P473" s="247">
        <f>O473*H473</f>
        <v>0</v>
      </c>
      <c r="Q473" s="247">
        <v>0</v>
      </c>
      <c r="R473" s="247">
        <f>Q473*H473</f>
        <v>0</v>
      </c>
      <c r="S473" s="247">
        <v>0</v>
      </c>
      <c r="T473" s="24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9" t="s">
        <v>280</v>
      </c>
      <c r="AT473" s="249" t="s">
        <v>236</v>
      </c>
      <c r="AU473" s="249" t="s">
        <v>87</v>
      </c>
      <c r="AY473" s="17" t="s">
        <v>235</v>
      </c>
      <c r="BE473" s="250">
        <f>IF(N473="základní",J473,0)</f>
        <v>0</v>
      </c>
      <c r="BF473" s="250">
        <f>IF(N473="snížená",J473,0)</f>
        <v>0</v>
      </c>
      <c r="BG473" s="250">
        <f>IF(N473="zákl. přenesená",J473,0)</f>
        <v>0</v>
      </c>
      <c r="BH473" s="250">
        <f>IF(N473="sníž. přenesená",J473,0)</f>
        <v>0</v>
      </c>
      <c r="BI473" s="250">
        <f>IF(N473="nulová",J473,0)</f>
        <v>0</v>
      </c>
      <c r="BJ473" s="17" t="s">
        <v>87</v>
      </c>
      <c r="BK473" s="250">
        <f>ROUND(I473*H473,2)</f>
        <v>0</v>
      </c>
      <c r="BL473" s="17" t="s">
        <v>280</v>
      </c>
      <c r="BM473" s="249" t="s">
        <v>662</v>
      </c>
    </row>
    <row r="474" s="12" customFormat="1">
      <c r="A474" s="12"/>
      <c r="B474" s="251"/>
      <c r="C474" s="252"/>
      <c r="D474" s="253" t="s">
        <v>241</v>
      </c>
      <c r="E474" s="254" t="s">
        <v>1</v>
      </c>
      <c r="F474" s="255" t="s">
        <v>658</v>
      </c>
      <c r="G474" s="252"/>
      <c r="H474" s="256">
        <v>16</v>
      </c>
      <c r="I474" s="257"/>
      <c r="J474" s="252"/>
      <c r="K474" s="252"/>
      <c r="L474" s="258"/>
      <c r="M474" s="259"/>
      <c r="N474" s="260"/>
      <c r="O474" s="260"/>
      <c r="P474" s="260"/>
      <c r="Q474" s="260"/>
      <c r="R474" s="260"/>
      <c r="S474" s="260"/>
      <c r="T474" s="261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T474" s="262" t="s">
        <v>241</v>
      </c>
      <c r="AU474" s="262" t="s">
        <v>87</v>
      </c>
      <c r="AV474" s="12" t="s">
        <v>89</v>
      </c>
      <c r="AW474" s="12" t="s">
        <v>36</v>
      </c>
      <c r="AX474" s="12" t="s">
        <v>80</v>
      </c>
      <c r="AY474" s="262" t="s">
        <v>235</v>
      </c>
    </row>
    <row r="475" s="13" customFormat="1">
      <c r="A475" s="13"/>
      <c r="B475" s="263"/>
      <c r="C475" s="264"/>
      <c r="D475" s="253" t="s">
        <v>241</v>
      </c>
      <c r="E475" s="265" t="s">
        <v>1</v>
      </c>
      <c r="F475" s="266" t="s">
        <v>243</v>
      </c>
      <c r="G475" s="264"/>
      <c r="H475" s="267">
        <v>16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3" t="s">
        <v>241</v>
      </c>
      <c r="AU475" s="273" t="s">
        <v>87</v>
      </c>
      <c r="AV475" s="13" t="s">
        <v>240</v>
      </c>
      <c r="AW475" s="13" t="s">
        <v>36</v>
      </c>
      <c r="AX475" s="13" t="s">
        <v>87</v>
      </c>
      <c r="AY475" s="273" t="s">
        <v>235</v>
      </c>
    </row>
    <row r="476" s="2" customFormat="1" ht="16.5" customHeight="1">
      <c r="A476" s="38"/>
      <c r="B476" s="39"/>
      <c r="C476" s="237" t="s">
        <v>663</v>
      </c>
      <c r="D476" s="237" t="s">
        <v>236</v>
      </c>
      <c r="E476" s="238" t="s">
        <v>664</v>
      </c>
      <c r="F476" s="239" t="s">
        <v>665</v>
      </c>
      <c r="G476" s="240" t="s">
        <v>313</v>
      </c>
      <c r="H476" s="241">
        <v>9.5999999999999996</v>
      </c>
      <c r="I476" s="242"/>
      <c r="J476" s="243">
        <f>ROUND(I476*H476,2)</f>
        <v>0</v>
      </c>
      <c r="K476" s="244"/>
      <c r="L476" s="44"/>
      <c r="M476" s="245" t="s">
        <v>1</v>
      </c>
      <c r="N476" s="246" t="s">
        <v>45</v>
      </c>
      <c r="O476" s="91"/>
      <c r="P476" s="247">
        <f>O476*H476</f>
        <v>0</v>
      </c>
      <c r="Q476" s="247">
        <v>0</v>
      </c>
      <c r="R476" s="247">
        <f>Q476*H476</f>
        <v>0</v>
      </c>
      <c r="S476" s="247">
        <v>0</v>
      </c>
      <c r="T476" s="24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9" t="s">
        <v>280</v>
      </c>
      <c r="AT476" s="249" t="s">
        <v>236</v>
      </c>
      <c r="AU476" s="249" t="s">
        <v>87</v>
      </c>
      <c r="AY476" s="17" t="s">
        <v>235</v>
      </c>
      <c r="BE476" s="250">
        <f>IF(N476="základní",J476,0)</f>
        <v>0</v>
      </c>
      <c r="BF476" s="250">
        <f>IF(N476="snížená",J476,0)</f>
        <v>0</v>
      </c>
      <c r="BG476" s="250">
        <f>IF(N476="zákl. přenesená",J476,0)</f>
        <v>0</v>
      </c>
      <c r="BH476" s="250">
        <f>IF(N476="sníž. přenesená",J476,0)</f>
        <v>0</v>
      </c>
      <c r="BI476" s="250">
        <f>IF(N476="nulová",J476,0)</f>
        <v>0</v>
      </c>
      <c r="BJ476" s="17" t="s">
        <v>87</v>
      </c>
      <c r="BK476" s="250">
        <f>ROUND(I476*H476,2)</f>
        <v>0</v>
      </c>
      <c r="BL476" s="17" t="s">
        <v>280</v>
      </c>
      <c r="BM476" s="249" t="s">
        <v>666</v>
      </c>
    </row>
    <row r="477" s="2" customFormat="1">
      <c r="A477" s="38"/>
      <c r="B477" s="39"/>
      <c r="C477" s="40"/>
      <c r="D477" s="253" t="s">
        <v>248</v>
      </c>
      <c r="E477" s="40"/>
      <c r="F477" s="274" t="s">
        <v>667</v>
      </c>
      <c r="G477" s="40"/>
      <c r="H477" s="40"/>
      <c r="I477" s="155"/>
      <c r="J477" s="40"/>
      <c r="K477" s="40"/>
      <c r="L477" s="44"/>
      <c r="M477" s="275"/>
      <c r="N477" s="276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248</v>
      </c>
      <c r="AU477" s="17" t="s">
        <v>87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668</v>
      </c>
      <c r="G478" s="252"/>
      <c r="H478" s="256">
        <v>9.5999999999999996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3" customFormat="1">
      <c r="A479" s="13"/>
      <c r="B479" s="263"/>
      <c r="C479" s="264"/>
      <c r="D479" s="253" t="s">
        <v>241</v>
      </c>
      <c r="E479" s="265" t="s">
        <v>1</v>
      </c>
      <c r="F479" s="266" t="s">
        <v>243</v>
      </c>
      <c r="G479" s="264"/>
      <c r="H479" s="267">
        <v>9.5999999999999996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241</v>
      </c>
      <c r="AU479" s="273" t="s">
        <v>87</v>
      </c>
      <c r="AV479" s="13" t="s">
        <v>240</v>
      </c>
      <c r="AW479" s="13" t="s">
        <v>36</v>
      </c>
      <c r="AX479" s="13" t="s">
        <v>87</v>
      </c>
      <c r="AY479" s="273" t="s">
        <v>235</v>
      </c>
    </row>
    <row r="480" s="2" customFormat="1" ht="21.75" customHeight="1">
      <c r="A480" s="38"/>
      <c r="B480" s="39"/>
      <c r="C480" s="237" t="s">
        <v>474</v>
      </c>
      <c r="D480" s="237" t="s">
        <v>236</v>
      </c>
      <c r="E480" s="238" t="s">
        <v>669</v>
      </c>
      <c r="F480" s="239" t="s">
        <v>670</v>
      </c>
      <c r="G480" s="240" t="s">
        <v>671</v>
      </c>
      <c r="H480" s="241">
        <v>2</v>
      </c>
      <c r="I480" s="242"/>
      <c r="J480" s="243">
        <f>ROUND(I480*H480,2)</f>
        <v>0</v>
      </c>
      <c r="K480" s="244"/>
      <c r="L480" s="44"/>
      <c r="M480" s="245" t="s">
        <v>1</v>
      </c>
      <c r="N480" s="246" t="s">
        <v>45</v>
      </c>
      <c r="O480" s="91"/>
      <c r="P480" s="247">
        <f>O480*H480</f>
        <v>0</v>
      </c>
      <c r="Q480" s="247">
        <v>0</v>
      </c>
      <c r="R480" s="247">
        <f>Q480*H480</f>
        <v>0</v>
      </c>
      <c r="S480" s="247">
        <v>0</v>
      </c>
      <c r="T480" s="24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9" t="s">
        <v>280</v>
      </c>
      <c r="AT480" s="249" t="s">
        <v>236</v>
      </c>
      <c r="AU480" s="249" t="s">
        <v>87</v>
      </c>
      <c r="AY480" s="17" t="s">
        <v>235</v>
      </c>
      <c r="BE480" s="250">
        <f>IF(N480="základní",J480,0)</f>
        <v>0</v>
      </c>
      <c r="BF480" s="250">
        <f>IF(N480="snížená",J480,0)</f>
        <v>0</v>
      </c>
      <c r="BG480" s="250">
        <f>IF(N480="zákl. přenesená",J480,0)</f>
        <v>0</v>
      </c>
      <c r="BH480" s="250">
        <f>IF(N480="sníž. přenesená",J480,0)</f>
        <v>0</v>
      </c>
      <c r="BI480" s="250">
        <f>IF(N480="nulová",J480,0)</f>
        <v>0</v>
      </c>
      <c r="BJ480" s="17" t="s">
        <v>87</v>
      </c>
      <c r="BK480" s="250">
        <f>ROUND(I480*H480,2)</f>
        <v>0</v>
      </c>
      <c r="BL480" s="17" t="s">
        <v>280</v>
      </c>
      <c r="BM480" s="249" t="s">
        <v>672</v>
      </c>
    </row>
    <row r="481" s="2" customFormat="1">
      <c r="A481" s="38"/>
      <c r="B481" s="39"/>
      <c r="C481" s="40"/>
      <c r="D481" s="253" t="s">
        <v>248</v>
      </c>
      <c r="E481" s="40"/>
      <c r="F481" s="274" t="s">
        <v>673</v>
      </c>
      <c r="G481" s="40"/>
      <c r="H481" s="40"/>
      <c r="I481" s="155"/>
      <c r="J481" s="40"/>
      <c r="K481" s="40"/>
      <c r="L481" s="44"/>
      <c r="M481" s="275"/>
      <c r="N481" s="276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248</v>
      </c>
      <c r="AU481" s="17" t="s">
        <v>87</v>
      </c>
    </row>
    <row r="482" s="12" customFormat="1">
      <c r="A482" s="12"/>
      <c r="B482" s="251"/>
      <c r="C482" s="252"/>
      <c r="D482" s="253" t="s">
        <v>241</v>
      </c>
      <c r="E482" s="254" t="s">
        <v>1</v>
      </c>
      <c r="F482" s="255" t="s">
        <v>674</v>
      </c>
      <c r="G482" s="252"/>
      <c r="H482" s="256">
        <v>2</v>
      </c>
      <c r="I482" s="257"/>
      <c r="J482" s="252"/>
      <c r="K482" s="252"/>
      <c r="L482" s="258"/>
      <c r="M482" s="259"/>
      <c r="N482" s="260"/>
      <c r="O482" s="260"/>
      <c r="P482" s="260"/>
      <c r="Q482" s="260"/>
      <c r="R482" s="260"/>
      <c r="S482" s="260"/>
      <c r="T482" s="261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62" t="s">
        <v>241</v>
      </c>
      <c r="AU482" s="262" t="s">
        <v>87</v>
      </c>
      <c r="AV482" s="12" t="s">
        <v>89</v>
      </c>
      <c r="AW482" s="12" t="s">
        <v>36</v>
      </c>
      <c r="AX482" s="12" t="s">
        <v>80</v>
      </c>
      <c r="AY482" s="262" t="s">
        <v>235</v>
      </c>
    </row>
    <row r="483" s="13" customFormat="1">
      <c r="A483" s="13"/>
      <c r="B483" s="263"/>
      <c r="C483" s="264"/>
      <c r="D483" s="253" t="s">
        <v>241</v>
      </c>
      <c r="E483" s="265" t="s">
        <v>1</v>
      </c>
      <c r="F483" s="266" t="s">
        <v>243</v>
      </c>
      <c r="G483" s="264"/>
      <c r="H483" s="267">
        <v>2</v>
      </c>
      <c r="I483" s="268"/>
      <c r="J483" s="264"/>
      <c r="K483" s="264"/>
      <c r="L483" s="269"/>
      <c r="M483" s="270"/>
      <c r="N483" s="271"/>
      <c r="O483" s="271"/>
      <c r="P483" s="271"/>
      <c r="Q483" s="271"/>
      <c r="R483" s="271"/>
      <c r="S483" s="271"/>
      <c r="T483" s="27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3" t="s">
        <v>241</v>
      </c>
      <c r="AU483" s="273" t="s">
        <v>87</v>
      </c>
      <c r="AV483" s="13" t="s">
        <v>240</v>
      </c>
      <c r="AW483" s="13" t="s">
        <v>36</v>
      </c>
      <c r="AX483" s="13" t="s">
        <v>87</v>
      </c>
      <c r="AY483" s="273" t="s">
        <v>235</v>
      </c>
    </row>
    <row r="484" s="2" customFormat="1" ht="16.5" customHeight="1">
      <c r="A484" s="38"/>
      <c r="B484" s="39"/>
      <c r="C484" s="237" t="s">
        <v>675</v>
      </c>
      <c r="D484" s="237" t="s">
        <v>236</v>
      </c>
      <c r="E484" s="238" t="s">
        <v>676</v>
      </c>
      <c r="F484" s="239" t="s">
        <v>677</v>
      </c>
      <c r="G484" s="240" t="s">
        <v>671</v>
      </c>
      <c r="H484" s="241">
        <v>1</v>
      </c>
      <c r="I484" s="242"/>
      <c r="J484" s="243">
        <f>ROUND(I484*H484,2)</f>
        <v>0</v>
      </c>
      <c r="K484" s="244"/>
      <c r="L484" s="44"/>
      <c r="M484" s="245" t="s">
        <v>1</v>
      </c>
      <c r="N484" s="246" t="s">
        <v>45</v>
      </c>
      <c r="O484" s="91"/>
      <c r="P484" s="247">
        <f>O484*H484</f>
        <v>0</v>
      </c>
      <c r="Q484" s="247">
        <v>0.02</v>
      </c>
      <c r="R484" s="247">
        <f>Q484*H484</f>
        <v>0.02</v>
      </c>
      <c r="S484" s="247">
        <v>0</v>
      </c>
      <c r="T484" s="24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9" t="s">
        <v>280</v>
      </c>
      <c r="AT484" s="249" t="s">
        <v>236</v>
      </c>
      <c r="AU484" s="249" t="s">
        <v>87</v>
      </c>
      <c r="AY484" s="17" t="s">
        <v>235</v>
      </c>
      <c r="BE484" s="250">
        <f>IF(N484="základní",J484,0)</f>
        <v>0</v>
      </c>
      <c r="BF484" s="250">
        <f>IF(N484="snížená",J484,0)</f>
        <v>0</v>
      </c>
      <c r="BG484" s="250">
        <f>IF(N484="zákl. přenesená",J484,0)</f>
        <v>0</v>
      </c>
      <c r="BH484" s="250">
        <f>IF(N484="sníž. přenesená",J484,0)</f>
        <v>0</v>
      </c>
      <c r="BI484" s="250">
        <f>IF(N484="nulová",J484,0)</f>
        <v>0</v>
      </c>
      <c r="BJ484" s="17" t="s">
        <v>87</v>
      </c>
      <c r="BK484" s="250">
        <f>ROUND(I484*H484,2)</f>
        <v>0</v>
      </c>
      <c r="BL484" s="17" t="s">
        <v>280</v>
      </c>
      <c r="BM484" s="249" t="s">
        <v>678</v>
      </c>
    </row>
    <row r="485" s="2" customFormat="1">
      <c r="A485" s="38"/>
      <c r="B485" s="39"/>
      <c r="C485" s="40"/>
      <c r="D485" s="253" t="s">
        <v>248</v>
      </c>
      <c r="E485" s="40"/>
      <c r="F485" s="274" t="s">
        <v>679</v>
      </c>
      <c r="G485" s="40"/>
      <c r="H485" s="40"/>
      <c r="I485" s="155"/>
      <c r="J485" s="40"/>
      <c r="K485" s="40"/>
      <c r="L485" s="44"/>
      <c r="M485" s="275"/>
      <c r="N485" s="276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248</v>
      </c>
      <c r="AU485" s="17" t="s">
        <v>87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680</v>
      </c>
      <c r="G486" s="252"/>
      <c r="H486" s="256">
        <v>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3" customFormat="1">
      <c r="A487" s="13"/>
      <c r="B487" s="263"/>
      <c r="C487" s="264"/>
      <c r="D487" s="253" t="s">
        <v>241</v>
      </c>
      <c r="E487" s="265" t="s">
        <v>1</v>
      </c>
      <c r="F487" s="266" t="s">
        <v>243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3" t="s">
        <v>241</v>
      </c>
      <c r="AU487" s="273" t="s">
        <v>87</v>
      </c>
      <c r="AV487" s="13" t="s">
        <v>240</v>
      </c>
      <c r="AW487" s="13" t="s">
        <v>36</v>
      </c>
      <c r="AX487" s="13" t="s">
        <v>87</v>
      </c>
      <c r="AY487" s="273" t="s">
        <v>235</v>
      </c>
    </row>
    <row r="488" s="2" customFormat="1" ht="16.5" customHeight="1">
      <c r="A488" s="38"/>
      <c r="B488" s="39"/>
      <c r="C488" s="237" t="s">
        <v>478</v>
      </c>
      <c r="D488" s="237" t="s">
        <v>236</v>
      </c>
      <c r="E488" s="238" t="s">
        <v>681</v>
      </c>
      <c r="F488" s="239" t="s">
        <v>682</v>
      </c>
      <c r="G488" s="240" t="s">
        <v>671</v>
      </c>
      <c r="H488" s="241">
        <v>5</v>
      </c>
      <c r="I488" s="242"/>
      <c r="J488" s="243">
        <f>ROUND(I488*H488,2)</f>
        <v>0</v>
      </c>
      <c r="K488" s="244"/>
      <c r="L488" s="44"/>
      <c r="M488" s="245" t="s">
        <v>1</v>
      </c>
      <c r="N488" s="246" t="s">
        <v>45</v>
      </c>
      <c r="O488" s="91"/>
      <c r="P488" s="247">
        <f>O488*H488</f>
        <v>0</v>
      </c>
      <c r="Q488" s="247">
        <v>0.050000000000000003</v>
      </c>
      <c r="R488" s="247">
        <f>Q488*H488</f>
        <v>0.25</v>
      </c>
      <c r="S488" s="247">
        <v>0</v>
      </c>
      <c r="T488" s="24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9" t="s">
        <v>280</v>
      </c>
      <c r="AT488" s="249" t="s">
        <v>236</v>
      </c>
      <c r="AU488" s="249" t="s">
        <v>87</v>
      </c>
      <c r="AY488" s="17" t="s">
        <v>235</v>
      </c>
      <c r="BE488" s="250">
        <f>IF(N488="základní",J488,0)</f>
        <v>0</v>
      </c>
      <c r="BF488" s="250">
        <f>IF(N488="snížená",J488,0)</f>
        <v>0</v>
      </c>
      <c r="BG488" s="250">
        <f>IF(N488="zákl. přenesená",J488,0)</f>
        <v>0</v>
      </c>
      <c r="BH488" s="250">
        <f>IF(N488="sníž. přenesená",J488,0)</f>
        <v>0</v>
      </c>
      <c r="BI488" s="250">
        <f>IF(N488="nulová",J488,0)</f>
        <v>0</v>
      </c>
      <c r="BJ488" s="17" t="s">
        <v>87</v>
      </c>
      <c r="BK488" s="250">
        <f>ROUND(I488*H488,2)</f>
        <v>0</v>
      </c>
      <c r="BL488" s="17" t="s">
        <v>280</v>
      </c>
      <c r="BM488" s="249" t="s">
        <v>683</v>
      </c>
    </row>
    <row r="489" s="2" customFormat="1">
      <c r="A489" s="38"/>
      <c r="B489" s="39"/>
      <c r="C489" s="40"/>
      <c r="D489" s="253" t="s">
        <v>248</v>
      </c>
      <c r="E489" s="40"/>
      <c r="F489" s="274" t="s">
        <v>667</v>
      </c>
      <c r="G489" s="40"/>
      <c r="H489" s="40"/>
      <c r="I489" s="155"/>
      <c r="J489" s="40"/>
      <c r="K489" s="40"/>
      <c r="L489" s="44"/>
      <c r="M489" s="275"/>
      <c r="N489" s="276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248</v>
      </c>
      <c r="AU489" s="17" t="s">
        <v>87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684</v>
      </c>
      <c r="G490" s="252"/>
      <c r="H490" s="256">
        <v>1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2" customFormat="1">
      <c r="A491" s="12"/>
      <c r="B491" s="251"/>
      <c r="C491" s="252"/>
      <c r="D491" s="253" t="s">
        <v>241</v>
      </c>
      <c r="E491" s="254" t="s">
        <v>1</v>
      </c>
      <c r="F491" s="255" t="s">
        <v>685</v>
      </c>
      <c r="G491" s="252"/>
      <c r="H491" s="256">
        <v>1</v>
      </c>
      <c r="I491" s="257"/>
      <c r="J491" s="252"/>
      <c r="K491" s="252"/>
      <c r="L491" s="258"/>
      <c r="M491" s="259"/>
      <c r="N491" s="260"/>
      <c r="O491" s="260"/>
      <c r="P491" s="260"/>
      <c r="Q491" s="260"/>
      <c r="R491" s="260"/>
      <c r="S491" s="260"/>
      <c r="T491" s="26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62" t="s">
        <v>241</v>
      </c>
      <c r="AU491" s="262" t="s">
        <v>87</v>
      </c>
      <c r="AV491" s="12" t="s">
        <v>89</v>
      </c>
      <c r="AW491" s="12" t="s">
        <v>36</v>
      </c>
      <c r="AX491" s="12" t="s">
        <v>80</v>
      </c>
      <c r="AY491" s="262" t="s">
        <v>235</v>
      </c>
    </row>
    <row r="492" s="12" customFormat="1">
      <c r="A492" s="12"/>
      <c r="B492" s="251"/>
      <c r="C492" s="252"/>
      <c r="D492" s="253" t="s">
        <v>241</v>
      </c>
      <c r="E492" s="254" t="s">
        <v>1</v>
      </c>
      <c r="F492" s="255" t="s">
        <v>686</v>
      </c>
      <c r="G492" s="252"/>
      <c r="H492" s="256">
        <v>1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62" t="s">
        <v>241</v>
      </c>
      <c r="AU492" s="262" t="s">
        <v>87</v>
      </c>
      <c r="AV492" s="12" t="s">
        <v>89</v>
      </c>
      <c r="AW492" s="12" t="s">
        <v>36</v>
      </c>
      <c r="AX492" s="12" t="s">
        <v>80</v>
      </c>
      <c r="AY492" s="262" t="s">
        <v>235</v>
      </c>
    </row>
    <row r="493" s="12" customFormat="1">
      <c r="A493" s="12"/>
      <c r="B493" s="251"/>
      <c r="C493" s="252"/>
      <c r="D493" s="253" t="s">
        <v>241</v>
      </c>
      <c r="E493" s="254" t="s">
        <v>1</v>
      </c>
      <c r="F493" s="255" t="s">
        <v>687</v>
      </c>
      <c r="G493" s="252"/>
      <c r="H493" s="256">
        <v>1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62" t="s">
        <v>241</v>
      </c>
      <c r="AU493" s="262" t="s">
        <v>87</v>
      </c>
      <c r="AV493" s="12" t="s">
        <v>89</v>
      </c>
      <c r="AW493" s="12" t="s">
        <v>36</v>
      </c>
      <c r="AX493" s="12" t="s">
        <v>80</v>
      </c>
      <c r="AY493" s="262" t="s">
        <v>235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688</v>
      </c>
      <c r="G494" s="252"/>
      <c r="H494" s="256">
        <v>1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3" customFormat="1">
      <c r="A495" s="13"/>
      <c r="B495" s="263"/>
      <c r="C495" s="264"/>
      <c r="D495" s="253" t="s">
        <v>241</v>
      </c>
      <c r="E495" s="265" t="s">
        <v>1</v>
      </c>
      <c r="F495" s="266" t="s">
        <v>243</v>
      </c>
      <c r="G495" s="264"/>
      <c r="H495" s="267">
        <v>5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241</v>
      </c>
      <c r="AU495" s="273" t="s">
        <v>87</v>
      </c>
      <c r="AV495" s="13" t="s">
        <v>240</v>
      </c>
      <c r="AW495" s="13" t="s">
        <v>36</v>
      </c>
      <c r="AX495" s="13" t="s">
        <v>87</v>
      </c>
      <c r="AY495" s="273" t="s">
        <v>235</v>
      </c>
    </row>
    <row r="496" s="2" customFormat="1" ht="16.5" customHeight="1">
      <c r="A496" s="38"/>
      <c r="B496" s="39"/>
      <c r="C496" s="237" t="s">
        <v>689</v>
      </c>
      <c r="D496" s="237" t="s">
        <v>236</v>
      </c>
      <c r="E496" s="238" t="s">
        <v>690</v>
      </c>
      <c r="F496" s="239" t="s">
        <v>691</v>
      </c>
      <c r="G496" s="240" t="s">
        <v>671</v>
      </c>
      <c r="H496" s="241">
        <v>6</v>
      </c>
      <c r="I496" s="242"/>
      <c r="J496" s="243">
        <f>ROUND(I496*H496,2)</f>
        <v>0</v>
      </c>
      <c r="K496" s="244"/>
      <c r="L496" s="44"/>
      <c r="M496" s="245" t="s">
        <v>1</v>
      </c>
      <c r="N496" s="246" t="s">
        <v>45</v>
      </c>
      <c r="O496" s="91"/>
      <c r="P496" s="247">
        <f>O496*H496</f>
        <v>0</v>
      </c>
      <c r="Q496" s="247">
        <v>0</v>
      </c>
      <c r="R496" s="247">
        <f>Q496*H496</f>
        <v>0</v>
      </c>
      <c r="S496" s="247">
        <v>0</v>
      </c>
      <c r="T496" s="24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9" t="s">
        <v>280</v>
      </c>
      <c r="AT496" s="249" t="s">
        <v>236</v>
      </c>
      <c r="AU496" s="249" t="s">
        <v>87</v>
      </c>
      <c r="AY496" s="17" t="s">
        <v>235</v>
      </c>
      <c r="BE496" s="250">
        <f>IF(N496="základní",J496,0)</f>
        <v>0</v>
      </c>
      <c r="BF496" s="250">
        <f>IF(N496="snížená",J496,0)</f>
        <v>0</v>
      </c>
      <c r="BG496" s="250">
        <f>IF(N496="zákl. přenesená",J496,0)</f>
        <v>0</v>
      </c>
      <c r="BH496" s="250">
        <f>IF(N496="sníž. přenesená",J496,0)</f>
        <v>0</v>
      </c>
      <c r="BI496" s="250">
        <f>IF(N496="nulová",J496,0)</f>
        <v>0</v>
      </c>
      <c r="BJ496" s="17" t="s">
        <v>87</v>
      </c>
      <c r="BK496" s="250">
        <f>ROUND(I496*H496,2)</f>
        <v>0</v>
      </c>
      <c r="BL496" s="17" t="s">
        <v>280</v>
      </c>
      <c r="BM496" s="249" t="s">
        <v>692</v>
      </c>
    </row>
    <row r="497" s="2" customFormat="1">
      <c r="A497" s="38"/>
      <c r="B497" s="39"/>
      <c r="C497" s="40"/>
      <c r="D497" s="253" t="s">
        <v>248</v>
      </c>
      <c r="E497" s="40"/>
      <c r="F497" s="274" t="s">
        <v>693</v>
      </c>
      <c r="G497" s="40"/>
      <c r="H497" s="40"/>
      <c r="I497" s="155"/>
      <c r="J497" s="40"/>
      <c r="K497" s="40"/>
      <c r="L497" s="44"/>
      <c r="M497" s="275"/>
      <c r="N497" s="276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248</v>
      </c>
      <c r="AU497" s="17" t="s">
        <v>87</v>
      </c>
    </row>
    <row r="498" s="12" customFormat="1">
      <c r="A498" s="12"/>
      <c r="B498" s="251"/>
      <c r="C498" s="252"/>
      <c r="D498" s="253" t="s">
        <v>241</v>
      </c>
      <c r="E498" s="254" t="s">
        <v>1</v>
      </c>
      <c r="F498" s="255" t="s">
        <v>694</v>
      </c>
      <c r="G498" s="252"/>
      <c r="H498" s="256">
        <v>5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62" t="s">
        <v>241</v>
      </c>
      <c r="AU498" s="262" t="s">
        <v>87</v>
      </c>
      <c r="AV498" s="12" t="s">
        <v>89</v>
      </c>
      <c r="AW498" s="12" t="s">
        <v>36</v>
      </c>
      <c r="AX498" s="12" t="s">
        <v>80</v>
      </c>
      <c r="AY498" s="262" t="s">
        <v>235</v>
      </c>
    </row>
    <row r="499" s="12" customFormat="1">
      <c r="A499" s="12"/>
      <c r="B499" s="251"/>
      <c r="C499" s="252"/>
      <c r="D499" s="253" t="s">
        <v>241</v>
      </c>
      <c r="E499" s="254" t="s">
        <v>1</v>
      </c>
      <c r="F499" s="255" t="s">
        <v>695</v>
      </c>
      <c r="G499" s="252"/>
      <c r="H499" s="256">
        <v>1</v>
      </c>
      <c r="I499" s="257"/>
      <c r="J499" s="252"/>
      <c r="K499" s="252"/>
      <c r="L499" s="258"/>
      <c r="M499" s="259"/>
      <c r="N499" s="260"/>
      <c r="O499" s="260"/>
      <c r="P499" s="260"/>
      <c r="Q499" s="260"/>
      <c r="R499" s="260"/>
      <c r="S499" s="260"/>
      <c r="T499" s="26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62" t="s">
        <v>241</v>
      </c>
      <c r="AU499" s="262" t="s">
        <v>87</v>
      </c>
      <c r="AV499" s="12" t="s">
        <v>89</v>
      </c>
      <c r="AW499" s="12" t="s">
        <v>36</v>
      </c>
      <c r="AX499" s="12" t="s">
        <v>80</v>
      </c>
      <c r="AY499" s="262" t="s">
        <v>235</v>
      </c>
    </row>
    <row r="500" s="13" customFormat="1">
      <c r="A500" s="13"/>
      <c r="B500" s="263"/>
      <c r="C500" s="264"/>
      <c r="D500" s="253" t="s">
        <v>241</v>
      </c>
      <c r="E500" s="265" t="s">
        <v>1</v>
      </c>
      <c r="F500" s="266" t="s">
        <v>243</v>
      </c>
      <c r="G500" s="264"/>
      <c r="H500" s="267">
        <v>6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3" t="s">
        <v>241</v>
      </c>
      <c r="AU500" s="273" t="s">
        <v>87</v>
      </c>
      <c r="AV500" s="13" t="s">
        <v>240</v>
      </c>
      <c r="AW500" s="13" t="s">
        <v>36</v>
      </c>
      <c r="AX500" s="13" t="s">
        <v>87</v>
      </c>
      <c r="AY500" s="273" t="s">
        <v>235</v>
      </c>
    </row>
    <row r="501" s="2" customFormat="1" ht="16.5" customHeight="1">
      <c r="A501" s="38"/>
      <c r="B501" s="39"/>
      <c r="C501" s="237" t="s">
        <v>486</v>
      </c>
      <c r="D501" s="237" t="s">
        <v>236</v>
      </c>
      <c r="E501" s="238" t="s">
        <v>696</v>
      </c>
      <c r="F501" s="239" t="s">
        <v>697</v>
      </c>
      <c r="G501" s="240" t="s">
        <v>671</v>
      </c>
      <c r="H501" s="241">
        <v>5</v>
      </c>
      <c r="I501" s="242"/>
      <c r="J501" s="243">
        <f>ROUND(I501*H501,2)</f>
        <v>0</v>
      </c>
      <c r="K501" s="244"/>
      <c r="L501" s="44"/>
      <c r="M501" s="245" t="s">
        <v>1</v>
      </c>
      <c r="N501" s="246" t="s">
        <v>45</v>
      </c>
      <c r="O501" s="91"/>
      <c r="P501" s="247">
        <f>O501*H501</f>
        <v>0</v>
      </c>
      <c r="Q501" s="247">
        <v>0.029999999999999999</v>
      </c>
      <c r="R501" s="247">
        <f>Q501*H501</f>
        <v>0.14999999999999999</v>
      </c>
      <c r="S501" s="247">
        <v>0</v>
      </c>
      <c r="T501" s="24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9" t="s">
        <v>280</v>
      </c>
      <c r="AT501" s="249" t="s">
        <v>236</v>
      </c>
      <c r="AU501" s="249" t="s">
        <v>87</v>
      </c>
      <c r="AY501" s="17" t="s">
        <v>235</v>
      </c>
      <c r="BE501" s="250">
        <f>IF(N501="základní",J501,0)</f>
        <v>0</v>
      </c>
      <c r="BF501" s="250">
        <f>IF(N501="snížená",J501,0)</f>
        <v>0</v>
      </c>
      <c r="BG501" s="250">
        <f>IF(N501="zákl. přenesená",J501,0)</f>
        <v>0</v>
      </c>
      <c r="BH501" s="250">
        <f>IF(N501="sníž. přenesená",J501,0)</f>
        <v>0</v>
      </c>
      <c r="BI501" s="250">
        <f>IF(N501="nulová",J501,0)</f>
        <v>0</v>
      </c>
      <c r="BJ501" s="17" t="s">
        <v>87</v>
      </c>
      <c r="BK501" s="250">
        <f>ROUND(I501*H501,2)</f>
        <v>0</v>
      </c>
      <c r="BL501" s="17" t="s">
        <v>280</v>
      </c>
      <c r="BM501" s="249" t="s">
        <v>698</v>
      </c>
    </row>
    <row r="502" s="2" customFormat="1">
      <c r="A502" s="38"/>
      <c r="B502" s="39"/>
      <c r="C502" s="40"/>
      <c r="D502" s="253" t="s">
        <v>248</v>
      </c>
      <c r="E502" s="40"/>
      <c r="F502" s="274" t="s">
        <v>699</v>
      </c>
      <c r="G502" s="40"/>
      <c r="H502" s="40"/>
      <c r="I502" s="155"/>
      <c r="J502" s="40"/>
      <c r="K502" s="40"/>
      <c r="L502" s="44"/>
      <c r="M502" s="275"/>
      <c r="N502" s="276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248</v>
      </c>
      <c r="AU502" s="17" t="s">
        <v>87</v>
      </c>
    </row>
    <row r="503" s="12" customFormat="1">
      <c r="A503" s="12"/>
      <c r="B503" s="251"/>
      <c r="C503" s="252"/>
      <c r="D503" s="253" t="s">
        <v>241</v>
      </c>
      <c r="E503" s="254" t="s">
        <v>1</v>
      </c>
      <c r="F503" s="255" t="s">
        <v>700</v>
      </c>
      <c r="G503" s="252"/>
      <c r="H503" s="256">
        <v>5</v>
      </c>
      <c r="I503" s="257"/>
      <c r="J503" s="252"/>
      <c r="K503" s="252"/>
      <c r="L503" s="258"/>
      <c r="M503" s="259"/>
      <c r="N503" s="260"/>
      <c r="O503" s="260"/>
      <c r="P503" s="260"/>
      <c r="Q503" s="260"/>
      <c r="R503" s="260"/>
      <c r="S503" s="260"/>
      <c r="T503" s="261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62" t="s">
        <v>241</v>
      </c>
      <c r="AU503" s="262" t="s">
        <v>87</v>
      </c>
      <c r="AV503" s="12" t="s">
        <v>89</v>
      </c>
      <c r="AW503" s="12" t="s">
        <v>36</v>
      </c>
      <c r="AX503" s="12" t="s">
        <v>80</v>
      </c>
      <c r="AY503" s="262" t="s">
        <v>235</v>
      </c>
    </row>
    <row r="504" s="13" customFormat="1">
      <c r="A504" s="13"/>
      <c r="B504" s="263"/>
      <c r="C504" s="264"/>
      <c r="D504" s="253" t="s">
        <v>241</v>
      </c>
      <c r="E504" s="265" t="s">
        <v>1</v>
      </c>
      <c r="F504" s="266" t="s">
        <v>243</v>
      </c>
      <c r="G504" s="264"/>
      <c r="H504" s="267">
        <v>5</v>
      </c>
      <c r="I504" s="268"/>
      <c r="J504" s="264"/>
      <c r="K504" s="264"/>
      <c r="L504" s="269"/>
      <c r="M504" s="270"/>
      <c r="N504" s="271"/>
      <c r="O504" s="271"/>
      <c r="P504" s="271"/>
      <c r="Q504" s="271"/>
      <c r="R504" s="271"/>
      <c r="S504" s="271"/>
      <c r="T504" s="27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3" t="s">
        <v>241</v>
      </c>
      <c r="AU504" s="273" t="s">
        <v>87</v>
      </c>
      <c r="AV504" s="13" t="s">
        <v>240</v>
      </c>
      <c r="AW504" s="13" t="s">
        <v>36</v>
      </c>
      <c r="AX504" s="13" t="s">
        <v>87</v>
      </c>
      <c r="AY504" s="273" t="s">
        <v>235</v>
      </c>
    </row>
    <row r="505" s="2" customFormat="1" ht="16.5" customHeight="1">
      <c r="A505" s="38"/>
      <c r="B505" s="39"/>
      <c r="C505" s="237" t="s">
        <v>701</v>
      </c>
      <c r="D505" s="237" t="s">
        <v>236</v>
      </c>
      <c r="E505" s="238" t="s">
        <v>702</v>
      </c>
      <c r="F505" s="239" t="s">
        <v>703</v>
      </c>
      <c r="G505" s="240" t="s">
        <v>239</v>
      </c>
      <c r="H505" s="241">
        <v>1</v>
      </c>
      <c r="I505" s="242"/>
      <c r="J505" s="243">
        <f>ROUND(I505*H505,2)</f>
        <v>0</v>
      </c>
      <c r="K505" s="244"/>
      <c r="L505" s="44"/>
      <c r="M505" s="245" t="s">
        <v>1</v>
      </c>
      <c r="N505" s="246" t="s">
        <v>45</v>
      </c>
      <c r="O505" s="91"/>
      <c r="P505" s="247">
        <f>O505*H505</f>
        <v>0</v>
      </c>
      <c r="Q505" s="247">
        <v>0</v>
      </c>
      <c r="R505" s="247">
        <f>Q505*H505</f>
        <v>0</v>
      </c>
      <c r="S505" s="247">
        <v>0</v>
      </c>
      <c r="T505" s="24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9" t="s">
        <v>280</v>
      </c>
      <c r="AT505" s="249" t="s">
        <v>236</v>
      </c>
      <c r="AU505" s="249" t="s">
        <v>87</v>
      </c>
      <c r="AY505" s="17" t="s">
        <v>235</v>
      </c>
      <c r="BE505" s="250">
        <f>IF(N505="základní",J505,0)</f>
        <v>0</v>
      </c>
      <c r="BF505" s="250">
        <f>IF(N505="snížená",J505,0)</f>
        <v>0</v>
      </c>
      <c r="BG505" s="250">
        <f>IF(N505="zákl. přenesená",J505,0)</f>
        <v>0</v>
      </c>
      <c r="BH505" s="250">
        <f>IF(N505="sníž. přenesená",J505,0)</f>
        <v>0</v>
      </c>
      <c r="BI505" s="250">
        <f>IF(N505="nulová",J505,0)</f>
        <v>0</v>
      </c>
      <c r="BJ505" s="17" t="s">
        <v>87</v>
      </c>
      <c r="BK505" s="250">
        <f>ROUND(I505*H505,2)</f>
        <v>0</v>
      </c>
      <c r="BL505" s="17" t="s">
        <v>280</v>
      </c>
      <c r="BM505" s="249" t="s">
        <v>704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705</v>
      </c>
      <c r="G506" s="252"/>
      <c r="H506" s="256">
        <v>1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3" customFormat="1">
      <c r="A507" s="13"/>
      <c r="B507" s="263"/>
      <c r="C507" s="264"/>
      <c r="D507" s="253" t="s">
        <v>241</v>
      </c>
      <c r="E507" s="265" t="s">
        <v>1</v>
      </c>
      <c r="F507" s="266" t="s">
        <v>243</v>
      </c>
      <c r="G507" s="264"/>
      <c r="H507" s="267">
        <v>1</v>
      </c>
      <c r="I507" s="268"/>
      <c r="J507" s="264"/>
      <c r="K507" s="264"/>
      <c r="L507" s="269"/>
      <c r="M507" s="270"/>
      <c r="N507" s="271"/>
      <c r="O507" s="271"/>
      <c r="P507" s="271"/>
      <c r="Q507" s="271"/>
      <c r="R507" s="271"/>
      <c r="S507" s="271"/>
      <c r="T507" s="27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3" t="s">
        <v>241</v>
      </c>
      <c r="AU507" s="273" t="s">
        <v>87</v>
      </c>
      <c r="AV507" s="13" t="s">
        <v>240</v>
      </c>
      <c r="AW507" s="13" t="s">
        <v>36</v>
      </c>
      <c r="AX507" s="13" t="s">
        <v>87</v>
      </c>
      <c r="AY507" s="273" t="s">
        <v>235</v>
      </c>
    </row>
    <row r="508" s="2" customFormat="1" ht="21.75" customHeight="1">
      <c r="A508" s="38"/>
      <c r="B508" s="39"/>
      <c r="C508" s="237" t="s">
        <v>490</v>
      </c>
      <c r="D508" s="237" t="s">
        <v>236</v>
      </c>
      <c r="E508" s="238" t="s">
        <v>706</v>
      </c>
      <c r="F508" s="239" t="s">
        <v>707</v>
      </c>
      <c r="G508" s="240" t="s">
        <v>239</v>
      </c>
      <c r="H508" s="241">
        <v>1</v>
      </c>
      <c r="I508" s="242"/>
      <c r="J508" s="243">
        <f>ROUND(I508*H508,2)</f>
        <v>0</v>
      </c>
      <c r="K508" s="244"/>
      <c r="L508" s="44"/>
      <c r="M508" s="245" t="s">
        <v>1</v>
      </c>
      <c r="N508" s="246" t="s">
        <v>45</v>
      </c>
      <c r="O508" s="91"/>
      <c r="P508" s="247">
        <f>O508*H508</f>
        <v>0</v>
      </c>
      <c r="Q508" s="247">
        <v>0.017000000000000001</v>
      </c>
      <c r="R508" s="247">
        <f>Q508*H508</f>
        <v>0.017000000000000001</v>
      </c>
      <c r="S508" s="247">
        <v>0</v>
      </c>
      <c r="T508" s="24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9" t="s">
        <v>280</v>
      </c>
      <c r="AT508" s="249" t="s">
        <v>236</v>
      </c>
      <c r="AU508" s="249" t="s">
        <v>87</v>
      </c>
      <c r="AY508" s="17" t="s">
        <v>235</v>
      </c>
      <c r="BE508" s="250">
        <f>IF(N508="základní",J508,0)</f>
        <v>0</v>
      </c>
      <c r="BF508" s="250">
        <f>IF(N508="snížená",J508,0)</f>
        <v>0</v>
      </c>
      <c r="BG508" s="250">
        <f>IF(N508="zákl. přenesená",J508,0)</f>
        <v>0</v>
      </c>
      <c r="BH508" s="250">
        <f>IF(N508="sníž. přenesená",J508,0)</f>
        <v>0</v>
      </c>
      <c r="BI508" s="250">
        <f>IF(N508="nulová",J508,0)</f>
        <v>0</v>
      </c>
      <c r="BJ508" s="17" t="s">
        <v>87</v>
      </c>
      <c r="BK508" s="250">
        <f>ROUND(I508*H508,2)</f>
        <v>0</v>
      </c>
      <c r="BL508" s="17" t="s">
        <v>280</v>
      </c>
      <c r="BM508" s="249" t="s">
        <v>708</v>
      </c>
    </row>
    <row r="509" s="12" customFormat="1">
      <c r="A509" s="12"/>
      <c r="B509" s="251"/>
      <c r="C509" s="252"/>
      <c r="D509" s="253" t="s">
        <v>241</v>
      </c>
      <c r="E509" s="254" t="s">
        <v>1</v>
      </c>
      <c r="F509" s="255" t="s">
        <v>705</v>
      </c>
      <c r="G509" s="252"/>
      <c r="H509" s="256">
        <v>1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62" t="s">
        <v>241</v>
      </c>
      <c r="AU509" s="262" t="s">
        <v>87</v>
      </c>
      <c r="AV509" s="12" t="s">
        <v>89</v>
      </c>
      <c r="AW509" s="12" t="s">
        <v>36</v>
      </c>
      <c r="AX509" s="12" t="s">
        <v>80</v>
      </c>
      <c r="AY509" s="262" t="s">
        <v>235</v>
      </c>
    </row>
    <row r="510" s="13" customFormat="1">
      <c r="A510" s="13"/>
      <c r="B510" s="263"/>
      <c r="C510" s="264"/>
      <c r="D510" s="253" t="s">
        <v>241</v>
      </c>
      <c r="E510" s="265" t="s">
        <v>1</v>
      </c>
      <c r="F510" s="266" t="s">
        <v>243</v>
      </c>
      <c r="G510" s="264"/>
      <c r="H510" s="267">
        <v>1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3" t="s">
        <v>241</v>
      </c>
      <c r="AU510" s="273" t="s">
        <v>87</v>
      </c>
      <c r="AV510" s="13" t="s">
        <v>240</v>
      </c>
      <c r="AW510" s="13" t="s">
        <v>36</v>
      </c>
      <c r="AX510" s="13" t="s">
        <v>87</v>
      </c>
      <c r="AY510" s="273" t="s">
        <v>235</v>
      </c>
    </row>
    <row r="511" s="2" customFormat="1" ht="16.5" customHeight="1">
      <c r="A511" s="38"/>
      <c r="B511" s="39"/>
      <c r="C511" s="237" t="s">
        <v>709</v>
      </c>
      <c r="D511" s="237" t="s">
        <v>236</v>
      </c>
      <c r="E511" s="238" t="s">
        <v>710</v>
      </c>
      <c r="F511" s="239" t="s">
        <v>711</v>
      </c>
      <c r="G511" s="240" t="s">
        <v>671</v>
      </c>
      <c r="H511" s="241">
        <v>1</v>
      </c>
      <c r="I511" s="242"/>
      <c r="J511" s="243">
        <f>ROUND(I511*H511,2)</f>
        <v>0</v>
      </c>
      <c r="K511" s="244"/>
      <c r="L511" s="44"/>
      <c r="M511" s="245" t="s">
        <v>1</v>
      </c>
      <c r="N511" s="246" t="s">
        <v>45</v>
      </c>
      <c r="O511" s="91"/>
      <c r="P511" s="247">
        <f>O511*H511</f>
        <v>0</v>
      </c>
      <c r="Q511" s="247">
        <v>0.02</v>
      </c>
      <c r="R511" s="247">
        <f>Q511*H511</f>
        <v>0.02</v>
      </c>
      <c r="S511" s="247">
        <v>0</v>
      </c>
      <c r="T511" s="24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9" t="s">
        <v>280</v>
      </c>
      <c r="AT511" s="249" t="s">
        <v>236</v>
      </c>
      <c r="AU511" s="249" t="s">
        <v>87</v>
      </c>
      <c r="AY511" s="17" t="s">
        <v>235</v>
      </c>
      <c r="BE511" s="250">
        <f>IF(N511="základní",J511,0)</f>
        <v>0</v>
      </c>
      <c r="BF511" s="250">
        <f>IF(N511="snížená",J511,0)</f>
        <v>0</v>
      </c>
      <c r="BG511" s="250">
        <f>IF(N511="zákl. přenesená",J511,0)</f>
        <v>0</v>
      </c>
      <c r="BH511" s="250">
        <f>IF(N511="sníž. přenesená",J511,0)</f>
        <v>0</v>
      </c>
      <c r="BI511" s="250">
        <f>IF(N511="nulová",J511,0)</f>
        <v>0</v>
      </c>
      <c r="BJ511" s="17" t="s">
        <v>87</v>
      </c>
      <c r="BK511" s="250">
        <f>ROUND(I511*H511,2)</f>
        <v>0</v>
      </c>
      <c r="BL511" s="17" t="s">
        <v>280</v>
      </c>
      <c r="BM511" s="249" t="s">
        <v>712</v>
      </c>
    </row>
    <row r="512" s="2" customFormat="1">
      <c r="A512" s="38"/>
      <c r="B512" s="39"/>
      <c r="C512" s="40"/>
      <c r="D512" s="253" t="s">
        <v>248</v>
      </c>
      <c r="E512" s="40"/>
      <c r="F512" s="274" t="s">
        <v>713</v>
      </c>
      <c r="G512" s="40"/>
      <c r="H512" s="40"/>
      <c r="I512" s="155"/>
      <c r="J512" s="40"/>
      <c r="K512" s="40"/>
      <c r="L512" s="44"/>
      <c r="M512" s="275"/>
      <c r="N512" s="276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248</v>
      </c>
      <c r="AU512" s="17" t="s">
        <v>87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714</v>
      </c>
      <c r="G513" s="252"/>
      <c r="H513" s="256">
        <v>1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3" customFormat="1">
      <c r="A514" s="13"/>
      <c r="B514" s="263"/>
      <c r="C514" s="264"/>
      <c r="D514" s="253" t="s">
        <v>241</v>
      </c>
      <c r="E514" s="265" t="s">
        <v>1</v>
      </c>
      <c r="F514" s="266" t="s">
        <v>243</v>
      </c>
      <c r="G514" s="264"/>
      <c r="H514" s="267">
        <v>1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3" t="s">
        <v>241</v>
      </c>
      <c r="AU514" s="273" t="s">
        <v>87</v>
      </c>
      <c r="AV514" s="13" t="s">
        <v>240</v>
      </c>
      <c r="AW514" s="13" t="s">
        <v>36</v>
      </c>
      <c r="AX514" s="13" t="s">
        <v>87</v>
      </c>
      <c r="AY514" s="273" t="s">
        <v>235</v>
      </c>
    </row>
    <row r="515" s="2" customFormat="1" ht="16.5" customHeight="1">
      <c r="A515" s="38"/>
      <c r="B515" s="39"/>
      <c r="C515" s="237" t="s">
        <v>495</v>
      </c>
      <c r="D515" s="237" t="s">
        <v>236</v>
      </c>
      <c r="E515" s="238" t="s">
        <v>715</v>
      </c>
      <c r="F515" s="239" t="s">
        <v>716</v>
      </c>
      <c r="G515" s="240" t="s">
        <v>313</v>
      </c>
      <c r="H515" s="241">
        <v>99.299999999999997</v>
      </c>
      <c r="I515" s="242"/>
      <c r="J515" s="243">
        <f>ROUND(I515*H515,2)</f>
        <v>0</v>
      </c>
      <c r="K515" s="244"/>
      <c r="L515" s="44"/>
      <c r="M515" s="245" t="s">
        <v>1</v>
      </c>
      <c r="N515" s="246" t="s">
        <v>45</v>
      </c>
      <c r="O515" s="91"/>
      <c r="P515" s="247">
        <f>O515*H515</f>
        <v>0</v>
      </c>
      <c r="Q515" s="247">
        <v>0</v>
      </c>
      <c r="R515" s="247">
        <f>Q515*H515</f>
        <v>0</v>
      </c>
      <c r="S515" s="247">
        <v>0</v>
      </c>
      <c r="T515" s="24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9" t="s">
        <v>280</v>
      </c>
      <c r="AT515" s="249" t="s">
        <v>236</v>
      </c>
      <c r="AU515" s="249" t="s">
        <v>87</v>
      </c>
      <c r="AY515" s="17" t="s">
        <v>235</v>
      </c>
      <c r="BE515" s="250">
        <f>IF(N515="základní",J515,0)</f>
        <v>0</v>
      </c>
      <c r="BF515" s="250">
        <f>IF(N515="snížená",J515,0)</f>
        <v>0</v>
      </c>
      <c r="BG515" s="250">
        <f>IF(N515="zákl. přenesená",J515,0)</f>
        <v>0</v>
      </c>
      <c r="BH515" s="250">
        <f>IF(N515="sníž. přenesená",J515,0)</f>
        <v>0</v>
      </c>
      <c r="BI515" s="250">
        <f>IF(N515="nulová",J515,0)</f>
        <v>0</v>
      </c>
      <c r="BJ515" s="17" t="s">
        <v>87</v>
      </c>
      <c r="BK515" s="250">
        <f>ROUND(I515*H515,2)</f>
        <v>0</v>
      </c>
      <c r="BL515" s="17" t="s">
        <v>280</v>
      </c>
      <c r="BM515" s="249" t="s">
        <v>717</v>
      </c>
    </row>
    <row r="516" s="2" customFormat="1">
      <c r="A516" s="38"/>
      <c r="B516" s="39"/>
      <c r="C516" s="40"/>
      <c r="D516" s="253" t="s">
        <v>248</v>
      </c>
      <c r="E516" s="40"/>
      <c r="F516" s="274" t="s">
        <v>667</v>
      </c>
      <c r="G516" s="40"/>
      <c r="H516" s="40"/>
      <c r="I516" s="155"/>
      <c r="J516" s="40"/>
      <c r="K516" s="40"/>
      <c r="L516" s="44"/>
      <c r="M516" s="275"/>
      <c r="N516" s="276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248</v>
      </c>
      <c r="AU516" s="17" t="s">
        <v>87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718</v>
      </c>
      <c r="G517" s="252"/>
      <c r="H517" s="256">
        <v>19.199999999999999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2" customFormat="1">
      <c r="A518" s="12"/>
      <c r="B518" s="251"/>
      <c r="C518" s="252"/>
      <c r="D518" s="253" t="s">
        <v>241</v>
      </c>
      <c r="E518" s="254" t="s">
        <v>1</v>
      </c>
      <c r="F518" s="255" t="s">
        <v>719</v>
      </c>
      <c r="G518" s="252"/>
      <c r="H518" s="256">
        <v>80.099999999999994</v>
      </c>
      <c r="I518" s="257"/>
      <c r="J518" s="252"/>
      <c r="K518" s="252"/>
      <c r="L518" s="258"/>
      <c r="M518" s="259"/>
      <c r="N518" s="260"/>
      <c r="O518" s="260"/>
      <c r="P518" s="260"/>
      <c r="Q518" s="260"/>
      <c r="R518" s="260"/>
      <c r="S518" s="260"/>
      <c r="T518" s="261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62" t="s">
        <v>241</v>
      </c>
      <c r="AU518" s="262" t="s">
        <v>87</v>
      </c>
      <c r="AV518" s="12" t="s">
        <v>89</v>
      </c>
      <c r="AW518" s="12" t="s">
        <v>36</v>
      </c>
      <c r="AX518" s="12" t="s">
        <v>80</v>
      </c>
      <c r="AY518" s="262" t="s">
        <v>235</v>
      </c>
    </row>
    <row r="519" s="13" customFormat="1">
      <c r="A519" s="13"/>
      <c r="B519" s="263"/>
      <c r="C519" s="264"/>
      <c r="D519" s="253" t="s">
        <v>241</v>
      </c>
      <c r="E519" s="265" t="s">
        <v>1</v>
      </c>
      <c r="F519" s="266" t="s">
        <v>243</v>
      </c>
      <c r="G519" s="264"/>
      <c r="H519" s="267">
        <v>99.299999999999997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3" t="s">
        <v>241</v>
      </c>
      <c r="AU519" s="273" t="s">
        <v>87</v>
      </c>
      <c r="AV519" s="13" t="s">
        <v>240</v>
      </c>
      <c r="AW519" s="13" t="s">
        <v>36</v>
      </c>
      <c r="AX519" s="13" t="s">
        <v>87</v>
      </c>
      <c r="AY519" s="273" t="s">
        <v>235</v>
      </c>
    </row>
    <row r="520" s="2" customFormat="1" ht="16.5" customHeight="1">
      <c r="A520" s="38"/>
      <c r="B520" s="39"/>
      <c r="C520" s="237" t="s">
        <v>720</v>
      </c>
      <c r="D520" s="237" t="s">
        <v>236</v>
      </c>
      <c r="E520" s="238" t="s">
        <v>721</v>
      </c>
      <c r="F520" s="239" t="s">
        <v>722</v>
      </c>
      <c r="G520" s="240" t="s">
        <v>246</v>
      </c>
      <c r="H520" s="241">
        <v>0.83899999999999997</v>
      </c>
      <c r="I520" s="242"/>
      <c r="J520" s="243">
        <f>ROUND(I520*H520,2)</f>
        <v>0</v>
      </c>
      <c r="K520" s="244"/>
      <c r="L520" s="44"/>
      <c r="M520" s="245" t="s">
        <v>1</v>
      </c>
      <c r="N520" s="246" t="s">
        <v>45</v>
      </c>
      <c r="O520" s="91"/>
      <c r="P520" s="247">
        <f>O520*H520</f>
        <v>0</v>
      </c>
      <c r="Q520" s="247">
        <v>0</v>
      </c>
      <c r="R520" s="247">
        <f>Q520*H520</f>
        <v>0</v>
      </c>
      <c r="S520" s="247">
        <v>0</v>
      </c>
      <c r="T520" s="24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9" t="s">
        <v>280</v>
      </c>
      <c r="AT520" s="249" t="s">
        <v>236</v>
      </c>
      <c r="AU520" s="249" t="s">
        <v>87</v>
      </c>
      <c r="AY520" s="17" t="s">
        <v>235</v>
      </c>
      <c r="BE520" s="250">
        <f>IF(N520="základní",J520,0)</f>
        <v>0</v>
      </c>
      <c r="BF520" s="250">
        <f>IF(N520="snížená",J520,0)</f>
        <v>0</v>
      </c>
      <c r="BG520" s="250">
        <f>IF(N520="zákl. přenesená",J520,0)</f>
        <v>0</v>
      </c>
      <c r="BH520" s="250">
        <f>IF(N520="sníž. přenesená",J520,0)</f>
        <v>0</v>
      </c>
      <c r="BI520" s="250">
        <f>IF(N520="nulová",J520,0)</f>
        <v>0</v>
      </c>
      <c r="BJ520" s="17" t="s">
        <v>87</v>
      </c>
      <c r="BK520" s="250">
        <f>ROUND(I520*H520,2)</f>
        <v>0</v>
      </c>
      <c r="BL520" s="17" t="s">
        <v>280</v>
      </c>
      <c r="BM520" s="249" t="s">
        <v>723</v>
      </c>
    </row>
    <row r="521" s="11" customFormat="1" ht="25.92" customHeight="1">
      <c r="A521" s="11"/>
      <c r="B521" s="223"/>
      <c r="C521" s="224"/>
      <c r="D521" s="225" t="s">
        <v>79</v>
      </c>
      <c r="E521" s="226" t="s">
        <v>724</v>
      </c>
      <c r="F521" s="226" t="s">
        <v>725</v>
      </c>
      <c r="G521" s="224"/>
      <c r="H521" s="224"/>
      <c r="I521" s="227"/>
      <c r="J521" s="228">
        <f>BK521</f>
        <v>0</v>
      </c>
      <c r="K521" s="224"/>
      <c r="L521" s="229"/>
      <c r="M521" s="230"/>
      <c r="N521" s="231"/>
      <c r="O521" s="231"/>
      <c r="P521" s="232">
        <f>SUM(P522:P528)</f>
        <v>0</v>
      </c>
      <c r="Q521" s="231"/>
      <c r="R521" s="232">
        <f>SUM(R522:R528)</f>
        <v>0.0055899999999999995</v>
      </c>
      <c r="S521" s="231"/>
      <c r="T521" s="233">
        <f>SUM(T522:T528)</f>
        <v>0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R521" s="234" t="s">
        <v>89</v>
      </c>
      <c r="AT521" s="235" t="s">
        <v>79</v>
      </c>
      <c r="AU521" s="235" t="s">
        <v>80</v>
      </c>
      <c r="AY521" s="234" t="s">
        <v>235</v>
      </c>
      <c r="BK521" s="236">
        <f>SUM(BK522:BK528)</f>
        <v>0</v>
      </c>
    </row>
    <row r="522" s="2" customFormat="1" ht="16.5" customHeight="1">
      <c r="A522" s="38"/>
      <c r="B522" s="39"/>
      <c r="C522" s="237" t="s">
        <v>515</v>
      </c>
      <c r="D522" s="237" t="s">
        <v>236</v>
      </c>
      <c r="E522" s="238" t="s">
        <v>726</v>
      </c>
      <c r="F522" s="239" t="s">
        <v>727</v>
      </c>
      <c r="G522" s="240" t="s">
        <v>239</v>
      </c>
      <c r="H522" s="241">
        <v>1</v>
      </c>
      <c r="I522" s="242"/>
      <c r="J522" s="243">
        <f>ROUND(I522*H522,2)</f>
        <v>0</v>
      </c>
      <c r="K522" s="244"/>
      <c r="L522" s="44"/>
      <c r="M522" s="245" t="s">
        <v>1</v>
      </c>
      <c r="N522" s="246" t="s">
        <v>45</v>
      </c>
      <c r="O522" s="91"/>
      <c r="P522" s="247">
        <f>O522*H522</f>
        <v>0</v>
      </c>
      <c r="Q522" s="247">
        <v>1.0000000000000001E-05</v>
      </c>
      <c r="R522" s="247">
        <f>Q522*H522</f>
        <v>1.0000000000000001E-05</v>
      </c>
      <c r="S522" s="247">
        <v>0</v>
      </c>
      <c r="T522" s="24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9" t="s">
        <v>280</v>
      </c>
      <c r="AT522" s="249" t="s">
        <v>236</v>
      </c>
      <c r="AU522" s="249" t="s">
        <v>87</v>
      </c>
      <c r="AY522" s="17" t="s">
        <v>235</v>
      </c>
      <c r="BE522" s="250">
        <f>IF(N522="základní",J522,0)</f>
        <v>0</v>
      </c>
      <c r="BF522" s="250">
        <f>IF(N522="snížená",J522,0)</f>
        <v>0</v>
      </c>
      <c r="BG522" s="250">
        <f>IF(N522="zákl. přenesená",J522,0)</f>
        <v>0</v>
      </c>
      <c r="BH522" s="250">
        <f>IF(N522="sníž. přenesená",J522,0)</f>
        <v>0</v>
      </c>
      <c r="BI522" s="250">
        <f>IF(N522="nulová",J522,0)</f>
        <v>0</v>
      </c>
      <c r="BJ522" s="17" t="s">
        <v>87</v>
      </c>
      <c r="BK522" s="250">
        <f>ROUND(I522*H522,2)</f>
        <v>0</v>
      </c>
      <c r="BL522" s="17" t="s">
        <v>280</v>
      </c>
      <c r="BM522" s="249" t="s">
        <v>728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729</v>
      </c>
      <c r="G523" s="252"/>
      <c r="H523" s="256">
        <v>1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1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16.5" customHeight="1">
      <c r="A525" s="38"/>
      <c r="B525" s="39"/>
      <c r="C525" s="237" t="s">
        <v>730</v>
      </c>
      <c r="D525" s="237" t="s">
        <v>236</v>
      </c>
      <c r="E525" s="238" t="s">
        <v>731</v>
      </c>
      <c r="F525" s="239" t="s">
        <v>732</v>
      </c>
      <c r="G525" s="240" t="s">
        <v>239</v>
      </c>
      <c r="H525" s="241">
        <v>1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0.0055799999999999999</v>
      </c>
      <c r="R525" s="247">
        <f>Q525*H525</f>
        <v>0.0055799999999999999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280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280</v>
      </c>
      <c r="BM525" s="249" t="s">
        <v>733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734</v>
      </c>
      <c r="G526" s="252"/>
      <c r="H526" s="256">
        <v>1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3" customFormat="1">
      <c r="A527" s="13"/>
      <c r="B527" s="263"/>
      <c r="C527" s="264"/>
      <c r="D527" s="253" t="s">
        <v>241</v>
      </c>
      <c r="E527" s="265" t="s">
        <v>1</v>
      </c>
      <c r="F527" s="266" t="s">
        <v>243</v>
      </c>
      <c r="G527" s="264"/>
      <c r="H527" s="267">
        <v>1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3" t="s">
        <v>241</v>
      </c>
      <c r="AU527" s="273" t="s">
        <v>87</v>
      </c>
      <c r="AV527" s="13" t="s">
        <v>240</v>
      </c>
      <c r="AW527" s="13" t="s">
        <v>36</v>
      </c>
      <c r="AX527" s="13" t="s">
        <v>87</v>
      </c>
      <c r="AY527" s="273" t="s">
        <v>235</v>
      </c>
    </row>
    <row r="528" s="2" customFormat="1" ht="16.5" customHeight="1">
      <c r="A528" s="38"/>
      <c r="B528" s="39"/>
      <c r="C528" s="237" t="s">
        <v>519</v>
      </c>
      <c r="D528" s="237" t="s">
        <v>236</v>
      </c>
      <c r="E528" s="238" t="s">
        <v>735</v>
      </c>
      <c r="F528" s="239" t="s">
        <v>736</v>
      </c>
      <c r="G528" s="240" t="s">
        <v>246</v>
      </c>
      <c r="H528" s="241">
        <v>0.0060000000000000001</v>
      </c>
      <c r="I528" s="242"/>
      <c r="J528" s="243">
        <f>ROUND(I528*H528,2)</f>
        <v>0</v>
      </c>
      <c r="K528" s="244"/>
      <c r="L528" s="44"/>
      <c r="M528" s="245" t="s">
        <v>1</v>
      </c>
      <c r="N528" s="246" t="s">
        <v>45</v>
      </c>
      <c r="O528" s="91"/>
      <c r="P528" s="247">
        <f>O528*H528</f>
        <v>0</v>
      </c>
      <c r="Q528" s="247">
        <v>0</v>
      </c>
      <c r="R528" s="247">
        <f>Q528*H528</f>
        <v>0</v>
      </c>
      <c r="S528" s="247">
        <v>0</v>
      </c>
      <c r="T528" s="24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9" t="s">
        <v>280</v>
      </c>
      <c r="AT528" s="249" t="s">
        <v>236</v>
      </c>
      <c r="AU528" s="249" t="s">
        <v>87</v>
      </c>
      <c r="AY528" s="17" t="s">
        <v>235</v>
      </c>
      <c r="BE528" s="250">
        <f>IF(N528="základní",J528,0)</f>
        <v>0</v>
      </c>
      <c r="BF528" s="250">
        <f>IF(N528="snížená",J528,0)</f>
        <v>0</v>
      </c>
      <c r="BG528" s="250">
        <f>IF(N528="zákl. přenesená",J528,0)</f>
        <v>0</v>
      </c>
      <c r="BH528" s="250">
        <f>IF(N528="sníž. přenesená",J528,0)</f>
        <v>0</v>
      </c>
      <c r="BI528" s="250">
        <f>IF(N528="nulová",J528,0)</f>
        <v>0</v>
      </c>
      <c r="BJ528" s="17" t="s">
        <v>87</v>
      </c>
      <c r="BK528" s="250">
        <f>ROUND(I528*H528,2)</f>
        <v>0</v>
      </c>
      <c r="BL528" s="17" t="s">
        <v>280</v>
      </c>
      <c r="BM528" s="249" t="s">
        <v>737</v>
      </c>
    </row>
    <row r="529" s="11" customFormat="1" ht="25.92" customHeight="1">
      <c r="A529" s="11"/>
      <c r="B529" s="223"/>
      <c r="C529" s="224"/>
      <c r="D529" s="225" t="s">
        <v>79</v>
      </c>
      <c r="E529" s="226" t="s">
        <v>738</v>
      </c>
      <c r="F529" s="226" t="s">
        <v>739</v>
      </c>
      <c r="G529" s="224"/>
      <c r="H529" s="224"/>
      <c r="I529" s="227"/>
      <c r="J529" s="228">
        <f>BK529</f>
        <v>0</v>
      </c>
      <c r="K529" s="224"/>
      <c r="L529" s="229"/>
      <c r="M529" s="230"/>
      <c r="N529" s="231"/>
      <c r="O529" s="231"/>
      <c r="P529" s="232">
        <f>SUM(P530:P588)</f>
        <v>0</v>
      </c>
      <c r="Q529" s="231"/>
      <c r="R529" s="232">
        <f>SUM(R530:R588)</f>
        <v>6.0794304399999994</v>
      </c>
      <c r="S529" s="231"/>
      <c r="T529" s="233">
        <f>SUM(T530:T588)</f>
        <v>0</v>
      </c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R529" s="234" t="s">
        <v>89</v>
      </c>
      <c r="AT529" s="235" t="s">
        <v>79</v>
      </c>
      <c r="AU529" s="235" t="s">
        <v>80</v>
      </c>
      <c r="AY529" s="234" t="s">
        <v>235</v>
      </c>
      <c r="BK529" s="236">
        <f>SUM(BK530:BK588)</f>
        <v>0</v>
      </c>
    </row>
    <row r="530" s="2" customFormat="1" ht="16.5" customHeight="1">
      <c r="A530" s="38"/>
      <c r="B530" s="39"/>
      <c r="C530" s="237" t="s">
        <v>740</v>
      </c>
      <c r="D530" s="237" t="s">
        <v>236</v>
      </c>
      <c r="E530" s="238" t="s">
        <v>741</v>
      </c>
      <c r="F530" s="239" t="s">
        <v>742</v>
      </c>
      <c r="G530" s="240" t="s">
        <v>265</v>
      </c>
      <c r="H530" s="241">
        <v>95.191999999999993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</v>
      </c>
      <c r="R530" s="247">
        <f>Q530*H530</f>
        <v>0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280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280</v>
      </c>
      <c r="BM530" s="249" t="s">
        <v>743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393</v>
      </c>
      <c r="G531" s="252"/>
      <c r="H531" s="256">
        <v>15.446999999999999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744</v>
      </c>
      <c r="G532" s="252"/>
      <c r="H532" s="256">
        <v>6.375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745</v>
      </c>
      <c r="G533" s="252"/>
      <c r="H533" s="256">
        <v>26.57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2" customFormat="1">
      <c r="A534" s="12"/>
      <c r="B534" s="251"/>
      <c r="C534" s="252"/>
      <c r="D534" s="253" t="s">
        <v>241</v>
      </c>
      <c r="E534" s="254" t="s">
        <v>1</v>
      </c>
      <c r="F534" s="255" t="s">
        <v>746</v>
      </c>
      <c r="G534" s="252"/>
      <c r="H534" s="256">
        <v>46.799999999999997</v>
      </c>
      <c r="I534" s="257"/>
      <c r="J534" s="252"/>
      <c r="K534" s="252"/>
      <c r="L534" s="258"/>
      <c r="M534" s="259"/>
      <c r="N534" s="260"/>
      <c r="O534" s="260"/>
      <c r="P534" s="260"/>
      <c r="Q534" s="260"/>
      <c r="R534" s="260"/>
      <c r="S534" s="260"/>
      <c r="T534" s="261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62" t="s">
        <v>241</v>
      </c>
      <c r="AU534" s="262" t="s">
        <v>87</v>
      </c>
      <c r="AV534" s="12" t="s">
        <v>89</v>
      </c>
      <c r="AW534" s="12" t="s">
        <v>36</v>
      </c>
      <c r="AX534" s="12" t="s">
        <v>80</v>
      </c>
      <c r="AY534" s="262" t="s">
        <v>235</v>
      </c>
    </row>
    <row r="535" s="13" customFormat="1">
      <c r="A535" s="13"/>
      <c r="B535" s="263"/>
      <c r="C535" s="264"/>
      <c r="D535" s="253" t="s">
        <v>241</v>
      </c>
      <c r="E535" s="265" t="s">
        <v>1</v>
      </c>
      <c r="F535" s="266" t="s">
        <v>243</v>
      </c>
      <c r="G535" s="264"/>
      <c r="H535" s="267">
        <v>95.191999999999993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3" t="s">
        <v>241</v>
      </c>
      <c r="AU535" s="273" t="s">
        <v>87</v>
      </c>
      <c r="AV535" s="13" t="s">
        <v>240</v>
      </c>
      <c r="AW535" s="13" t="s">
        <v>36</v>
      </c>
      <c r="AX535" s="13" t="s">
        <v>87</v>
      </c>
      <c r="AY535" s="273" t="s">
        <v>235</v>
      </c>
    </row>
    <row r="536" s="2" customFormat="1" ht="16.5" customHeight="1">
      <c r="A536" s="38"/>
      <c r="B536" s="39"/>
      <c r="C536" s="237" t="s">
        <v>524</v>
      </c>
      <c r="D536" s="237" t="s">
        <v>236</v>
      </c>
      <c r="E536" s="238" t="s">
        <v>747</v>
      </c>
      <c r="F536" s="239" t="s">
        <v>748</v>
      </c>
      <c r="G536" s="240" t="s">
        <v>265</v>
      </c>
      <c r="H536" s="241">
        <v>145.81999999999999</v>
      </c>
      <c r="I536" s="242"/>
      <c r="J536" s="243">
        <f>ROUND(I536*H536,2)</f>
        <v>0</v>
      </c>
      <c r="K536" s="244"/>
      <c r="L536" s="44"/>
      <c r="M536" s="245" t="s">
        <v>1</v>
      </c>
      <c r="N536" s="246" t="s">
        <v>45</v>
      </c>
      <c r="O536" s="91"/>
      <c r="P536" s="247">
        <f>O536*H536</f>
        <v>0</v>
      </c>
      <c r="Q536" s="247">
        <v>0.00021000000000000001</v>
      </c>
      <c r="R536" s="247">
        <f>Q536*H536</f>
        <v>0.030622199999999999</v>
      </c>
      <c r="S536" s="247">
        <v>0</v>
      </c>
      <c r="T536" s="24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9" t="s">
        <v>280</v>
      </c>
      <c r="AT536" s="249" t="s">
        <v>236</v>
      </c>
      <c r="AU536" s="249" t="s">
        <v>87</v>
      </c>
      <c r="AY536" s="17" t="s">
        <v>235</v>
      </c>
      <c r="BE536" s="250">
        <f>IF(N536="základní",J536,0)</f>
        <v>0</v>
      </c>
      <c r="BF536" s="250">
        <f>IF(N536="snížená",J536,0)</f>
        <v>0</v>
      </c>
      <c r="BG536" s="250">
        <f>IF(N536="zákl. přenesená",J536,0)</f>
        <v>0</v>
      </c>
      <c r="BH536" s="250">
        <f>IF(N536="sníž. přenesená",J536,0)</f>
        <v>0</v>
      </c>
      <c r="BI536" s="250">
        <f>IF(N536="nulová",J536,0)</f>
        <v>0</v>
      </c>
      <c r="BJ536" s="17" t="s">
        <v>87</v>
      </c>
      <c r="BK536" s="250">
        <f>ROUND(I536*H536,2)</f>
        <v>0</v>
      </c>
      <c r="BL536" s="17" t="s">
        <v>280</v>
      </c>
      <c r="BM536" s="249" t="s">
        <v>749</v>
      </c>
    </row>
    <row r="537" s="2" customFormat="1">
      <c r="A537" s="38"/>
      <c r="B537" s="39"/>
      <c r="C537" s="40"/>
      <c r="D537" s="253" t="s">
        <v>248</v>
      </c>
      <c r="E537" s="40"/>
      <c r="F537" s="274" t="s">
        <v>750</v>
      </c>
      <c r="G537" s="40"/>
      <c r="H537" s="40"/>
      <c r="I537" s="155"/>
      <c r="J537" s="40"/>
      <c r="K537" s="40"/>
      <c r="L537" s="44"/>
      <c r="M537" s="275"/>
      <c r="N537" s="27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248</v>
      </c>
      <c r="AU537" s="17" t="s">
        <v>87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393</v>
      </c>
      <c r="G538" s="252"/>
      <c r="H538" s="256">
        <v>15.446999999999999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2" customFormat="1">
      <c r="A539" s="12"/>
      <c r="B539" s="251"/>
      <c r="C539" s="252"/>
      <c r="D539" s="253" t="s">
        <v>241</v>
      </c>
      <c r="E539" s="254" t="s">
        <v>1</v>
      </c>
      <c r="F539" s="255" t="s">
        <v>744</v>
      </c>
      <c r="G539" s="252"/>
      <c r="H539" s="256">
        <v>6.375</v>
      </c>
      <c r="I539" s="257"/>
      <c r="J539" s="252"/>
      <c r="K539" s="252"/>
      <c r="L539" s="258"/>
      <c r="M539" s="259"/>
      <c r="N539" s="260"/>
      <c r="O539" s="260"/>
      <c r="P539" s="260"/>
      <c r="Q539" s="260"/>
      <c r="R539" s="260"/>
      <c r="S539" s="260"/>
      <c r="T539" s="26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62" t="s">
        <v>241</v>
      </c>
      <c r="AU539" s="262" t="s">
        <v>87</v>
      </c>
      <c r="AV539" s="12" t="s">
        <v>89</v>
      </c>
      <c r="AW539" s="12" t="s">
        <v>36</v>
      </c>
      <c r="AX539" s="12" t="s">
        <v>80</v>
      </c>
      <c r="AY539" s="262" t="s">
        <v>235</v>
      </c>
    </row>
    <row r="540" s="12" customFormat="1">
      <c r="A540" s="12"/>
      <c r="B540" s="251"/>
      <c r="C540" s="252"/>
      <c r="D540" s="253" t="s">
        <v>241</v>
      </c>
      <c r="E540" s="254" t="s">
        <v>1</v>
      </c>
      <c r="F540" s="255" t="s">
        <v>745</v>
      </c>
      <c r="G540" s="252"/>
      <c r="H540" s="256">
        <v>26.57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62" t="s">
        <v>241</v>
      </c>
      <c r="AU540" s="262" t="s">
        <v>87</v>
      </c>
      <c r="AV540" s="12" t="s">
        <v>89</v>
      </c>
      <c r="AW540" s="12" t="s">
        <v>36</v>
      </c>
      <c r="AX540" s="12" t="s">
        <v>80</v>
      </c>
      <c r="AY540" s="262" t="s">
        <v>235</v>
      </c>
    </row>
    <row r="541" s="12" customFormat="1">
      <c r="A541" s="12"/>
      <c r="B541" s="251"/>
      <c r="C541" s="252"/>
      <c r="D541" s="253" t="s">
        <v>241</v>
      </c>
      <c r="E541" s="254" t="s">
        <v>1</v>
      </c>
      <c r="F541" s="255" t="s">
        <v>746</v>
      </c>
      <c r="G541" s="252"/>
      <c r="H541" s="256">
        <v>46.799999999999997</v>
      </c>
      <c r="I541" s="257"/>
      <c r="J541" s="252"/>
      <c r="K541" s="252"/>
      <c r="L541" s="258"/>
      <c r="M541" s="259"/>
      <c r="N541" s="260"/>
      <c r="O541" s="260"/>
      <c r="P541" s="260"/>
      <c r="Q541" s="260"/>
      <c r="R541" s="260"/>
      <c r="S541" s="260"/>
      <c r="T541" s="26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62" t="s">
        <v>241</v>
      </c>
      <c r="AU541" s="262" t="s">
        <v>87</v>
      </c>
      <c r="AV541" s="12" t="s">
        <v>89</v>
      </c>
      <c r="AW541" s="12" t="s">
        <v>36</v>
      </c>
      <c r="AX541" s="12" t="s">
        <v>80</v>
      </c>
      <c r="AY541" s="262" t="s">
        <v>235</v>
      </c>
    </row>
    <row r="542" s="12" customFormat="1">
      <c r="A542" s="12"/>
      <c r="B542" s="251"/>
      <c r="C542" s="252"/>
      <c r="D542" s="253" t="s">
        <v>241</v>
      </c>
      <c r="E542" s="254" t="s">
        <v>1</v>
      </c>
      <c r="F542" s="255" t="s">
        <v>751</v>
      </c>
      <c r="G542" s="252"/>
      <c r="H542" s="256">
        <v>50.628</v>
      </c>
      <c r="I542" s="257"/>
      <c r="J542" s="252"/>
      <c r="K542" s="252"/>
      <c r="L542" s="258"/>
      <c r="M542" s="259"/>
      <c r="N542" s="260"/>
      <c r="O542" s="260"/>
      <c r="P542" s="260"/>
      <c r="Q542" s="260"/>
      <c r="R542" s="260"/>
      <c r="S542" s="260"/>
      <c r="T542" s="26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62" t="s">
        <v>241</v>
      </c>
      <c r="AU542" s="262" t="s">
        <v>87</v>
      </c>
      <c r="AV542" s="12" t="s">
        <v>89</v>
      </c>
      <c r="AW542" s="12" t="s">
        <v>36</v>
      </c>
      <c r="AX542" s="12" t="s">
        <v>80</v>
      </c>
      <c r="AY542" s="262" t="s">
        <v>235</v>
      </c>
    </row>
    <row r="543" s="13" customFormat="1">
      <c r="A543" s="13"/>
      <c r="B543" s="263"/>
      <c r="C543" s="264"/>
      <c r="D543" s="253" t="s">
        <v>241</v>
      </c>
      <c r="E543" s="265" t="s">
        <v>1</v>
      </c>
      <c r="F543" s="266" t="s">
        <v>243</v>
      </c>
      <c r="G543" s="264"/>
      <c r="H543" s="267">
        <v>145.81999999999999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3" t="s">
        <v>241</v>
      </c>
      <c r="AU543" s="273" t="s">
        <v>87</v>
      </c>
      <c r="AV543" s="13" t="s">
        <v>240</v>
      </c>
      <c r="AW543" s="13" t="s">
        <v>36</v>
      </c>
      <c r="AX543" s="13" t="s">
        <v>87</v>
      </c>
      <c r="AY543" s="273" t="s">
        <v>235</v>
      </c>
    </row>
    <row r="544" s="2" customFormat="1" ht="16.5" customHeight="1">
      <c r="A544" s="38"/>
      <c r="B544" s="39"/>
      <c r="C544" s="237" t="s">
        <v>752</v>
      </c>
      <c r="D544" s="237" t="s">
        <v>236</v>
      </c>
      <c r="E544" s="238" t="s">
        <v>753</v>
      </c>
      <c r="F544" s="239" t="s">
        <v>754</v>
      </c>
      <c r="G544" s="240" t="s">
        <v>265</v>
      </c>
      <c r="H544" s="241">
        <v>145.81999999999999</v>
      </c>
      <c r="I544" s="242"/>
      <c r="J544" s="243">
        <f>ROUND(I544*H544,2)</f>
        <v>0</v>
      </c>
      <c r="K544" s="244"/>
      <c r="L544" s="44"/>
      <c r="M544" s="245" t="s">
        <v>1</v>
      </c>
      <c r="N544" s="246" t="s">
        <v>45</v>
      </c>
      <c r="O544" s="91"/>
      <c r="P544" s="247">
        <f>O544*H544</f>
        <v>0</v>
      </c>
      <c r="Q544" s="247">
        <v>0</v>
      </c>
      <c r="R544" s="247">
        <f>Q544*H544</f>
        <v>0</v>
      </c>
      <c r="S544" s="247">
        <v>0</v>
      </c>
      <c r="T544" s="24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9" t="s">
        <v>280</v>
      </c>
      <c r="AT544" s="249" t="s">
        <v>236</v>
      </c>
      <c r="AU544" s="249" t="s">
        <v>87</v>
      </c>
      <c r="AY544" s="17" t="s">
        <v>235</v>
      </c>
      <c r="BE544" s="250">
        <f>IF(N544="základní",J544,0)</f>
        <v>0</v>
      </c>
      <c r="BF544" s="250">
        <f>IF(N544="snížená",J544,0)</f>
        <v>0</v>
      </c>
      <c r="BG544" s="250">
        <f>IF(N544="zákl. přenesená",J544,0)</f>
        <v>0</v>
      </c>
      <c r="BH544" s="250">
        <f>IF(N544="sníž. přenesená",J544,0)</f>
        <v>0</v>
      </c>
      <c r="BI544" s="250">
        <f>IF(N544="nulová",J544,0)</f>
        <v>0</v>
      </c>
      <c r="BJ544" s="17" t="s">
        <v>87</v>
      </c>
      <c r="BK544" s="250">
        <f>ROUND(I544*H544,2)</f>
        <v>0</v>
      </c>
      <c r="BL544" s="17" t="s">
        <v>280</v>
      </c>
      <c r="BM544" s="249" t="s">
        <v>755</v>
      </c>
    </row>
    <row r="545" s="2" customFormat="1">
      <c r="A545" s="38"/>
      <c r="B545" s="39"/>
      <c r="C545" s="40"/>
      <c r="D545" s="253" t="s">
        <v>248</v>
      </c>
      <c r="E545" s="40"/>
      <c r="F545" s="274" t="s">
        <v>756</v>
      </c>
      <c r="G545" s="40"/>
      <c r="H545" s="40"/>
      <c r="I545" s="155"/>
      <c r="J545" s="40"/>
      <c r="K545" s="40"/>
      <c r="L545" s="44"/>
      <c r="M545" s="275"/>
      <c r="N545" s="276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248</v>
      </c>
      <c r="AU545" s="17" t="s">
        <v>87</v>
      </c>
    </row>
    <row r="546" s="12" customFormat="1">
      <c r="A546" s="12"/>
      <c r="B546" s="251"/>
      <c r="C546" s="252"/>
      <c r="D546" s="253" t="s">
        <v>241</v>
      </c>
      <c r="E546" s="254" t="s">
        <v>1</v>
      </c>
      <c r="F546" s="255" t="s">
        <v>393</v>
      </c>
      <c r="G546" s="252"/>
      <c r="H546" s="256">
        <v>15.446999999999999</v>
      </c>
      <c r="I546" s="257"/>
      <c r="J546" s="252"/>
      <c r="K546" s="252"/>
      <c r="L546" s="258"/>
      <c r="M546" s="259"/>
      <c r="N546" s="260"/>
      <c r="O546" s="260"/>
      <c r="P546" s="260"/>
      <c r="Q546" s="260"/>
      <c r="R546" s="260"/>
      <c r="S546" s="260"/>
      <c r="T546" s="261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62" t="s">
        <v>241</v>
      </c>
      <c r="AU546" s="262" t="s">
        <v>87</v>
      </c>
      <c r="AV546" s="12" t="s">
        <v>89</v>
      </c>
      <c r="AW546" s="12" t="s">
        <v>36</v>
      </c>
      <c r="AX546" s="12" t="s">
        <v>80</v>
      </c>
      <c r="AY546" s="262" t="s">
        <v>235</v>
      </c>
    </row>
    <row r="547" s="12" customFormat="1">
      <c r="A547" s="12"/>
      <c r="B547" s="251"/>
      <c r="C547" s="252"/>
      <c r="D547" s="253" t="s">
        <v>241</v>
      </c>
      <c r="E547" s="254" t="s">
        <v>1</v>
      </c>
      <c r="F547" s="255" t="s">
        <v>744</v>
      </c>
      <c r="G547" s="252"/>
      <c r="H547" s="256">
        <v>6.375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62" t="s">
        <v>241</v>
      </c>
      <c r="AU547" s="262" t="s">
        <v>87</v>
      </c>
      <c r="AV547" s="12" t="s">
        <v>89</v>
      </c>
      <c r="AW547" s="12" t="s">
        <v>36</v>
      </c>
      <c r="AX547" s="12" t="s">
        <v>80</v>
      </c>
      <c r="AY547" s="262" t="s">
        <v>235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745</v>
      </c>
      <c r="G548" s="252"/>
      <c r="H548" s="256">
        <v>26.57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746</v>
      </c>
      <c r="G549" s="252"/>
      <c r="H549" s="256">
        <v>46.799999999999997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2" customFormat="1">
      <c r="A550" s="12"/>
      <c r="B550" s="251"/>
      <c r="C550" s="252"/>
      <c r="D550" s="253" t="s">
        <v>241</v>
      </c>
      <c r="E550" s="254" t="s">
        <v>1</v>
      </c>
      <c r="F550" s="255" t="s">
        <v>751</v>
      </c>
      <c r="G550" s="252"/>
      <c r="H550" s="256">
        <v>50.628</v>
      </c>
      <c r="I550" s="257"/>
      <c r="J550" s="252"/>
      <c r="K550" s="252"/>
      <c r="L550" s="258"/>
      <c r="M550" s="259"/>
      <c r="N550" s="260"/>
      <c r="O550" s="260"/>
      <c r="P550" s="260"/>
      <c r="Q550" s="260"/>
      <c r="R550" s="260"/>
      <c r="S550" s="260"/>
      <c r="T550" s="261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62" t="s">
        <v>241</v>
      </c>
      <c r="AU550" s="262" t="s">
        <v>87</v>
      </c>
      <c r="AV550" s="12" t="s">
        <v>89</v>
      </c>
      <c r="AW550" s="12" t="s">
        <v>36</v>
      </c>
      <c r="AX550" s="12" t="s">
        <v>80</v>
      </c>
      <c r="AY550" s="262" t="s">
        <v>235</v>
      </c>
    </row>
    <row r="551" s="13" customFormat="1">
      <c r="A551" s="13"/>
      <c r="B551" s="263"/>
      <c r="C551" s="264"/>
      <c r="D551" s="253" t="s">
        <v>241</v>
      </c>
      <c r="E551" s="265" t="s">
        <v>1</v>
      </c>
      <c r="F551" s="266" t="s">
        <v>243</v>
      </c>
      <c r="G551" s="264"/>
      <c r="H551" s="267">
        <v>145.81999999999999</v>
      </c>
      <c r="I551" s="268"/>
      <c r="J551" s="264"/>
      <c r="K551" s="264"/>
      <c r="L551" s="269"/>
      <c r="M551" s="270"/>
      <c r="N551" s="271"/>
      <c r="O551" s="271"/>
      <c r="P551" s="271"/>
      <c r="Q551" s="271"/>
      <c r="R551" s="271"/>
      <c r="S551" s="271"/>
      <c r="T551" s="27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3" t="s">
        <v>241</v>
      </c>
      <c r="AU551" s="273" t="s">
        <v>87</v>
      </c>
      <c r="AV551" s="13" t="s">
        <v>240</v>
      </c>
      <c r="AW551" s="13" t="s">
        <v>36</v>
      </c>
      <c r="AX551" s="13" t="s">
        <v>87</v>
      </c>
      <c r="AY551" s="273" t="s">
        <v>235</v>
      </c>
    </row>
    <row r="552" s="2" customFormat="1" ht="16.5" customHeight="1">
      <c r="A552" s="38"/>
      <c r="B552" s="39"/>
      <c r="C552" s="237" t="s">
        <v>529</v>
      </c>
      <c r="D552" s="237" t="s">
        <v>236</v>
      </c>
      <c r="E552" s="238" t="s">
        <v>757</v>
      </c>
      <c r="F552" s="239" t="s">
        <v>758</v>
      </c>
      <c r="G552" s="240" t="s">
        <v>265</v>
      </c>
      <c r="H552" s="241">
        <v>72.450000000000003</v>
      </c>
      <c r="I552" s="242"/>
      <c r="J552" s="243">
        <f>ROUND(I552*H552,2)</f>
        <v>0</v>
      </c>
      <c r="K552" s="244"/>
      <c r="L552" s="44"/>
      <c r="M552" s="245" t="s">
        <v>1</v>
      </c>
      <c r="N552" s="246" t="s">
        <v>45</v>
      </c>
      <c r="O552" s="91"/>
      <c r="P552" s="247">
        <f>O552*H552</f>
        <v>0</v>
      </c>
      <c r="Q552" s="247">
        <v>0.0048300000000000001</v>
      </c>
      <c r="R552" s="247">
        <f>Q552*H552</f>
        <v>0.34993350000000001</v>
      </c>
      <c r="S552" s="247">
        <v>0</v>
      </c>
      <c r="T552" s="24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9" t="s">
        <v>280</v>
      </c>
      <c r="AT552" s="249" t="s">
        <v>236</v>
      </c>
      <c r="AU552" s="249" t="s">
        <v>87</v>
      </c>
      <c r="AY552" s="17" t="s">
        <v>235</v>
      </c>
      <c r="BE552" s="250">
        <f>IF(N552="základní",J552,0)</f>
        <v>0</v>
      </c>
      <c r="BF552" s="250">
        <f>IF(N552="snížená",J552,0)</f>
        <v>0</v>
      </c>
      <c r="BG552" s="250">
        <f>IF(N552="zákl. přenesená",J552,0)</f>
        <v>0</v>
      </c>
      <c r="BH552" s="250">
        <f>IF(N552="sníž. přenesená",J552,0)</f>
        <v>0</v>
      </c>
      <c r="BI552" s="250">
        <f>IF(N552="nulová",J552,0)</f>
        <v>0</v>
      </c>
      <c r="BJ552" s="17" t="s">
        <v>87</v>
      </c>
      <c r="BK552" s="250">
        <f>ROUND(I552*H552,2)</f>
        <v>0</v>
      </c>
      <c r="BL552" s="17" t="s">
        <v>280</v>
      </c>
      <c r="BM552" s="249" t="s">
        <v>759</v>
      </c>
    </row>
    <row r="553" s="12" customFormat="1">
      <c r="A553" s="12"/>
      <c r="B553" s="251"/>
      <c r="C553" s="252"/>
      <c r="D553" s="253" t="s">
        <v>241</v>
      </c>
      <c r="E553" s="254" t="s">
        <v>1</v>
      </c>
      <c r="F553" s="255" t="s">
        <v>393</v>
      </c>
      <c r="G553" s="252"/>
      <c r="H553" s="256">
        <v>15.446999999999999</v>
      </c>
      <c r="I553" s="257"/>
      <c r="J553" s="252"/>
      <c r="K553" s="252"/>
      <c r="L553" s="258"/>
      <c r="M553" s="259"/>
      <c r="N553" s="260"/>
      <c r="O553" s="260"/>
      <c r="P553" s="260"/>
      <c r="Q553" s="260"/>
      <c r="R553" s="260"/>
      <c r="S553" s="260"/>
      <c r="T553" s="261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62" t="s">
        <v>241</v>
      </c>
      <c r="AU553" s="262" t="s">
        <v>87</v>
      </c>
      <c r="AV553" s="12" t="s">
        <v>89</v>
      </c>
      <c r="AW553" s="12" t="s">
        <v>36</v>
      </c>
      <c r="AX553" s="12" t="s">
        <v>80</v>
      </c>
      <c r="AY553" s="262" t="s">
        <v>235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744</v>
      </c>
      <c r="G554" s="252"/>
      <c r="H554" s="256">
        <v>6.375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2" customFormat="1">
      <c r="A555" s="12"/>
      <c r="B555" s="251"/>
      <c r="C555" s="252"/>
      <c r="D555" s="253" t="s">
        <v>241</v>
      </c>
      <c r="E555" s="254" t="s">
        <v>1</v>
      </c>
      <c r="F555" s="255" t="s">
        <v>751</v>
      </c>
      <c r="G555" s="252"/>
      <c r="H555" s="256">
        <v>50.628</v>
      </c>
      <c r="I555" s="257"/>
      <c r="J555" s="252"/>
      <c r="K555" s="252"/>
      <c r="L555" s="258"/>
      <c r="M555" s="259"/>
      <c r="N555" s="260"/>
      <c r="O555" s="260"/>
      <c r="P555" s="260"/>
      <c r="Q555" s="260"/>
      <c r="R555" s="260"/>
      <c r="S555" s="260"/>
      <c r="T555" s="261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62" t="s">
        <v>241</v>
      </c>
      <c r="AU555" s="262" t="s">
        <v>87</v>
      </c>
      <c r="AV555" s="12" t="s">
        <v>89</v>
      </c>
      <c r="AW555" s="12" t="s">
        <v>36</v>
      </c>
      <c r="AX555" s="12" t="s">
        <v>80</v>
      </c>
      <c r="AY555" s="262" t="s">
        <v>235</v>
      </c>
    </row>
    <row r="556" s="13" customFormat="1">
      <c r="A556" s="13"/>
      <c r="B556" s="263"/>
      <c r="C556" s="264"/>
      <c r="D556" s="253" t="s">
        <v>241</v>
      </c>
      <c r="E556" s="265" t="s">
        <v>1</v>
      </c>
      <c r="F556" s="266" t="s">
        <v>243</v>
      </c>
      <c r="G556" s="264"/>
      <c r="H556" s="267">
        <v>72.450000000000003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73" t="s">
        <v>241</v>
      </c>
      <c r="AU556" s="273" t="s">
        <v>87</v>
      </c>
      <c r="AV556" s="13" t="s">
        <v>240</v>
      </c>
      <c r="AW556" s="13" t="s">
        <v>36</v>
      </c>
      <c r="AX556" s="13" t="s">
        <v>87</v>
      </c>
      <c r="AY556" s="273" t="s">
        <v>235</v>
      </c>
    </row>
    <row r="557" s="2" customFormat="1" ht="21.75" customHeight="1">
      <c r="A557" s="38"/>
      <c r="B557" s="39"/>
      <c r="C557" s="237" t="s">
        <v>760</v>
      </c>
      <c r="D557" s="237" t="s">
        <v>236</v>
      </c>
      <c r="E557" s="238" t="s">
        <v>761</v>
      </c>
      <c r="F557" s="239" t="s">
        <v>762</v>
      </c>
      <c r="G557" s="240" t="s">
        <v>265</v>
      </c>
      <c r="H557" s="241">
        <v>76.082999999999998</v>
      </c>
      <c r="I557" s="242"/>
      <c r="J557" s="243">
        <f>ROUND(I557*H557,2)</f>
        <v>0</v>
      </c>
      <c r="K557" s="244"/>
      <c r="L557" s="44"/>
      <c r="M557" s="245" t="s">
        <v>1</v>
      </c>
      <c r="N557" s="246" t="s">
        <v>45</v>
      </c>
      <c r="O557" s="91"/>
      <c r="P557" s="247">
        <f>O557*H557</f>
        <v>0</v>
      </c>
      <c r="Q557" s="247">
        <v>0.033500000000000002</v>
      </c>
      <c r="R557" s="247">
        <f>Q557*H557</f>
        <v>2.5487804999999999</v>
      </c>
      <c r="S557" s="247">
        <v>0</v>
      </c>
      <c r="T557" s="24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9" t="s">
        <v>280</v>
      </c>
      <c r="AT557" s="249" t="s">
        <v>236</v>
      </c>
      <c r="AU557" s="249" t="s">
        <v>87</v>
      </c>
      <c r="AY557" s="17" t="s">
        <v>235</v>
      </c>
      <c r="BE557" s="250">
        <f>IF(N557="základní",J557,0)</f>
        <v>0</v>
      </c>
      <c r="BF557" s="250">
        <f>IF(N557="snížená",J557,0)</f>
        <v>0</v>
      </c>
      <c r="BG557" s="250">
        <f>IF(N557="zákl. přenesená",J557,0)</f>
        <v>0</v>
      </c>
      <c r="BH557" s="250">
        <f>IF(N557="sníž. přenesená",J557,0)</f>
        <v>0</v>
      </c>
      <c r="BI557" s="250">
        <f>IF(N557="nulová",J557,0)</f>
        <v>0</v>
      </c>
      <c r="BJ557" s="17" t="s">
        <v>87</v>
      </c>
      <c r="BK557" s="250">
        <f>ROUND(I557*H557,2)</f>
        <v>0</v>
      </c>
      <c r="BL557" s="17" t="s">
        <v>280</v>
      </c>
      <c r="BM557" s="249" t="s">
        <v>763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764</v>
      </c>
      <c r="G558" s="252"/>
      <c r="H558" s="256">
        <v>21.829999999999998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765</v>
      </c>
      <c r="G559" s="252"/>
      <c r="H559" s="256">
        <v>50.630000000000003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2" customFormat="1">
      <c r="A560" s="12"/>
      <c r="B560" s="251"/>
      <c r="C560" s="252"/>
      <c r="D560" s="253" t="s">
        <v>241</v>
      </c>
      <c r="E560" s="254" t="s">
        <v>1</v>
      </c>
      <c r="F560" s="255" t="s">
        <v>766</v>
      </c>
      <c r="G560" s="252"/>
      <c r="H560" s="256">
        <v>3.6230000000000002</v>
      </c>
      <c r="I560" s="257"/>
      <c r="J560" s="252"/>
      <c r="K560" s="252"/>
      <c r="L560" s="258"/>
      <c r="M560" s="259"/>
      <c r="N560" s="260"/>
      <c r="O560" s="260"/>
      <c r="P560" s="260"/>
      <c r="Q560" s="260"/>
      <c r="R560" s="260"/>
      <c r="S560" s="260"/>
      <c r="T560" s="261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62" t="s">
        <v>241</v>
      </c>
      <c r="AU560" s="262" t="s">
        <v>87</v>
      </c>
      <c r="AV560" s="12" t="s">
        <v>89</v>
      </c>
      <c r="AW560" s="12" t="s">
        <v>36</v>
      </c>
      <c r="AX560" s="12" t="s">
        <v>80</v>
      </c>
      <c r="AY560" s="262" t="s">
        <v>235</v>
      </c>
    </row>
    <row r="561" s="13" customFormat="1">
      <c r="A561" s="13"/>
      <c r="B561" s="263"/>
      <c r="C561" s="264"/>
      <c r="D561" s="253" t="s">
        <v>241</v>
      </c>
      <c r="E561" s="265" t="s">
        <v>1</v>
      </c>
      <c r="F561" s="266" t="s">
        <v>243</v>
      </c>
      <c r="G561" s="264"/>
      <c r="H561" s="267">
        <v>76.083000000000013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3" t="s">
        <v>241</v>
      </c>
      <c r="AU561" s="273" t="s">
        <v>87</v>
      </c>
      <c r="AV561" s="13" t="s">
        <v>240</v>
      </c>
      <c r="AW561" s="13" t="s">
        <v>36</v>
      </c>
      <c r="AX561" s="13" t="s">
        <v>87</v>
      </c>
      <c r="AY561" s="273" t="s">
        <v>235</v>
      </c>
    </row>
    <row r="562" s="2" customFormat="1" ht="16.5" customHeight="1">
      <c r="A562" s="38"/>
      <c r="B562" s="39"/>
      <c r="C562" s="237" t="s">
        <v>536</v>
      </c>
      <c r="D562" s="237" t="s">
        <v>236</v>
      </c>
      <c r="E562" s="238" t="s">
        <v>767</v>
      </c>
      <c r="F562" s="239" t="s">
        <v>768</v>
      </c>
      <c r="G562" s="240" t="s">
        <v>313</v>
      </c>
      <c r="H562" s="241">
        <v>89.140000000000001</v>
      </c>
      <c r="I562" s="242"/>
      <c r="J562" s="243">
        <f>ROUND(I562*H562,2)</f>
        <v>0</v>
      </c>
      <c r="K562" s="244"/>
      <c r="L562" s="44"/>
      <c r="M562" s="245" t="s">
        <v>1</v>
      </c>
      <c r="N562" s="246" t="s">
        <v>45</v>
      </c>
      <c r="O562" s="91"/>
      <c r="P562" s="247">
        <f>O562*H562</f>
        <v>0</v>
      </c>
      <c r="Q562" s="247">
        <v>0.01213</v>
      </c>
      <c r="R562" s="247">
        <f>Q562*H562</f>
        <v>1.0812682</v>
      </c>
      <c r="S562" s="247">
        <v>0</v>
      </c>
      <c r="T562" s="24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9" t="s">
        <v>280</v>
      </c>
      <c r="AT562" s="249" t="s">
        <v>236</v>
      </c>
      <c r="AU562" s="249" t="s">
        <v>87</v>
      </c>
      <c r="AY562" s="17" t="s">
        <v>235</v>
      </c>
      <c r="BE562" s="250">
        <f>IF(N562="základní",J562,0)</f>
        <v>0</v>
      </c>
      <c r="BF562" s="250">
        <f>IF(N562="snížená",J562,0)</f>
        <v>0</v>
      </c>
      <c r="BG562" s="250">
        <f>IF(N562="zákl. přenesená",J562,0)</f>
        <v>0</v>
      </c>
      <c r="BH562" s="250">
        <f>IF(N562="sníž. přenesená",J562,0)</f>
        <v>0</v>
      </c>
      <c r="BI562" s="250">
        <f>IF(N562="nulová",J562,0)</f>
        <v>0</v>
      </c>
      <c r="BJ562" s="17" t="s">
        <v>87</v>
      </c>
      <c r="BK562" s="250">
        <f>ROUND(I562*H562,2)</f>
        <v>0</v>
      </c>
      <c r="BL562" s="17" t="s">
        <v>280</v>
      </c>
      <c r="BM562" s="249" t="s">
        <v>769</v>
      </c>
    </row>
    <row r="563" s="12" customFormat="1">
      <c r="A563" s="12"/>
      <c r="B563" s="251"/>
      <c r="C563" s="252"/>
      <c r="D563" s="253" t="s">
        <v>241</v>
      </c>
      <c r="E563" s="254" t="s">
        <v>1</v>
      </c>
      <c r="F563" s="255" t="s">
        <v>770</v>
      </c>
      <c r="G563" s="252"/>
      <c r="H563" s="256">
        <v>28.039999999999999</v>
      </c>
      <c r="I563" s="257"/>
      <c r="J563" s="252"/>
      <c r="K563" s="252"/>
      <c r="L563" s="258"/>
      <c r="M563" s="259"/>
      <c r="N563" s="260"/>
      <c r="O563" s="260"/>
      <c r="P563" s="260"/>
      <c r="Q563" s="260"/>
      <c r="R563" s="260"/>
      <c r="S563" s="260"/>
      <c r="T563" s="26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62" t="s">
        <v>241</v>
      </c>
      <c r="AU563" s="262" t="s">
        <v>87</v>
      </c>
      <c r="AV563" s="12" t="s">
        <v>89</v>
      </c>
      <c r="AW563" s="12" t="s">
        <v>36</v>
      </c>
      <c r="AX563" s="12" t="s">
        <v>80</v>
      </c>
      <c r="AY563" s="262" t="s">
        <v>235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771</v>
      </c>
      <c r="G564" s="252"/>
      <c r="H564" s="256">
        <v>-6.6799999999999997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772</v>
      </c>
      <c r="G565" s="252"/>
      <c r="H565" s="256">
        <v>4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2" customFormat="1">
      <c r="A566" s="12"/>
      <c r="B566" s="251"/>
      <c r="C566" s="252"/>
      <c r="D566" s="253" t="s">
        <v>241</v>
      </c>
      <c r="E566" s="254" t="s">
        <v>1</v>
      </c>
      <c r="F566" s="255" t="s">
        <v>773</v>
      </c>
      <c r="G566" s="252"/>
      <c r="H566" s="256">
        <v>63.780000000000001</v>
      </c>
      <c r="I566" s="257"/>
      <c r="J566" s="252"/>
      <c r="K566" s="252"/>
      <c r="L566" s="258"/>
      <c r="M566" s="259"/>
      <c r="N566" s="260"/>
      <c r="O566" s="260"/>
      <c r="P566" s="260"/>
      <c r="Q566" s="260"/>
      <c r="R566" s="260"/>
      <c r="S566" s="260"/>
      <c r="T566" s="26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62" t="s">
        <v>241</v>
      </c>
      <c r="AU566" s="262" t="s">
        <v>87</v>
      </c>
      <c r="AV566" s="12" t="s">
        <v>89</v>
      </c>
      <c r="AW566" s="12" t="s">
        <v>36</v>
      </c>
      <c r="AX566" s="12" t="s">
        <v>80</v>
      </c>
      <c r="AY566" s="262" t="s">
        <v>235</v>
      </c>
    </row>
    <row r="567" s="13" customFormat="1">
      <c r="A567" s="13"/>
      <c r="B567" s="263"/>
      <c r="C567" s="264"/>
      <c r="D567" s="253" t="s">
        <v>241</v>
      </c>
      <c r="E567" s="265" t="s">
        <v>1</v>
      </c>
      <c r="F567" s="266" t="s">
        <v>243</v>
      </c>
      <c r="G567" s="264"/>
      <c r="H567" s="267">
        <v>89.140000000000001</v>
      </c>
      <c r="I567" s="268"/>
      <c r="J567" s="264"/>
      <c r="K567" s="264"/>
      <c r="L567" s="269"/>
      <c r="M567" s="270"/>
      <c r="N567" s="271"/>
      <c r="O567" s="271"/>
      <c r="P567" s="271"/>
      <c r="Q567" s="271"/>
      <c r="R567" s="271"/>
      <c r="S567" s="271"/>
      <c r="T567" s="27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3" t="s">
        <v>241</v>
      </c>
      <c r="AU567" s="273" t="s">
        <v>87</v>
      </c>
      <c r="AV567" s="13" t="s">
        <v>240</v>
      </c>
      <c r="AW567" s="13" t="s">
        <v>36</v>
      </c>
      <c r="AX567" s="13" t="s">
        <v>87</v>
      </c>
      <c r="AY567" s="273" t="s">
        <v>235</v>
      </c>
    </row>
    <row r="568" s="2" customFormat="1" ht="21.75" customHeight="1">
      <c r="A568" s="38"/>
      <c r="B568" s="39"/>
      <c r="C568" s="237" t="s">
        <v>774</v>
      </c>
      <c r="D568" s="237" t="s">
        <v>236</v>
      </c>
      <c r="E568" s="238" t="s">
        <v>775</v>
      </c>
      <c r="F568" s="239" t="s">
        <v>776</v>
      </c>
      <c r="G568" s="240" t="s">
        <v>239</v>
      </c>
      <c r="H568" s="241">
        <v>909.22799999999995</v>
      </c>
      <c r="I568" s="242"/>
      <c r="J568" s="243">
        <f>ROUND(I568*H568,2)</f>
        <v>0</v>
      </c>
      <c r="K568" s="244"/>
      <c r="L568" s="44"/>
      <c r="M568" s="245" t="s">
        <v>1</v>
      </c>
      <c r="N568" s="246" t="s">
        <v>45</v>
      </c>
      <c r="O568" s="91"/>
      <c r="P568" s="247">
        <f>O568*H568</f>
        <v>0</v>
      </c>
      <c r="Q568" s="247">
        <v>0.00012999999999999999</v>
      </c>
      <c r="R568" s="247">
        <f>Q568*H568</f>
        <v>0.11819963999999998</v>
      </c>
      <c r="S568" s="247">
        <v>0</v>
      </c>
      <c r="T568" s="24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9" t="s">
        <v>280</v>
      </c>
      <c r="AT568" s="249" t="s">
        <v>236</v>
      </c>
      <c r="AU568" s="249" t="s">
        <v>87</v>
      </c>
      <c r="AY568" s="17" t="s">
        <v>235</v>
      </c>
      <c r="BE568" s="250">
        <f>IF(N568="základní",J568,0)</f>
        <v>0</v>
      </c>
      <c r="BF568" s="250">
        <f>IF(N568="snížená",J568,0)</f>
        <v>0</v>
      </c>
      <c r="BG568" s="250">
        <f>IF(N568="zákl. přenesená",J568,0)</f>
        <v>0</v>
      </c>
      <c r="BH568" s="250">
        <f>IF(N568="sníž. přenesená",J568,0)</f>
        <v>0</v>
      </c>
      <c r="BI568" s="250">
        <f>IF(N568="nulová",J568,0)</f>
        <v>0</v>
      </c>
      <c r="BJ568" s="17" t="s">
        <v>87</v>
      </c>
      <c r="BK568" s="250">
        <f>ROUND(I568*H568,2)</f>
        <v>0</v>
      </c>
      <c r="BL568" s="17" t="s">
        <v>280</v>
      </c>
      <c r="BM568" s="249" t="s">
        <v>777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778</v>
      </c>
      <c r="G569" s="252"/>
      <c r="H569" s="256">
        <v>253.59999999999999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2" customFormat="1">
      <c r="A570" s="12"/>
      <c r="B570" s="251"/>
      <c r="C570" s="252"/>
      <c r="D570" s="253" t="s">
        <v>241</v>
      </c>
      <c r="E570" s="254" t="s">
        <v>1</v>
      </c>
      <c r="F570" s="255" t="s">
        <v>779</v>
      </c>
      <c r="G570" s="252"/>
      <c r="H570" s="256">
        <v>637.79999999999995</v>
      </c>
      <c r="I570" s="257"/>
      <c r="J570" s="252"/>
      <c r="K570" s="252"/>
      <c r="L570" s="258"/>
      <c r="M570" s="259"/>
      <c r="N570" s="260"/>
      <c r="O570" s="260"/>
      <c r="P570" s="260"/>
      <c r="Q570" s="260"/>
      <c r="R570" s="260"/>
      <c r="S570" s="260"/>
      <c r="T570" s="26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62" t="s">
        <v>241</v>
      </c>
      <c r="AU570" s="262" t="s">
        <v>87</v>
      </c>
      <c r="AV570" s="12" t="s">
        <v>89</v>
      </c>
      <c r="AW570" s="12" t="s">
        <v>36</v>
      </c>
      <c r="AX570" s="12" t="s">
        <v>80</v>
      </c>
      <c r="AY570" s="262" t="s">
        <v>235</v>
      </c>
    </row>
    <row r="571" s="12" customFormat="1">
      <c r="A571" s="12"/>
      <c r="B571" s="251"/>
      <c r="C571" s="252"/>
      <c r="D571" s="253" t="s">
        <v>241</v>
      </c>
      <c r="E571" s="254" t="s">
        <v>1</v>
      </c>
      <c r="F571" s="255" t="s">
        <v>780</v>
      </c>
      <c r="G571" s="252"/>
      <c r="H571" s="256">
        <v>17.827999999999999</v>
      </c>
      <c r="I571" s="257"/>
      <c r="J571" s="252"/>
      <c r="K571" s="252"/>
      <c r="L571" s="258"/>
      <c r="M571" s="259"/>
      <c r="N571" s="260"/>
      <c r="O571" s="260"/>
      <c r="P571" s="260"/>
      <c r="Q571" s="260"/>
      <c r="R571" s="260"/>
      <c r="S571" s="260"/>
      <c r="T571" s="26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62" t="s">
        <v>241</v>
      </c>
      <c r="AU571" s="262" t="s">
        <v>87</v>
      </c>
      <c r="AV571" s="12" t="s">
        <v>89</v>
      </c>
      <c r="AW571" s="12" t="s">
        <v>36</v>
      </c>
      <c r="AX571" s="12" t="s">
        <v>80</v>
      </c>
      <c r="AY571" s="262" t="s">
        <v>235</v>
      </c>
    </row>
    <row r="572" s="13" customFormat="1">
      <c r="A572" s="13"/>
      <c r="B572" s="263"/>
      <c r="C572" s="264"/>
      <c r="D572" s="253" t="s">
        <v>241</v>
      </c>
      <c r="E572" s="265" t="s">
        <v>1</v>
      </c>
      <c r="F572" s="266" t="s">
        <v>243</v>
      </c>
      <c r="G572" s="264"/>
      <c r="H572" s="267">
        <v>909.22799999999995</v>
      </c>
      <c r="I572" s="268"/>
      <c r="J572" s="264"/>
      <c r="K572" s="264"/>
      <c r="L572" s="269"/>
      <c r="M572" s="270"/>
      <c r="N572" s="271"/>
      <c r="O572" s="271"/>
      <c r="P572" s="271"/>
      <c r="Q572" s="271"/>
      <c r="R572" s="271"/>
      <c r="S572" s="271"/>
      <c r="T572" s="27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3" t="s">
        <v>241</v>
      </c>
      <c r="AU572" s="273" t="s">
        <v>87</v>
      </c>
      <c r="AV572" s="13" t="s">
        <v>240</v>
      </c>
      <c r="AW572" s="13" t="s">
        <v>36</v>
      </c>
      <c r="AX572" s="13" t="s">
        <v>87</v>
      </c>
      <c r="AY572" s="273" t="s">
        <v>235</v>
      </c>
    </row>
    <row r="573" s="2" customFormat="1" ht="16.5" customHeight="1">
      <c r="A573" s="38"/>
      <c r="B573" s="39"/>
      <c r="C573" s="237" t="s">
        <v>544</v>
      </c>
      <c r="D573" s="237" t="s">
        <v>236</v>
      </c>
      <c r="E573" s="238" t="s">
        <v>781</v>
      </c>
      <c r="F573" s="239" t="s">
        <v>782</v>
      </c>
      <c r="G573" s="240" t="s">
        <v>313</v>
      </c>
      <c r="H573" s="241">
        <v>23.73</v>
      </c>
      <c r="I573" s="242"/>
      <c r="J573" s="243">
        <f>ROUND(I573*H573,2)</f>
        <v>0</v>
      </c>
      <c r="K573" s="244"/>
      <c r="L573" s="44"/>
      <c r="M573" s="245" t="s">
        <v>1</v>
      </c>
      <c r="N573" s="246" t="s">
        <v>45</v>
      </c>
      <c r="O573" s="91"/>
      <c r="P573" s="247">
        <f>O573*H573</f>
        <v>0</v>
      </c>
      <c r="Q573" s="247">
        <v>0.00032000000000000003</v>
      </c>
      <c r="R573" s="247">
        <f>Q573*H573</f>
        <v>0.0075936000000000007</v>
      </c>
      <c r="S573" s="247">
        <v>0</v>
      </c>
      <c r="T573" s="24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9" t="s">
        <v>280</v>
      </c>
      <c r="AT573" s="249" t="s">
        <v>236</v>
      </c>
      <c r="AU573" s="249" t="s">
        <v>87</v>
      </c>
      <c r="AY573" s="17" t="s">
        <v>235</v>
      </c>
      <c r="BE573" s="250">
        <f>IF(N573="základní",J573,0)</f>
        <v>0</v>
      </c>
      <c r="BF573" s="250">
        <f>IF(N573="snížená",J573,0)</f>
        <v>0</v>
      </c>
      <c r="BG573" s="250">
        <f>IF(N573="zákl. přenesená",J573,0)</f>
        <v>0</v>
      </c>
      <c r="BH573" s="250">
        <f>IF(N573="sníž. přenesená",J573,0)</f>
        <v>0</v>
      </c>
      <c r="BI573" s="250">
        <f>IF(N573="nulová",J573,0)</f>
        <v>0</v>
      </c>
      <c r="BJ573" s="17" t="s">
        <v>87</v>
      </c>
      <c r="BK573" s="250">
        <f>ROUND(I573*H573,2)</f>
        <v>0</v>
      </c>
      <c r="BL573" s="17" t="s">
        <v>280</v>
      </c>
      <c r="BM573" s="249" t="s">
        <v>783</v>
      </c>
    </row>
    <row r="574" s="12" customFormat="1">
      <c r="A574" s="12"/>
      <c r="B574" s="251"/>
      <c r="C574" s="252"/>
      <c r="D574" s="253" t="s">
        <v>241</v>
      </c>
      <c r="E574" s="254" t="s">
        <v>1</v>
      </c>
      <c r="F574" s="255" t="s">
        <v>784</v>
      </c>
      <c r="G574" s="252"/>
      <c r="H574" s="256">
        <v>6.1399999999999997</v>
      </c>
      <c r="I574" s="257"/>
      <c r="J574" s="252"/>
      <c r="K574" s="252"/>
      <c r="L574" s="258"/>
      <c r="M574" s="259"/>
      <c r="N574" s="260"/>
      <c r="O574" s="260"/>
      <c r="P574" s="260"/>
      <c r="Q574" s="260"/>
      <c r="R574" s="260"/>
      <c r="S574" s="260"/>
      <c r="T574" s="261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62" t="s">
        <v>241</v>
      </c>
      <c r="AU574" s="262" t="s">
        <v>87</v>
      </c>
      <c r="AV574" s="12" t="s">
        <v>89</v>
      </c>
      <c r="AW574" s="12" t="s">
        <v>36</v>
      </c>
      <c r="AX574" s="12" t="s">
        <v>80</v>
      </c>
      <c r="AY574" s="262" t="s">
        <v>235</v>
      </c>
    </row>
    <row r="575" s="12" customFormat="1">
      <c r="A575" s="12"/>
      <c r="B575" s="251"/>
      <c r="C575" s="252"/>
      <c r="D575" s="253" t="s">
        <v>241</v>
      </c>
      <c r="E575" s="254" t="s">
        <v>1</v>
      </c>
      <c r="F575" s="255" t="s">
        <v>785</v>
      </c>
      <c r="G575" s="252"/>
      <c r="H575" s="256">
        <v>17.59</v>
      </c>
      <c r="I575" s="257"/>
      <c r="J575" s="252"/>
      <c r="K575" s="252"/>
      <c r="L575" s="258"/>
      <c r="M575" s="259"/>
      <c r="N575" s="260"/>
      <c r="O575" s="260"/>
      <c r="P575" s="260"/>
      <c r="Q575" s="260"/>
      <c r="R575" s="260"/>
      <c r="S575" s="260"/>
      <c r="T575" s="261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T575" s="262" t="s">
        <v>241</v>
      </c>
      <c r="AU575" s="262" t="s">
        <v>87</v>
      </c>
      <c r="AV575" s="12" t="s">
        <v>89</v>
      </c>
      <c r="AW575" s="12" t="s">
        <v>36</v>
      </c>
      <c r="AX575" s="12" t="s">
        <v>80</v>
      </c>
      <c r="AY575" s="262" t="s">
        <v>235</v>
      </c>
    </row>
    <row r="576" s="13" customFormat="1">
      <c r="A576" s="13"/>
      <c r="B576" s="263"/>
      <c r="C576" s="264"/>
      <c r="D576" s="253" t="s">
        <v>241</v>
      </c>
      <c r="E576" s="265" t="s">
        <v>1</v>
      </c>
      <c r="F576" s="266" t="s">
        <v>243</v>
      </c>
      <c r="G576" s="264"/>
      <c r="H576" s="267">
        <v>23.73</v>
      </c>
      <c r="I576" s="268"/>
      <c r="J576" s="264"/>
      <c r="K576" s="264"/>
      <c r="L576" s="269"/>
      <c r="M576" s="270"/>
      <c r="N576" s="271"/>
      <c r="O576" s="271"/>
      <c r="P576" s="271"/>
      <c r="Q576" s="271"/>
      <c r="R576" s="271"/>
      <c r="S576" s="271"/>
      <c r="T576" s="27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3" t="s">
        <v>241</v>
      </c>
      <c r="AU576" s="273" t="s">
        <v>87</v>
      </c>
      <c r="AV576" s="13" t="s">
        <v>240</v>
      </c>
      <c r="AW576" s="13" t="s">
        <v>36</v>
      </c>
      <c r="AX576" s="13" t="s">
        <v>87</v>
      </c>
      <c r="AY576" s="273" t="s">
        <v>235</v>
      </c>
    </row>
    <row r="577" s="2" customFormat="1" ht="16.5" customHeight="1">
      <c r="A577" s="38"/>
      <c r="B577" s="39"/>
      <c r="C577" s="237" t="s">
        <v>786</v>
      </c>
      <c r="D577" s="237" t="s">
        <v>236</v>
      </c>
      <c r="E577" s="238" t="s">
        <v>787</v>
      </c>
      <c r="F577" s="239" t="s">
        <v>788</v>
      </c>
      <c r="G577" s="240" t="s">
        <v>313</v>
      </c>
      <c r="H577" s="241">
        <v>23.73</v>
      </c>
      <c r="I577" s="242"/>
      <c r="J577" s="243">
        <f>ROUND(I577*H577,2)</f>
        <v>0</v>
      </c>
      <c r="K577" s="244"/>
      <c r="L577" s="44"/>
      <c r="M577" s="245" t="s">
        <v>1</v>
      </c>
      <c r="N577" s="246" t="s">
        <v>45</v>
      </c>
      <c r="O577" s="91"/>
      <c r="P577" s="247">
        <f>O577*H577</f>
        <v>0</v>
      </c>
      <c r="Q577" s="247">
        <v>0</v>
      </c>
      <c r="R577" s="247">
        <f>Q577*H577</f>
        <v>0</v>
      </c>
      <c r="S577" s="247">
        <v>0</v>
      </c>
      <c r="T577" s="24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9" t="s">
        <v>280</v>
      </c>
      <c r="AT577" s="249" t="s">
        <v>236</v>
      </c>
      <c r="AU577" s="249" t="s">
        <v>87</v>
      </c>
      <c r="AY577" s="17" t="s">
        <v>235</v>
      </c>
      <c r="BE577" s="250">
        <f>IF(N577="základní",J577,0)</f>
        <v>0</v>
      </c>
      <c r="BF577" s="250">
        <f>IF(N577="snížená",J577,0)</f>
        <v>0</v>
      </c>
      <c r="BG577" s="250">
        <f>IF(N577="zákl. přenesená",J577,0)</f>
        <v>0</v>
      </c>
      <c r="BH577" s="250">
        <f>IF(N577="sníž. přenesená",J577,0)</f>
        <v>0</v>
      </c>
      <c r="BI577" s="250">
        <f>IF(N577="nulová",J577,0)</f>
        <v>0</v>
      </c>
      <c r="BJ577" s="17" t="s">
        <v>87</v>
      </c>
      <c r="BK577" s="250">
        <f>ROUND(I577*H577,2)</f>
        <v>0</v>
      </c>
      <c r="BL577" s="17" t="s">
        <v>280</v>
      </c>
      <c r="BM577" s="249" t="s">
        <v>789</v>
      </c>
    </row>
    <row r="578" s="12" customFormat="1">
      <c r="A578" s="12"/>
      <c r="B578" s="251"/>
      <c r="C578" s="252"/>
      <c r="D578" s="253" t="s">
        <v>241</v>
      </c>
      <c r="E578" s="254" t="s">
        <v>1</v>
      </c>
      <c r="F578" s="255" t="s">
        <v>790</v>
      </c>
      <c r="G578" s="252"/>
      <c r="H578" s="256">
        <v>23.73</v>
      </c>
      <c r="I578" s="257"/>
      <c r="J578" s="252"/>
      <c r="K578" s="252"/>
      <c r="L578" s="258"/>
      <c r="M578" s="259"/>
      <c r="N578" s="260"/>
      <c r="O578" s="260"/>
      <c r="P578" s="260"/>
      <c r="Q578" s="260"/>
      <c r="R578" s="260"/>
      <c r="S578" s="260"/>
      <c r="T578" s="261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62" t="s">
        <v>241</v>
      </c>
      <c r="AU578" s="262" t="s">
        <v>87</v>
      </c>
      <c r="AV578" s="12" t="s">
        <v>89</v>
      </c>
      <c r="AW578" s="12" t="s">
        <v>36</v>
      </c>
      <c r="AX578" s="12" t="s">
        <v>80</v>
      </c>
      <c r="AY578" s="262" t="s">
        <v>235</v>
      </c>
    </row>
    <row r="579" s="13" customFormat="1">
      <c r="A579" s="13"/>
      <c r="B579" s="263"/>
      <c r="C579" s="264"/>
      <c r="D579" s="253" t="s">
        <v>241</v>
      </c>
      <c r="E579" s="265" t="s">
        <v>1</v>
      </c>
      <c r="F579" s="266" t="s">
        <v>243</v>
      </c>
      <c r="G579" s="264"/>
      <c r="H579" s="267">
        <v>23.73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3" t="s">
        <v>241</v>
      </c>
      <c r="AU579" s="273" t="s">
        <v>87</v>
      </c>
      <c r="AV579" s="13" t="s">
        <v>240</v>
      </c>
      <c r="AW579" s="13" t="s">
        <v>36</v>
      </c>
      <c r="AX579" s="13" t="s">
        <v>87</v>
      </c>
      <c r="AY579" s="273" t="s">
        <v>235</v>
      </c>
    </row>
    <row r="580" s="2" customFormat="1" ht="16.5" customHeight="1">
      <c r="A580" s="38"/>
      <c r="B580" s="39"/>
      <c r="C580" s="237" t="s">
        <v>549</v>
      </c>
      <c r="D580" s="237" t="s">
        <v>236</v>
      </c>
      <c r="E580" s="238" t="s">
        <v>791</v>
      </c>
      <c r="F580" s="239" t="s">
        <v>792</v>
      </c>
      <c r="G580" s="240" t="s">
        <v>265</v>
      </c>
      <c r="H580" s="241">
        <v>73.370000000000005</v>
      </c>
      <c r="I580" s="242"/>
      <c r="J580" s="243">
        <f>ROUND(I580*H580,2)</f>
        <v>0</v>
      </c>
      <c r="K580" s="244"/>
      <c r="L580" s="44"/>
      <c r="M580" s="245" t="s">
        <v>1</v>
      </c>
      <c r="N580" s="246" t="s">
        <v>45</v>
      </c>
      <c r="O580" s="91"/>
      <c r="P580" s="247">
        <f>O580*H580</f>
        <v>0</v>
      </c>
      <c r="Q580" s="247">
        <v>0.0050400000000000002</v>
      </c>
      <c r="R580" s="247">
        <f>Q580*H580</f>
        <v>0.36978480000000002</v>
      </c>
      <c r="S580" s="247">
        <v>0</v>
      </c>
      <c r="T580" s="248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9" t="s">
        <v>280</v>
      </c>
      <c r="AT580" s="249" t="s">
        <v>236</v>
      </c>
      <c r="AU580" s="249" t="s">
        <v>87</v>
      </c>
      <c r="AY580" s="17" t="s">
        <v>235</v>
      </c>
      <c r="BE580" s="250">
        <f>IF(N580="základní",J580,0)</f>
        <v>0</v>
      </c>
      <c r="BF580" s="250">
        <f>IF(N580="snížená",J580,0)</f>
        <v>0</v>
      </c>
      <c r="BG580" s="250">
        <f>IF(N580="zákl. přenesená",J580,0)</f>
        <v>0</v>
      </c>
      <c r="BH580" s="250">
        <f>IF(N580="sníž. přenesená",J580,0)</f>
        <v>0</v>
      </c>
      <c r="BI580" s="250">
        <f>IF(N580="nulová",J580,0)</f>
        <v>0</v>
      </c>
      <c r="BJ580" s="17" t="s">
        <v>87</v>
      </c>
      <c r="BK580" s="250">
        <f>ROUND(I580*H580,2)</f>
        <v>0</v>
      </c>
      <c r="BL580" s="17" t="s">
        <v>280</v>
      </c>
      <c r="BM580" s="249" t="s">
        <v>793</v>
      </c>
    </row>
    <row r="581" s="12" customFormat="1">
      <c r="A581" s="12"/>
      <c r="B581" s="251"/>
      <c r="C581" s="252"/>
      <c r="D581" s="253" t="s">
        <v>241</v>
      </c>
      <c r="E581" s="254" t="s">
        <v>1</v>
      </c>
      <c r="F581" s="255" t="s">
        <v>745</v>
      </c>
      <c r="G581" s="252"/>
      <c r="H581" s="256">
        <v>26.57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62" t="s">
        <v>241</v>
      </c>
      <c r="AU581" s="262" t="s">
        <v>87</v>
      </c>
      <c r="AV581" s="12" t="s">
        <v>89</v>
      </c>
      <c r="AW581" s="12" t="s">
        <v>36</v>
      </c>
      <c r="AX581" s="12" t="s">
        <v>80</v>
      </c>
      <c r="AY581" s="262" t="s">
        <v>235</v>
      </c>
    </row>
    <row r="582" s="12" customFormat="1">
      <c r="A582" s="12"/>
      <c r="B582" s="251"/>
      <c r="C582" s="252"/>
      <c r="D582" s="253" t="s">
        <v>241</v>
      </c>
      <c r="E582" s="254" t="s">
        <v>1</v>
      </c>
      <c r="F582" s="255" t="s">
        <v>746</v>
      </c>
      <c r="G582" s="252"/>
      <c r="H582" s="256">
        <v>46.799999999999997</v>
      </c>
      <c r="I582" s="257"/>
      <c r="J582" s="252"/>
      <c r="K582" s="252"/>
      <c r="L582" s="258"/>
      <c r="M582" s="259"/>
      <c r="N582" s="260"/>
      <c r="O582" s="260"/>
      <c r="P582" s="260"/>
      <c r="Q582" s="260"/>
      <c r="R582" s="260"/>
      <c r="S582" s="260"/>
      <c r="T582" s="261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62" t="s">
        <v>241</v>
      </c>
      <c r="AU582" s="262" t="s">
        <v>87</v>
      </c>
      <c r="AV582" s="12" t="s">
        <v>89</v>
      </c>
      <c r="AW582" s="12" t="s">
        <v>36</v>
      </c>
      <c r="AX582" s="12" t="s">
        <v>80</v>
      </c>
      <c r="AY582" s="262" t="s">
        <v>235</v>
      </c>
    </row>
    <row r="583" s="13" customFormat="1">
      <c r="A583" s="13"/>
      <c r="B583" s="263"/>
      <c r="C583" s="264"/>
      <c r="D583" s="253" t="s">
        <v>241</v>
      </c>
      <c r="E583" s="265" t="s">
        <v>1</v>
      </c>
      <c r="F583" s="266" t="s">
        <v>243</v>
      </c>
      <c r="G583" s="264"/>
      <c r="H583" s="267">
        <v>73.370000000000005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3" t="s">
        <v>241</v>
      </c>
      <c r="AU583" s="273" t="s">
        <v>87</v>
      </c>
      <c r="AV583" s="13" t="s">
        <v>240</v>
      </c>
      <c r="AW583" s="13" t="s">
        <v>36</v>
      </c>
      <c r="AX583" s="13" t="s">
        <v>87</v>
      </c>
      <c r="AY583" s="273" t="s">
        <v>235</v>
      </c>
    </row>
    <row r="584" s="2" customFormat="1" ht="16.5" customHeight="1">
      <c r="A584" s="38"/>
      <c r="B584" s="39"/>
      <c r="C584" s="237" t="s">
        <v>794</v>
      </c>
      <c r="D584" s="237" t="s">
        <v>236</v>
      </c>
      <c r="E584" s="238" t="s">
        <v>795</v>
      </c>
      <c r="F584" s="239" t="s">
        <v>796</v>
      </c>
      <c r="G584" s="240" t="s">
        <v>265</v>
      </c>
      <c r="H584" s="241">
        <v>81.939999999999998</v>
      </c>
      <c r="I584" s="242"/>
      <c r="J584" s="243">
        <f>ROUND(I584*H584,2)</f>
        <v>0</v>
      </c>
      <c r="K584" s="244"/>
      <c r="L584" s="44"/>
      <c r="M584" s="245" t="s">
        <v>1</v>
      </c>
      <c r="N584" s="246" t="s">
        <v>45</v>
      </c>
      <c r="O584" s="91"/>
      <c r="P584" s="247">
        <f>O584*H584</f>
        <v>0</v>
      </c>
      <c r="Q584" s="247">
        <v>0.019199999999999998</v>
      </c>
      <c r="R584" s="247">
        <f>Q584*H584</f>
        <v>1.5732479999999998</v>
      </c>
      <c r="S584" s="247">
        <v>0</v>
      </c>
      <c r="T584" s="24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9" t="s">
        <v>280</v>
      </c>
      <c r="AT584" s="249" t="s">
        <v>236</v>
      </c>
      <c r="AU584" s="249" t="s">
        <v>87</v>
      </c>
      <c r="AY584" s="17" t="s">
        <v>235</v>
      </c>
      <c r="BE584" s="250">
        <f>IF(N584="základní",J584,0)</f>
        <v>0</v>
      </c>
      <c r="BF584" s="250">
        <f>IF(N584="snížená",J584,0)</f>
        <v>0</v>
      </c>
      <c r="BG584" s="250">
        <f>IF(N584="zákl. přenesená",J584,0)</f>
        <v>0</v>
      </c>
      <c r="BH584" s="250">
        <f>IF(N584="sníž. přenesená",J584,0)</f>
        <v>0</v>
      </c>
      <c r="BI584" s="250">
        <f>IF(N584="nulová",J584,0)</f>
        <v>0</v>
      </c>
      <c r="BJ584" s="17" t="s">
        <v>87</v>
      </c>
      <c r="BK584" s="250">
        <f>ROUND(I584*H584,2)</f>
        <v>0</v>
      </c>
      <c r="BL584" s="17" t="s">
        <v>280</v>
      </c>
      <c r="BM584" s="249" t="s">
        <v>797</v>
      </c>
    </row>
    <row r="585" s="12" customFormat="1">
      <c r="A585" s="12"/>
      <c r="B585" s="251"/>
      <c r="C585" s="252"/>
      <c r="D585" s="253" t="s">
        <v>241</v>
      </c>
      <c r="E585" s="254" t="s">
        <v>1</v>
      </c>
      <c r="F585" s="255" t="s">
        <v>798</v>
      </c>
      <c r="G585" s="252"/>
      <c r="H585" s="256">
        <v>75.870000000000005</v>
      </c>
      <c r="I585" s="257"/>
      <c r="J585" s="252"/>
      <c r="K585" s="252"/>
      <c r="L585" s="258"/>
      <c r="M585" s="259"/>
      <c r="N585" s="260"/>
      <c r="O585" s="260"/>
      <c r="P585" s="260"/>
      <c r="Q585" s="260"/>
      <c r="R585" s="260"/>
      <c r="S585" s="260"/>
      <c r="T585" s="261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T585" s="262" t="s">
        <v>241</v>
      </c>
      <c r="AU585" s="262" t="s">
        <v>87</v>
      </c>
      <c r="AV585" s="12" t="s">
        <v>89</v>
      </c>
      <c r="AW585" s="12" t="s">
        <v>36</v>
      </c>
      <c r="AX585" s="12" t="s">
        <v>80</v>
      </c>
      <c r="AY585" s="262" t="s">
        <v>235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799</v>
      </c>
      <c r="G586" s="252"/>
      <c r="H586" s="256">
        <v>6.0700000000000003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3" customFormat="1">
      <c r="A587" s="13"/>
      <c r="B587" s="263"/>
      <c r="C587" s="264"/>
      <c r="D587" s="253" t="s">
        <v>241</v>
      </c>
      <c r="E587" s="265" t="s">
        <v>1</v>
      </c>
      <c r="F587" s="266" t="s">
        <v>243</v>
      </c>
      <c r="G587" s="264"/>
      <c r="H587" s="267">
        <v>81.939999999999998</v>
      </c>
      <c r="I587" s="268"/>
      <c r="J587" s="264"/>
      <c r="K587" s="264"/>
      <c r="L587" s="269"/>
      <c r="M587" s="270"/>
      <c r="N587" s="271"/>
      <c r="O587" s="271"/>
      <c r="P587" s="271"/>
      <c r="Q587" s="271"/>
      <c r="R587" s="271"/>
      <c r="S587" s="271"/>
      <c r="T587" s="27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3" t="s">
        <v>241</v>
      </c>
      <c r="AU587" s="273" t="s">
        <v>87</v>
      </c>
      <c r="AV587" s="13" t="s">
        <v>240</v>
      </c>
      <c r="AW587" s="13" t="s">
        <v>36</v>
      </c>
      <c r="AX587" s="13" t="s">
        <v>87</v>
      </c>
      <c r="AY587" s="273" t="s">
        <v>235</v>
      </c>
    </row>
    <row r="588" s="2" customFormat="1" ht="16.5" customHeight="1">
      <c r="A588" s="38"/>
      <c r="B588" s="39"/>
      <c r="C588" s="237" t="s">
        <v>553</v>
      </c>
      <c r="D588" s="237" t="s">
        <v>236</v>
      </c>
      <c r="E588" s="238" t="s">
        <v>800</v>
      </c>
      <c r="F588" s="239" t="s">
        <v>801</v>
      </c>
      <c r="G588" s="240" t="s">
        <v>246</v>
      </c>
      <c r="H588" s="241">
        <v>6.0789999999999997</v>
      </c>
      <c r="I588" s="242"/>
      <c r="J588" s="243">
        <f>ROUND(I588*H588,2)</f>
        <v>0</v>
      </c>
      <c r="K588" s="244"/>
      <c r="L588" s="44"/>
      <c r="M588" s="245" t="s">
        <v>1</v>
      </c>
      <c r="N588" s="246" t="s">
        <v>45</v>
      </c>
      <c r="O588" s="91"/>
      <c r="P588" s="247">
        <f>O588*H588</f>
        <v>0</v>
      </c>
      <c r="Q588" s="247">
        <v>0</v>
      </c>
      <c r="R588" s="247">
        <f>Q588*H588</f>
        <v>0</v>
      </c>
      <c r="S588" s="247">
        <v>0</v>
      </c>
      <c r="T588" s="248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9" t="s">
        <v>280</v>
      </c>
      <c r="AT588" s="249" t="s">
        <v>236</v>
      </c>
      <c r="AU588" s="249" t="s">
        <v>87</v>
      </c>
      <c r="AY588" s="17" t="s">
        <v>235</v>
      </c>
      <c r="BE588" s="250">
        <f>IF(N588="základní",J588,0)</f>
        <v>0</v>
      </c>
      <c r="BF588" s="250">
        <f>IF(N588="snížená",J588,0)</f>
        <v>0</v>
      </c>
      <c r="BG588" s="250">
        <f>IF(N588="zákl. přenesená",J588,0)</f>
        <v>0</v>
      </c>
      <c r="BH588" s="250">
        <f>IF(N588="sníž. přenesená",J588,0)</f>
        <v>0</v>
      </c>
      <c r="BI588" s="250">
        <f>IF(N588="nulová",J588,0)</f>
        <v>0</v>
      </c>
      <c r="BJ588" s="17" t="s">
        <v>87</v>
      </c>
      <c r="BK588" s="250">
        <f>ROUND(I588*H588,2)</f>
        <v>0</v>
      </c>
      <c r="BL588" s="17" t="s">
        <v>280</v>
      </c>
      <c r="BM588" s="249" t="s">
        <v>802</v>
      </c>
    </row>
    <row r="589" s="11" customFormat="1" ht="25.92" customHeight="1">
      <c r="A589" s="11"/>
      <c r="B589" s="223"/>
      <c r="C589" s="224"/>
      <c r="D589" s="225" t="s">
        <v>79</v>
      </c>
      <c r="E589" s="226" t="s">
        <v>803</v>
      </c>
      <c r="F589" s="226" t="s">
        <v>804</v>
      </c>
      <c r="G589" s="224"/>
      <c r="H589" s="224"/>
      <c r="I589" s="227"/>
      <c r="J589" s="228">
        <f>BK589</f>
        <v>0</v>
      </c>
      <c r="K589" s="224"/>
      <c r="L589" s="229"/>
      <c r="M589" s="230"/>
      <c r="N589" s="231"/>
      <c r="O589" s="231"/>
      <c r="P589" s="232">
        <f>SUM(P590:P638)</f>
        <v>0</v>
      </c>
      <c r="Q589" s="231"/>
      <c r="R589" s="232">
        <f>SUM(R590:R638)</f>
        <v>0.82318603999999995</v>
      </c>
      <c r="S589" s="231"/>
      <c r="T589" s="233">
        <f>SUM(T590:T638)</f>
        <v>0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R589" s="234" t="s">
        <v>89</v>
      </c>
      <c r="AT589" s="235" t="s">
        <v>79</v>
      </c>
      <c r="AU589" s="235" t="s">
        <v>80</v>
      </c>
      <c r="AY589" s="234" t="s">
        <v>235</v>
      </c>
      <c r="BK589" s="236">
        <f>SUM(BK590:BK638)</f>
        <v>0</v>
      </c>
    </row>
    <row r="590" s="2" customFormat="1" ht="16.5" customHeight="1">
      <c r="A590" s="38"/>
      <c r="B590" s="39"/>
      <c r="C590" s="237" t="s">
        <v>805</v>
      </c>
      <c r="D590" s="237" t="s">
        <v>236</v>
      </c>
      <c r="E590" s="238" t="s">
        <v>806</v>
      </c>
      <c r="F590" s="239" t="s">
        <v>807</v>
      </c>
      <c r="G590" s="240" t="s">
        <v>313</v>
      </c>
      <c r="H590" s="241">
        <v>156</v>
      </c>
      <c r="I590" s="242"/>
      <c r="J590" s="243">
        <f>ROUND(I590*H590,2)</f>
        <v>0</v>
      </c>
      <c r="K590" s="244"/>
      <c r="L590" s="44"/>
      <c r="M590" s="245" t="s">
        <v>1</v>
      </c>
      <c r="N590" s="246" t="s">
        <v>45</v>
      </c>
      <c r="O590" s="91"/>
      <c r="P590" s="247">
        <f>O590*H590</f>
        <v>0</v>
      </c>
      <c r="Q590" s="247">
        <v>8.0000000000000007E-05</v>
      </c>
      <c r="R590" s="247">
        <f>Q590*H590</f>
        <v>0.012480000000000002</v>
      </c>
      <c r="S590" s="247">
        <v>0</v>
      </c>
      <c r="T590" s="24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9" t="s">
        <v>280</v>
      </c>
      <c r="AT590" s="249" t="s">
        <v>236</v>
      </c>
      <c r="AU590" s="249" t="s">
        <v>87</v>
      </c>
      <c r="AY590" s="17" t="s">
        <v>235</v>
      </c>
      <c r="BE590" s="250">
        <f>IF(N590="základní",J590,0)</f>
        <v>0</v>
      </c>
      <c r="BF590" s="250">
        <f>IF(N590="snížená",J590,0)</f>
        <v>0</v>
      </c>
      <c r="BG590" s="250">
        <f>IF(N590="zákl. přenesená",J590,0)</f>
        <v>0</v>
      </c>
      <c r="BH590" s="250">
        <f>IF(N590="sníž. přenesená",J590,0)</f>
        <v>0</v>
      </c>
      <c r="BI590" s="250">
        <f>IF(N590="nulová",J590,0)</f>
        <v>0</v>
      </c>
      <c r="BJ590" s="17" t="s">
        <v>87</v>
      </c>
      <c r="BK590" s="250">
        <f>ROUND(I590*H590,2)</f>
        <v>0</v>
      </c>
      <c r="BL590" s="17" t="s">
        <v>280</v>
      </c>
      <c r="BM590" s="249" t="s">
        <v>808</v>
      </c>
    </row>
    <row r="591" s="2" customFormat="1">
      <c r="A591" s="38"/>
      <c r="B591" s="39"/>
      <c r="C591" s="40"/>
      <c r="D591" s="253" t="s">
        <v>248</v>
      </c>
      <c r="E591" s="40"/>
      <c r="F591" s="274" t="s">
        <v>809</v>
      </c>
      <c r="G591" s="40"/>
      <c r="H591" s="40"/>
      <c r="I591" s="155"/>
      <c r="J591" s="40"/>
      <c r="K591" s="40"/>
      <c r="L591" s="44"/>
      <c r="M591" s="275"/>
      <c r="N591" s="276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248</v>
      </c>
      <c r="AU591" s="17" t="s">
        <v>87</v>
      </c>
    </row>
    <row r="592" s="12" customFormat="1">
      <c r="A592" s="12"/>
      <c r="B592" s="251"/>
      <c r="C592" s="252"/>
      <c r="D592" s="253" t="s">
        <v>241</v>
      </c>
      <c r="E592" s="254" t="s">
        <v>1</v>
      </c>
      <c r="F592" s="255" t="s">
        <v>810</v>
      </c>
      <c r="G592" s="252"/>
      <c r="H592" s="256">
        <v>156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62" t="s">
        <v>241</v>
      </c>
      <c r="AU592" s="262" t="s">
        <v>87</v>
      </c>
      <c r="AV592" s="12" t="s">
        <v>89</v>
      </c>
      <c r="AW592" s="12" t="s">
        <v>36</v>
      </c>
      <c r="AX592" s="12" t="s">
        <v>80</v>
      </c>
      <c r="AY592" s="262" t="s">
        <v>235</v>
      </c>
    </row>
    <row r="593" s="13" customFormat="1">
      <c r="A593" s="13"/>
      <c r="B593" s="263"/>
      <c r="C593" s="264"/>
      <c r="D593" s="253" t="s">
        <v>241</v>
      </c>
      <c r="E593" s="265" t="s">
        <v>1</v>
      </c>
      <c r="F593" s="266" t="s">
        <v>243</v>
      </c>
      <c r="G593" s="264"/>
      <c r="H593" s="267">
        <v>156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3" t="s">
        <v>241</v>
      </c>
      <c r="AU593" s="273" t="s">
        <v>87</v>
      </c>
      <c r="AV593" s="13" t="s">
        <v>240</v>
      </c>
      <c r="AW593" s="13" t="s">
        <v>36</v>
      </c>
      <c r="AX593" s="13" t="s">
        <v>87</v>
      </c>
      <c r="AY593" s="273" t="s">
        <v>235</v>
      </c>
    </row>
    <row r="594" s="2" customFormat="1" ht="16.5" customHeight="1">
      <c r="A594" s="38"/>
      <c r="B594" s="39"/>
      <c r="C594" s="237" t="s">
        <v>559</v>
      </c>
      <c r="D594" s="237" t="s">
        <v>236</v>
      </c>
      <c r="E594" s="238" t="s">
        <v>811</v>
      </c>
      <c r="F594" s="239" t="s">
        <v>812</v>
      </c>
      <c r="G594" s="240" t="s">
        <v>265</v>
      </c>
      <c r="H594" s="241">
        <v>175.55000000000001</v>
      </c>
      <c r="I594" s="242"/>
      <c r="J594" s="243">
        <f>ROUND(I594*H594,2)</f>
        <v>0</v>
      </c>
      <c r="K594" s="244"/>
      <c r="L594" s="44"/>
      <c r="M594" s="245" t="s">
        <v>1</v>
      </c>
      <c r="N594" s="246" t="s">
        <v>45</v>
      </c>
      <c r="O594" s="91"/>
      <c r="P594" s="247">
        <f>O594*H594</f>
        <v>0</v>
      </c>
      <c r="Q594" s="247">
        <v>0.001</v>
      </c>
      <c r="R594" s="247">
        <f>Q594*H594</f>
        <v>0.17555000000000001</v>
      </c>
      <c r="S594" s="247">
        <v>0</v>
      </c>
      <c r="T594" s="24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9" t="s">
        <v>280</v>
      </c>
      <c r="AT594" s="249" t="s">
        <v>236</v>
      </c>
      <c r="AU594" s="249" t="s">
        <v>87</v>
      </c>
      <c r="AY594" s="17" t="s">
        <v>235</v>
      </c>
      <c r="BE594" s="250">
        <f>IF(N594="základní",J594,0)</f>
        <v>0</v>
      </c>
      <c r="BF594" s="250">
        <f>IF(N594="snížená",J594,0)</f>
        <v>0</v>
      </c>
      <c r="BG594" s="250">
        <f>IF(N594="zákl. přenesená",J594,0)</f>
        <v>0</v>
      </c>
      <c r="BH594" s="250">
        <f>IF(N594="sníž. přenesená",J594,0)</f>
        <v>0</v>
      </c>
      <c r="BI594" s="250">
        <f>IF(N594="nulová",J594,0)</f>
        <v>0</v>
      </c>
      <c r="BJ594" s="17" t="s">
        <v>87</v>
      </c>
      <c r="BK594" s="250">
        <f>ROUND(I594*H594,2)</f>
        <v>0</v>
      </c>
      <c r="BL594" s="17" t="s">
        <v>280</v>
      </c>
      <c r="BM594" s="249" t="s">
        <v>813</v>
      </c>
    </row>
    <row r="595" s="2" customFormat="1">
      <c r="A595" s="38"/>
      <c r="B595" s="39"/>
      <c r="C595" s="40"/>
      <c r="D595" s="253" t="s">
        <v>248</v>
      </c>
      <c r="E595" s="40"/>
      <c r="F595" s="274" t="s">
        <v>814</v>
      </c>
      <c r="G595" s="40"/>
      <c r="H595" s="40"/>
      <c r="I595" s="155"/>
      <c r="J595" s="40"/>
      <c r="K595" s="40"/>
      <c r="L595" s="44"/>
      <c r="M595" s="275"/>
      <c r="N595" s="276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248</v>
      </c>
      <c r="AU595" s="17" t="s">
        <v>87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815</v>
      </c>
      <c r="G596" s="252"/>
      <c r="H596" s="256">
        <v>51.380000000000003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816</v>
      </c>
      <c r="G597" s="252"/>
      <c r="H597" s="256">
        <v>56.789999999999999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2" customFormat="1">
      <c r="A598" s="12"/>
      <c r="B598" s="251"/>
      <c r="C598" s="252"/>
      <c r="D598" s="253" t="s">
        <v>241</v>
      </c>
      <c r="E598" s="254" t="s">
        <v>1</v>
      </c>
      <c r="F598" s="255" t="s">
        <v>817</v>
      </c>
      <c r="G598" s="252"/>
      <c r="H598" s="256">
        <v>15.220000000000001</v>
      </c>
      <c r="I598" s="257"/>
      <c r="J598" s="252"/>
      <c r="K598" s="252"/>
      <c r="L598" s="258"/>
      <c r="M598" s="259"/>
      <c r="N598" s="260"/>
      <c r="O598" s="260"/>
      <c r="P598" s="260"/>
      <c r="Q598" s="260"/>
      <c r="R598" s="260"/>
      <c r="S598" s="260"/>
      <c r="T598" s="261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62" t="s">
        <v>241</v>
      </c>
      <c r="AU598" s="262" t="s">
        <v>87</v>
      </c>
      <c r="AV598" s="12" t="s">
        <v>89</v>
      </c>
      <c r="AW598" s="12" t="s">
        <v>36</v>
      </c>
      <c r="AX598" s="12" t="s">
        <v>80</v>
      </c>
      <c r="AY598" s="262" t="s">
        <v>235</v>
      </c>
    </row>
    <row r="599" s="12" customFormat="1">
      <c r="A599" s="12"/>
      <c r="B599" s="251"/>
      <c r="C599" s="252"/>
      <c r="D599" s="253" t="s">
        <v>241</v>
      </c>
      <c r="E599" s="254" t="s">
        <v>1</v>
      </c>
      <c r="F599" s="255" t="s">
        <v>818</v>
      </c>
      <c r="G599" s="252"/>
      <c r="H599" s="256">
        <v>52.159999999999997</v>
      </c>
      <c r="I599" s="257"/>
      <c r="J599" s="252"/>
      <c r="K599" s="252"/>
      <c r="L599" s="258"/>
      <c r="M599" s="259"/>
      <c r="N599" s="260"/>
      <c r="O599" s="260"/>
      <c r="P599" s="260"/>
      <c r="Q599" s="260"/>
      <c r="R599" s="260"/>
      <c r="S599" s="260"/>
      <c r="T599" s="261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62" t="s">
        <v>241</v>
      </c>
      <c r="AU599" s="262" t="s">
        <v>87</v>
      </c>
      <c r="AV599" s="12" t="s">
        <v>89</v>
      </c>
      <c r="AW599" s="12" t="s">
        <v>36</v>
      </c>
      <c r="AX599" s="12" t="s">
        <v>80</v>
      </c>
      <c r="AY599" s="262" t="s">
        <v>235</v>
      </c>
    </row>
    <row r="600" s="13" customFormat="1">
      <c r="A600" s="13"/>
      <c r="B600" s="263"/>
      <c r="C600" s="264"/>
      <c r="D600" s="253" t="s">
        <v>241</v>
      </c>
      <c r="E600" s="265" t="s">
        <v>1</v>
      </c>
      <c r="F600" s="266" t="s">
        <v>243</v>
      </c>
      <c r="G600" s="264"/>
      <c r="H600" s="267">
        <v>175.55000000000001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73" t="s">
        <v>241</v>
      </c>
      <c r="AU600" s="273" t="s">
        <v>87</v>
      </c>
      <c r="AV600" s="13" t="s">
        <v>240</v>
      </c>
      <c r="AW600" s="13" t="s">
        <v>36</v>
      </c>
      <c r="AX600" s="13" t="s">
        <v>87</v>
      </c>
      <c r="AY600" s="273" t="s">
        <v>235</v>
      </c>
    </row>
    <row r="601" s="2" customFormat="1" ht="16.5" customHeight="1">
      <c r="A601" s="38"/>
      <c r="B601" s="39"/>
      <c r="C601" s="237" t="s">
        <v>819</v>
      </c>
      <c r="D601" s="237" t="s">
        <v>236</v>
      </c>
      <c r="E601" s="238" t="s">
        <v>820</v>
      </c>
      <c r="F601" s="239" t="s">
        <v>821</v>
      </c>
      <c r="G601" s="240" t="s">
        <v>265</v>
      </c>
      <c r="H601" s="241">
        <v>158.81</v>
      </c>
      <c r="I601" s="242"/>
      <c r="J601" s="243">
        <f>ROUND(I601*H601,2)</f>
        <v>0</v>
      </c>
      <c r="K601" s="244"/>
      <c r="L601" s="44"/>
      <c r="M601" s="245" t="s">
        <v>1</v>
      </c>
      <c r="N601" s="246" t="s">
        <v>45</v>
      </c>
      <c r="O601" s="91"/>
      <c r="P601" s="247">
        <f>O601*H601</f>
        <v>0</v>
      </c>
      <c r="Q601" s="247">
        <v>0</v>
      </c>
      <c r="R601" s="247">
        <f>Q601*H601</f>
        <v>0</v>
      </c>
      <c r="S601" s="247">
        <v>0</v>
      </c>
      <c r="T601" s="248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9" t="s">
        <v>280</v>
      </c>
      <c r="AT601" s="249" t="s">
        <v>236</v>
      </c>
      <c r="AU601" s="249" t="s">
        <v>87</v>
      </c>
      <c r="AY601" s="17" t="s">
        <v>235</v>
      </c>
      <c r="BE601" s="250">
        <f>IF(N601="základní",J601,0)</f>
        <v>0</v>
      </c>
      <c r="BF601" s="250">
        <f>IF(N601="snížená",J601,0)</f>
        <v>0</v>
      </c>
      <c r="BG601" s="250">
        <f>IF(N601="zákl. přenesená",J601,0)</f>
        <v>0</v>
      </c>
      <c r="BH601" s="250">
        <f>IF(N601="sníž. přenesená",J601,0)</f>
        <v>0</v>
      </c>
      <c r="BI601" s="250">
        <f>IF(N601="nulová",J601,0)</f>
        <v>0</v>
      </c>
      <c r="BJ601" s="17" t="s">
        <v>87</v>
      </c>
      <c r="BK601" s="250">
        <f>ROUND(I601*H601,2)</f>
        <v>0</v>
      </c>
      <c r="BL601" s="17" t="s">
        <v>280</v>
      </c>
      <c r="BM601" s="249" t="s">
        <v>822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823</v>
      </c>
      <c r="G602" s="252"/>
      <c r="H602" s="256">
        <v>158.81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158.81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564</v>
      </c>
      <c r="D604" s="237" t="s">
        <v>236</v>
      </c>
      <c r="E604" s="238" t="s">
        <v>824</v>
      </c>
      <c r="F604" s="239" t="s">
        <v>825</v>
      </c>
      <c r="G604" s="240" t="s">
        <v>265</v>
      </c>
      <c r="H604" s="241">
        <v>158.81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826</v>
      </c>
    </row>
    <row r="605" s="2" customFormat="1">
      <c r="A605" s="38"/>
      <c r="B605" s="39"/>
      <c r="C605" s="40"/>
      <c r="D605" s="253" t="s">
        <v>248</v>
      </c>
      <c r="E605" s="40"/>
      <c r="F605" s="274" t="s">
        <v>827</v>
      </c>
      <c r="G605" s="40"/>
      <c r="H605" s="40"/>
      <c r="I605" s="155"/>
      <c r="J605" s="40"/>
      <c r="K605" s="40"/>
      <c r="L605" s="44"/>
      <c r="M605" s="275"/>
      <c r="N605" s="276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248</v>
      </c>
      <c r="AU605" s="17" t="s">
        <v>87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823</v>
      </c>
      <c r="G606" s="252"/>
      <c r="H606" s="256">
        <v>158.81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3" customFormat="1">
      <c r="A607" s="13"/>
      <c r="B607" s="263"/>
      <c r="C607" s="264"/>
      <c r="D607" s="253" t="s">
        <v>241</v>
      </c>
      <c r="E607" s="265" t="s">
        <v>1</v>
      </c>
      <c r="F607" s="266" t="s">
        <v>243</v>
      </c>
      <c r="G607" s="264"/>
      <c r="H607" s="267">
        <v>158.81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3" t="s">
        <v>241</v>
      </c>
      <c r="AU607" s="273" t="s">
        <v>87</v>
      </c>
      <c r="AV607" s="13" t="s">
        <v>240</v>
      </c>
      <c r="AW607" s="13" t="s">
        <v>36</v>
      </c>
      <c r="AX607" s="13" t="s">
        <v>87</v>
      </c>
      <c r="AY607" s="273" t="s">
        <v>235</v>
      </c>
    </row>
    <row r="608" s="2" customFormat="1" ht="16.5" customHeight="1">
      <c r="A608" s="38"/>
      <c r="B608" s="39"/>
      <c r="C608" s="237" t="s">
        <v>828</v>
      </c>
      <c r="D608" s="237" t="s">
        <v>236</v>
      </c>
      <c r="E608" s="238" t="s">
        <v>829</v>
      </c>
      <c r="F608" s="239" t="s">
        <v>830</v>
      </c>
      <c r="G608" s="240" t="s">
        <v>313</v>
      </c>
      <c r="H608" s="241">
        <v>142.66</v>
      </c>
      <c r="I608" s="242"/>
      <c r="J608" s="243">
        <f>ROUND(I608*H608,2)</f>
        <v>0</v>
      </c>
      <c r="K608" s="244"/>
      <c r="L608" s="44"/>
      <c r="M608" s="245" t="s">
        <v>1</v>
      </c>
      <c r="N608" s="246" t="s">
        <v>45</v>
      </c>
      <c r="O608" s="91"/>
      <c r="P608" s="247">
        <f>O608*H608</f>
        <v>0</v>
      </c>
      <c r="Q608" s="247">
        <v>3.0000000000000001E-05</v>
      </c>
      <c r="R608" s="247">
        <f>Q608*H608</f>
        <v>0.0042798000000000003</v>
      </c>
      <c r="S608" s="247">
        <v>0</v>
      </c>
      <c r="T608" s="24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9" t="s">
        <v>280</v>
      </c>
      <c r="AT608" s="249" t="s">
        <v>236</v>
      </c>
      <c r="AU608" s="249" t="s">
        <v>87</v>
      </c>
      <c r="AY608" s="17" t="s">
        <v>235</v>
      </c>
      <c r="BE608" s="250">
        <f>IF(N608="základní",J608,0)</f>
        <v>0</v>
      </c>
      <c r="BF608" s="250">
        <f>IF(N608="snížená",J608,0)</f>
        <v>0</v>
      </c>
      <c r="BG608" s="250">
        <f>IF(N608="zákl. přenesená",J608,0)</f>
        <v>0</v>
      </c>
      <c r="BH608" s="250">
        <f>IF(N608="sníž. přenesená",J608,0)</f>
        <v>0</v>
      </c>
      <c r="BI608" s="250">
        <f>IF(N608="nulová",J608,0)</f>
        <v>0</v>
      </c>
      <c r="BJ608" s="17" t="s">
        <v>87</v>
      </c>
      <c r="BK608" s="250">
        <f>ROUND(I608*H608,2)</f>
        <v>0</v>
      </c>
      <c r="BL608" s="17" t="s">
        <v>280</v>
      </c>
      <c r="BM608" s="249" t="s">
        <v>831</v>
      </c>
    </row>
    <row r="609" s="2" customFormat="1">
      <c r="A609" s="38"/>
      <c r="B609" s="39"/>
      <c r="C609" s="40"/>
      <c r="D609" s="253" t="s">
        <v>248</v>
      </c>
      <c r="E609" s="40"/>
      <c r="F609" s="274" t="s">
        <v>832</v>
      </c>
      <c r="G609" s="40"/>
      <c r="H609" s="40"/>
      <c r="I609" s="155"/>
      <c r="J609" s="40"/>
      <c r="K609" s="40"/>
      <c r="L609" s="44"/>
      <c r="M609" s="275"/>
      <c r="N609" s="276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248</v>
      </c>
      <c r="AU609" s="17" t="s">
        <v>87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833</v>
      </c>
      <c r="G610" s="252"/>
      <c r="H610" s="256">
        <v>63.030000000000001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2" customFormat="1">
      <c r="A611" s="12"/>
      <c r="B611" s="251"/>
      <c r="C611" s="252"/>
      <c r="D611" s="253" t="s">
        <v>241</v>
      </c>
      <c r="E611" s="254" t="s">
        <v>1</v>
      </c>
      <c r="F611" s="255" t="s">
        <v>834</v>
      </c>
      <c r="G611" s="252"/>
      <c r="H611" s="256">
        <v>79.629999999999995</v>
      </c>
      <c r="I611" s="257"/>
      <c r="J611" s="252"/>
      <c r="K611" s="252"/>
      <c r="L611" s="258"/>
      <c r="M611" s="259"/>
      <c r="N611" s="260"/>
      <c r="O611" s="260"/>
      <c r="P611" s="260"/>
      <c r="Q611" s="260"/>
      <c r="R611" s="260"/>
      <c r="S611" s="260"/>
      <c r="T611" s="26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62" t="s">
        <v>241</v>
      </c>
      <c r="AU611" s="262" t="s">
        <v>87</v>
      </c>
      <c r="AV611" s="12" t="s">
        <v>89</v>
      </c>
      <c r="AW611" s="12" t="s">
        <v>36</v>
      </c>
      <c r="AX611" s="12" t="s">
        <v>80</v>
      </c>
      <c r="AY611" s="262" t="s">
        <v>235</v>
      </c>
    </row>
    <row r="612" s="13" customFormat="1">
      <c r="A612" s="13"/>
      <c r="B612" s="263"/>
      <c r="C612" s="264"/>
      <c r="D612" s="253" t="s">
        <v>241</v>
      </c>
      <c r="E612" s="265" t="s">
        <v>1</v>
      </c>
      <c r="F612" s="266" t="s">
        <v>243</v>
      </c>
      <c r="G612" s="264"/>
      <c r="H612" s="267">
        <v>142.66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3" t="s">
        <v>241</v>
      </c>
      <c r="AU612" s="273" t="s">
        <v>87</v>
      </c>
      <c r="AV612" s="13" t="s">
        <v>240</v>
      </c>
      <c r="AW612" s="13" t="s">
        <v>36</v>
      </c>
      <c r="AX612" s="13" t="s">
        <v>87</v>
      </c>
      <c r="AY612" s="273" t="s">
        <v>235</v>
      </c>
    </row>
    <row r="613" s="2" customFormat="1" ht="16.5" customHeight="1">
      <c r="A613" s="38"/>
      <c r="B613" s="39"/>
      <c r="C613" s="237" t="s">
        <v>568</v>
      </c>
      <c r="D613" s="237" t="s">
        <v>236</v>
      </c>
      <c r="E613" s="238" t="s">
        <v>835</v>
      </c>
      <c r="F613" s="239" t="s">
        <v>836</v>
      </c>
      <c r="G613" s="240" t="s">
        <v>313</v>
      </c>
      <c r="H613" s="241">
        <v>149.79300000000001</v>
      </c>
      <c r="I613" s="242"/>
      <c r="J613" s="243">
        <f>ROUND(I613*H613,2)</f>
        <v>0</v>
      </c>
      <c r="K613" s="244"/>
      <c r="L613" s="44"/>
      <c r="M613" s="245" t="s">
        <v>1</v>
      </c>
      <c r="N613" s="246" t="s">
        <v>45</v>
      </c>
      <c r="O613" s="91"/>
      <c r="P613" s="247">
        <f>O613*H613</f>
        <v>0</v>
      </c>
      <c r="Q613" s="247">
        <v>0.00013999999999999999</v>
      </c>
      <c r="R613" s="247">
        <f>Q613*H613</f>
        <v>0.02097102</v>
      </c>
      <c r="S613" s="247">
        <v>0</v>
      </c>
      <c r="T613" s="24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9" t="s">
        <v>280</v>
      </c>
      <c r="AT613" s="249" t="s">
        <v>236</v>
      </c>
      <c r="AU613" s="249" t="s">
        <v>87</v>
      </c>
      <c r="AY613" s="17" t="s">
        <v>235</v>
      </c>
      <c r="BE613" s="250">
        <f>IF(N613="základní",J613,0)</f>
        <v>0</v>
      </c>
      <c r="BF613" s="250">
        <f>IF(N613="snížená",J613,0)</f>
        <v>0</v>
      </c>
      <c r="BG613" s="250">
        <f>IF(N613="zákl. přenesená",J613,0)</f>
        <v>0</v>
      </c>
      <c r="BH613" s="250">
        <f>IF(N613="sníž. přenesená",J613,0)</f>
        <v>0</v>
      </c>
      <c r="BI613" s="250">
        <f>IF(N613="nulová",J613,0)</f>
        <v>0</v>
      </c>
      <c r="BJ613" s="17" t="s">
        <v>87</v>
      </c>
      <c r="BK613" s="250">
        <f>ROUND(I613*H613,2)</f>
        <v>0</v>
      </c>
      <c r="BL613" s="17" t="s">
        <v>280</v>
      </c>
      <c r="BM613" s="249" t="s">
        <v>837</v>
      </c>
    </row>
    <row r="614" s="12" customFormat="1">
      <c r="A614" s="12"/>
      <c r="B614" s="251"/>
      <c r="C614" s="252"/>
      <c r="D614" s="253" t="s">
        <v>241</v>
      </c>
      <c r="E614" s="254" t="s">
        <v>1</v>
      </c>
      <c r="F614" s="255" t="s">
        <v>833</v>
      </c>
      <c r="G614" s="252"/>
      <c r="H614" s="256">
        <v>63.030000000000001</v>
      </c>
      <c r="I614" s="257"/>
      <c r="J614" s="252"/>
      <c r="K614" s="252"/>
      <c r="L614" s="258"/>
      <c r="M614" s="259"/>
      <c r="N614" s="260"/>
      <c r="O614" s="260"/>
      <c r="P614" s="260"/>
      <c r="Q614" s="260"/>
      <c r="R614" s="260"/>
      <c r="S614" s="260"/>
      <c r="T614" s="261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62" t="s">
        <v>241</v>
      </c>
      <c r="AU614" s="262" t="s">
        <v>87</v>
      </c>
      <c r="AV614" s="12" t="s">
        <v>89</v>
      </c>
      <c r="AW614" s="12" t="s">
        <v>36</v>
      </c>
      <c r="AX614" s="12" t="s">
        <v>80</v>
      </c>
      <c r="AY614" s="262" t="s">
        <v>235</v>
      </c>
    </row>
    <row r="615" s="12" customFormat="1">
      <c r="A615" s="12"/>
      <c r="B615" s="251"/>
      <c r="C615" s="252"/>
      <c r="D615" s="253" t="s">
        <v>241</v>
      </c>
      <c r="E615" s="254" t="s">
        <v>1</v>
      </c>
      <c r="F615" s="255" t="s">
        <v>834</v>
      </c>
      <c r="G615" s="252"/>
      <c r="H615" s="256">
        <v>79.629999999999995</v>
      </c>
      <c r="I615" s="257"/>
      <c r="J615" s="252"/>
      <c r="K615" s="252"/>
      <c r="L615" s="258"/>
      <c r="M615" s="259"/>
      <c r="N615" s="260"/>
      <c r="O615" s="260"/>
      <c r="P615" s="260"/>
      <c r="Q615" s="260"/>
      <c r="R615" s="260"/>
      <c r="S615" s="260"/>
      <c r="T615" s="26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62" t="s">
        <v>241</v>
      </c>
      <c r="AU615" s="262" t="s">
        <v>87</v>
      </c>
      <c r="AV615" s="12" t="s">
        <v>89</v>
      </c>
      <c r="AW615" s="12" t="s">
        <v>36</v>
      </c>
      <c r="AX615" s="12" t="s">
        <v>80</v>
      </c>
      <c r="AY615" s="262" t="s">
        <v>235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838</v>
      </c>
      <c r="G616" s="252"/>
      <c r="H616" s="256">
        <v>7.133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3" customFormat="1">
      <c r="A617" s="13"/>
      <c r="B617" s="263"/>
      <c r="C617" s="264"/>
      <c r="D617" s="253" t="s">
        <v>241</v>
      </c>
      <c r="E617" s="265" t="s">
        <v>1</v>
      </c>
      <c r="F617" s="266" t="s">
        <v>243</v>
      </c>
      <c r="G617" s="264"/>
      <c r="H617" s="267">
        <v>149.79300000000001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3" t="s">
        <v>241</v>
      </c>
      <c r="AU617" s="273" t="s">
        <v>87</v>
      </c>
      <c r="AV617" s="13" t="s">
        <v>240</v>
      </c>
      <c r="AW617" s="13" t="s">
        <v>36</v>
      </c>
      <c r="AX617" s="13" t="s">
        <v>87</v>
      </c>
      <c r="AY617" s="273" t="s">
        <v>235</v>
      </c>
    </row>
    <row r="618" s="2" customFormat="1" ht="16.5" customHeight="1">
      <c r="A618" s="38"/>
      <c r="B618" s="39"/>
      <c r="C618" s="237" t="s">
        <v>839</v>
      </c>
      <c r="D618" s="237" t="s">
        <v>236</v>
      </c>
      <c r="E618" s="238" t="s">
        <v>840</v>
      </c>
      <c r="F618" s="239" t="s">
        <v>841</v>
      </c>
      <c r="G618" s="240" t="s">
        <v>265</v>
      </c>
      <c r="H618" s="241">
        <v>158.81</v>
      </c>
      <c r="I618" s="242"/>
      <c r="J618" s="243">
        <f>ROUND(I618*H618,2)</f>
        <v>0</v>
      </c>
      <c r="K618" s="244"/>
      <c r="L618" s="44"/>
      <c r="M618" s="245" t="s">
        <v>1</v>
      </c>
      <c r="N618" s="246" t="s">
        <v>45</v>
      </c>
      <c r="O618" s="91"/>
      <c r="P618" s="247">
        <f>O618*H618</f>
        <v>0</v>
      </c>
      <c r="Q618" s="247">
        <v>0.00033</v>
      </c>
      <c r="R618" s="247">
        <f>Q618*H618</f>
        <v>0.052407300000000004</v>
      </c>
      <c r="S618" s="247">
        <v>0</v>
      </c>
      <c r="T618" s="24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9" t="s">
        <v>280</v>
      </c>
      <c r="AT618" s="249" t="s">
        <v>236</v>
      </c>
      <c r="AU618" s="249" t="s">
        <v>87</v>
      </c>
      <c r="AY618" s="17" t="s">
        <v>235</v>
      </c>
      <c r="BE618" s="250">
        <f>IF(N618="základní",J618,0)</f>
        <v>0</v>
      </c>
      <c r="BF618" s="250">
        <f>IF(N618="snížená",J618,0)</f>
        <v>0</v>
      </c>
      <c r="BG618" s="250">
        <f>IF(N618="zákl. přenesená",J618,0)</f>
        <v>0</v>
      </c>
      <c r="BH618" s="250">
        <f>IF(N618="sníž. přenesená",J618,0)</f>
        <v>0</v>
      </c>
      <c r="BI618" s="250">
        <f>IF(N618="nulová",J618,0)</f>
        <v>0</v>
      </c>
      <c r="BJ618" s="17" t="s">
        <v>87</v>
      </c>
      <c r="BK618" s="250">
        <f>ROUND(I618*H618,2)</f>
        <v>0</v>
      </c>
      <c r="BL618" s="17" t="s">
        <v>280</v>
      </c>
      <c r="BM618" s="249" t="s">
        <v>842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823</v>
      </c>
      <c r="G619" s="252"/>
      <c r="H619" s="256">
        <v>158.81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3" customFormat="1">
      <c r="A620" s="13"/>
      <c r="B620" s="263"/>
      <c r="C620" s="264"/>
      <c r="D620" s="253" t="s">
        <v>241</v>
      </c>
      <c r="E620" s="265" t="s">
        <v>1</v>
      </c>
      <c r="F620" s="266" t="s">
        <v>243</v>
      </c>
      <c r="G620" s="264"/>
      <c r="H620" s="267">
        <v>158.81</v>
      </c>
      <c r="I620" s="268"/>
      <c r="J620" s="264"/>
      <c r="K620" s="264"/>
      <c r="L620" s="269"/>
      <c r="M620" s="270"/>
      <c r="N620" s="271"/>
      <c r="O620" s="271"/>
      <c r="P620" s="271"/>
      <c r="Q620" s="271"/>
      <c r="R620" s="271"/>
      <c r="S620" s="271"/>
      <c r="T620" s="27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3" t="s">
        <v>241</v>
      </c>
      <c r="AU620" s="273" t="s">
        <v>87</v>
      </c>
      <c r="AV620" s="13" t="s">
        <v>240</v>
      </c>
      <c r="AW620" s="13" t="s">
        <v>36</v>
      </c>
      <c r="AX620" s="13" t="s">
        <v>87</v>
      </c>
      <c r="AY620" s="273" t="s">
        <v>235</v>
      </c>
    </row>
    <row r="621" s="2" customFormat="1" ht="16.5" customHeight="1">
      <c r="A621" s="38"/>
      <c r="B621" s="39"/>
      <c r="C621" s="237" t="s">
        <v>572</v>
      </c>
      <c r="D621" s="237" t="s">
        <v>236</v>
      </c>
      <c r="E621" s="238" t="s">
        <v>843</v>
      </c>
      <c r="F621" s="239" t="s">
        <v>844</v>
      </c>
      <c r="G621" s="240" t="s">
        <v>265</v>
      </c>
      <c r="H621" s="241">
        <v>112.277</v>
      </c>
      <c r="I621" s="242"/>
      <c r="J621" s="243">
        <f>ROUND(I621*H621,2)</f>
        <v>0</v>
      </c>
      <c r="K621" s="244"/>
      <c r="L621" s="44"/>
      <c r="M621" s="245" t="s">
        <v>1</v>
      </c>
      <c r="N621" s="246" t="s">
        <v>45</v>
      </c>
      <c r="O621" s="91"/>
      <c r="P621" s="247">
        <f>O621*H621</f>
        <v>0</v>
      </c>
      <c r="Q621" s="247">
        <v>0.0035999999999999999</v>
      </c>
      <c r="R621" s="247">
        <f>Q621*H621</f>
        <v>0.40419719999999998</v>
      </c>
      <c r="S621" s="247">
        <v>0</v>
      </c>
      <c r="T621" s="24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9" t="s">
        <v>280</v>
      </c>
      <c r="AT621" s="249" t="s">
        <v>236</v>
      </c>
      <c r="AU621" s="249" t="s">
        <v>87</v>
      </c>
      <c r="AY621" s="17" t="s">
        <v>235</v>
      </c>
      <c r="BE621" s="250">
        <f>IF(N621="základní",J621,0)</f>
        <v>0</v>
      </c>
      <c r="BF621" s="250">
        <f>IF(N621="snížená",J621,0)</f>
        <v>0</v>
      </c>
      <c r="BG621" s="250">
        <f>IF(N621="zákl. přenesená",J621,0)</f>
        <v>0</v>
      </c>
      <c r="BH621" s="250">
        <f>IF(N621="sníž. přenesená",J621,0)</f>
        <v>0</v>
      </c>
      <c r="BI621" s="250">
        <f>IF(N621="nulová",J621,0)</f>
        <v>0</v>
      </c>
      <c r="BJ621" s="17" t="s">
        <v>87</v>
      </c>
      <c r="BK621" s="250">
        <f>ROUND(I621*H621,2)</f>
        <v>0</v>
      </c>
      <c r="BL621" s="17" t="s">
        <v>280</v>
      </c>
      <c r="BM621" s="249" t="s">
        <v>845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846</v>
      </c>
      <c r="G622" s="252"/>
      <c r="H622" s="256">
        <v>106.93000000000001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2" customFormat="1">
      <c r="A623" s="12"/>
      <c r="B623" s="251"/>
      <c r="C623" s="252"/>
      <c r="D623" s="253" t="s">
        <v>241</v>
      </c>
      <c r="E623" s="254" t="s">
        <v>1</v>
      </c>
      <c r="F623" s="255" t="s">
        <v>847</v>
      </c>
      <c r="G623" s="252"/>
      <c r="H623" s="256">
        <v>5.3470000000000004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62" t="s">
        <v>241</v>
      </c>
      <c r="AU623" s="262" t="s">
        <v>87</v>
      </c>
      <c r="AV623" s="12" t="s">
        <v>89</v>
      </c>
      <c r="AW623" s="12" t="s">
        <v>36</v>
      </c>
      <c r="AX623" s="12" t="s">
        <v>80</v>
      </c>
      <c r="AY623" s="262" t="s">
        <v>235</v>
      </c>
    </row>
    <row r="624" s="13" customFormat="1">
      <c r="A624" s="13"/>
      <c r="B624" s="263"/>
      <c r="C624" s="264"/>
      <c r="D624" s="253" t="s">
        <v>241</v>
      </c>
      <c r="E624" s="265" t="s">
        <v>1</v>
      </c>
      <c r="F624" s="266" t="s">
        <v>243</v>
      </c>
      <c r="G624" s="264"/>
      <c r="H624" s="267">
        <v>112.277</v>
      </c>
      <c r="I624" s="268"/>
      <c r="J624" s="264"/>
      <c r="K624" s="264"/>
      <c r="L624" s="269"/>
      <c r="M624" s="270"/>
      <c r="N624" s="271"/>
      <c r="O624" s="271"/>
      <c r="P624" s="271"/>
      <c r="Q624" s="271"/>
      <c r="R624" s="271"/>
      <c r="S624" s="271"/>
      <c r="T624" s="27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3" t="s">
        <v>241</v>
      </c>
      <c r="AU624" s="273" t="s">
        <v>87</v>
      </c>
      <c r="AV624" s="13" t="s">
        <v>240</v>
      </c>
      <c r="AW624" s="13" t="s">
        <v>36</v>
      </c>
      <c r="AX624" s="13" t="s">
        <v>87</v>
      </c>
      <c r="AY624" s="273" t="s">
        <v>235</v>
      </c>
    </row>
    <row r="625" s="2" customFormat="1" ht="16.5" customHeight="1">
      <c r="A625" s="38"/>
      <c r="B625" s="39"/>
      <c r="C625" s="237" t="s">
        <v>848</v>
      </c>
      <c r="D625" s="237" t="s">
        <v>236</v>
      </c>
      <c r="E625" s="238" t="s">
        <v>849</v>
      </c>
      <c r="F625" s="239" t="s">
        <v>850</v>
      </c>
      <c r="G625" s="240" t="s">
        <v>265</v>
      </c>
      <c r="H625" s="241">
        <v>54.473999999999997</v>
      </c>
      <c r="I625" s="242"/>
      <c r="J625" s="243">
        <f>ROUND(I625*H625,2)</f>
        <v>0</v>
      </c>
      <c r="K625" s="244"/>
      <c r="L625" s="44"/>
      <c r="M625" s="245" t="s">
        <v>1</v>
      </c>
      <c r="N625" s="246" t="s">
        <v>45</v>
      </c>
      <c r="O625" s="91"/>
      <c r="P625" s="247">
        <f>O625*H625</f>
        <v>0</v>
      </c>
      <c r="Q625" s="247">
        <v>0.0027799999999999999</v>
      </c>
      <c r="R625" s="247">
        <f>Q625*H625</f>
        <v>0.15143772</v>
      </c>
      <c r="S625" s="247">
        <v>0</v>
      </c>
      <c r="T625" s="248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9" t="s">
        <v>280</v>
      </c>
      <c r="AT625" s="249" t="s">
        <v>236</v>
      </c>
      <c r="AU625" s="249" t="s">
        <v>87</v>
      </c>
      <c r="AY625" s="17" t="s">
        <v>235</v>
      </c>
      <c r="BE625" s="250">
        <f>IF(N625="základní",J625,0)</f>
        <v>0</v>
      </c>
      <c r="BF625" s="250">
        <f>IF(N625="snížená",J625,0)</f>
        <v>0</v>
      </c>
      <c r="BG625" s="250">
        <f>IF(N625="zákl. přenesená",J625,0)</f>
        <v>0</v>
      </c>
      <c r="BH625" s="250">
        <f>IF(N625="sníž. přenesená",J625,0)</f>
        <v>0</v>
      </c>
      <c r="BI625" s="250">
        <f>IF(N625="nulová",J625,0)</f>
        <v>0</v>
      </c>
      <c r="BJ625" s="17" t="s">
        <v>87</v>
      </c>
      <c r="BK625" s="250">
        <f>ROUND(I625*H625,2)</f>
        <v>0</v>
      </c>
      <c r="BL625" s="17" t="s">
        <v>280</v>
      </c>
      <c r="BM625" s="249" t="s">
        <v>851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852</v>
      </c>
      <c r="G626" s="252"/>
      <c r="H626" s="256">
        <v>51.880000000000003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2" customFormat="1">
      <c r="A627" s="12"/>
      <c r="B627" s="251"/>
      <c r="C627" s="252"/>
      <c r="D627" s="253" t="s">
        <v>241</v>
      </c>
      <c r="E627" s="254" t="s">
        <v>1</v>
      </c>
      <c r="F627" s="255" t="s">
        <v>853</v>
      </c>
      <c r="G627" s="252"/>
      <c r="H627" s="256">
        <v>2.5939999999999999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62" t="s">
        <v>241</v>
      </c>
      <c r="AU627" s="262" t="s">
        <v>87</v>
      </c>
      <c r="AV627" s="12" t="s">
        <v>89</v>
      </c>
      <c r="AW627" s="12" t="s">
        <v>36</v>
      </c>
      <c r="AX627" s="12" t="s">
        <v>80</v>
      </c>
      <c r="AY627" s="262" t="s">
        <v>235</v>
      </c>
    </row>
    <row r="628" s="13" customFormat="1">
      <c r="A628" s="13"/>
      <c r="B628" s="263"/>
      <c r="C628" s="264"/>
      <c r="D628" s="253" t="s">
        <v>241</v>
      </c>
      <c r="E628" s="265" t="s">
        <v>1</v>
      </c>
      <c r="F628" s="266" t="s">
        <v>243</v>
      </c>
      <c r="G628" s="264"/>
      <c r="H628" s="267">
        <v>54.474000000000004</v>
      </c>
      <c r="I628" s="268"/>
      <c r="J628" s="264"/>
      <c r="K628" s="264"/>
      <c r="L628" s="269"/>
      <c r="M628" s="270"/>
      <c r="N628" s="271"/>
      <c r="O628" s="271"/>
      <c r="P628" s="271"/>
      <c r="Q628" s="271"/>
      <c r="R628" s="271"/>
      <c r="S628" s="271"/>
      <c r="T628" s="27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3" t="s">
        <v>241</v>
      </c>
      <c r="AU628" s="273" t="s">
        <v>87</v>
      </c>
      <c r="AV628" s="13" t="s">
        <v>240</v>
      </c>
      <c r="AW628" s="13" t="s">
        <v>36</v>
      </c>
      <c r="AX628" s="13" t="s">
        <v>87</v>
      </c>
      <c r="AY628" s="273" t="s">
        <v>235</v>
      </c>
    </row>
    <row r="629" s="2" customFormat="1" ht="16.5" customHeight="1">
      <c r="A629" s="38"/>
      <c r="B629" s="39"/>
      <c r="C629" s="237" t="s">
        <v>576</v>
      </c>
      <c r="D629" s="237" t="s">
        <v>236</v>
      </c>
      <c r="E629" s="238" t="s">
        <v>854</v>
      </c>
      <c r="F629" s="239" t="s">
        <v>855</v>
      </c>
      <c r="G629" s="240" t="s">
        <v>313</v>
      </c>
      <c r="H629" s="241">
        <v>8.0999999999999996</v>
      </c>
      <c r="I629" s="242"/>
      <c r="J629" s="243">
        <f>ROUND(I629*H629,2)</f>
        <v>0</v>
      </c>
      <c r="K629" s="244"/>
      <c r="L629" s="44"/>
      <c r="M629" s="245" t="s">
        <v>1</v>
      </c>
      <c r="N629" s="246" t="s">
        <v>45</v>
      </c>
      <c r="O629" s="91"/>
      <c r="P629" s="247">
        <f>O629*H629</f>
        <v>0</v>
      </c>
      <c r="Q629" s="247">
        <v>0.00023000000000000001</v>
      </c>
      <c r="R629" s="247">
        <f>Q629*H629</f>
        <v>0.0018630000000000001</v>
      </c>
      <c r="S629" s="247">
        <v>0</v>
      </c>
      <c r="T629" s="24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9" t="s">
        <v>280</v>
      </c>
      <c r="AT629" s="249" t="s">
        <v>236</v>
      </c>
      <c r="AU629" s="249" t="s">
        <v>87</v>
      </c>
      <c r="AY629" s="17" t="s">
        <v>235</v>
      </c>
      <c r="BE629" s="250">
        <f>IF(N629="základní",J629,0)</f>
        <v>0</v>
      </c>
      <c r="BF629" s="250">
        <f>IF(N629="snížená",J629,0)</f>
        <v>0</v>
      </c>
      <c r="BG629" s="250">
        <f>IF(N629="zákl. přenesená",J629,0)</f>
        <v>0</v>
      </c>
      <c r="BH629" s="250">
        <f>IF(N629="sníž. přenesená",J629,0)</f>
        <v>0</v>
      </c>
      <c r="BI629" s="250">
        <f>IF(N629="nulová",J629,0)</f>
        <v>0</v>
      </c>
      <c r="BJ629" s="17" t="s">
        <v>87</v>
      </c>
      <c r="BK629" s="250">
        <f>ROUND(I629*H629,2)</f>
        <v>0</v>
      </c>
      <c r="BL629" s="17" t="s">
        <v>280</v>
      </c>
      <c r="BM629" s="249" t="s">
        <v>856</v>
      </c>
    </row>
    <row r="630" s="2" customFormat="1">
      <c r="A630" s="38"/>
      <c r="B630" s="39"/>
      <c r="C630" s="40"/>
      <c r="D630" s="253" t="s">
        <v>248</v>
      </c>
      <c r="E630" s="40"/>
      <c r="F630" s="274" t="s">
        <v>857</v>
      </c>
      <c r="G630" s="40"/>
      <c r="H630" s="40"/>
      <c r="I630" s="155"/>
      <c r="J630" s="40"/>
      <c r="K630" s="40"/>
      <c r="L630" s="44"/>
      <c r="M630" s="275"/>
      <c r="N630" s="276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248</v>
      </c>
      <c r="AU630" s="17" t="s">
        <v>87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858</v>
      </c>
      <c r="G631" s="252"/>
      <c r="H631" s="256">
        <v>8.0999999999999996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3" customFormat="1">
      <c r="A632" s="13"/>
      <c r="B632" s="263"/>
      <c r="C632" s="264"/>
      <c r="D632" s="253" t="s">
        <v>241</v>
      </c>
      <c r="E632" s="265" t="s">
        <v>1</v>
      </c>
      <c r="F632" s="266" t="s">
        <v>243</v>
      </c>
      <c r="G632" s="264"/>
      <c r="H632" s="267">
        <v>8.0999999999999996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3" t="s">
        <v>241</v>
      </c>
      <c r="AU632" s="273" t="s">
        <v>87</v>
      </c>
      <c r="AV632" s="13" t="s">
        <v>240</v>
      </c>
      <c r="AW632" s="13" t="s">
        <v>36</v>
      </c>
      <c r="AX632" s="13" t="s">
        <v>87</v>
      </c>
      <c r="AY632" s="273" t="s">
        <v>235</v>
      </c>
    </row>
    <row r="633" s="2" customFormat="1" ht="16.5" customHeight="1">
      <c r="A633" s="38"/>
      <c r="B633" s="39"/>
      <c r="C633" s="237" t="s">
        <v>859</v>
      </c>
      <c r="D633" s="237" t="s">
        <v>236</v>
      </c>
      <c r="E633" s="238" t="s">
        <v>860</v>
      </c>
      <c r="F633" s="239" t="s">
        <v>861</v>
      </c>
      <c r="G633" s="240" t="s">
        <v>265</v>
      </c>
      <c r="H633" s="241">
        <v>317.62</v>
      </c>
      <c r="I633" s="242"/>
      <c r="J633" s="243">
        <f>ROUND(I633*H633,2)</f>
        <v>0</v>
      </c>
      <c r="K633" s="244"/>
      <c r="L633" s="44"/>
      <c r="M633" s="245" t="s">
        <v>1</v>
      </c>
      <c r="N633" s="246" t="s">
        <v>45</v>
      </c>
      <c r="O633" s="91"/>
      <c r="P633" s="247">
        <f>O633*H633</f>
        <v>0</v>
      </c>
      <c r="Q633" s="247">
        <v>0</v>
      </c>
      <c r="R633" s="247">
        <f>Q633*H633</f>
        <v>0</v>
      </c>
      <c r="S633" s="247">
        <v>0</v>
      </c>
      <c r="T633" s="24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9" t="s">
        <v>280</v>
      </c>
      <c r="AT633" s="249" t="s">
        <v>236</v>
      </c>
      <c r="AU633" s="249" t="s">
        <v>87</v>
      </c>
      <c r="AY633" s="17" t="s">
        <v>235</v>
      </c>
      <c r="BE633" s="250">
        <f>IF(N633="základní",J633,0)</f>
        <v>0</v>
      </c>
      <c r="BF633" s="250">
        <f>IF(N633="snížená",J633,0)</f>
        <v>0</v>
      </c>
      <c r="BG633" s="250">
        <f>IF(N633="zákl. přenesená",J633,0)</f>
        <v>0</v>
      </c>
      <c r="BH633" s="250">
        <f>IF(N633="sníž. přenesená",J633,0)</f>
        <v>0</v>
      </c>
      <c r="BI633" s="250">
        <f>IF(N633="nulová",J633,0)</f>
        <v>0</v>
      </c>
      <c r="BJ633" s="17" t="s">
        <v>87</v>
      </c>
      <c r="BK633" s="250">
        <f>ROUND(I633*H633,2)</f>
        <v>0</v>
      </c>
      <c r="BL633" s="17" t="s">
        <v>280</v>
      </c>
      <c r="BM633" s="249" t="s">
        <v>862</v>
      </c>
    </row>
    <row r="634" s="2" customFormat="1">
      <c r="A634" s="38"/>
      <c r="B634" s="39"/>
      <c r="C634" s="40"/>
      <c r="D634" s="253" t="s">
        <v>248</v>
      </c>
      <c r="E634" s="40"/>
      <c r="F634" s="274" t="s">
        <v>863</v>
      </c>
      <c r="G634" s="40"/>
      <c r="H634" s="40"/>
      <c r="I634" s="155"/>
      <c r="J634" s="40"/>
      <c r="K634" s="40"/>
      <c r="L634" s="44"/>
      <c r="M634" s="275"/>
      <c r="N634" s="276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248</v>
      </c>
      <c r="AU634" s="17" t="s">
        <v>87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864</v>
      </c>
      <c r="G635" s="252"/>
      <c r="H635" s="256">
        <v>158.81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2" customFormat="1">
      <c r="A636" s="12"/>
      <c r="B636" s="251"/>
      <c r="C636" s="252"/>
      <c r="D636" s="253" t="s">
        <v>241</v>
      </c>
      <c r="E636" s="254" t="s">
        <v>1</v>
      </c>
      <c r="F636" s="255" t="s">
        <v>865</v>
      </c>
      <c r="G636" s="252"/>
      <c r="H636" s="256">
        <v>158.81</v>
      </c>
      <c r="I636" s="257"/>
      <c r="J636" s="252"/>
      <c r="K636" s="252"/>
      <c r="L636" s="258"/>
      <c r="M636" s="259"/>
      <c r="N636" s="260"/>
      <c r="O636" s="260"/>
      <c r="P636" s="260"/>
      <c r="Q636" s="260"/>
      <c r="R636" s="260"/>
      <c r="S636" s="260"/>
      <c r="T636" s="26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62" t="s">
        <v>241</v>
      </c>
      <c r="AU636" s="262" t="s">
        <v>87</v>
      </c>
      <c r="AV636" s="12" t="s">
        <v>89</v>
      </c>
      <c r="AW636" s="12" t="s">
        <v>36</v>
      </c>
      <c r="AX636" s="12" t="s">
        <v>80</v>
      </c>
      <c r="AY636" s="262" t="s">
        <v>235</v>
      </c>
    </row>
    <row r="637" s="13" customFormat="1">
      <c r="A637" s="13"/>
      <c r="B637" s="263"/>
      <c r="C637" s="264"/>
      <c r="D637" s="253" t="s">
        <v>241</v>
      </c>
      <c r="E637" s="265" t="s">
        <v>1</v>
      </c>
      <c r="F637" s="266" t="s">
        <v>243</v>
      </c>
      <c r="G637" s="264"/>
      <c r="H637" s="267">
        <v>317.62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3" t="s">
        <v>241</v>
      </c>
      <c r="AU637" s="273" t="s">
        <v>87</v>
      </c>
      <c r="AV637" s="13" t="s">
        <v>240</v>
      </c>
      <c r="AW637" s="13" t="s">
        <v>36</v>
      </c>
      <c r="AX637" s="13" t="s">
        <v>87</v>
      </c>
      <c r="AY637" s="273" t="s">
        <v>235</v>
      </c>
    </row>
    <row r="638" s="2" customFormat="1" ht="16.5" customHeight="1">
      <c r="A638" s="38"/>
      <c r="B638" s="39"/>
      <c r="C638" s="237" t="s">
        <v>581</v>
      </c>
      <c r="D638" s="237" t="s">
        <v>236</v>
      </c>
      <c r="E638" s="238" t="s">
        <v>866</v>
      </c>
      <c r="F638" s="239" t="s">
        <v>867</v>
      </c>
      <c r="G638" s="240" t="s">
        <v>246</v>
      </c>
      <c r="H638" s="241">
        <v>0.82299999999999995</v>
      </c>
      <c r="I638" s="242"/>
      <c r="J638" s="243">
        <f>ROUND(I638*H638,2)</f>
        <v>0</v>
      </c>
      <c r="K638" s="244"/>
      <c r="L638" s="44"/>
      <c r="M638" s="245" t="s">
        <v>1</v>
      </c>
      <c r="N638" s="246" t="s">
        <v>45</v>
      </c>
      <c r="O638" s="91"/>
      <c r="P638" s="247">
        <f>O638*H638</f>
        <v>0</v>
      </c>
      <c r="Q638" s="247">
        <v>0</v>
      </c>
      <c r="R638" s="247">
        <f>Q638*H638</f>
        <v>0</v>
      </c>
      <c r="S638" s="247">
        <v>0</v>
      </c>
      <c r="T638" s="248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49" t="s">
        <v>280</v>
      </c>
      <c r="AT638" s="249" t="s">
        <v>236</v>
      </c>
      <c r="AU638" s="249" t="s">
        <v>87</v>
      </c>
      <c r="AY638" s="17" t="s">
        <v>235</v>
      </c>
      <c r="BE638" s="250">
        <f>IF(N638="základní",J638,0)</f>
        <v>0</v>
      </c>
      <c r="BF638" s="250">
        <f>IF(N638="snížená",J638,0)</f>
        <v>0</v>
      </c>
      <c r="BG638" s="250">
        <f>IF(N638="zákl. přenesená",J638,0)</f>
        <v>0</v>
      </c>
      <c r="BH638" s="250">
        <f>IF(N638="sníž. přenesená",J638,0)</f>
        <v>0</v>
      </c>
      <c r="BI638" s="250">
        <f>IF(N638="nulová",J638,0)</f>
        <v>0</v>
      </c>
      <c r="BJ638" s="17" t="s">
        <v>87</v>
      </c>
      <c r="BK638" s="250">
        <f>ROUND(I638*H638,2)</f>
        <v>0</v>
      </c>
      <c r="BL638" s="17" t="s">
        <v>280</v>
      </c>
      <c r="BM638" s="249" t="s">
        <v>868</v>
      </c>
    </row>
    <row r="639" s="11" customFormat="1" ht="25.92" customHeight="1">
      <c r="A639" s="11"/>
      <c r="B639" s="223"/>
      <c r="C639" s="224"/>
      <c r="D639" s="225" t="s">
        <v>79</v>
      </c>
      <c r="E639" s="226" t="s">
        <v>869</v>
      </c>
      <c r="F639" s="226" t="s">
        <v>870</v>
      </c>
      <c r="G639" s="224"/>
      <c r="H639" s="224"/>
      <c r="I639" s="227"/>
      <c r="J639" s="228">
        <f>BK639</f>
        <v>0</v>
      </c>
      <c r="K639" s="224"/>
      <c r="L639" s="229"/>
      <c r="M639" s="230"/>
      <c r="N639" s="231"/>
      <c r="O639" s="231"/>
      <c r="P639" s="232">
        <f>SUM(P640:P759)</f>
        <v>0</v>
      </c>
      <c r="Q639" s="231"/>
      <c r="R639" s="232">
        <f>SUM(R640:R759)</f>
        <v>3.9562854199999995</v>
      </c>
      <c r="S639" s="231"/>
      <c r="T639" s="233">
        <f>SUM(T640:T759)</f>
        <v>0</v>
      </c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R639" s="234" t="s">
        <v>89</v>
      </c>
      <c r="AT639" s="235" t="s">
        <v>79</v>
      </c>
      <c r="AU639" s="235" t="s">
        <v>80</v>
      </c>
      <c r="AY639" s="234" t="s">
        <v>235</v>
      </c>
      <c r="BK639" s="236">
        <f>SUM(BK640:BK759)</f>
        <v>0</v>
      </c>
    </row>
    <row r="640" s="2" customFormat="1" ht="16.5" customHeight="1">
      <c r="A640" s="38"/>
      <c r="B640" s="39"/>
      <c r="C640" s="237" t="s">
        <v>871</v>
      </c>
      <c r="D640" s="237" t="s">
        <v>236</v>
      </c>
      <c r="E640" s="238" t="s">
        <v>872</v>
      </c>
      <c r="F640" s="239" t="s">
        <v>873</v>
      </c>
      <c r="G640" s="240" t="s">
        <v>265</v>
      </c>
      <c r="H640" s="241">
        <v>203.47399999999999</v>
      </c>
      <c r="I640" s="242"/>
      <c r="J640" s="243">
        <f>ROUND(I640*H640,2)</f>
        <v>0</v>
      </c>
      <c r="K640" s="244"/>
      <c r="L640" s="44"/>
      <c r="M640" s="245" t="s">
        <v>1</v>
      </c>
      <c r="N640" s="246" t="s">
        <v>45</v>
      </c>
      <c r="O640" s="91"/>
      <c r="P640" s="247">
        <f>O640*H640</f>
        <v>0</v>
      </c>
      <c r="Q640" s="247">
        <v>0</v>
      </c>
      <c r="R640" s="247">
        <f>Q640*H640</f>
        <v>0</v>
      </c>
      <c r="S640" s="247">
        <v>0</v>
      </c>
      <c r="T640" s="24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9" t="s">
        <v>280</v>
      </c>
      <c r="AT640" s="249" t="s">
        <v>236</v>
      </c>
      <c r="AU640" s="249" t="s">
        <v>87</v>
      </c>
      <c r="AY640" s="17" t="s">
        <v>235</v>
      </c>
      <c r="BE640" s="250">
        <f>IF(N640="základní",J640,0)</f>
        <v>0</v>
      </c>
      <c r="BF640" s="250">
        <f>IF(N640="snížená",J640,0)</f>
        <v>0</v>
      </c>
      <c r="BG640" s="250">
        <f>IF(N640="zákl. přenesená",J640,0)</f>
        <v>0</v>
      </c>
      <c r="BH640" s="250">
        <f>IF(N640="sníž. přenesená",J640,0)</f>
        <v>0</v>
      </c>
      <c r="BI640" s="250">
        <f>IF(N640="nulová",J640,0)</f>
        <v>0</v>
      </c>
      <c r="BJ640" s="17" t="s">
        <v>87</v>
      </c>
      <c r="BK640" s="250">
        <f>ROUND(I640*H640,2)</f>
        <v>0</v>
      </c>
      <c r="BL640" s="17" t="s">
        <v>280</v>
      </c>
      <c r="BM640" s="249" t="s">
        <v>874</v>
      </c>
    </row>
    <row r="641" s="12" customFormat="1">
      <c r="A641" s="12"/>
      <c r="B641" s="251"/>
      <c r="C641" s="252"/>
      <c r="D641" s="253" t="s">
        <v>241</v>
      </c>
      <c r="E641" s="254" t="s">
        <v>1</v>
      </c>
      <c r="F641" s="255" t="s">
        <v>875</v>
      </c>
      <c r="G641" s="252"/>
      <c r="H641" s="256">
        <v>2.25</v>
      </c>
      <c r="I641" s="257"/>
      <c r="J641" s="252"/>
      <c r="K641" s="252"/>
      <c r="L641" s="258"/>
      <c r="M641" s="259"/>
      <c r="N641" s="260"/>
      <c r="O641" s="260"/>
      <c r="P641" s="260"/>
      <c r="Q641" s="260"/>
      <c r="R641" s="260"/>
      <c r="S641" s="260"/>
      <c r="T641" s="261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T641" s="262" t="s">
        <v>241</v>
      </c>
      <c r="AU641" s="262" t="s">
        <v>87</v>
      </c>
      <c r="AV641" s="12" t="s">
        <v>89</v>
      </c>
      <c r="AW641" s="12" t="s">
        <v>36</v>
      </c>
      <c r="AX641" s="12" t="s">
        <v>80</v>
      </c>
      <c r="AY641" s="262" t="s">
        <v>235</v>
      </c>
    </row>
    <row r="642" s="12" customFormat="1">
      <c r="A642" s="12"/>
      <c r="B642" s="251"/>
      <c r="C642" s="252"/>
      <c r="D642" s="253" t="s">
        <v>241</v>
      </c>
      <c r="E642" s="254" t="s">
        <v>1</v>
      </c>
      <c r="F642" s="255" t="s">
        <v>876</v>
      </c>
      <c r="G642" s="252"/>
      <c r="H642" s="256">
        <v>2.25</v>
      </c>
      <c r="I642" s="257"/>
      <c r="J642" s="252"/>
      <c r="K642" s="252"/>
      <c r="L642" s="258"/>
      <c r="M642" s="259"/>
      <c r="N642" s="260"/>
      <c r="O642" s="260"/>
      <c r="P642" s="260"/>
      <c r="Q642" s="260"/>
      <c r="R642" s="260"/>
      <c r="S642" s="260"/>
      <c r="T642" s="261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62" t="s">
        <v>241</v>
      </c>
      <c r="AU642" s="262" t="s">
        <v>87</v>
      </c>
      <c r="AV642" s="12" t="s">
        <v>89</v>
      </c>
      <c r="AW642" s="12" t="s">
        <v>36</v>
      </c>
      <c r="AX642" s="12" t="s">
        <v>80</v>
      </c>
      <c r="AY642" s="262" t="s">
        <v>235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877</v>
      </c>
      <c r="G643" s="252"/>
      <c r="H643" s="256">
        <v>2.25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878</v>
      </c>
      <c r="G644" s="252"/>
      <c r="H644" s="256">
        <v>4.5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879</v>
      </c>
      <c r="G645" s="252"/>
      <c r="H645" s="256">
        <v>2.7000000000000002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2" customFormat="1">
      <c r="A646" s="12"/>
      <c r="B646" s="251"/>
      <c r="C646" s="252"/>
      <c r="D646" s="253" t="s">
        <v>241</v>
      </c>
      <c r="E646" s="254" t="s">
        <v>1</v>
      </c>
      <c r="F646" s="255" t="s">
        <v>880</v>
      </c>
      <c r="G646" s="252"/>
      <c r="H646" s="256">
        <v>2.25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62" t="s">
        <v>241</v>
      </c>
      <c r="AU646" s="262" t="s">
        <v>87</v>
      </c>
      <c r="AV646" s="12" t="s">
        <v>89</v>
      </c>
      <c r="AW646" s="12" t="s">
        <v>36</v>
      </c>
      <c r="AX646" s="12" t="s">
        <v>80</v>
      </c>
      <c r="AY646" s="262" t="s">
        <v>235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881</v>
      </c>
      <c r="G647" s="252"/>
      <c r="H647" s="256">
        <v>3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882</v>
      </c>
      <c r="G648" s="252"/>
      <c r="H648" s="256">
        <v>2.25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883</v>
      </c>
      <c r="G649" s="252"/>
      <c r="H649" s="256">
        <v>6.8799999999999999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884</v>
      </c>
      <c r="G650" s="252"/>
      <c r="H650" s="256">
        <v>7.3600000000000003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885</v>
      </c>
      <c r="G651" s="252"/>
      <c r="H651" s="256">
        <v>7.04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886</v>
      </c>
      <c r="G652" s="252"/>
      <c r="H652" s="256">
        <v>17.981000000000002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887</v>
      </c>
      <c r="G653" s="252"/>
      <c r="H653" s="256">
        <v>6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888</v>
      </c>
      <c r="G654" s="252"/>
      <c r="H654" s="256">
        <v>4.5439999999999996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889</v>
      </c>
      <c r="G655" s="252"/>
      <c r="H655" s="256">
        <v>6.5599999999999996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890</v>
      </c>
      <c r="G656" s="252"/>
      <c r="H656" s="256">
        <v>9.6859999999999999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891</v>
      </c>
      <c r="G657" s="252"/>
      <c r="H657" s="256">
        <v>6.944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892</v>
      </c>
      <c r="G658" s="252"/>
      <c r="H658" s="256">
        <v>6.048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893</v>
      </c>
      <c r="G659" s="252"/>
      <c r="H659" s="256">
        <v>13.669000000000001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894</v>
      </c>
      <c r="G660" s="252"/>
      <c r="H660" s="256">
        <v>4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895</v>
      </c>
      <c r="G661" s="252"/>
      <c r="H661" s="256">
        <v>7.1040000000000001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896</v>
      </c>
      <c r="G662" s="252"/>
      <c r="H662" s="256">
        <v>8.032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897</v>
      </c>
      <c r="G663" s="252"/>
      <c r="H663" s="256">
        <v>13.183999999999999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898</v>
      </c>
      <c r="G664" s="252"/>
      <c r="H664" s="256">
        <v>7.968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899</v>
      </c>
      <c r="G665" s="252"/>
      <c r="H665" s="256">
        <v>7.9039999999999999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900</v>
      </c>
      <c r="G666" s="252"/>
      <c r="H666" s="256">
        <v>41.119999999999997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3" customFormat="1">
      <c r="A667" s="13"/>
      <c r="B667" s="263"/>
      <c r="C667" s="264"/>
      <c r="D667" s="253" t="s">
        <v>241</v>
      </c>
      <c r="E667" s="265" t="s">
        <v>1</v>
      </c>
      <c r="F667" s="266" t="s">
        <v>243</v>
      </c>
      <c r="G667" s="264"/>
      <c r="H667" s="267">
        <v>203.47399999999999</v>
      </c>
      <c r="I667" s="268"/>
      <c r="J667" s="264"/>
      <c r="K667" s="264"/>
      <c r="L667" s="269"/>
      <c r="M667" s="270"/>
      <c r="N667" s="271"/>
      <c r="O667" s="271"/>
      <c r="P667" s="271"/>
      <c r="Q667" s="271"/>
      <c r="R667" s="271"/>
      <c r="S667" s="271"/>
      <c r="T667" s="27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3" t="s">
        <v>241</v>
      </c>
      <c r="AU667" s="273" t="s">
        <v>87</v>
      </c>
      <c r="AV667" s="13" t="s">
        <v>240</v>
      </c>
      <c r="AW667" s="13" t="s">
        <v>36</v>
      </c>
      <c r="AX667" s="13" t="s">
        <v>87</v>
      </c>
      <c r="AY667" s="273" t="s">
        <v>235</v>
      </c>
    </row>
    <row r="668" s="2" customFormat="1" ht="16.5" customHeight="1">
      <c r="A668" s="38"/>
      <c r="B668" s="39"/>
      <c r="C668" s="237" t="s">
        <v>585</v>
      </c>
      <c r="D668" s="237" t="s">
        <v>236</v>
      </c>
      <c r="E668" s="238" t="s">
        <v>901</v>
      </c>
      <c r="F668" s="239" t="s">
        <v>902</v>
      </c>
      <c r="G668" s="240" t="s">
        <v>265</v>
      </c>
      <c r="H668" s="241">
        <v>203.47399999999999</v>
      </c>
      <c r="I668" s="242"/>
      <c r="J668" s="243">
        <f>ROUND(I668*H668,2)</f>
        <v>0</v>
      </c>
      <c r="K668" s="244"/>
      <c r="L668" s="44"/>
      <c r="M668" s="245" t="s">
        <v>1</v>
      </c>
      <c r="N668" s="246" t="s">
        <v>45</v>
      </c>
      <c r="O668" s="91"/>
      <c r="P668" s="247">
        <f>O668*H668</f>
        <v>0</v>
      </c>
      <c r="Q668" s="247">
        <v>0.00016000000000000001</v>
      </c>
      <c r="R668" s="247">
        <f>Q668*H668</f>
        <v>0.032555840000000003</v>
      </c>
      <c r="S668" s="247">
        <v>0</v>
      </c>
      <c r="T668" s="248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9" t="s">
        <v>280</v>
      </c>
      <c r="AT668" s="249" t="s">
        <v>236</v>
      </c>
      <c r="AU668" s="249" t="s">
        <v>87</v>
      </c>
      <c r="AY668" s="17" t="s">
        <v>235</v>
      </c>
      <c r="BE668" s="250">
        <f>IF(N668="základní",J668,0)</f>
        <v>0</v>
      </c>
      <c r="BF668" s="250">
        <f>IF(N668="snížená",J668,0)</f>
        <v>0</v>
      </c>
      <c r="BG668" s="250">
        <f>IF(N668="zákl. přenesená",J668,0)</f>
        <v>0</v>
      </c>
      <c r="BH668" s="250">
        <f>IF(N668="sníž. přenesená",J668,0)</f>
        <v>0</v>
      </c>
      <c r="BI668" s="250">
        <f>IF(N668="nulová",J668,0)</f>
        <v>0</v>
      </c>
      <c r="BJ668" s="17" t="s">
        <v>87</v>
      </c>
      <c r="BK668" s="250">
        <f>ROUND(I668*H668,2)</f>
        <v>0</v>
      </c>
      <c r="BL668" s="17" t="s">
        <v>280</v>
      </c>
      <c r="BM668" s="249" t="s">
        <v>903</v>
      </c>
    </row>
    <row r="669" s="2" customFormat="1">
      <c r="A669" s="38"/>
      <c r="B669" s="39"/>
      <c r="C669" s="40"/>
      <c r="D669" s="253" t="s">
        <v>248</v>
      </c>
      <c r="E669" s="40"/>
      <c r="F669" s="274" t="s">
        <v>904</v>
      </c>
      <c r="G669" s="40"/>
      <c r="H669" s="40"/>
      <c r="I669" s="155"/>
      <c r="J669" s="40"/>
      <c r="K669" s="40"/>
      <c r="L669" s="44"/>
      <c r="M669" s="275"/>
      <c r="N669" s="276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248</v>
      </c>
      <c r="AU669" s="17" t="s">
        <v>87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875</v>
      </c>
      <c r="G670" s="252"/>
      <c r="H670" s="256">
        <v>2.25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876</v>
      </c>
      <c r="G671" s="252"/>
      <c r="H671" s="256">
        <v>2.25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877</v>
      </c>
      <c r="G672" s="252"/>
      <c r="H672" s="256">
        <v>2.25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878</v>
      </c>
      <c r="G673" s="252"/>
      <c r="H673" s="256">
        <v>4.5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879</v>
      </c>
      <c r="G674" s="252"/>
      <c r="H674" s="256">
        <v>2.7000000000000002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880</v>
      </c>
      <c r="G675" s="252"/>
      <c r="H675" s="256">
        <v>2.25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881</v>
      </c>
      <c r="G676" s="252"/>
      <c r="H676" s="256">
        <v>3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882</v>
      </c>
      <c r="G677" s="252"/>
      <c r="H677" s="256">
        <v>2.25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883</v>
      </c>
      <c r="G678" s="252"/>
      <c r="H678" s="256">
        <v>6.8799999999999999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884</v>
      </c>
      <c r="G679" s="252"/>
      <c r="H679" s="256">
        <v>7.3600000000000003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885</v>
      </c>
      <c r="G680" s="252"/>
      <c r="H680" s="256">
        <v>7.04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886</v>
      </c>
      <c r="G681" s="252"/>
      <c r="H681" s="256">
        <v>17.981000000000002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887</v>
      </c>
      <c r="G682" s="252"/>
      <c r="H682" s="256">
        <v>6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888</v>
      </c>
      <c r="G683" s="252"/>
      <c r="H683" s="256">
        <v>4.5439999999999996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889</v>
      </c>
      <c r="G684" s="252"/>
      <c r="H684" s="256">
        <v>6.5599999999999996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890</v>
      </c>
      <c r="G685" s="252"/>
      <c r="H685" s="256">
        <v>9.6859999999999999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891</v>
      </c>
      <c r="G686" s="252"/>
      <c r="H686" s="256">
        <v>6.944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892</v>
      </c>
      <c r="G687" s="252"/>
      <c r="H687" s="256">
        <v>6.048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893</v>
      </c>
      <c r="G688" s="252"/>
      <c r="H688" s="256">
        <v>13.669000000000001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894</v>
      </c>
      <c r="G689" s="252"/>
      <c r="H689" s="256">
        <v>4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895</v>
      </c>
      <c r="G690" s="252"/>
      <c r="H690" s="256">
        <v>7.1040000000000001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896</v>
      </c>
      <c r="G691" s="252"/>
      <c r="H691" s="256">
        <v>8.032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897</v>
      </c>
      <c r="G692" s="252"/>
      <c r="H692" s="256">
        <v>13.183999999999999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898</v>
      </c>
      <c r="G693" s="252"/>
      <c r="H693" s="256">
        <v>7.968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899</v>
      </c>
      <c r="G694" s="252"/>
      <c r="H694" s="256">
        <v>7.9039999999999999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900</v>
      </c>
      <c r="G695" s="252"/>
      <c r="H695" s="256">
        <v>41.119999999999997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3" customFormat="1">
      <c r="A696" s="13"/>
      <c r="B696" s="263"/>
      <c r="C696" s="264"/>
      <c r="D696" s="253" t="s">
        <v>241</v>
      </c>
      <c r="E696" s="265" t="s">
        <v>1</v>
      </c>
      <c r="F696" s="266" t="s">
        <v>243</v>
      </c>
      <c r="G696" s="264"/>
      <c r="H696" s="267">
        <v>203.47399999999999</v>
      </c>
      <c r="I696" s="268"/>
      <c r="J696" s="264"/>
      <c r="K696" s="264"/>
      <c r="L696" s="269"/>
      <c r="M696" s="270"/>
      <c r="N696" s="271"/>
      <c r="O696" s="271"/>
      <c r="P696" s="271"/>
      <c r="Q696" s="271"/>
      <c r="R696" s="271"/>
      <c r="S696" s="271"/>
      <c r="T696" s="27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73" t="s">
        <v>241</v>
      </c>
      <c r="AU696" s="273" t="s">
        <v>87</v>
      </c>
      <c r="AV696" s="13" t="s">
        <v>240</v>
      </c>
      <c r="AW696" s="13" t="s">
        <v>36</v>
      </c>
      <c r="AX696" s="13" t="s">
        <v>87</v>
      </c>
      <c r="AY696" s="273" t="s">
        <v>235</v>
      </c>
    </row>
    <row r="697" s="2" customFormat="1" ht="16.5" customHeight="1">
      <c r="A697" s="38"/>
      <c r="B697" s="39"/>
      <c r="C697" s="237" t="s">
        <v>905</v>
      </c>
      <c r="D697" s="237" t="s">
        <v>236</v>
      </c>
      <c r="E697" s="238" t="s">
        <v>906</v>
      </c>
      <c r="F697" s="239" t="s">
        <v>907</v>
      </c>
      <c r="G697" s="240" t="s">
        <v>265</v>
      </c>
      <c r="H697" s="241">
        <v>203.47399999999999</v>
      </c>
      <c r="I697" s="242"/>
      <c r="J697" s="243">
        <f>ROUND(I697*H697,2)</f>
        <v>0</v>
      </c>
      <c r="K697" s="244"/>
      <c r="L697" s="44"/>
      <c r="M697" s="245" t="s">
        <v>1</v>
      </c>
      <c r="N697" s="246" t="s">
        <v>45</v>
      </c>
      <c r="O697" s="91"/>
      <c r="P697" s="247">
        <f>O697*H697</f>
        <v>0</v>
      </c>
      <c r="Q697" s="247">
        <v>0.0049699999999999996</v>
      </c>
      <c r="R697" s="247">
        <f>Q697*H697</f>
        <v>1.0112657799999998</v>
      </c>
      <c r="S697" s="247">
        <v>0</v>
      </c>
      <c r="T697" s="248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49" t="s">
        <v>280</v>
      </c>
      <c r="AT697" s="249" t="s">
        <v>236</v>
      </c>
      <c r="AU697" s="249" t="s">
        <v>87</v>
      </c>
      <c r="AY697" s="17" t="s">
        <v>235</v>
      </c>
      <c r="BE697" s="250">
        <f>IF(N697="základní",J697,0)</f>
        <v>0</v>
      </c>
      <c r="BF697" s="250">
        <f>IF(N697="snížená",J697,0)</f>
        <v>0</v>
      </c>
      <c r="BG697" s="250">
        <f>IF(N697="zákl. přenesená",J697,0)</f>
        <v>0</v>
      </c>
      <c r="BH697" s="250">
        <f>IF(N697="sníž. přenesená",J697,0)</f>
        <v>0</v>
      </c>
      <c r="BI697" s="250">
        <f>IF(N697="nulová",J697,0)</f>
        <v>0</v>
      </c>
      <c r="BJ697" s="17" t="s">
        <v>87</v>
      </c>
      <c r="BK697" s="250">
        <f>ROUND(I697*H697,2)</f>
        <v>0</v>
      </c>
      <c r="BL697" s="17" t="s">
        <v>280</v>
      </c>
      <c r="BM697" s="249" t="s">
        <v>908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875</v>
      </c>
      <c r="G698" s="252"/>
      <c r="H698" s="256">
        <v>2.25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876</v>
      </c>
      <c r="G699" s="252"/>
      <c r="H699" s="256">
        <v>2.25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877</v>
      </c>
      <c r="G700" s="252"/>
      <c r="H700" s="256">
        <v>2.25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878</v>
      </c>
      <c r="G701" s="252"/>
      <c r="H701" s="256">
        <v>4.5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879</v>
      </c>
      <c r="G702" s="252"/>
      <c r="H702" s="256">
        <v>2.7000000000000002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880</v>
      </c>
      <c r="G703" s="252"/>
      <c r="H703" s="256">
        <v>2.25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881</v>
      </c>
      <c r="G704" s="252"/>
      <c r="H704" s="256">
        <v>3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882</v>
      </c>
      <c r="G705" s="252"/>
      <c r="H705" s="256">
        <v>2.25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883</v>
      </c>
      <c r="G706" s="252"/>
      <c r="H706" s="256">
        <v>6.8799999999999999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884</v>
      </c>
      <c r="G707" s="252"/>
      <c r="H707" s="256">
        <v>7.3600000000000003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885</v>
      </c>
      <c r="G708" s="252"/>
      <c r="H708" s="256">
        <v>7.04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886</v>
      </c>
      <c r="G709" s="252"/>
      <c r="H709" s="256">
        <v>17.981000000000002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887</v>
      </c>
      <c r="G710" s="252"/>
      <c r="H710" s="256">
        <v>6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888</v>
      </c>
      <c r="G711" s="252"/>
      <c r="H711" s="256">
        <v>4.5439999999999996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889</v>
      </c>
      <c r="G712" s="252"/>
      <c r="H712" s="256">
        <v>6.5599999999999996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890</v>
      </c>
      <c r="G713" s="252"/>
      <c r="H713" s="256">
        <v>9.6859999999999999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891</v>
      </c>
      <c r="G714" s="252"/>
      <c r="H714" s="256">
        <v>6.944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892</v>
      </c>
      <c r="G715" s="252"/>
      <c r="H715" s="256">
        <v>6.048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893</v>
      </c>
      <c r="G716" s="252"/>
      <c r="H716" s="256">
        <v>13.669000000000001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894</v>
      </c>
      <c r="G717" s="252"/>
      <c r="H717" s="256">
        <v>4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895</v>
      </c>
      <c r="G718" s="252"/>
      <c r="H718" s="256">
        <v>7.1040000000000001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896</v>
      </c>
      <c r="G719" s="252"/>
      <c r="H719" s="256">
        <v>8.032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897</v>
      </c>
      <c r="G720" s="252"/>
      <c r="H720" s="256">
        <v>13.183999999999999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898</v>
      </c>
      <c r="G721" s="252"/>
      <c r="H721" s="256">
        <v>7.968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899</v>
      </c>
      <c r="G722" s="252"/>
      <c r="H722" s="256">
        <v>7.9039999999999999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900</v>
      </c>
      <c r="G723" s="252"/>
      <c r="H723" s="256">
        <v>41.119999999999997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3" customFormat="1">
      <c r="A724" s="13"/>
      <c r="B724" s="263"/>
      <c r="C724" s="264"/>
      <c r="D724" s="253" t="s">
        <v>241</v>
      </c>
      <c r="E724" s="265" t="s">
        <v>1</v>
      </c>
      <c r="F724" s="266" t="s">
        <v>243</v>
      </c>
      <c r="G724" s="264"/>
      <c r="H724" s="267">
        <v>203.47399999999999</v>
      </c>
      <c r="I724" s="268"/>
      <c r="J724" s="264"/>
      <c r="K724" s="264"/>
      <c r="L724" s="269"/>
      <c r="M724" s="270"/>
      <c r="N724" s="271"/>
      <c r="O724" s="271"/>
      <c r="P724" s="271"/>
      <c r="Q724" s="271"/>
      <c r="R724" s="271"/>
      <c r="S724" s="271"/>
      <c r="T724" s="27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73" t="s">
        <v>241</v>
      </c>
      <c r="AU724" s="273" t="s">
        <v>87</v>
      </c>
      <c r="AV724" s="13" t="s">
        <v>240</v>
      </c>
      <c r="AW724" s="13" t="s">
        <v>36</v>
      </c>
      <c r="AX724" s="13" t="s">
        <v>87</v>
      </c>
      <c r="AY724" s="273" t="s">
        <v>235</v>
      </c>
    </row>
    <row r="725" s="2" customFormat="1" ht="16.5" customHeight="1">
      <c r="A725" s="38"/>
      <c r="B725" s="39"/>
      <c r="C725" s="237" t="s">
        <v>590</v>
      </c>
      <c r="D725" s="237" t="s">
        <v>236</v>
      </c>
      <c r="E725" s="238" t="s">
        <v>909</v>
      </c>
      <c r="F725" s="239" t="s">
        <v>910</v>
      </c>
      <c r="G725" s="240" t="s">
        <v>265</v>
      </c>
      <c r="H725" s="241">
        <v>213.648</v>
      </c>
      <c r="I725" s="242"/>
      <c r="J725" s="243">
        <f>ROUND(I725*H725,2)</f>
        <v>0</v>
      </c>
      <c r="K725" s="244"/>
      <c r="L725" s="44"/>
      <c r="M725" s="245" t="s">
        <v>1</v>
      </c>
      <c r="N725" s="246" t="s">
        <v>45</v>
      </c>
      <c r="O725" s="91"/>
      <c r="P725" s="247">
        <f>O725*H725</f>
        <v>0</v>
      </c>
      <c r="Q725" s="247">
        <v>0.013599999999999999</v>
      </c>
      <c r="R725" s="247">
        <f>Q725*H725</f>
        <v>2.9056127999999997</v>
      </c>
      <c r="S725" s="247">
        <v>0</v>
      </c>
      <c r="T725" s="248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49" t="s">
        <v>280</v>
      </c>
      <c r="AT725" s="249" t="s">
        <v>236</v>
      </c>
      <c r="AU725" s="249" t="s">
        <v>87</v>
      </c>
      <c r="AY725" s="17" t="s">
        <v>235</v>
      </c>
      <c r="BE725" s="250">
        <f>IF(N725="základní",J725,0)</f>
        <v>0</v>
      </c>
      <c r="BF725" s="250">
        <f>IF(N725="snížená",J725,0)</f>
        <v>0</v>
      </c>
      <c r="BG725" s="250">
        <f>IF(N725="zákl. přenesená",J725,0)</f>
        <v>0</v>
      </c>
      <c r="BH725" s="250">
        <f>IF(N725="sníž. přenesená",J725,0)</f>
        <v>0</v>
      </c>
      <c r="BI725" s="250">
        <f>IF(N725="nulová",J725,0)</f>
        <v>0</v>
      </c>
      <c r="BJ725" s="17" t="s">
        <v>87</v>
      </c>
      <c r="BK725" s="250">
        <f>ROUND(I725*H725,2)</f>
        <v>0</v>
      </c>
      <c r="BL725" s="17" t="s">
        <v>280</v>
      </c>
      <c r="BM725" s="249" t="s">
        <v>911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875</v>
      </c>
      <c r="G726" s="252"/>
      <c r="H726" s="256">
        <v>2.25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876</v>
      </c>
      <c r="G727" s="252"/>
      <c r="H727" s="256">
        <v>2.25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877</v>
      </c>
      <c r="G728" s="252"/>
      <c r="H728" s="256">
        <v>2.25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878</v>
      </c>
      <c r="G729" s="252"/>
      <c r="H729" s="256">
        <v>4.5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879</v>
      </c>
      <c r="G730" s="252"/>
      <c r="H730" s="256">
        <v>2.7000000000000002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880</v>
      </c>
      <c r="G731" s="252"/>
      <c r="H731" s="256">
        <v>2.25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881</v>
      </c>
      <c r="G732" s="252"/>
      <c r="H732" s="256">
        <v>3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882</v>
      </c>
      <c r="G733" s="252"/>
      <c r="H733" s="256">
        <v>2.25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883</v>
      </c>
      <c r="G734" s="252"/>
      <c r="H734" s="256">
        <v>6.8799999999999999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884</v>
      </c>
      <c r="G735" s="252"/>
      <c r="H735" s="256">
        <v>7.3600000000000003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885</v>
      </c>
      <c r="G736" s="252"/>
      <c r="H736" s="256">
        <v>7.04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886</v>
      </c>
      <c r="G737" s="252"/>
      <c r="H737" s="256">
        <v>17.981000000000002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887</v>
      </c>
      <c r="G738" s="252"/>
      <c r="H738" s="256">
        <v>6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888</v>
      </c>
      <c r="G739" s="252"/>
      <c r="H739" s="256">
        <v>4.5439999999999996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889</v>
      </c>
      <c r="G740" s="252"/>
      <c r="H740" s="256">
        <v>6.5599999999999996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890</v>
      </c>
      <c r="G741" s="252"/>
      <c r="H741" s="256">
        <v>9.6859999999999999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891</v>
      </c>
      <c r="G742" s="252"/>
      <c r="H742" s="256">
        <v>6.944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892</v>
      </c>
      <c r="G743" s="252"/>
      <c r="H743" s="256">
        <v>6.048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893</v>
      </c>
      <c r="G744" s="252"/>
      <c r="H744" s="256">
        <v>13.669000000000001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894</v>
      </c>
      <c r="G745" s="252"/>
      <c r="H745" s="256">
        <v>4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895</v>
      </c>
      <c r="G746" s="252"/>
      <c r="H746" s="256">
        <v>7.1040000000000001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896</v>
      </c>
      <c r="G747" s="252"/>
      <c r="H747" s="256">
        <v>8.032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897</v>
      </c>
      <c r="G748" s="252"/>
      <c r="H748" s="256">
        <v>13.183999999999999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898</v>
      </c>
      <c r="G749" s="252"/>
      <c r="H749" s="256">
        <v>7.968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899</v>
      </c>
      <c r="G750" s="252"/>
      <c r="H750" s="256">
        <v>7.9039999999999999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900</v>
      </c>
      <c r="G751" s="252"/>
      <c r="H751" s="256">
        <v>41.119999999999997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912</v>
      </c>
      <c r="G752" s="252"/>
      <c r="H752" s="256">
        <v>10.174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3" customFormat="1">
      <c r="A753" s="13"/>
      <c r="B753" s="263"/>
      <c r="C753" s="264"/>
      <c r="D753" s="253" t="s">
        <v>241</v>
      </c>
      <c r="E753" s="265" t="s">
        <v>1</v>
      </c>
      <c r="F753" s="266" t="s">
        <v>243</v>
      </c>
      <c r="G753" s="264"/>
      <c r="H753" s="267">
        <v>213.648</v>
      </c>
      <c r="I753" s="268"/>
      <c r="J753" s="264"/>
      <c r="K753" s="264"/>
      <c r="L753" s="269"/>
      <c r="M753" s="270"/>
      <c r="N753" s="271"/>
      <c r="O753" s="271"/>
      <c r="P753" s="271"/>
      <c r="Q753" s="271"/>
      <c r="R753" s="271"/>
      <c r="S753" s="271"/>
      <c r="T753" s="27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73" t="s">
        <v>241</v>
      </c>
      <c r="AU753" s="273" t="s">
        <v>87</v>
      </c>
      <c r="AV753" s="13" t="s">
        <v>240</v>
      </c>
      <c r="AW753" s="13" t="s">
        <v>36</v>
      </c>
      <c r="AX753" s="13" t="s">
        <v>87</v>
      </c>
      <c r="AY753" s="273" t="s">
        <v>235</v>
      </c>
    </row>
    <row r="754" s="2" customFormat="1" ht="16.5" customHeight="1">
      <c r="A754" s="38"/>
      <c r="B754" s="39"/>
      <c r="C754" s="237" t="s">
        <v>913</v>
      </c>
      <c r="D754" s="237" t="s">
        <v>236</v>
      </c>
      <c r="E754" s="238" t="s">
        <v>914</v>
      </c>
      <c r="F754" s="239" t="s">
        <v>915</v>
      </c>
      <c r="G754" s="240" t="s">
        <v>313</v>
      </c>
      <c r="H754" s="241">
        <v>52.700000000000003</v>
      </c>
      <c r="I754" s="242"/>
      <c r="J754" s="243">
        <f>ROUND(I754*H754,2)</f>
        <v>0</v>
      </c>
      <c r="K754" s="244"/>
      <c r="L754" s="44"/>
      <c r="M754" s="245" t="s">
        <v>1</v>
      </c>
      <c r="N754" s="246" t="s">
        <v>45</v>
      </c>
      <c r="O754" s="91"/>
      <c r="P754" s="247">
        <f>O754*H754</f>
        <v>0</v>
      </c>
      <c r="Q754" s="247">
        <v>0.00012999999999999999</v>
      </c>
      <c r="R754" s="247">
        <f>Q754*H754</f>
        <v>0.0068509999999999995</v>
      </c>
      <c r="S754" s="247">
        <v>0</v>
      </c>
      <c r="T754" s="248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49" t="s">
        <v>280</v>
      </c>
      <c r="AT754" s="249" t="s">
        <v>236</v>
      </c>
      <c r="AU754" s="249" t="s">
        <v>87</v>
      </c>
      <c r="AY754" s="17" t="s">
        <v>235</v>
      </c>
      <c r="BE754" s="250">
        <f>IF(N754="základní",J754,0)</f>
        <v>0</v>
      </c>
      <c r="BF754" s="250">
        <f>IF(N754="snížená",J754,0)</f>
        <v>0</v>
      </c>
      <c r="BG754" s="250">
        <f>IF(N754="zákl. přenesená",J754,0)</f>
        <v>0</v>
      </c>
      <c r="BH754" s="250">
        <f>IF(N754="sníž. přenesená",J754,0)</f>
        <v>0</v>
      </c>
      <c r="BI754" s="250">
        <f>IF(N754="nulová",J754,0)</f>
        <v>0</v>
      </c>
      <c r="BJ754" s="17" t="s">
        <v>87</v>
      </c>
      <c r="BK754" s="250">
        <f>ROUND(I754*H754,2)</f>
        <v>0</v>
      </c>
      <c r="BL754" s="17" t="s">
        <v>280</v>
      </c>
      <c r="BM754" s="249" t="s">
        <v>916</v>
      </c>
    </row>
    <row r="755" s="2" customFormat="1">
      <c r="A755" s="38"/>
      <c r="B755" s="39"/>
      <c r="C755" s="40"/>
      <c r="D755" s="253" t="s">
        <v>248</v>
      </c>
      <c r="E755" s="40"/>
      <c r="F755" s="274" t="s">
        <v>917</v>
      </c>
      <c r="G755" s="40"/>
      <c r="H755" s="40"/>
      <c r="I755" s="155"/>
      <c r="J755" s="40"/>
      <c r="K755" s="40"/>
      <c r="L755" s="44"/>
      <c r="M755" s="275"/>
      <c r="N755" s="276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248</v>
      </c>
      <c r="AU755" s="17" t="s">
        <v>87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918</v>
      </c>
      <c r="G756" s="252"/>
      <c r="H756" s="256">
        <v>27.100000000000001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919</v>
      </c>
      <c r="G757" s="252"/>
      <c r="H757" s="256">
        <v>25.600000000000001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3" customFormat="1">
      <c r="A758" s="13"/>
      <c r="B758" s="263"/>
      <c r="C758" s="264"/>
      <c r="D758" s="253" t="s">
        <v>241</v>
      </c>
      <c r="E758" s="265" t="s">
        <v>1</v>
      </c>
      <c r="F758" s="266" t="s">
        <v>243</v>
      </c>
      <c r="G758" s="264"/>
      <c r="H758" s="267">
        <v>52.700000000000003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3" t="s">
        <v>241</v>
      </c>
      <c r="AU758" s="273" t="s">
        <v>87</v>
      </c>
      <c r="AV758" s="13" t="s">
        <v>240</v>
      </c>
      <c r="AW758" s="13" t="s">
        <v>36</v>
      </c>
      <c r="AX758" s="13" t="s">
        <v>87</v>
      </c>
      <c r="AY758" s="273" t="s">
        <v>235</v>
      </c>
    </row>
    <row r="759" s="2" customFormat="1" ht="16.5" customHeight="1">
      <c r="A759" s="38"/>
      <c r="B759" s="39"/>
      <c r="C759" s="237" t="s">
        <v>610</v>
      </c>
      <c r="D759" s="237" t="s">
        <v>236</v>
      </c>
      <c r="E759" s="238" t="s">
        <v>920</v>
      </c>
      <c r="F759" s="239" t="s">
        <v>921</v>
      </c>
      <c r="G759" s="240" t="s">
        <v>246</v>
      </c>
      <c r="H759" s="241">
        <v>3.956</v>
      </c>
      <c r="I759" s="242"/>
      <c r="J759" s="243">
        <f>ROUND(I759*H759,2)</f>
        <v>0</v>
      </c>
      <c r="K759" s="244"/>
      <c r="L759" s="44"/>
      <c r="M759" s="245" t="s">
        <v>1</v>
      </c>
      <c r="N759" s="246" t="s">
        <v>45</v>
      </c>
      <c r="O759" s="91"/>
      <c r="P759" s="247">
        <f>O759*H759</f>
        <v>0</v>
      </c>
      <c r="Q759" s="247">
        <v>0</v>
      </c>
      <c r="R759" s="247">
        <f>Q759*H759</f>
        <v>0</v>
      </c>
      <c r="S759" s="247">
        <v>0</v>
      </c>
      <c r="T759" s="248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9" t="s">
        <v>280</v>
      </c>
      <c r="AT759" s="249" t="s">
        <v>236</v>
      </c>
      <c r="AU759" s="249" t="s">
        <v>87</v>
      </c>
      <c r="AY759" s="17" t="s">
        <v>235</v>
      </c>
      <c r="BE759" s="250">
        <f>IF(N759="základní",J759,0)</f>
        <v>0</v>
      </c>
      <c r="BF759" s="250">
        <f>IF(N759="snížená",J759,0)</f>
        <v>0</v>
      </c>
      <c r="BG759" s="250">
        <f>IF(N759="zákl. přenesená",J759,0)</f>
        <v>0</v>
      </c>
      <c r="BH759" s="250">
        <f>IF(N759="sníž. přenesená",J759,0)</f>
        <v>0</v>
      </c>
      <c r="BI759" s="250">
        <f>IF(N759="nulová",J759,0)</f>
        <v>0</v>
      </c>
      <c r="BJ759" s="17" t="s">
        <v>87</v>
      </c>
      <c r="BK759" s="250">
        <f>ROUND(I759*H759,2)</f>
        <v>0</v>
      </c>
      <c r="BL759" s="17" t="s">
        <v>280</v>
      </c>
      <c r="BM759" s="249" t="s">
        <v>922</v>
      </c>
    </row>
    <row r="760" s="11" customFormat="1" ht="25.92" customHeight="1">
      <c r="A760" s="11"/>
      <c r="B760" s="223"/>
      <c r="C760" s="224"/>
      <c r="D760" s="225" t="s">
        <v>79</v>
      </c>
      <c r="E760" s="226" t="s">
        <v>923</v>
      </c>
      <c r="F760" s="226" t="s">
        <v>924</v>
      </c>
      <c r="G760" s="224"/>
      <c r="H760" s="224"/>
      <c r="I760" s="227"/>
      <c r="J760" s="228">
        <f>BK760</f>
        <v>0</v>
      </c>
      <c r="K760" s="224"/>
      <c r="L760" s="229"/>
      <c r="M760" s="230"/>
      <c r="N760" s="231"/>
      <c r="O760" s="231"/>
      <c r="P760" s="232">
        <f>SUM(P761:P765)</f>
        <v>0</v>
      </c>
      <c r="Q760" s="231"/>
      <c r="R760" s="232">
        <f>SUM(R761:R765)</f>
        <v>0</v>
      </c>
      <c r="S760" s="231"/>
      <c r="T760" s="233">
        <f>SUM(T761:T765)</f>
        <v>0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R760" s="234" t="s">
        <v>89</v>
      </c>
      <c r="AT760" s="235" t="s">
        <v>79</v>
      </c>
      <c r="AU760" s="235" t="s">
        <v>80</v>
      </c>
      <c r="AY760" s="234" t="s">
        <v>235</v>
      </c>
      <c r="BK760" s="236">
        <f>SUM(BK761:BK765)</f>
        <v>0</v>
      </c>
    </row>
    <row r="761" s="2" customFormat="1" ht="16.5" customHeight="1">
      <c r="A761" s="38"/>
      <c r="B761" s="39"/>
      <c r="C761" s="237" t="s">
        <v>925</v>
      </c>
      <c r="D761" s="237" t="s">
        <v>236</v>
      </c>
      <c r="E761" s="238" t="s">
        <v>926</v>
      </c>
      <c r="F761" s="239" t="s">
        <v>927</v>
      </c>
      <c r="G761" s="240" t="s">
        <v>671</v>
      </c>
      <c r="H761" s="241">
        <v>20</v>
      </c>
      <c r="I761" s="242"/>
      <c r="J761" s="243">
        <f>ROUND(I761*H761,2)</f>
        <v>0</v>
      </c>
      <c r="K761" s="244"/>
      <c r="L761" s="44"/>
      <c r="M761" s="245" t="s">
        <v>1</v>
      </c>
      <c r="N761" s="246" t="s">
        <v>45</v>
      </c>
      <c r="O761" s="91"/>
      <c r="P761" s="247">
        <f>O761*H761</f>
        <v>0</v>
      </c>
      <c r="Q761" s="247">
        <v>0</v>
      </c>
      <c r="R761" s="247">
        <f>Q761*H761</f>
        <v>0</v>
      </c>
      <c r="S761" s="247">
        <v>0</v>
      </c>
      <c r="T761" s="248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49" t="s">
        <v>280</v>
      </c>
      <c r="AT761" s="249" t="s">
        <v>236</v>
      </c>
      <c r="AU761" s="249" t="s">
        <v>87</v>
      </c>
      <c r="AY761" s="17" t="s">
        <v>235</v>
      </c>
      <c r="BE761" s="250">
        <f>IF(N761="základní",J761,0)</f>
        <v>0</v>
      </c>
      <c r="BF761" s="250">
        <f>IF(N761="snížená",J761,0)</f>
        <v>0</v>
      </c>
      <c r="BG761" s="250">
        <f>IF(N761="zákl. přenesená",J761,0)</f>
        <v>0</v>
      </c>
      <c r="BH761" s="250">
        <f>IF(N761="sníž. přenesená",J761,0)</f>
        <v>0</v>
      </c>
      <c r="BI761" s="250">
        <f>IF(N761="nulová",J761,0)</f>
        <v>0</v>
      </c>
      <c r="BJ761" s="17" t="s">
        <v>87</v>
      </c>
      <c r="BK761" s="250">
        <f>ROUND(I761*H761,2)</f>
        <v>0</v>
      </c>
      <c r="BL761" s="17" t="s">
        <v>280</v>
      </c>
      <c r="BM761" s="249" t="s">
        <v>928</v>
      </c>
    </row>
    <row r="762" s="2" customFormat="1">
      <c r="A762" s="38"/>
      <c r="B762" s="39"/>
      <c r="C762" s="40"/>
      <c r="D762" s="253" t="s">
        <v>248</v>
      </c>
      <c r="E762" s="40"/>
      <c r="F762" s="274" t="s">
        <v>929</v>
      </c>
      <c r="G762" s="40"/>
      <c r="H762" s="40"/>
      <c r="I762" s="155"/>
      <c r="J762" s="40"/>
      <c r="K762" s="40"/>
      <c r="L762" s="44"/>
      <c r="M762" s="275"/>
      <c r="N762" s="276"/>
      <c r="O762" s="91"/>
      <c r="P762" s="91"/>
      <c r="Q762" s="91"/>
      <c r="R762" s="91"/>
      <c r="S762" s="91"/>
      <c r="T762" s="92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248</v>
      </c>
      <c r="AU762" s="17" t="s">
        <v>87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930</v>
      </c>
      <c r="G763" s="252"/>
      <c r="H763" s="256">
        <v>5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931</v>
      </c>
      <c r="G764" s="252"/>
      <c r="H764" s="256">
        <v>15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3" customFormat="1">
      <c r="A765" s="13"/>
      <c r="B765" s="263"/>
      <c r="C765" s="264"/>
      <c r="D765" s="253" t="s">
        <v>241</v>
      </c>
      <c r="E765" s="265" t="s">
        <v>1</v>
      </c>
      <c r="F765" s="266" t="s">
        <v>243</v>
      </c>
      <c r="G765" s="264"/>
      <c r="H765" s="267">
        <v>20</v>
      </c>
      <c r="I765" s="268"/>
      <c r="J765" s="264"/>
      <c r="K765" s="264"/>
      <c r="L765" s="269"/>
      <c r="M765" s="270"/>
      <c r="N765" s="271"/>
      <c r="O765" s="271"/>
      <c r="P765" s="271"/>
      <c r="Q765" s="271"/>
      <c r="R765" s="271"/>
      <c r="S765" s="271"/>
      <c r="T765" s="27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73" t="s">
        <v>241</v>
      </c>
      <c r="AU765" s="273" t="s">
        <v>87</v>
      </c>
      <c r="AV765" s="13" t="s">
        <v>240</v>
      </c>
      <c r="AW765" s="13" t="s">
        <v>36</v>
      </c>
      <c r="AX765" s="13" t="s">
        <v>87</v>
      </c>
      <c r="AY765" s="273" t="s">
        <v>235</v>
      </c>
    </row>
    <row r="766" s="11" customFormat="1" ht="25.92" customHeight="1">
      <c r="A766" s="11"/>
      <c r="B766" s="223"/>
      <c r="C766" s="224"/>
      <c r="D766" s="225" t="s">
        <v>79</v>
      </c>
      <c r="E766" s="226" t="s">
        <v>932</v>
      </c>
      <c r="F766" s="226" t="s">
        <v>933</v>
      </c>
      <c r="G766" s="224"/>
      <c r="H766" s="224"/>
      <c r="I766" s="227"/>
      <c r="J766" s="228">
        <f>BK766</f>
        <v>0</v>
      </c>
      <c r="K766" s="224"/>
      <c r="L766" s="229"/>
      <c r="M766" s="230"/>
      <c r="N766" s="231"/>
      <c r="O766" s="231"/>
      <c r="P766" s="232">
        <f>SUM(P767:P818)</f>
        <v>0</v>
      </c>
      <c r="Q766" s="231"/>
      <c r="R766" s="232">
        <f>SUM(R767:R818)</f>
        <v>2.29016368</v>
      </c>
      <c r="S766" s="231"/>
      <c r="T766" s="233">
        <f>SUM(T767:T818)</f>
        <v>0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R766" s="234" t="s">
        <v>89</v>
      </c>
      <c r="AT766" s="235" t="s">
        <v>79</v>
      </c>
      <c r="AU766" s="235" t="s">
        <v>80</v>
      </c>
      <c r="AY766" s="234" t="s">
        <v>235</v>
      </c>
      <c r="BK766" s="236">
        <f>SUM(BK767:BK818)</f>
        <v>0</v>
      </c>
    </row>
    <row r="767" s="2" customFormat="1" ht="16.5" customHeight="1">
      <c r="A767" s="38"/>
      <c r="B767" s="39"/>
      <c r="C767" s="237" t="s">
        <v>615</v>
      </c>
      <c r="D767" s="237" t="s">
        <v>236</v>
      </c>
      <c r="E767" s="238" t="s">
        <v>934</v>
      </c>
      <c r="F767" s="239" t="s">
        <v>935</v>
      </c>
      <c r="G767" s="240" t="s">
        <v>265</v>
      </c>
      <c r="H767" s="241">
        <v>2045.3620000000001</v>
      </c>
      <c r="I767" s="242"/>
      <c r="J767" s="243">
        <f>ROUND(I767*H767,2)</f>
        <v>0</v>
      </c>
      <c r="K767" s="244"/>
      <c r="L767" s="44"/>
      <c r="M767" s="245" t="s">
        <v>1</v>
      </c>
      <c r="N767" s="246" t="s">
        <v>45</v>
      </c>
      <c r="O767" s="91"/>
      <c r="P767" s="247">
        <f>O767*H767</f>
        <v>0</v>
      </c>
      <c r="Q767" s="247">
        <v>0.00064000000000000005</v>
      </c>
      <c r="R767" s="247">
        <f>Q767*H767</f>
        <v>1.3090316800000001</v>
      </c>
      <c r="S767" s="247">
        <v>0</v>
      </c>
      <c r="T767" s="248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49" t="s">
        <v>280</v>
      </c>
      <c r="AT767" s="249" t="s">
        <v>236</v>
      </c>
      <c r="AU767" s="249" t="s">
        <v>87</v>
      </c>
      <c r="AY767" s="17" t="s">
        <v>235</v>
      </c>
      <c r="BE767" s="250">
        <f>IF(N767="základní",J767,0)</f>
        <v>0</v>
      </c>
      <c r="BF767" s="250">
        <f>IF(N767="snížená",J767,0)</f>
        <v>0</v>
      </c>
      <c r="BG767" s="250">
        <f>IF(N767="zákl. přenesená",J767,0)</f>
        <v>0</v>
      </c>
      <c r="BH767" s="250">
        <f>IF(N767="sníž. přenesená",J767,0)</f>
        <v>0</v>
      </c>
      <c r="BI767" s="250">
        <f>IF(N767="nulová",J767,0)</f>
        <v>0</v>
      </c>
      <c r="BJ767" s="17" t="s">
        <v>87</v>
      </c>
      <c r="BK767" s="250">
        <f>ROUND(I767*H767,2)</f>
        <v>0</v>
      </c>
      <c r="BL767" s="17" t="s">
        <v>280</v>
      </c>
      <c r="BM767" s="249" t="s">
        <v>936</v>
      </c>
    </row>
    <row r="768" s="2" customFormat="1">
      <c r="A768" s="38"/>
      <c r="B768" s="39"/>
      <c r="C768" s="40"/>
      <c r="D768" s="253" t="s">
        <v>248</v>
      </c>
      <c r="E768" s="40"/>
      <c r="F768" s="274" t="s">
        <v>937</v>
      </c>
      <c r="G768" s="40"/>
      <c r="H768" s="40"/>
      <c r="I768" s="155"/>
      <c r="J768" s="40"/>
      <c r="K768" s="40"/>
      <c r="L768" s="44"/>
      <c r="M768" s="275"/>
      <c r="N768" s="276"/>
      <c r="O768" s="91"/>
      <c r="P768" s="91"/>
      <c r="Q768" s="91"/>
      <c r="R768" s="91"/>
      <c r="S768" s="91"/>
      <c r="T768" s="92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248</v>
      </c>
      <c r="AU768" s="17" t="s">
        <v>87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343</v>
      </c>
      <c r="G769" s="252"/>
      <c r="H769" s="256">
        <v>253.46000000000001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344</v>
      </c>
      <c r="G770" s="252"/>
      <c r="H770" s="256">
        <v>24.125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345</v>
      </c>
      <c r="G771" s="252"/>
      <c r="H771" s="256">
        <v>6.5999999999999996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346</v>
      </c>
      <c r="G772" s="252"/>
      <c r="H772" s="256">
        <v>4.6200000000000001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347</v>
      </c>
      <c r="G773" s="252"/>
      <c r="H773" s="256">
        <v>3.96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356</v>
      </c>
      <c r="G774" s="252"/>
      <c r="H774" s="256">
        <v>27.669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387</v>
      </c>
      <c r="G775" s="252"/>
      <c r="H775" s="256">
        <v>127.16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938</v>
      </c>
      <c r="G776" s="252"/>
      <c r="H776" s="256">
        <v>15.446999999999999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939</v>
      </c>
      <c r="G777" s="252"/>
      <c r="H777" s="256">
        <v>9.1600000000000001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348</v>
      </c>
      <c r="G778" s="252"/>
      <c r="H778" s="256">
        <v>422.625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349</v>
      </c>
      <c r="G779" s="252"/>
      <c r="H779" s="256">
        <v>-56.866999999999997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388</v>
      </c>
      <c r="G780" s="252"/>
      <c r="H780" s="256">
        <v>164.36000000000001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350</v>
      </c>
      <c r="G781" s="252"/>
      <c r="H781" s="256">
        <v>123.97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940</v>
      </c>
      <c r="G782" s="252"/>
      <c r="H782" s="256">
        <v>106.029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941</v>
      </c>
      <c r="G783" s="252"/>
      <c r="H783" s="256">
        <v>105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942</v>
      </c>
      <c r="G784" s="252"/>
      <c r="H784" s="256">
        <v>35.195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943</v>
      </c>
      <c r="G785" s="252"/>
      <c r="H785" s="256">
        <v>10.305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944</v>
      </c>
      <c r="G786" s="252"/>
      <c r="H786" s="256">
        <v>105.542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2" customFormat="1">
      <c r="A787" s="12"/>
      <c r="B787" s="251"/>
      <c r="C787" s="252"/>
      <c r="D787" s="253" t="s">
        <v>241</v>
      </c>
      <c r="E787" s="254" t="s">
        <v>1</v>
      </c>
      <c r="F787" s="255" t="s">
        <v>945</v>
      </c>
      <c r="G787" s="252"/>
      <c r="H787" s="256">
        <v>28.66</v>
      </c>
      <c r="I787" s="257"/>
      <c r="J787" s="252"/>
      <c r="K787" s="252"/>
      <c r="L787" s="258"/>
      <c r="M787" s="259"/>
      <c r="N787" s="260"/>
      <c r="O787" s="260"/>
      <c r="P787" s="260"/>
      <c r="Q787" s="260"/>
      <c r="R787" s="260"/>
      <c r="S787" s="260"/>
      <c r="T787" s="26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62" t="s">
        <v>241</v>
      </c>
      <c r="AU787" s="262" t="s">
        <v>87</v>
      </c>
      <c r="AV787" s="12" t="s">
        <v>89</v>
      </c>
      <c r="AW787" s="12" t="s">
        <v>36</v>
      </c>
      <c r="AX787" s="12" t="s">
        <v>80</v>
      </c>
      <c r="AY787" s="262" t="s">
        <v>235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946</v>
      </c>
      <c r="G788" s="252"/>
      <c r="H788" s="256">
        <v>28.231999999999999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947</v>
      </c>
      <c r="G789" s="252"/>
      <c r="H789" s="256">
        <v>9.9280000000000008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948</v>
      </c>
      <c r="G790" s="252"/>
      <c r="H790" s="256">
        <v>9.6600000000000001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949</v>
      </c>
      <c r="G791" s="252"/>
      <c r="H791" s="256">
        <v>6.5439999999999996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2" customFormat="1">
      <c r="A792" s="12"/>
      <c r="B792" s="251"/>
      <c r="C792" s="252"/>
      <c r="D792" s="253" t="s">
        <v>241</v>
      </c>
      <c r="E792" s="254" t="s">
        <v>1</v>
      </c>
      <c r="F792" s="255" t="s">
        <v>950</v>
      </c>
      <c r="G792" s="252"/>
      <c r="H792" s="256">
        <v>10.488</v>
      </c>
      <c r="I792" s="257"/>
      <c r="J792" s="252"/>
      <c r="K792" s="252"/>
      <c r="L792" s="258"/>
      <c r="M792" s="259"/>
      <c r="N792" s="260"/>
      <c r="O792" s="260"/>
      <c r="P792" s="260"/>
      <c r="Q792" s="260"/>
      <c r="R792" s="260"/>
      <c r="S792" s="260"/>
      <c r="T792" s="261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T792" s="262" t="s">
        <v>241</v>
      </c>
      <c r="AU792" s="262" t="s">
        <v>87</v>
      </c>
      <c r="AV792" s="12" t="s">
        <v>89</v>
      </c>
      <c r="AW792" s="12" t="s">
        <v>36</v>
      </c>
      <c r="AX792" s="12" t="s">
        <v>80</v>
      </c>
      <c r="AY792" s="262" t="s">
        <v>235</v>
      </c>
    </row>
    <row r="793" s="12" customFormat="1">
      <c r="A793" s="12"/>
      <c r="B793" s="251"/>
      <c r="C793" s="252"/>
      <c r="D793" s="253" t="s">
        <v>241</v>
      </c>
      <c r="E793" s="254" t="s">
        <v>1</v>
      </c>
      <c r="F793" s="255" t="s">
        <v>951</v>
      </c>
      <c r="G793" s="252"/>
      <c r="H793" s="256">
        <v>12.496</v>
      </c>
      <c r="I793" s="257"/>
      <c r="J793" s="252"/>
      <c r="K793" s="252"/>
      <c r="L793" s="258"/>
      <c r="M793" s="259"/>
      <c r="N793" s="260"/>
      <c r="O793" s="260"/>
      <c r="P793" s="260"/>
      <c r="Q793" s="260"/>
      <c r="R793" s="260"/>
      <c r="S793" s="260"/>
      <c r="T793" s="26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62" t="s">
        <v>241</v>
      </c>
      <c r="AU793" s="262" t="s">
        <v>87</v>
      </c>
      <c r="AV793" s="12" t="s">
        <v>89</v>
      </c>
      <c r="AW793" s="12" t="s">
        <v>36</v>
      </c>
      <c r="AX793" s="12" t="s">
        <v>80</v>
      </c>
      <c r="AY793" s="262" t="s">
        <v>235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952</v>
      </c>
      <c r="G794" s="252"/>
      <c r="H794" s="256">
        <v>9.3539999999999992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953</v>
      </c>
      <c r="G795" s="252"/>
      <c r="H795" s="256">
        <v>12.337999999999999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954</v>
      </c>
      <c r="G796" s="252"/>
      <c r="H796" s="256">
        <v>11.544000000000001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955</v>
      </c>
      <c r="G797" s="252"/>
      <c r="H797" s="256">
        <v>19.937999999999999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956</v>
      </c>
      <c r="G798" s="252"/>
      <c r="H798" s="256">
        <v>16.196000000000002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957</v>
      </c>
      <c r="G799" s="252"/>
      <c r="H799" s="256">
        <v>11.408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958</v>
      </c>
      <c r="G800" s="252"/>
      <c r="H800" s="256">
        <v>8.4399999999999995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959</v>
      </c>
      <c r="G801" s="252"/>
      <c r="H801" s="256">
        <v>111.81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960</v>
      </c>
      <c r="G802" s="252"/>
      <c r="H802" s="256">
        <v>46.375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961</v>
      </c>
      <c r="G803" s="252"/>
      <c r="H803" s="256">
        <v>47.634999999999998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962</v>
      </c>
      <c r="G804" s="252"/>
      <c r="H804" s="256">
        <v>75.926000000000002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963</v>
      </c>
      <c r="G805" s="252"/>
      <c r="H805" s="256">
        <v>80.030000000000001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3" customFormat="1">
      <c r="A806" s="13"/>
      <c r="B806" s="263"/>
      <c r="C806" s="264"/>
      <c r="D806" s="253" t="s">
        <v>241</v>
      </c>
      <c r="E806" s="265" t="s">
        <v>1</v>
      </c>
      <c r="F806" s="266" t="s">
        <v>243</v>
      </c>
      <c r="G806" s="264"/>
      <c r="H806" s="267">
        <v>2045.3620000000003</v>
      </c>
      <c r="I806" s="268"/>
      <c r="J806" s="264"/>
      <c r="K806" s="264"/>
      <c r="L806" s="269"/>
      <c r="M806" s="270"/>
      <c r="N806" s="271"/>
      <c r="O806" s="271"/>
      <c r="P806" s="271"/>
      <c r="Q806" s="271"/>
      <c r="R806" s="271"/>
      <c r="S806" s="271"/>
      <c r="T806" s="27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73" t="s">
        <v>241</v>
      </c>
      <c r="AU806" s="273" t="s">
        <v>87</v>
      </c>
      <c r="AV806" s="13" t="s">
        <v>240</v>
      </c>
      <c r="AW806" s="13" t="s">
        <v>36</v>
      </c>
      <c r="AX806" s="13" t="s">
        <v>87</v>
      </c>
      <c r="AY806" s="273" t="s">
        <v>235</v>
      </c>
    </row>
    <row r="807" s="2" customFormat="1" ht="16.5" customHeight="1">
      <c r="A807" s="38"/>
      <c r="B807" s="39"/>
      <c r="C807" s="237" t="s">
        <v>964</v>
      </c>
      <c r="D807" s="237" t="s">
        <v>236</v>
      </c>
      <c r="E807" s="238" t="s">
        <v>965</v>
      </c>
      <c r="F807" s="239" t="s">
        <v>966</v>
      </c>
      <c r="G807" s="240" t="s">
        <v>265</v>
      </c>
      <c r="H807" s="241">
        <v>654.08799999999997</v>
      </c>
      <c r="I807" s="242"/>
      <c r="J807" s="243">
        <f>ROUND(I807*H807,2)</f>
        <v>0</v>
      </c>
      <c r="K807" s="244"/>
      <c r="L807" s="44"/>
      <c r="M807" s="245" t="s">
        <v>1</v>
      </c>
      <c r="N807" s="246" t="s">
        <v>45</v>
      </c>
      <c r="O807" s="91"/>
      <c r="P807" s="247">
        <f>O807*H807</f>
        <v>0</v>
      </c>
      <c r="Q807" s="247">
        <v>0</v>
      </c>
      <c r="R807" s="247">
        <f>Q807*H807</f>
        <v>0</v>
      </c>
      <c r="S807" s="247">
        <v>0</v>
      </c>
      <c r="T807" s="248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49" t="s">
        <v>280</v>
      </c>
      <c r="AT807" s="249" t="s">
        <v>236</v>
      </c>
      <c r="AU807" s="249" t="s">
        <v>87</v>
      </c>
      <c r="AY807" s="17" t="s">
        <v>235</v>
      </c>
      <c r="BE807" s="250">
        <f>IF(N807="základní",J807,0)</f>
        <v>0</v>
      </c>
      <c r="BF807" s="250">
        <f>IF(N807="snížená",J807,0)</f>
        <v>0</v>
      </c>
      <c r="BG807" s="250">
        <f>IF(N807="zákl. přenesená",J807,0)</f>
        <v>0</v>
      </c>
      <c r="BH807" s="250">
        <f>IF(N807="sníž. přenesená",J807,0)</f>
        <v>0</v>
      </c>
      <c r="BI807" s="250">
        <f>IF(N807="nulová",J807,0)</f>
        <v>0</v>
      </c>
      <c r="BJ807" s="17" t="s">
        <v>87</v>
      </c>
      <c r="BK807" s="250">
        <f>ROUND(I807*H807,2)</f>
        <v>0</v>
      </c>
      <c r="BL807" s="17" t="s">
        <v>280</v>
      </c>
      <c r="BM807" s="249" t="s">
        <v>967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348</v>
      </c>
      <c r="G808" s="252"/>
      <c r="H808" s="256">
        <v>422.625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349</v>
      </c>
      <c r="G809" s="252"/>
      <c r="H809" s="256">
        <v>-56.866999999999997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388</v>
      </c>
      <c r="G810" s="252"/>
      <c r="H810" s="256">
        <v>164.36000000000001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350</v>
      </c>
      <c r="G811" s="252"/>
      <c r="H811" s="256">
        <v>123.97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3" customFormat="1">
      <c r="A812" s="13"/>
      <c r="B812" s="263"/>
      <c r="C812" s="264"/>
      <c r="D812" s="253" t="s">
        <v>241</v>
      </c>
      <c r="E812" s="265" t="s">
        <v>1</v>
      </c>
      <c r="F812" s="266" t="s">
        <v>243</v>
      </c>
      <c r="G812" s="264"/>
      <c r="H812" s="267">
        <v>654.08799999999997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3" t="s">
        <v>241</v>
      </c>
      <c r="AU812" s="273" t="s">
        <v>87</v>
      </c>
      <c r="AV812" s="13" t="s">
        <v>240</v>
      </c>
      <c r="AW812" s="13" t="s">
        <v>36</v>
      </c>
      <c r="AX812" s="13" t="s">
        <v>87</v>
      </c>
      <c r="AY812" s="273" t="s">
        <v>235</v>
      </c>
    </row>
    <row r="813" s="2" customFormat="1" ht="16.5" customHeight="1">
      <c r="A813" s="38"/>
      <c r="B813" s="39"/>
      <c r="C813" s="237" t="s">
        <v>619</v>
      </c>
      <c r="D813" s="237" t="s">
        <v>236</v>
      </c>
      <c r="E813" s="238" t="s">
        <v>968</v>
      </c>
      <c r="F813" s="239" t="s">
        <v>969</v>
      </c>
      <c r="G813" s="240" t="s">
        <v>265</v>
      </c>
      <c r="H813" s="241">
        <v>654.08799999999997</v>
      </c>
      <c r="I813" s="242"/>
      <c r="J813" s="243">
        <f>ROUND(I813*H813,2)</f>
        <v>0</v>
      </c>
      <c r="K813" s="244"/>
      <c r="L813" s="44"/>
      <c r="M813" s="245" t="s">
        <v>1</v>
      </c>
      <c r="N813" s="246" t="s">
        <v>45</v>
      </c>
      <c r="O813" s="91"/>
      <c r="P813" s="247">
        <f>O813*H813</f>
        <v>0</v>
      </c>
      <c r="Q813" s="247">
        <v>0.0015</v>
      </c>
      <c r="R813" s="247">
        <f>Q813*H813</f>
        <v>0.981132</v>
      </c>
      <c r="S813" s="247">
        <v>0</v>
      </c>
      <c r="T813" s="24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49" t="s">
        <v>280</v>
      </c>
      <c r="AT813" s="249" t="s">
        <v>236</v>
      </c>
      <c r="AU813" s="249" t="s">
        <v>87</v>
      </c>
      <c r="AY813" s="17" t="s">
        <v>235</v>
      </c>
      <c r="BE813" s="250">
        <f>IF(N813="základní",J813,0)</f>
        <v>0</v>
      </c>
      <c r="BF813" s="250">
        <f>IF(N813="snížená",J813,0)</f>
        <v>0</v>
      </c>
      <c r="BG813" s="250">
        <f>IF(N813="zákl. přenesená",J813,0)</f>
        <v>0</v>
      </c>
      <c r="BH813" s="250">
        <f>IF(N813="sníž. přenesená",J813,0)</f>
        <v>0</v>
      </c>
      <c r="BI813" s="250">
        <f>IF(N813="nulová",J813,0)</f>
        <v>0</v>
      </c>
      <c r="BJ813" s="17" t="s">
        <v>87</v>
      </c>
      <c r="BK813" s="250">
        <f>ROUND(I813*H813,2)</f>
        <v>0</v>
      </c>
      <c r="BL813" s="17" t="s">
        <v>280</v>
      </c>
      <c r="BM813" s="249" t="s">
        <v>970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348</v>
      </c>
      <c r="G814" s="252"/>
      <c r="H814" s="256">
        <v>422.625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349</v>
      </c>
      <c r="G815" s="252"/>
      <c r="H815" s="256">
        <v>-56.866999999999997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388</v>
      </c>
      <c r="G816" s="252"/>
      <c r="H816" s="256">
        <v>164.36000000000001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350</v>
      </c>
      <c r="G817" s="252"/>
      <c r="H817" s="256">
        <v>123.97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3" customFormat="1">
      <c r="A818" s="13"/>
      <c r="B818" s="263"/>
      <c r="C818" s="264"/>
      <c r="D818" s="253" t="s">
        <v>241</v>
      </c>
      <c r="E818" s="265" t="s">
        <v>1</v>
      </c>
      <c r="F818" s="266" t="s">
        <v>243</v>
      </c>
      <c r="G818" s="264"/>
      <c r="H818" s="267">
        <v>654.08799999999997</v>
      </c>
      <c r="I818" s="268"/>
      <c r="J818" s="264"/>
      <c r="K818" s="264"/>
      <c r="L818" s="269"/>
      <c r="M818" s="270"/>
      <c r="N818" s="271"/>
      <c r="O818" s="271"/>
      <c r="P818" s="271"/>
      <c r="Q818" s="271"/>
      <c r="R818" s="271"/>
      <c r="S818" s="271"/>
      <c r="T818" s="27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3" t="s">
        <v>241</v>
      </c>
      <c r="AU818" s="273" t="s">
        <v>87</v>
      </c>
      <c r="AV818" s="13" t="s">
        <v>240</v>
      </c>
      <c r="AW818" s="13" t="s">
        <v>36</v>
      </c>
      <c r="AX818" s="13" t="s">
        <v>87</v>
      </c>
      <c r="AY818" s="273" t="s">
        <v>235</v>
      </c>
    </row>
    <row r="819" s="11" customFormat="1" ht="25.92" customHeight="1">
      <c r="A819" s="11"/>
      <c r="B819" s="223"/>
      <c r="C819" s="224"/>
      <c r="D819" s="225" t="s">
        <v>79</v>
      </c>
      <c r="E819" s="226" t="s">
        <v>549</v>
      </c>
      <c r="F819" s="226" t="s">
        <v>971</v>
      </c>
      <c r="G819" s="224"/>
      <c r="H819" s="224"/>
      <c r="I819" s="227"/>
      <c r="J819" s="228">
        <f>BK819</f>
        <v>0</v>
      </c>
      <c r="K819" s="224"/>
      <c r="L819" s="229"/>
      <c r="M819" s="230"/>
      <c r="N819" s="231"/>
      <c r="O819" s="231"/>
      <c r="P819" s="232">
        <f>SUM(P820:P824)</f>
        <v>0</v>
      </c>
      <c r="Q819" s="231"/>
      <c r="R819" s="232">
        <f>SUM(R820:R824)</f>
        <v>0.76152839999999999</v>
      </c>
      <c r="S819" s="231"/>
      <c r="T819" s="233">
        <f>SUM(T820:T824)</f>
        <v>0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R819" s="234" t="s">
        <v>87</v>
      </c>
      <c r="AT819" s="235" t="s">
        <v>79</v>
      </c>
      <c r="AU819" s="235" t="s">
        <v>80</v>
      </c>
      <c r="AY819" s="234" t="s">
        <v>235</v>
      </c>
      <c r="BK819" s="236">
        <f>SUM(BK820:BK824)</f>
        <v>0</v>
      </c>
    </row>
    <row r="820" s="2" customFormat="1" ht="16.5" customHeight="1">
      <c r="A820" s="38"/>
      <c r="B820" s="39"/>
      <c r="C820" s="237" t="s">
        <v>972</v>
      </c>
      <c r="D820" s="237" t="s">
        <v>236</v>
      </c>
      <c r="E820" s="238" t="s">
        <v>973</v>
      </c>
      <c r="F820" s="239" t="s">
        <v>974</v>
      </c>
      <c r="G820" s="240" t="s">
        <v>265</v>
      </c>
      <c r="H820" s="241">
        <v>481.98000000000002</v>
      </c>
      <c r="I820" s="242"/>
      <c r="J820" s="243">
        <f>ROUND(I820*H820,2)</f>
        <v>0</v>
      </c>
      <c r="K820" s="244"/>
      <c r="L820" s="44"/>
      <c r="M820" s="245" t="s">
        <v>1</v>
      </c>
      <c r="N820" s="246" t="s">
        <v>45</v>
      </c>
      <c r="O820" s="91"/>
      <c r="P820" s="247">
        <f>O820*H820</f>
        <v>0</v>
      </c>
      <c r="Q820" s="247">
        <v>0.00158</v>
      </c>
      <c r="R820" s="247">
        <f>Q820*H820</f>
        <v>0.76152839999999999</v>
      </c>
      <c r="S820" s="247">
        <v>0</v>
      </c>
      <c r="T820" s="248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9" t="s">
        <v>240</v>
      </c>
      <c r="AT820" s="249" t="s">
        <v>236</v>
      </c>
      <c r="AU820" s="249" t="s">
        <v>87</v>
      </c>
      <c r="AY820" s="17" t="s">
        <v>235</v>
      </c>
      <c r="BE820" s="250">
        <f>IF(N820="základní",J820,0)</f>
        <v>0</v>
      </c>
      <c r="BF820" s="250">
        <f>IF(N820="snížená",J820,0)</f>
        <v>0</v>
      </c>
      <c r="BG820" s="250">
        <f>IF(N820="zákl. přenesená",J820,0)</f>
        <v>0</v>
      </c>
      <c r="BH820" s="250">
        <f>IF(N820="sníž. přenesená",J820,0)</f>
        <v>0</v>
      </c>
      <c r="BI820" s="250">
        <f>IF(N820="nulová",J820,0)</f>
        <v>0</v>
      </c>
      <c r="BJ820" s="17" t="s">
        <v>87</v>
      </c>
      <c r="BK820" s="250">
        <f>ROUND(I820*H820,2)</f>
        <v>0</v>
      </c>
      <c r="BL820" s="17" t="s">
        <v>240</v>
      </c>
      <c r="BM820" s="249" t="s">
        <v>975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976</v>
      </c>
      <c r="G821" s="252"/>
      <c r="H821" s="256">
        <v>45.600000000000001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2" customFormat="1">
      <c r="A822" s="12"/>
      <c r="B822" s="251"/>
      <c r="C822" s="252"/>
      <c r="D822" s="253" t="s">
        <v>241</v>
      </c>
      <c r="E822" s="254" t="s">
        <v>1</v>
      </c>
      <c r="F822" s="255" t="s">
        <v>977</v>
      </c>
      <c r="G822" s="252"/>
      <c r="H822" s="256">
        <v>286.32999999999998</v>
      </c>
      <c r="I822" s="257"/>
      <c r="J822" s="252"/>
      <c r="K822" s="252"/>
      <c r="L822" s="258"/>
      <c r="M822" s="259"/>
      <c r="N822" s="260"/>
      <c r="O822" s="260"/>
      <c r="P822" s="260"/>
      <c r="Q822" s="260"/>
      <c r="R822" s="260"/>
      <c r="S822" s="260"/>
      <c r="T822" s="26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62" t="s">
        <v>241</v>
      </c>
      <c r="AU822" s="262" t="s">
        <v>87</v>
      </c>
      <c r="AV822" s="12" t="s">
        <v>89</v>
      </c>
      <c r="AW822" s="12" t="s">
        <v>36</v>
      </c>
      <c r="AX822" s="12" t="s">
        <v>80</v>
      </c>
      <c r="AY822" s="262" t="s">
        <v>235</v>
      </c>
    </row>
    <row r="823" s="12" customFormat="1">
      <c r="A823" s="12"/>
      <c r="B823" s="251"/>
      <c r="C823" s="252"/>
      <c r="D823" s="253" t="s">
        <v>241</v>
      </c>
      <c r="E823" s="254" t="s">
        <v>1</v>
      </c>
      <c r="F823" s="255" t="s">
        <v>978</v>
      </c>
      <c r="G823" s="252"/>
      <c r="H823" s="256">
        <v>150.05000000000001</v>
      </c>
      <c r="I823" s="257"/>
      <c r="J823" s="252"/>
      <c r="K823" s="252"/>
      <c r="L823" s="258"/>
      <c r="M823" s="259"/>
      <c r="N823" s="260"/>
      <c r="O823" s="260"/>
      <c r="P823" s="260"/>
      <c r="Q823" s="260"/>
      <c r="R823" s="260"/>
      <c r="S823" s="260"/>
      <c r="T823" s="26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62" t="s">
        <v>241</v>
      </c>
      <c r="AU823" s="262" t="s">
        <v>87</v>
      </c>
      <c r="AV823" s="12" t="s">
        <v>89</v>
      </c>
      <c r="AW823" s="12" t="s">
        <v>36</v>
      </c>
      <c r="AX823" s="12" t="s">
        <v>80</v>
      </c>
      <c r="AY823" s="262" t="s">
        <v>235</v>
      </c>
    </row>
    <row r="824" s="13" customFormat="1">
      <c r="A824" s="13"/>
      <c r="B824" s="263"/>
      <c r="C824" s="264"/>
      <c r="D824" s="253" t="s">
        <v>241</v>
      </c>
      <c r="E824" s="265" t="s">
        <v>1</v>
      </c>
      <c r="F824" s="266" t="s">
        <v>243</v>
      </c>
      <c r="G824" s="264"/>
      <c r="H824" s="267">
        <v>481.98000000000002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3" t="s">
        <v>241</v>
      </c>
      <c r="AU824" s="273" t="s">
        <v>87</v>
      </c>
      <c r="AV824" s="13" t="s">
        <v>240</v>
      </c>
      <c r="AW824" s="13" t="s">
        <v>36</v>
      </c>
      <c r="AX824" s="13" t="s">
        <v>87</v>
      </c>
      <c r="AY824" s="273" t="s">
        <v>235</v>
      </c>
    </row>
    <row r="825" s="11" customFormat="1" ht="25.92" customHeight="1">
      <c r="A825" s="11"/>
      <c r="B825" s="223"/>
      <c r="C825" s="224"/>
      <c r="D825" s="225" t="s">
        <v>79</v>
      </c>
      <c r="E825" s="226" t="s">
        <v>794</v>
      </c>
      <c r="F825" s="226" t="s">
        <v>979</v>
      </c>
      <c r="G825" s="224"/>
      <c r="H825" s="224"/>
      <c r="I825" s="227"/>
      <c r="J825" s="228">
        <f>BK825</f>
        <v>0</v>
      </c>
      <c r="K825" s="224"/>
      <c r="L825" s="229"/>
      <c r="M825" s="230"/>
      <c r="N825" s="231"/>
      <c r="O825" s="231"/>
      <c r="P825" s="232">
        <f>SUM(P826:P864)</f>
        <v>0</v>
      </c>
      <c r="Q825" s="231"/>
      <c r="R825" s="232">
        <f>SUM(R826:R864)</f>
        <v>0.081559199999999998</v>
      </c>
      <c r="S825" s="231"/>
      <c r="T825" s="233">
        <f>SUM(T826:T864)</f>
        <v>0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R825" s="234" t="s">
        <v>87</v>
      </c>
      <c r="AT825" s="235" t="s">
        <v>79</v>
      </c>
      <c r="AU825" s="235" t="s">
        <v>80</v>
      </c>
      <c r="AY825" s="234" t="s">
        <v>235</v>
      </c>
      <c r="BK825" s="236">
        <f>SUM(BK826:BK864)</f>
        <v>0</v>
      </c>
    </row>
    <row r="826" s="2" customFormat="1" ht="16.5" customHeight="1">
      <c r="A826" s="38"/>
      <c r="B826" s="39"/>
      <c r="C826" s="237" t="s">
        <v>629</v>
      </c>
      <c r="D826" s="237" t="s">
        <v>236</v>
      </c>
      <c r="E826" s="238" t="s">
        <v>980</v>
      </c>
      <c r="F826" s="239" t="s">
        <v>981</v>
      </c>
      <c r="G826" s="240" t="s">
        <v>265</v>
      </c>
      <c r="H826" s="241">
        <v>168.75999999999999</v>
      </c>
      <c r="I826" s="242"/>
      <c r="J826" s="243">
        <f>ROUND(I826*H826,2)</f>
        <v>0</v>
      </c>
      <c r="K826" s="244"/>
      <c r="L826" s="44"/>
      <c r="M826" s="245" t="s">
        <v>1</v>
      </c>
      <c r="N826" s="246" t="s">
        <v>45</v>
      </c>
      <c r="O826" s="91"/>
      <c r="P826" s="247">
        <f>O826*H826</f>
        <v>0</v>
      </c>
      <c r="Q826" s="247">
        <v>0</v>
      </c>
      <c r="R826" s="247">
        <f>Q826*H826</f>
        <v>0</v>
      </c>
      <c r="S826" s="247">
        <v>0</v>
      </c>
      <c r="T826" s="24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49" t="s">
        <v>240</v>
      </c>
      <c r="AT826" s="249" t="s">
        <v>236</v>
      </c>
      <c r="AU826" s="249" t="s">
        <v>87</v>
      </c>
      <c r="AY826" s="17" t="s">
        <v>235</v>
      </c>
      <c r="BE826" s="250">
        <f>IF(N826="základní",J826,0)</f>
        <v>0</v>
      </c>
      <c r="BF826" s="250">
        <f>IF(N826="snížená",J826,0)</f>
        <v>0</v>
      </c>
      <c r="BG826" s="250">
        <f>IF(N826="zákl. přenesená",J826,0)</f>
        <v>0</v>
      </c>
      <c r="BH826" s="250">
        <f>IF(N826="sníž. přenesená",J826,0)</f>
        <v>0</v>
      </c>
      <c r="BI826" s="250">
        <f>IF(N826="nulová",J826,0)</f>
        <v>0</v>
      </c>
      <c r="BJ826" s="17" t="s">
        <v>87</v>
      </c>
      <c r="BK826" s="250">
        <f>ROUND(I826*H826,2)</f>
        <v>0</v>
      </c>
      <c r="BL826" s="17" t="s">
        <v>240</v>
      </c>
      <c r="BM826" s="249" t="s">
        <v>982</v>
      </c>
    </row>
    <row r="827" s="2" customFormat="1">
      <c r="A827" s="38"/>
      <c r="B827" s="39"/>
      <c r="C827" s="40"/>
      <c r="D827" s="253" t="s">
        <v>248</v>
      </c>
      <c r="E827" s="40"/>
      <c r="F827" s="274" t="s">
        <v>983</v>
      </c>
      <c r="G827" s="40"/>
      <c r="H827" s="40"/>
      <c r="I827" s="155"/>
      <c r="J827" s="40"/>
      <c r="K827" s="40"/>
      <c r="L827" s="44"/>
      <c r="M827" s="275"/>
      <c r="N827" s="276"/>
      <c r="O827" s="91"/>
      <c r="P827" s="91"/>
      <c r="Q827" s="91"/>
      <c r="R827" s="91"/>
      <c r="S827" s="91"/>
      <c r="T827" s="92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248</v>
      </c>
      <c r="AU827" s="17" t="s">
        <v>87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984</v>
      </c>
      <c r="G828" s="252"/>
      <c r="H828" s="256">
        <v>168.75999999999999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3" customFormat="1">
      <c r="A829" s="13"/>
      <c r="B829" s="263"/>
      <c r="C829" s="264"/>
      <c r="D829" s="253" t="s">
        <v>241</v>
      </c>
      <c r="E829" s="265" t="s">
        <v>1</v>
      </c>
      <c r="F829" s="266" t="s">
        <v>243</v>
      </c>
      <c r="G829" s="264"/>
      <c r="H829" s="267">
        <v>168.75999999999999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3" t="s">
        <v>241</v>
      </c>
      <c r="AU829" s="273" t="s">
        <v>87</v>
      </c>
      <c r="AV829" s="13" t="s">
        <v>240</v>
      </c>
      <c r="AW829" s="13" t="s">
        <v>36</v>
      </c>
      <c r="AX829" s="13" t="s">
        <v>87</v>
      </c>
      <c r="AY829" s="273" t="s">
        <v>235</v>
      </c>
    </row>
    <row r="830" s="2" customFormat="1" ht="16.5" customHeight="1">
      <c r="A830" s="38"/>
      <c r="B830" s="39"/>
      <c r="C830" s="237" t="s">
        <v>985</v>
      </c>
      <c r="D830" s="237" t="s">
        <v>236</v>
      </c>
      <c r="E830" s="238" t="s">
        <v>986</v>
      </c>
      <c r="F830" s="239" t="s">
        <v>987</v>
      </c>
      <c r="G830" s="240" t="s">
        <v>265</v>
      </c>
      <c r="H830" s="241">
        <v>481.98000000000002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4.0000000000000003E-05</v>
      </c>
      <c r="R830" s="247">
        <f>Q830*H830</f>
        <v>0.019279200000000003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240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240</v>
      </c>
      <c r="BM830" s="249" t="s">
        <v>988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976</v>
      </c>
      <c r="G831" s="252"/>
      <c r="H831" s="256">
        <v>45.600000000000001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977</v>
      </c>
      <c r="G832" s="252"/>
      <c r="H832" s="256">
        <v>286.32999999999998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978</v>
      </c>
      <c r="G833" s="252"/>
      <c r="H833" s="256">
        <v>150.05000000000001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3" customFormat="1">
      <c r="A834" s="13"/>
      <c r="B834" s="263"/>
      <c r="C834" s="264"/>
      <c r="D834" s="253" t="s">
        <v>241</v>
      </c>
      <c r="E834" s="265" t="s">
        <v>1</v>
      </c>
      <c r="F834" s="266" t="s">
        <v>243</v>
      </c>
      <c r="G834" s="264"/>
      <c r="H834" s="267">
        <v>481.98000000000002</v>
      </c>
      <c r="I834" s="268"/>
      <c r="J834" s="264"/>
      <c r="K834" s="264"/>
      <c r="L834" s="269"/>
      <c r="M834" s="270"/>
      <c r="N834" s="271"/>
      <c r="O834" s="271"/>
      <c r="P834" s="271"/>
      <c r="Q834" s="271"/>
      <c r="R834" s="271"/>
      <c r="S834" s="271"/>
      <c r="T834" s="27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3" t="s">
        <v>241</v>
      </c>
      <c r="AU834" s="273" t="s">
        <v>87</v>
      </c>
      <c r="AV834" s="13" t="s">
        <v>240</v>
      </c>
      <c r="AW834" s="13" t="s">
        <v>36</v>
      </c>
      <c r="AX834" s="13" t="s">
        <v>87</v>
      </c>
      <c r="AY834" s="273" t="s">
        <v>235</v>
      </c>
    </row>
    <row r="835" s="2" customFormat="1" ht="16.5" customHeight="1">
      <c r="A835" s="38"/>
      <c r="B835" s="39"/>
      <c r="C835" s="237" t="s">
        <v>632</v>
      </c>
      <c r="D835" s="237" t="s">
        <v>236</v>
      </c>
      <c r="E835" s="238" t="s">
        <v>989</v>
      </c>
      <c r="F835" s="239" t="s">
        <v>990</v>
      </c>
      <c r="G835" s="240" t="s">
        <v>671</v>
      </c>
      <c r="H835" s="241">
        <v>30</v>
      </c>
      <c r="I835" s="242"/>
      <c r="J835" s="243">
        <f>ROUND(I835*H835,2)</f>
        <v>0</v>
      </c>
      <c r="K835" s="244"/>
      <c r="L835" s="44"/>
      <c r="M835" s="245" t="s">
        <v>1</v>
      </c>
      <c r="N835" s="246" t="s">
        <v>45</v>
      </c>
      <c r="O835" s="91"/>
      <c r="P835" s="247">
        <f>O835*H835</f>
        <v>0</v>
      </c>
      <c r="Q835" s="247">
        <v>0</v>
      </c>
      <c r="R835" s="247">
        <f>Q835*H835</f>
        <v>0</v>
      </c>
      <c r="S835" s="247">
        <v>0</v>
      </c>
      <c r="T835" s="248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9" t="s">
        <v>240</v>
      </c>
      <c r="AT835" s="249" t="s">
        <v>236</v>
      </c>
      <c r="AU835" s="249" t="s">
        <v>87</v>
      </c>
      <c r="AY835" s="17" t="s">
        <v>235</v>
      </c>
      <c r="BE835" s="250">
        <f>IF(N835="základní",J835,0)</f>
        <v>0</v>
      </c>
      <c r="BF835" s="250">
        <f>IF(N835="snížená",J835,0)</f>
        <v>0</v>
      </c>
      <c r="BG835" s="250">
        <f>IF(N835="zákl. přenesená",J835,0)</f>
        <v>0</v>
      </c>
      <c r="BH835" s="250">
        <f>IF(N835="sníž. přenesená",J835,0)</f>
        <v>0</v>
      </c>
      <c r="BI835" s="250">
        <f>IF(N835="nulová",J835,0)</f>
        <v>0</v>
      </c>
      <c r="BJ835" s="17" t="s">
        <v>87</v>
      </c>
      <c r="BK835" s="250">
        <f>ROUND(I835*H835,2)</f>
        <v>0</v>
      </c>
      <c r="BL835" s="17" t="s">
        <v>240</v>
      </c>
      <c r="BM835" s="249" t="s">
        <v>991</v>
      </c>
    </row>
    <row r="836" s="2" customFormat="1">
      <c r="A836" s="38"/>
      <c r="B836" s="39"/>
      <c r="C836" s="40"/>
      <c r="D836" s="253" t="s">
        <v>248</v>
      </c>
      <c r="E836" s="40"/>
      <c r="F836" s="274" t="s">
        <v>992</v>
      </c>
      <c r="G836" s="40"/>
      <c r="H836" s="40"/>
      <c r="I836" s="155"/>
      <c r="J836" s="40"/>
      <c r="K836" s="40"/>
      <c r="L836" s="44"/>
      <c r="M836" s="275"/>
      <c r="N836" s="276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248</v>
      </c>
      <c r="AU836" s="17" t="s">
        <v>87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993</v>
      </c>
      <c r="G837" s="252"/>
      <c r="H837" s="256">
        <v>10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994</v>
      </c>
      <c r="G838" s="252"/>
      <c r="H838" s="256">
        <v>20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3" customFormat="1">
      <c r="A839" s="13"/>
      <c r="B839" s="263"/>
      <c r="C839" s="264"/>
      <c r="D839" s="253" t="s">
        <v>241</v>
      </c>
      <c r="E839" s="265" t="s">
        <v>1</v>
      </c>
      <c r="F839" s="266" t="s">
        <v>243</v>
      </c>
      <c r="G839" s="264"/>
      <c r="H839" s="267">
        <v>30</v>
      </c>
      <c r="I839" s="268"/>
      <c r="J839" s="264"/>
      <c r="K839" s="264"/>
      <c r="L839" s="269"/>
      <c r="M839" s="270"/>
      <c r="N839" s="271"/>
      <c r="O839" s="271"/>
      <c r="P839" s="271"/>
      <c r="Q839" s="271"/>
      <c r="R839" s="271"/>
      <c r="S839" s="271"/>
      <c r="T839" s="27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73" t="s">
        <v>241</v>
      </c>
      <c r="AU839" s="273" t="s">
        <v>87</v>
      </c>
      <c r="AV839" s="13" t="s">
        <v>240</v>
      </c>
      <c r="AW839" s="13" t="s">
        <v>36</v>
      </c>
      <c r="AX839" s="13" t="s">
        <v>87</v>
      </c>
      <c r="AY839" s="273" t="s">
        <v>235</v>
      </c>
    </row>
    <row r="840" s="2" customFormat="1" ht="16.5" customHeight="1">
      <c r="A840" s="38"/>
      <c r="B840" s="39"/>
      <c r="C840" s="237" t="s">
        <v>995</v>
      </c>
      <c r="D840" s="237" t="s">
        <v>236</v>
      </c>
      <c r="E840" s="238" t="s">
        <v>996</v>
      </c>
      <c r="F840" s="239" t="s">
        <v>997</v>
      </c>
      <c r="G840" s="240" t="s">
        <v>239</v>
      </c>
      <c r="H840" s="241">
        <v>6</v>
      </c>
      <c r="I840" s="242"/>
      <c r="J840" s="243">
        <f>ROUND(I840*H840,2)</f>
        <v>0</v>
      </c>
      <c r="K840" s="244"/>
      <c r="L840" s="44"/>
      <c r="M840" s="245" t="s">
        <v>1</v>
      </c>
      <c r="N840" s="246" t="s">
        <v>45</v>
      </c>
      <c r="O840" s="91"/>
      <c r="P840" s="247">
        <f>O840*H840</f>
        <v>0</v>
      </c>
      <c r="Q840" s="247">
        <v>4.0000000000000003E-05</v>
      </c>
      <c r="R840" s="247">
        <f>Q840*H840</f>
        <v>0.00024000000000000003</v>
      </c>
      <c r="S840" s="247">
        <v>0</v>
      </c>
      <c r="T840" s="248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49" t="s">
        <v>240</v>
      </c>
      <c r="AT840" s="249" t="s">
        <v>236</v>
      </c>
      <c r="AU840" s="249" t="s">
        <v>87</v>
      </c>
      <c r="AY840" s="17" t="s">
        <v>235</v>
      </c>
      <c r="BE840" s="250">
        <f>IF(N840="základní",J840,0)</f>
        <v>0</v>
      </c>
      <c r="BF840" s="250">
        <f>IF(N840="snížená",J840,0)</f>
        <v>0</v>
      </c>
      <c r="BG840" s="250">
        <f>IF(N840="zákl. přenesená",J840,0)</f>
        <v>0</v>
      </c>
      <c r="BH840" s="250">
        <f>IF(N840="sníž. přenesená",J840,0)</f>
        <v>0</v>
      </c>
      <c r="BI840" s="250">
        <f>IF(N840="nulová",J840,0)</f>
        <v>0</v>
      </c>
      <c r="BJ840" s="17" t="s">
        <v>87</v>
      </c>
      <c r="BK840" s="250">
        <f>ROUND(I840*H840,2)</f>
        <v>0</v>
      </c>
      <c r="BL840" s="17" t="s">
        <v>240</v>
      </c>
      <c r="BM840" s="249" t="s">
        <v>998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999</v>
      </c>
      <c r="G841" s="252"/>
      <c r="H841" s="256">
        <v>6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3" customFormat="1">
      <c r="A842" s="13"/>
      <c r="B842" s="263"/>
      <c r="C842" s="264"/>
      <c r="D842" s="253" t="s">
        <v>241</v>
      </c>
      <c r="E842" s="265" t="s">
        <v>1</v>
      </c>
      <c r="F842" s="266" t="s">
        <v>243</v>
      </c>
      <c r="G842" s="264"/>
      <c r="H842" s="267">
        <v>6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3" t="s">
        <v>241</v>
      </c>
      <c r="AU842" s="273" t="s">
        <v>87</v>
      </c>
      <c r="AV842" s="13" t="s">
        <v>240</v>
      </c>
      <c r="AW842" s="13" t="s">
        <v>36</v>
      </c>
      <c r="AX842" s="13" t="s">
        <v>87</v>
      </c>
      <c r="AY842" s="273" t="s">
        <v>235</v>
      </c>
    </row>
    <row r="843" s="2" customFormat="1" ht="16.5" customHeight="1">
      <c r="A843" s="38"/>
      <c r="B843" s="39"/>
      <c r="C843" s="237" t="s">
        <v>635</v>
      </c>
      <c r="D843" s="237" t="s">
        <v>236</v>
      </c>
      <c r="E843" s="238" t="s">
        <v>1000</v>
      </c>
      <c r="F843" s="239" t="s">
        <v>1001</v>
      </c>
      <c r="G843" s="240" t="s">
        <v>671</v>
      </c>
      <c r="H843" s="241">
        <v>6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0</v>
      </c>
      <c r="R843" s="247">
        <f>Q843*H843</f>
        <v>0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1002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999</v>
      </c>
      <c r="G844" s="252"/>
      <c r="H844" s="256">
        <v>6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3" customFormat="1">
      <c r="A845" s="13"/>
      <c r="B845" s="263"/>
      <c r="C845" s="264"/>
      <c r="D845" s="253" t="s">
        <v>241</v>
      </c>
      <c r="E845" s="265" t="s">
        <v>1</v>
      </c>
      <c r="F845" s="266" t="s">
        <v>243</v>
      </c>
      <c r="G845" s="264"/>
      <c r="H845" s="267">
        <v>6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73" t="s">
        <v>241</v>
      </c>
      <c r="AU845" s="273" t="s">
        <v>87</v>
      </c>
      <c r="AV845" s="13" t="s">
        <v>240</v>
      </c>
      <c r="AW845" s="13" t="s">
        <v>36</v>
      </c>
      <c r="AX845" s="13" t="s">
        <v>87</v>
      </c>
      <c r="AY845" s="273" t="s">
        <v>235</v>
      </c>
    </row>
    <row r="846" s="2" customFormat="1" ht="16.5" customHeight="1">
      <c r="A846" s="38"/>
      <c r="B846" s="39"/>
      <c r="C846" s="237" t="s">
        <v>1003</v>
      </c>
      <c r="D846" s="237" t="s">
        <v>236</v>
      </c>
      <c r="E846" s="238" t="s">
        <v>1004</v>
      </c>
      <c r="F846" s="239" t="s">
        <v>1005</v>
      </c>
      <c r="G846" s="240" t="s">
        <v>239</v>
      </c>
      <c r="H846" s="241">
        <v>4</v>
      </c>
      <c r="I846" s="242"/>
      <c r="J846" s="243">
        <f>ROUND(I846*H846,2)</f>
        <v>0</v>
      </c>
      <c r="K846" s="244"/>
      <c r="L846" s="44"/>
      <c r="M846" s="245" t="s">
        <v>1</v>
      </c>
      <c r="N846" s="246" t="s">
        <v>45</v>
      </c>
      <c r="O846" s="91"/>
      <c r="P846" s="247">
        <f>O846*H846</f>
        <v>0</v>
      </c>
      <c r="Q846" s="247">
        <v>1.0000000000000001E-05</v>
      </c>
      <c r="R846" s="247">
        <f>Q846*H846</f>
        <v>4.0000000000000003E-05</v>
      </c>
      <c r="S846" s="247">
        <v>0</v>
      </c>
      <c r="T846" s="248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49" t="s">
        <v>240</v>
      </c>
      <c r="AT846" s="249" t="s">
        <v>236</v>
      </c>
      <c r="AU846" s="249" t="s">
        <v>87</v>
      </c>
      <c r="AY846" s="17" t="s">
        <v>235</v>
      </c>
      <c r="BE846" s="250">
        <f>IF(N846="základní",J846,0)</f>
        <v>0</v>
      </c>
      <c r="BF846" s="250">
        <f>IF(N846="snížená",J846,0)</f>
        <v>0</v>
      </c>
      <c r="BG846" s="250">
        <f>IF(N846="zákl. přenesená",J846,0)</f>
        <v>0</v>
      </c>
      <c r="BH846" s="250">
        <f>IF(N846="sníž. přenesená",J846,0)</f>
        <v>0</v>
      </c>
      <c r="BI846" s="250">
        <f>IF(N846="nulová",J846,0)</f>
        <v>0</v>
      </c>
      <c r="BJ846" s="17" t="s">
        <v>87</v>
      </c>
      <c r="BK846" s="250">
        <f>ROUND(I846*H846,2)</f>
        <v>0</v>
      </c>
      <c r="BL846" s="17" t="s">
        <v>240</v>
      </c>
      <c r="BM846" s="249" t="s">
        <v>1006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1007</v>
      </c>
      <c r="G847" s="252"/>
      <c r="H847" s="256">
        <v>1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560</v>
      </c>
      <c r="G848" s="252"/>
      <c r="H848" s="256">
        <v>3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3" customFormat="1">
      <c r="A849" s="13"/>
      <c r="B849" s="263"/>
      <c r="C849" s="264"/>
      <c r="D849" s="253" t="s">
        <v>241</v>
      </c>
      <c r="E849" s="265" t="s">
        <v>1</v>
      </c>
      <c r="F849" s="266" t="s">
        <v>243</v>
      </c>
      <c r="G849" s="264"/>
      <c r="H849" s="267">
        <v>4</v>
      </c>
      <c r="I849" s="268"/>
      <c r="J849" s="264"/>
      <c r="K849" s="264"/>
      <c r="L849" s="269"/>
      <c r="M849" s="270"/>
      <c r="N849" s="271"/>
      <c r="O849" s="271"/>
      <c r="P849" s="271"/>
      <c r="Q849" s="271"/>
      <c r="R849" s="271"/>
      <c r="S849" s="271"/>
      <c r="T849" s="27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3" t="s">
        <v>241</v>
      </c>
      <c r="AU849" s="273" t="s">
        <v>87</v>
      </c>
      <c r="AV849" s="13" t="s">
        <v>240</v>
      </c>
      <c r="AW849" s="13" t="s">
        <v>36</v>
      </c>
      <c r="AX849" s="13" t="s">
        <v>87</v>
      </c>
      <c r="AY849" s="273" t="s">
        <v>235</v>
      </c>
    </row>
    <row r="850" s="2" customFormat="1" ht="16.5" customHeight="1">
      <c r="A850" s="38"/>
      <c r="B850" s="39"/>
      <c r="C850" s="237" t="s">
        <v>639</v>
      </c>
      <c r="D850" s="237" t="s">
        <v>236</v>
      </c>
      <c r="E850" s="238" t="s">
        <v>1008</v>
      </c>
      <c r="F850" s="239" t="s">
        <v>1009</v>
      </c>
      <c r="G850" s="240" t="s">
        <v>239</v>
      </c>
      <c r="H850" s="241">
        <v>4</v>
      </c>
      <c r="I850" s="242"/>
      <c r="J850" s="243">
        <f>ROUND(I850*H850,2)</f>
        <v>0</v>
      </c>
      <c r="K850" s="244"/>
      <c r="L850" s="44"/>
      <c r="M850" s="245" t="s">
        <v>1</v>
      </c>
      <c r="N850" s="246" t="s">
        <v>45</v>
      </c>
      <c r="O850" s="91"/>
      <c r="P850" s="247">
        <f>O850*H850</f>
        <v>0</v>
      </c>
      <c r="Q850" s="247">
        <v>0.0155</v>
      </c>
      <c r="R850" s="247">
        <f>Q850*H850</f>
        <v>0.062</v>
      </c>
      <c r="S850" s="247">
        <v>0</v>
      </c>
      <c r="T850" s="248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49" t="s">
        <v>240</v>
      </c>
      <c r="AT850" s="249" t="s">
        <v>236</v>
      </c>
      <c r="AU850" s="249" t="s">
        <v>87</v>
      </c>
      <c r="AY850" s="17" t="s">
        <v>235</v>
      </c>
      <c r="BE850" s="250">
        <f>IF(N850="základní",J850,0)</f>
        <v>0</v>
      </c>
      <c r="BF850" s="250">
        <f>IF(N850="snížená",J850,0)</f>
        <v>0</v>
      </c>
      <c r="BG850" s="250">
        <f>IF(N850="zákl. přenesená",J850,0)</f>
        <v>0</v>
      </c>
      <c r="BH850" s="250">
        <f>IF(N850="sníž. přenesená",J850,0)</f>
        <v>0</v>
      </c>
      <c r="BI850" s="250">
        <f>IF(N850="nulová",J850,0)</f>
        <v>0</v>
      </c>
      <c r="BJ850" s="17" t="s">
        <v>87</v>
      </c>
      <c r="BK850" s="250">
        <f>ROUND(I850*H850,2)</f>
        <v>0</v>
      </c>
      <c r="BL850" s="17" t="s">
        <v>240</v>
      </c>
      <c r="BM850" s="249" t="s">
        <v>1010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1007</v>
      </c>
      <c r="G851" s="252"/>
      <c r="H851" s="256">
        <v>1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560</v>
      </c>
      <c r="G852" s="252"/>
      <c r="H852" s="256">
        <v>3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3" customFormat="1">
      <c r="A853" s="13"/>
      <c r="B853" s="263"/>
      <c r="C853" s="264"/>
      <c r="D853" s="253" t="s">
        <v>241</v>
      </c>
      <c r="E853" s="265" t="s">
        <v>1</v>
      </c>
      <c r="F853" s="266" t="s">
        <v>243</v>
      </c>
      <c r="G853" s="264"/>
      <c r="H853" s="267">
        <v>4</v>
      </c>
      <c r="I853" s="268"/>
      <c r="J853" s="264"/>
      <c r="K853" s="264"/>
      <c r="L853" s="269"/>
      <c r="M853" s="270"/>
      <c r="N853" s="271"/>
      <c r="O853" s="271"/>
      <c r="P853" s="271"/>
      <c r="Q853" s="271"/>
      <c r="R853" s="271"/>
      <c r="S853" s="271"/>
      <c r="T853" s="27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73" t="s">
        <v>241</v>
      </c>
      <c r="AU853" s="273" t="s">
        <v>87</v>
      </c>
      <c r="AV853" s="13" t="s">
        <v>240</v>
      </c>
      <c r="AW853" s="13" t="s">
        <v>36</v>
      </c>
      <c r="AX853" s="13" t="s">
        <v>87</v>
      </c>
      <c r="AY853" s="273" t="s">
        <v>235</v>
      </c>
    </row>
    <row r="854" s="2" customFormat="1" ht="16.5" customHeight="1">
      <c r="A854" s="38"/>
      <c r="B854" s="39"/>
      <c r="C854" s="237" t="s">
        <v>1011</v>
      </c>
      <c r="D854" s="237" t="s">
        <v>236</v>
      </c>
      <c r="E854" s="238" t="s">
        <v>1012</v>
      </c>
      <c r="F854" s="239" t="s">
        <v>1013</v>
      </c>
      <c r="G854" s="240" t="s">
        <v>239</v>
      </c>
      <c r="H854" s="241">
        <v>4</v>
      </c>
      <c r="I854" s="242"/>
      <c r="J854" s="243">
        <f>ROUND(I854*H854,2)</f>
        <v>0</v>
      </c>
      <c r="K854" s="244"/>
      <c r="L854" s="44"/>
      <c r="M854" s="245" t="s">
        <v>1</v>
      </c>
      <c r="N854" s="246" t="s">
        <v>45</v>
      </c>
      <c r="O854" s="91"/>
      <c r="P854" s="247">
        <f>O854*H854</f>
        <v>0</v>
      </c>
      <c r="Q854" s="247">
        <v>0</v>
      </c>
      <c r="R854" s="247">
        <f>Q854*H854</f>
        <v>0</v>
      </c>
      <c r="S854" s="247">
        <v>0</v>
      </c>
      <c r="T854" s="248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49" t="s">
        <v>240</v>
      </c>
      <c r="AT854" s="249" t="s">
        <v>236</v>
      </c>
      <c r="AU854" s="249" t="s">
        <v>87</v>
      </c>
      <c r="AY854" s="17" t="s">
        <v>235</v>
      </c>
      <c r="BE854" s="250">
        <f>IF(N854="základní",J854,0)</f>
        <v>0</v>
      </c>
      <c r="BF854" s="250">
        <f>IF(N854="snížená",J854,0)</f>
        <v>0</v>
      </c>
      <c r="BG854" s="250">
        <f>IF(N854="zákl. přenesená",J854,0)</f>
        <v>0</v>
      </c>
      <c r="BH854" s="250">
        <f>IF(N854="sníž. přenesená",J854,0)</f>
        <v>0</v>
      </c>
      <c r="BI854" s="250">
        <f>IF(N854="nulová",J854,0)</f>
        <v>0</v>
      </c>
      <c r="BJ854" s="17" t="s">
        <v>87</v>
      </c>
      <c r="BK854" s="250">
        <f>ROUND(I854*H854,2)</f>
        <v>0</v>
      </c>
      <c r="BL854" s="17" t="s">
        <v>240</v>
      </c>
      <c r="BM854" s="249" t="s">
        <v>1014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1007</v>
      </c>
      <c r="G855" s="252"/>
      <c r="H855" s="256">
        <v>1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560</v>
      </c>
      <c r="G856" s="252"/>
      <c r="H856" s="256">
        <v>3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3" customFormat="1">
      <c r="A857" s="13"/>
      <c r="B857" s="263"/>
      <c r="C857" s="264"/>
      <c r="D857" s="253" t="s">
        <v>241</v>
      </c>
      <c r="E857" s="265" t="s">
        <v>1</v>
      </c>
      <c r="F857" s="266" t="s">
        <v>243</v>
      </c>
      <c r="G857" s="264"/>
      <c r="H857" s="267">
        <v>4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3" t="s">
        <v>241</v>
      </c>
      <c r="AU857" s="273" t="s">
        <v>87</v>
      </c>
      <c r="AV857" s="13" t="s">
        <v>240</v>
      </c>
      <c r="AW857" s="13" t="s">
        <v>36</v>
      </c>
      <c r="AX857" s="13" t="s">
        <v>87</v>
      </c>
      <c r="AY857" s="273" t="s">
        <v>235</v>
      </c>
    </row>
    <row r="858" s="2" customFormat="1" ht="16.5" customHeight="1">
      <c r="A858" s="38"/>
      <c r="B858" s="39"/>
      <c r="C858" s="237" t="s">
        <v>642</v>
      </c>
      <c r="D858" s="237" t="s">
        <v>236</v>
      </c>
      <c r="E858" s="238" t="s">
        <v>1015</v>
      </c>
      <c r="F858" s="239" t="s">
        <v>1016</v>
      </c>
      <c r="G858" s="240" t="s">
        <v>239</v>
      </c>
      <c r="H858" s="241">
        <v>2</v>
      </c>
      <c r="I858" s="242"/>
      <c r="J858" s="243">
        <f>ROUND(I858*H858,2)</f>
        <v>0</v>
      </c>
      <c r="K858" s="244"/>
      <c r="L858" s="44"/>
      <c r="M858" s="245" t="s">
        <v>1</v>
      </c>
      <c r="N858" s="246" t="s">
        <v>45</v>
      </c>
      <c r="O858" s="91"/>
      <c r="P858" s="247">
        <f>O858*H858</f>
        <v>0</v>
      </c>
      <c r="Q858" s="247">
        <v>0</v>
      </c>
      <c r="R858" s="247">
        <f>Q858*H858</f>
        <v>0</v>
      </c>
      <c r="S858" s="247">
        <v>0</v>
      </c>
      <c r="T858" s="248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9" t="s">
        <v>240</v>
      </c>
      <c r="AT858" s="249" t="s">
        <v>236</v>
      </c>
      <c r="AU858" s="249" t="s">
        <v>87</v>
      </c>
      <c r="AY858" s="17" t="s">
        <v>235</v>
      </c>
      <c r="BE858" s="250">
        <f>IF(N858="základní",J858,0)</f>
        <v>0</v>
      </c>
      <c r="BF858" s="250">
        <f>IF(N858="snížená",J858,0)</f>
        <v>0</v>
      </c>
      <c r="BG858" s="250">
        <f>IF(N858="zákl. přenesená",J858,0)</f>
        <v>0</v>
      </c>
      <c r="BH858" s="250">
        <f>IF(N858="sníž. přenesená",J858,0)</f>
        <v>0</v>
      </c>
      <c r="BI858" s="250">
        <f>IF(N858="nulová",J858,0)</f>
        <v>0</v>
      </c>
      <c r="BJ858" s="17" t="s">
        <v>87</v>
      </c>
      <c r="BK858" s="250">
        <f>ROUND(I858*H858,2)</f>
        <v>0</v>
      </c>
      <c r="BL858" s="17" t="s">
        <v>240</v>
      </c>
      <c r="BM858" s="249" t="s">
        <v>1017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89</v>
      </c>
      <c r="G859" s="252"/>
      <c r="H859" s="256">
        <v>2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3" customFormat="1">
      <c r="A860" s="13"/>
      <c r="B860" s="263"/>
      <c r="C860" s="264"/>
      <c r="D860" s="253" t="s">
        <v>241</v>
      </c>
      <c r="E860" s="265" t="s">
        <v>1</v>
      </c>
      <c r="F860" s="266" t="s">
        <v>243</v>
      </c>
      <c r="G860" s="264"/>
      <c r="H860" s="267">
        <v>2</v>
      </c>
      <c r="I860" s="268"/>
      <c r="J860" s="264"/>
      <c r="K860" s="264"/>
      <c r="L860" s="269"/>
      <c r="M860" s="270"/>
      <c r="N860" s="271"/>
      <c r="O860" s="271"/>
      <c r="P860" s="271"/>
      <c r="Q860" s="271"/>
      <c r="R860" s="271"/>
      <c r="S860" s="271"/>
      <c r="T860" s="27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73" t="s">
        <v>241</v>
      </c>
      <c r="AU860" s="273" t="s">
        <v>87</v>
      </c>
      <c r="AV860" s="13" t="s">
        <v>240</v>
      </c>
      <c r="AW860" s="13" t="s">
        <v>36</v>
      </c>
      <c r="AX860" s="13" t="s">
        <v>87</v>
      </c>
      <c r="AY860" s="273" t="s">
        <v>235</v>
      </c>
    </row>
    <row r="861" s="2" customFormat="1" ht="21.75" customHeight="1">
      <c r="A861" s="38"/>
      <c r="B861" s="39"/>
      <c r="C861" s="237" t="s">
        <v>1018</v>
      </c>
      <c r="D861" s="237" t="s">
        <v>236</v>
      </c>
      <c r="E861" s="238" t="s">
        <v>1019</v>
      </c>
      <c r="F861" s="239" t="s">
        <v>1020</v>
      </c>
      <c r="G861" s="240" t="s">
        <v>671</v>
      </c>
      <c r="H861" s="241">
        <v>2</v>
      </c>
      <c r="I861" s="242"/>
      <c r="J861" s="243">
        <f>ROUND(I861*H861,2)</f>
        <v>0</v>
      </c>
      <c r="K861" s="244"/>
      <c r="L861" s="44"/>
      <c r="M861" s="245" t="s">
        <v>1</v>
      </c>
      <c r="N861" s="246" t="s">
        <v>45</v>
      </c>
      <c r="O861" s="91"/>
      <c r="P861" s="247">
        <f>O861*H861</f>
        <v>0</v>
      </c>
      <c r="Q861" s="247">
        <v>0</v>
      </c>
      <c r="R861" s="247">
        <f>Q861*H861</f>
        <v>0</v>
      </c>
      <c r="S861" s="247">
        <v>0</v>
      </c>
      <c r="T861" s="248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49" t="s">
        <v>240</v>
      </c>
      <c r="AT861" s="249" t="s">
        <v>236</v>
      </c>
      <c r="AU861" s="249" t="s">
        <v>87</v>
      </c>
      <c r="AY861" s="17" t="s">
        <v>235</v>
      </c>
      <c r="BE861" s="250">
        <f>IF(N861="základní",J861,0)</f>
        <v>0</v>
      </c>
      <c r="BF861" s="250">
        <f>IF(N861="snížená",J861,0)</f>
        <v>0</v>
      </c>
      <c r="BG861" s="250">
        <f>IF(N861="zákl. přenesená",J861,0)</f>
        <v>0</v>
      </c>
      <c r="BH861" s="250">
        <f>IF(N861="sníž. přenesená",J861,0)</f>
        <v>0</v>
      </c>
      <c r="BI861" s="250">
        <f>IF(N861="nulová",J861,0)</f>
        <v>0</v>
      </c>
      <c r="BJ861" s="17" t="s">
        <v>87</v>
      </c>
      <c r="BK861" s="250">
        <f>ROUND(I861*H861,2)</f>
        <v>0</v>
      </c>
      <c r="BL861" s="17" t="s">
        <v>240</v>
      </c>
      <c r="BM861" s="249" t="s">
        <v>1021</v>
      </c>
    </row>
    <row r="862" s="2" customFormat="1">
      <c r="A862" s="38"/>
      <c r="B862" s="39"/>
      <c r="C862" s="40"/>
      <c r="D862" s="253" t="s">
        <v>248</v>
      </c>
      <c r="E862" s="40"/>
      <c r="F862" s="274" t="s">
        <v>1022</v>
      </c>
      <c r="G862" s="40"/>
      <c r="H862" s="40"/>
      <c r="I862" s="155"/>
      <c r="J862" s="40"/>
      <c r="K862" s="40"/>
      <c r="L862" s="44"/>
      <c r="M862" s="275"/>
      <c r="N862" s="276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248</v>
      </c>
      <c r="AU862" s="17" t="s">
        <v>87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1023</v>
      </c>
      <c r="G863" s="252"/>
      <c r="H863" s="256">
        <v>2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2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11" customFormat="1" ht="25.92" customHeight="1">
      <c r="A865" s="11"/>
      <c r="B865" s="223"/>
      <c r="C865" s="224"/>
      <c r="D865" s="225" t="s">
        <v>79</v>
      </c>
      <c r="E865" s="226" t="s">
        <v>553</v>
      </c>
      <c r="F865" s="226" t="s">
        <v>1024</v>
      </c>
      <c r="G865" s="224"/>
      <c r="H865" s="224"/>
      <c r="I865" s="227"/>
      <c r="J865" s="228">
        <f>BK865</f>
        <v>0</v>
      </c>
      <c r="K865" s="224"/>
      <c r="L865" s="229"/>
      <c r="M865" s="230"/>
      <c r="N865" s="231"/>
      <c r="O865" s="231"/>
      <c r="P865" s="232">
        <f>SUM(P866:P931)</f>
        <v>0</v>
      </c>
      <c r="Q865" s="231"/>
      <c r="R865" s="232">
        <f>SUM(R866:R931)</f>
        <v>68.698233300000012</v>
      </c>
      <c r="S865" s="231"/>
      <c r="T865" s="233">
        <f>SUM(T866:T931)</f>
        <v>0</v>
      </c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R865" s="234" t="s">
        <v>87</v>
      </c>
      <c r="AT865" s="235" t="s">
        <v>79</v>
      </c>
      <c r="AU865" s="235" t="s">
        <v>80</v>
      </c>
      <c r="AY865" s="234" t="s">
        <v>235</v>
      </c>
      <c r="BK865" s="236">
        <f>SUM(BK866:BK931)</f>
        <v>0</v>
      </c>
    </row>
    <row r="866" s="2" customFormat="1" ht="16.5" customHeight="1">
      <c r="A866" s="38"/>
      <c r="B866" s="39"/>
      <c r="C866" s="237" t="s">
        <v>648</v>
      </c>
      <c r="D866" s="237" t="s">
        <v>236</v>
      </c>
      <c r="E866" s="238" t="s">
        <v>1025</v>
      </c>
      <c r="F866" s="239" t="s">
        <v>1026</v>
      </c>
      <c r="G866" s="240" t="s">
        <v>265</v>
      </c>
      <c r="H866" s="241">
        <v>15.709</v>
      </c>
      <c r="I866" s="242"/>
      <c r="J866" s="243">
        <f>ROUND(I866*H866,2)</f>
        <v>0</v>
      </c>
      <c r="K866" s="244"/>
      <c r="L866" s="44"/>
      <c r="M866" s="245" t="s">
        <v>1</v>
      </c>
      <c r="N866" s="246" t="s">
        <v>45</v>
      </c>
      <c r="O866" s="91"/>
      <c r="P866" s="247">
        <f>O866*H866</f>
        <v>0</v>
      </c>
      <c r="Q866" s="247">
        <v>0.077170000000000002</v>
      </c>
      <c r="R866" s="247">
        <f>Q866*H866</f>
        <v>1.21226353</v>
      </c>
      <c r="S866" s="247">
        <v>0</v>
      </c>
      <c r="T866" s="248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49" t="s">
        <v>240</v>
      </c>
      <c r="AT866" s="249" t="s">
        <v>236</v>
      </c>
      <c r="AU866" s="249" t="s">
        <v>87</v>
      </c>
      <c r="AY866" s="17" t="s">
        <v>235</v>
      </c>
      <c r="BE866" s="250">
        <f>IF(N866="základní",J866,0)</f>
        <v>0</v>
      </c>
      <c r="BF866" s="250">
        <f>IF(N866="snížená",J866,0)</f>
        <v>0</v>
      </c>
      <c r="BG866" s="250">
        <f>IF(N866="zákl. přenesená",J866,0)</f>
        <v>0</v>
      </c>
      <c r="BH866" s="250">
        <f>IF(N866="sníž. přenesená",J866,0)</f>
        <v>0</v>
      </c>
      <c r="BI866" s="250">
        <f>IF(N866="nulová",J866,0)</f>
        <v>0</v>
      </c>
      <c r="BJ866" s="17" t="s">
        <v>87</v>
      </c>
      <c r="BK866" s="250">
        <f>ROUND(I866*H866,2)</f>
        <v>0</v>
      </c>
      <c r="BL866" s="17" t="s">
        <v>240</v>
      </c>
      <c r="BM866" s="249" t="s">
        <v>1027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1028</v>
      </c>
      <c r="G867" s="252"/>
      <c r="H867" s="256">
        <v>3.1520000000000001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2" customFormat="1">
      <c r="A868" s="12"/>
      <c r="B868" s="251"/>
      <c r="C868" s="252"/>
      <c r="D868" s="253" t="s">
        <v>241</v>
      </c>
      <c r="E868" s="254" t="s">
        <v>1</v>
      </c>
      <c r="F868" s="255" t="s">
        <v>1029</v>
      </c>
      <c r="G868" s="252"/>
      <c r="H868" s="256">
        <v>1.946</v>
      </c>
      <c r="I868" s="257"/>
      <c r="J868" s="252"/>
      <c r="K868" s="252"/>
      <c r="L868" s="258"/>
      <c r="M868" s="259"/>
      <c r="N868" s="260"/>
      <c r="O868" s="260"/>
      <c r="P868" s="260"/>
      <c r="Q868" s="260"/>
      <c r="R868" s="260"/>
      <c r="S868" s="260"/>
      <c r="T868" s="261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T868" s="262" t="s">
        <v>241</v>
      </c>
      <c r="AU868" s="262" t="s">
        <v>87</v>
      </c>
      <c r="AV868" s="12" t="s">
        <v>89</v>
      </c>
      <c r="AW868" s="12" t="s">
        <v>36</v>
      </c>
      <c r="AX868" s="12" t="s">
        <v>80</v>
      </c>
      <c r="AY868" s="262" t="s">
        <v>235</v>
      </c>
    </row>
    <row r="869" s="12" customFormat="1">
      <c r="A869" s="12"/>
      <c r="B869" s="251"/>
      <c r="C869" s="252"/>
      <c r="D869" s="253" t="s">
        <v>241</v>
      </c>
      <c r="E869" s="254" t="s">
        <v>1</v>
      </c>
      <c r="F869" s="255" t="s">
        <v>1030</v>
      </c>
      <c r="G869" s="252"/>
      <c r="H869" s="256">
        <v>1.5760000000000001</v>
      </c>
      <c r="I869" s="257"/>
      <c r="J869" s="252"/>
      <c r="K869" s="252"/>
      <c r="L869" s="258"/>
      <c r="M869" s="259"/>
      <c r="N869" s="260"/>
      <c r="O869" s="260"/>
      <c r="P869" s="260"/>
      <c r="Q869" s="260"/>
      <c r="R869" s="260"/>
      <c r="S869" s="260"/>
      <c r="T869" s="261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T869" s="262" t="s">
        <v>241</v>
      </c>
      <c r="AU869" s="262" t="s">
        <v>87</v>
      </c>
      <c r="AV869" s="12" t="s">
        <v>89</v>
      </c>
      <c r="AW869" s="12" t="s">
        <v>36</v>
      </c>
      <c r="AX869" s="12" t="s">
        <v>80</v>
      </c>
      <c r="AY869" s="262" t="s">
        <v>235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1031</v>
      </c>
      <c r="G870" s="252"/>
      <c r="H870" s="256">
        <v>2.3639999999999999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1032</v>
      </c>
      <c r="G871" s="252"/>
      <c r="H871" s="256">
        <v>2.3370000000000002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1033</v>
      </c>
      <c r="G872" s="252"/>
      <c r="H872" s="256">
        <v>1.1819999999999999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1034</v>
      </c>
      <c r="G873" s="252"/>
      <c r="H873" s="256">
        <v>1.5760000000000001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1035</v>
      </c>
      <c r="G874" s="252"/>
      <c r="H874" s="256">
        <v>1.5760000000000001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3" customFormat="1">
      <c r="A875" s="13"/>
      <c r="B875" s="263"/>
      <c r="C875" s="264"/>
      <c r="D875" s="253" t="s">
        <v>241</v>
      </c>
      <c r="E875" s="265" t="s">
        <v>1</v>
      </c>
      <c r="F875" s="266" t="s">
        <v>243</v>
      </c>
      <c r="G875" s="264"/>
      <c r="H875" s="267">
        <v>15.709000000000001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3" t="s">
        <v>241</v>
      </c>
      <c r="AU875" s="273" t="s">
        <v>87</v>
      </c>
      <c r="AV875" s="13" t="s">
        <v>240</v>
      </c>
      <c r="AW875" s="13" t="s">
        <v>36</v>
      </c>
      <c r="AX875" s="13" t="s">
        <v>87</v>
      </c>
      <c r="AY875" s="273" t="s">
        <v>235</v>
      </c>
    </row>
    <row r="876" s="2" customFormat="1" ht="16.5" customHeight="1">
      <c r="A876" s="38"/>
      <c r="B876" s="39"/>
      <c r="C876" s="237" t="s">
        <v>1036</v>
      </c>
      <c r="D876" s="237" t="s">
        <v>236</v>
      </c>
      <c r="E876" s="238" t="s">
        <v>1037</v>
      </c>
      <c r="F876" s="239" t="s">
        <v>1038</v>
      </c>
      <c r="G876" s="240" t="s">
        <v>239</v>
      </c>
      <c r="H876" s="241">
        <v>15</v>
      </c>
      <c r="I876" s="242"/>
      <c r="J876" s="243">
        <f>ROUND(I876*H876,2)</f>
        <v>0</v>
      </c>
      <c r="K876" s="244"/>
      <c r="L876" s="44"/>
      <c r="M876" s="245" t="s">
        <v>1</v>
      </c>
      <c r="N876" s="246" t="s">
        <v>45</v>
      </c>
      <c r="O876" s="91"/>
      <c r="P876" s="247">
        <f>O876*H876</f>
        <v>0</v>
      </c>
      <c r="Q876" s="247">
        <v>0</v>
      </c>
      <c r="R876" s="247">
        <f>Q876*H876</f>
        <v>0</v>
      </c>
      <c r="S876" s="247">
        <v>0</v>
      </c>
      <c r="T876" s="248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9" t="s">
        <v>240</v>
      </c>
      <c r="AT876" s="249" t="s">
        <v>236</v>
      </c>
      <c r="AU876" s="249" t="s">
        <v>87</v>
      </c>
      <c r="AY876" s="17" t="s">
        <v>235</v>
      </c>
      <c r="BE876" s="250">
        <f>IF(N876="základní",J876,0)</f>
        <v>0</v>
      </c>
      <c r="BF876" s="250">
        <f>IF(N876="snížená",J876,0)</f>
        <v>0</v>
      </c>
      <c r="BG876" s="250">
        <f>IF(N876="zákl. přenesená",J876,0)</f>
        <v>0</v>
      </c>
      <c r="BH876" s="250">
        <f>IF(N876="sníž. přenesená",J876,0)</f>
        <v>0</v>
      </c>
      <c r="BI876" s="250">
        <f>IF(N876="nulová",J876,0)</f>
        <v>0</v>
      </c>
      <c r="BJ876" s="17" t="s">
        <v>87</v>
      </c>
      <c r="BK876" s="250">
        <f>ROUND(I876*H876,2)</f>
        <v>0</v>
      </c>
      <c r="BL876" s="17" t="s">
        <v>240</v>
      </c>
      <c r="BM876" s="249" t="s">
        <v>1039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1040</v>
      </c>
      <c r="G877" s="252"/>
      <c r="H877" s="256">
        <v>4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1041</v>
      </c>
      <c r="G878" s="252"/>
      <c r="H878" s="256">
        <v>11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3" customFormat="1">
      <c r="A879" s="13"/>
      <c r="B879" s="263"/>
      <c r="C879" s="264"/>
      <c r="D879" s="253" t="s">
        <v>241</v>
      </c>
      <c r="E879" s="265" t="s">
        <v>1</v>
      </c>
      <c r="F879" s="266" t="s">
        <v>243</v>
      </c>
      <c r="G879" s="264"/>
      <c r="H879" s="267">
        <v>15</v>
      </c>
      <c r="I879" s="268"/>
      <c r="J879" s="264"/>
      <c r="K879" s="264"/>
      <c r="L879" s="269"/>
      <c r="M879" s="270"/>
      <c r="N879" s="271"/>
      <c r="O879" s="271"/>
      <c r="P879" s="271"/>
      <c r="Q879" s="271"/>
      <c r="R879" s="271"/>
      <c r="S879" s="271"/>
      <c r="T879" s="27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3" t="s">
        <v>241</v>
      </c>
      <c r="AU879" s="273" t="s">
        <v>87</v>
      </c>
      <c r="AV879" s="13" t="s">
        <v>240</v>
      </c>
      <c r="AW879" s="13" t="s">
        <v>36</v>
      </c>
      <c r="AX879" s="13" t="s">
        <v>87</v>
      </c>
      <c r="AY879" s="273" t="s">
        <v>235</v>
      </c>
    </row>
    <row r="880" s="2" customFormat="1" ht="16.5" customHeight="1">
      <c r="A880" s="38"/>
      <c r="B880" s="39"/>
      <c r="C880" s="237" t="s">
        <v>652</v>
      </c>
      <c r="D880" s="237" t="s">
        <v>236</v>
      </c>
      <c r="E880" s="238" t="s">
        <v>1042</v>
      </c>
      <c r="F880" s="239" t="s">
        <v>1043</v>
      </c>
      <c r="G880" s="240" t="s">
        <v>265</v>
      </c>
      <c r="H880" s="241">
        <v>132.41</v>
      </c>
      <c r="I880" s="242"/>
      <c r="J880" s="243">
        <f>ROUND(I880*H880,2)</f>
        <v>0</v>
      </c>
      <c r="K880" s="244"/>
      <c r="L880" s="44"/>
      <c r="M880" s="245" t="s">
        <v>1</v>
      </c>
      <c r="N880" s="246" t="s">
        <v>45</v>
      </c>
      <c r="O880" s="91"/>
      <c r="P880" s="247">
        <f>O880*H880</f>
        <v>0</v>
      </c>
      <c r="Q880" s="247">
        <v>0.02</v>
      </c>
      <c r="R880" s="247">
        <f>Q880*H880</f>
        <v>2.6482000000000001</v>
      </c>
      <c r="S880" s="247">
        <v>0</v>
      </c>
      <c r="T880" s="248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9" t="s">
        <v>240</v>
      </c>
      <c r="AT880" s="249" t="s">
        <v>236</v>
      </c>
      <c r="AU880" s="249" t="s">
        <v>87</v>
      </c>
      <c r="AY880" s="17" t="s">
        <v>235</v>
      </c>
      <c r="BE880" s="250">
        <f>IF(N880="základní",J880,0)</f>
        <v>0</v>
      </c>
      <c r="BF880" s="250">
        <f>IF(N880="snížená",J880,0)</f>
        <v>0</v>
      </c>
      <c r="BG880" s="250">
        <f>IF(N880="zákl. přenesená",J880,0)</f>
        <v>0</v>
      </c>
      <c r="BH880" s="250">
        <f>IF(N880="sníž. přenesená",J880,0)</f>
        <v>0</v>
      </c>
      <c r="BI880" s="250">
        <f>IF(N880="nulová",J880,0)</f>
        <v>0</v>
      </c>
      <c r="BJ880" s="17" t="s">
        <v>87</v>
      </c>
      <c r="BK880" s="250">
        <f>ROUND(I880*H880,2)</f>
        <v>0</v>
      </c>
      <c r="BL880" s="17" t="s">
        <v>240</v>
      </c>
      <c r="BM880" s="249" t="s">
        <v>1044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393</v>
      </c>
      <c r="G881" s="252"/>
      <c r="H881" s="256">
        <v>15.446999999999999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744</v>
      </c>
      <c r="G882" s="252"/>
      <c r="H882" s="256">
        <v>6.375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2" customFormat="1">
      <c r="A883" s="12"/>
      <c r="B883" s="251"/>
      <c r="C883" s="252"/>
      <c r="D883" s="253" t="s">
        <v>241</v>
      </c>
      <c r="E883" s="254" t="s">
        <v>1</v>
      </c>
      <c r="F883" s="255" t="s">
        <v>1045</v>
      </c>
      <c r="G883" s="252"/>
      <c r="H883" s="256">
        <v>27.800000000000001</v>
      </c>
      <c r="I883" s="257"/>
      <c r="J883" s="252"/>
      <c r="K883" s="252"/>
      <c r="L883" s="258"/>
      <c r="M883" s="259"/>
      <c r="N883" s="260"/>
      <c r="O883" s="260"/>
      <c r="P883" s="260"/>
      <c r="Q883" s="260"/>
      <c r="R883" s="260"/>
      <c r="S883" s="260"/>
      <c r="T883" s="261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T883" s="262" t="s">
        <v>241</v>
      </c>
      <c r="AU883" s="262" t="s">
        <v>87</v>
      </c>
      <c r="AV883" s="12" t="s">
        <v>89</v>
      </c>
      <c r="AW883" s="12" t="s">
        <v>36</v>
      </c>
      <c r="AX883" s="12" t="s">
        <v>80</v>
      </c>
      <c r="AY883" s="262" t="s">
        <v>235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1046</v>
      </c>
      <c r="G884" s="252"/>
      <c r="H884" s="256">
        <v>1.9199999999999999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437</v>
      </c>
      <c r="G885" s="252"/>
      <c r="H885" s="256">
        <v>15.84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2" customFormat="1">
      <c r="A886" s="12"/>
      <c r="B886" s="251"/>
      <c r="C886" s="252"/>
      <c r="D886" s="253" t="s">
        <v>241</v>
      </c>
      <c r="E886" s="254" t="s">
        <v>1</v>
      </c>
      <c r="F886" s="255" t="s">
        <v>1047</v>
      </c>
      <c r="G886" s="252"/>
      <c r="H886" s="256">
        <v>14.4</v>
      </c>
      <c r="I886" s="257"/>
      <c r="J886" s="252"/>
      <c r="K886" s="252"/>
      <c r="L886" s="258"/>
      <c r="M886" s="259"/>
      <c r="N886" s="260"/>
      <c r="O886" s="260"/>
      <c r="P886" s="260"/>
      <c r="Q886" s="260"/>
      <c r="R886" s="260"/>
      <c r="S886" s="260"/>
      <c r="T886" s="261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T886" s="262" t="s">
        <v>241</v>
      </c>
      <c r="AU886" s="262" t="s">
        <v>87</v>
      </c>
      <c r="AV886" s="12" t="s">
        <v>89</v>
      </c>
      <c r="AW886" s="12" t="s">
        <v>36</v>
      </c>
      <c r="AX886" s="12" t="s">
        <v>80</v>
      </c>
      <c r="AY886" s="262" t="s">
        <v>235</v>
      </c>
    </row>
    <row r="887" s="12" customFormat="1">
      <c r="A887" s="12"/>
      <c r="B887" s="251"/>
      <c r="C887" s="252"/>
      <c r="D887" s="253" t="s">
        <v>241</v>
      </c>
      <c r="E887" s="254" t="s">
        <v>1</v>
      </c>
      <c r="F887" s="255" t="s">
        <v>1048</v>
      </c>
      <c r="G887" s="252"/>
      <c r="H887" s="256">
        <v>50.628</v>
      </c>
      <c r="I887" s="257"/>
      <c r="J887" s="252"/>
      <c r="K887" s="252"/>
      <c r="L887" s="258"/>
      <c r="M887" s="259"/>
      <c r="N887" s="260"/>
      <c r="O887" s="260"/>
      <c r="P887" s="260"/>
      <c r="Q887" s="260"/>
      <c r="R887" s="260"/>
      <c r="S887" s="260"/>
      <c r="T887" s="261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T887" s="262" t="s">
        <v>241</v>
      </c>
      <c r="AU887" s="262" t="s">
        <v>87</v>
      </c>
      <c r="AV887" s="12" t="s">
        <v>89</v>
      </c>
      <c r="AW887" s="12" t="s">
        <v>36</v>
      </c>
      <c r="AX887" s="12" t="s">
        <v>80</v>
      </c>
      <c r="AY887" s="262" t="s">
        <v>235</v>
      </c>
    </row>
    <row r="888" s="13" customFormat="1">
      <c r="A888" s="13"/>
      <c r="B888" s="263"/>
      <c r="C888" s="264"/>
      <c r="D888" s="253" t="s">
        <v>241</v>
      </c>
      <c r="E888" s="265" t="s">
        <v>1</v>
      </c>
      <c r="F888" s="266" t="s">
        <v>243</v>
      </c>
      <c r="G888" s="264"/>
      <c r="H888" s="267">
        <v>132.41000000000003</v>
      </c>
      <c r="I888" s="268"/>
      <c r="J888" s="264"/>
      <c r="K888" s="264"/>
      <c r="L888" s="269"/>
      <c r="M888" s="270"/>
      <c r="N888" s="271"/>
      <c r="O888" s="271"/>
      <c r="P888" s="271"/>
      <c r="Q888" s="271"/>
      <c r="R888" s="271"/>
      <c r="S888" s="271"/>
      <c r="T888" s="27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73" t="s">
        <v>241</v>
      </c>
      <c r="AU888" s="273" t="s">
        <v>87</v>
      </c>
      <c r="AV888" s="13" t="s">
        <v>240</v>
      </c>
      <c r="AW888" s="13" t="s">
        <v>36</v>
      </c>
      <c r="AX888" s="13" t="s">
        <v>87</v>
      </c>
      <c r="AY888" s="273" t="s">
        <v>235</v>
      </c>
    </row>
    <row r="889" s="2" customFormat="1" ht="16.5" customHeight="1">
      <c r="A889" s="38"/>
      <c r="B889" s="39"/>
      <c r="C889" s="237" t="s">
        <v>1049</v>
      </c>
      <c r="D889" s="237" t="s">
        <v>236</v>
      </c>
      <c r="E889" s="238" t="s">
        <v>1050</v>
      </c>
      <c r="F889" s="239" t="s">
        <v>1051</v>
      </c>
      <c r="G889" s="240" t="s">
        <v>265</v>
      </c>
      <c r="H889" s="241">
        <v>8.7690000000000001</v>
      </c>
      <c r="I889" s="242"/>
      <c r="J889" s="243">
        <f>ROUND(I889*H889,2)</f>
        <v>0</v>
      </c>
      <c r="K889" s="244"/>
      <c r="L889" s="44"/>
      <c r="M889" s="245" t="s">
        <v>1</v>
      </c>
      <c r="N889" s="246" t="s">
        <v>45</v>
      </c>
      <c r="O889" s="91"/>
      <c r="P889" s="247">
        <f>O889*H889</f>
        <v>0</v>
      </c>
      <c r="Q889" s="247">
        <v>0.064000000000000001</v>
      </c>
      <c r="R889" s="247">
        <f>Q889*H889</f>
        <v>0.56121600000000005</v>
      </c>
      <c r="S889" s="247">
        <v>0</v>
      </c>
      <c r="T889" s="248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49" t="s">
        <v>240</v>
      </c>
      <c r="AT889" s="249" t="s">
        <v>236</v>
      </c>
      <c r="AU889" s="249" t="s">
        <v>87</v>
      </c>
      <c r="AY889" s="17" t="s">
        <v>235</v>
      </c>
      <c r="BE889" s="250">
        <f>IF(N889="základní",J889,0)</f>
        <v>0</v>
      </c>
      <c r="BF889" s="250">
        <f>IF(N889="snížená",J889,0)</f>
        <v>0</v>
      </c>
      <c r="BG889" s="250">
        <f>IF(N889="zákl. přenesená",J889,0)</f>
        <v>0</v>
      </c>
      <c r="BH889" s="250">
        <f>IF(N889="sníž. přenesená",J889,0)</f>
        <v>0</v>
      </c>
      <c r="BI889" s="250">
        <f>IF(N889="nulová",J889,0)</f>
        <v>0</v>
      </c>
      <c r="BJ889" s="17" t="s">
        <v>87</v>
      </c>
      <c r="BK889" s="250">
        <f>ROUND(I889*H889,2)</f>
        <v>0</v>
      </c>
      <c r="BL889" s="17" t="s">
        <v>240</v>
      </c>
      <c r="BM889" s="249" t="s">
        <v>1052</v>
      </c>
    </row>
    <row r="890" s="12" customFormat="1">
      <c r="A890" s="12"/>
      <c r="B890" s="251"/>
      <c r="C890" s="252"/>
      <c r="D890" s="253" t="s">
        <v>241</v>
      </c>
      <c r="E890" s="254" t="s">
        <v>1</v>
      </c>
      <c r="F890" s="255" t="s">
        <v>1053</v>
      </c>
      <c r="G890" s="252"/>
      <c r="H890" s="256">
        <v>8.7690000000000001</v>
      </c>
      <c r="I890" s="257"/>
      <c r="J890" s="252"/>
      <c r="K890" s="252"/>
      <c r="L890" s="258"/>
      <c r="M890" s="259"/>
      <c r="N890" s="260"/>
      <c r="O890" s="260"/>
      <c r="P890" s="260"/>
      <c r="Q890" s="260"/>
      <c r="R890" s="260"/>
      <c r="S890" s="260"/>
      <c r="T890" s="261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62" t="s">
        <v>241</v>
      </c>
      <c r="AU890" s="262" t="s">
        <v>87</v>
      </c>
      <c r="AV890" s="12" t="s">
        <v>89</v>
      </c>
      <c r="AW890" s="12" t="s">
        <v>36</v>
      </c>
      <c r="AX890" s="12" t="s">
        <v>80</v>
      </c>
      <c r="AY890" s="262" t="s">
        <v>235</v>
      </c>
    </row>
    <row r="891" s="13" customFormat="1">
      <c r="A891" s="13"/>
      <c r="B891" s="263"/>
      <c r="C891" s="264"/>
      <c r="D891" s="253" t="s">
        <v>241</v>
      </c>
      <c r="E891" s="265" t="s">
        <v>1</v>
      </c>
      <c r="F891" s="266" t="s">
        <v>243</v>
      </c>
      <c r="G891" s="264"/>
      <c r="H891" s="267">
        <v>8.7690000000000001</v>
      </c>
      <c r="I891" s="268"/>
      <c r="J891" s="264"/>
      <c r="K891" s="264"/>
      <c r="L891" s="269"/>
      <c r="M891" s="270"/>
      <c r="N891" s="271"/>
      <c r="O891" s="271"/>
      <c r="P891" s="271"/>
      <c r="Q891" s="271"/>
      <c r="R891" s="271"/>
      <c r="S891" s="271"/>
      <c r="T891" s="27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3" t="s">
        <v>241</v>
      </c>
      <c r="AU891" s="273" t="s">
        <v>87</v>
      </c>
      <c r="AV891" s="13" t="s">
        <v>240</v>
      </c>
      <c r="AW891" s="13" t="s">
        <v>36</v>
      </c>
      <c r="AX891" s="13" t="s">
        <v>87</v>
      </c>
      <c r="AY891" s="273" t="s">
        <v>235</v>
      </c>
    </row>
    <row r="892" s="2" customFormat="1" ht="16.5" customHeight="1">
      <c r="A892" s="38"/>
      <c r="B892" s="39"/>
      <c r="C892" s="237" t="s">
        <v>657</v>
      </c>
      <c r="D892" s="237" t="s">
        <v>236</v>
      </c>
      <c r="E892" s="238" t="s">
        <v>1054</v>
      </c>
      <c r="F892" s="239" t="s">
        <v>1055</v>
      </c>
      <c r="G892" s="240" t="s">
        <v>265</v>
      </c>
      <c r="H892" s="241">
        <v>78.861000000000004</v>
      </c>
      <c r="I892" s="242"/>
      <c r="J892" s="243">
        <f>ROUND(I892*H892,2)</f>
        <v>0</v>
      </c>
      <c r="K892" s="244"/>
      <c r="L892" s="44"/>
      <c r="M892" s="245" t="s">
        <v>1</v>
      </c>
      <c r="N892" s="246" t="s">
        <v>45</v>
      </c>
      <c r="O892" s="91"/>
      <c r="P892" s="247">
        <f>O892*H892</f>
        <v>0</v>
      </c>
      <c r="Q892" s="247">
        <v>0.31967000000000001</v>
      </c>
      <c r="R892" s="247">
        <f>Q892*H892</f>
        <v>25.209495870000001</v>
      </c>
      <c r="S892" s="247">
        <v>0</v>
      </c>
      <c r="T892" s="248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49" t="s">
        <v>240</v>
      </c>
      <c r="AT892" s="249" t="s">
        <v>236</v>
      </c>
      <c r="AU892" s="249" t="s">
        <v>87</v>
      </c>
      <c r="AY892" s="17" t="s">
        <v>235</v>
      </c>
      <c r="BE892" s="250">
        <f>IF(N892="základní",J892,0)</f>
        <v>0</v>
      </c>
      <c r="BF892" s="250">
        <f>IF(N892="snížená",J892,0)</f>
        <v>0</v>
      </c>
      <c r="BG892" s="250">
        <f>IF(N892="zákl. přenesená",J892,0)</f>
        <v>0</v>
      </c>
      <c r="BH892" s="250">
        <f>IF(N892="sníž. přenesená",J892,0)</f>
        <v>0</v>
      </c>
      <c r="BI892" s="250">
        <f>IF(N892="nulová",J892,0)</f>
        <v>0</v>
      </c>
      <c r="BJ892" s="17" t="s">
        <v>87</v>
      </c>
      <c r="BK892" s="250">
        <f>ROUND(I892*H892,2)</f>
        <v>0</v>
      </c>
      <c r="BL892" s="17" t="s">
        <v>240</v>
      </c>
      <c r="BM892" s="249" t="s">
        <v>1056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1057</v>
      </c>
      <c r="G893" s="252"/>
      <c r="H893" s="256">
        <v>8.4700000000000006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2" customFormat="1">
      <c r="A894" s="12"/>
      <c r="B894" s="251"/>
      <c r="C894" s="252"/>
      <c r="D894" s="253" t="s">
        <v>241</v>
      </c>
      <c r="E894" s="254" t="s">
        <v>1</v>
      </c>
      <c r="F894" s="255" t="s">
        <v>1058</v>
      </c>
      <c r="G894" s="252"/>
      <c r="H894" s="256">
        <v>4.8300000000000001</v>
      </c>
      <c r="I894" s="257"/>
      <c r="J894" s="252"/>
      <c r="K894" s="252"/>
      <c r="L894" s="258"/>
      <c r="M894" s="259"/>
      <c r="N894" s="260"/>
      <c r="O894" s="260"/>
      <c r="P894" s="260"/>
      <c r="Q894" s="260"/>
      <c r="R894" s="260"/>
      <c r="S894" s="260"/>
      <c r="T894" s="261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T894" s="262" t="s">
        <v>241</v>
      </c>
      <c r="AU894" s="262" t="s">
        <v>87</v>
      </c>
      <c r="AV894" s="12" t="s">
        <v>89</v>
      </c>
      <c r="AW894" s="12" t="s">
        <v>36</v>
      </c>
      <c r="AX894" s="12" t="s">
        <v>80</v>
      </c>
      <c r="AY894" s="262" t="s">
        <v>235</v>
      </c>
    </row>
    <row r="895" s="12" customFormat="1">
      <c r="A895" s="12"/>
      <c r="B895" s="251"/>
      <c r="C895" s="252"/>
      <c r="D895" s="253" t="s">
        <v>241</v>
      </c>
      <c r="E895" s="254" t="s">
        <v>1</v>
      </c>
      <c r="F895" s="255" t="s">
        <v>1059</v>
      </c>
      <c r="G895" s="252"/>
      <c r="H895" s="256">
        <v>10.901</v>
      </c>
      <c r="I895" s="257"/>
      <c r="J895" s="252"/>
      <c r="K895" s="252"/>
      <c r="L895" s="258"/>
      <c r="M895" s="259"/>
      <c r="N895" s="260"/>
      <c r="O895" s="260"/>
      <c r="P895" s="260"/>
      <c r="Q895" s="260"/>
      <c r="R895" s="260"/>
      <c r="S895" s="260"/>
      <c r="T895" s="261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T895" s="262" t="s">
        <v>241</v>
      </c>
      <c r="AU895" s="262" t="s">
        <v>87</v>
      </c>
      <c r="AV895" s="12" t="s">
        <v>89</v>
      </c>
      <c r="AW895" s="12" t="s">
        <v>36</v>
      </c>
      <c r="AX895" s="12" t="s">
        <v>80</v>
      </c>
      <c r="AY895" s="262" t="s">
        <v>235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1060</v>
      </c>
      <c r="G896" s="252"/>
      <c r="H896" s="256">
        <v>5.4240000000000004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1061</v>
      </c>
      <c r="G897" s="252"/>
      <c r="H897" s="256">
        <v>16.574999999999999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1062</v>
      </c>
      <c r="G898" s="252"/>
      <c r="H898" s="256">
        <v>15.574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1063</v>
      </c>
      <c r="G899" s="252"/>
      <c r="H899" s="256">
        <v>17.087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3" customFormat="1">
      <c r="A900" s="13"/>
      <c r="B900" s="263"/>
      <c r="C900" s="264"/>
      <c r="D900" s="253" t="s">
        <v>241</v>
      </c>
      <c r="E900" s="265" t="s">
        <v>1</v>
      </c>
      <c r="F900" s="266" t="s">
        <v>243</v>
      </c>
      <c r="G900" s="264"/>
      <c r="H900" s="267">
        <v>78.861000000000004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3" t="s">
        <v>241</v>
      </c>
      <c r="AU900" s="273" t="s">
        <v>87</v>
      </c>
      <c r="AV900" s="13" t="s">
        <v>240</v>
      </c>
      <c r="AW900" s="13" t="s">
        <v>36</v>
      </c>
      <c r="AX900" s="13" t="s">
        <v>87</v>
      </c>
      <c r="AY900" s="273" t="s">
        <v>235</v>
      </c>
    </row>
    <row r="901" s="2" customFormat="1" ht="16.5" customHeight="1">
      <c r="A901" s="38"/>
      <c r="B901" s="39"/>
      <c r="C901" s="237" t="s">
        <v>1064</v>
      </c>
      <c r="D901" s="237" t="s">
        <v>236</v>
      </c>
      <c r="E901" s="238" t="s">
        <v>1065</v>
      </c>
      <c r="F901" s="239" t="s">
        <v>1066</v>
      </c>
      <c r="G901" s="240" t="s">
        <v>265</v>
      </c>
      <c r="H901" s="241">
        <v>6</v>
      </c>
      <c r="I901" s="242"/>
      <c r="J901" s="243">
        <f>ROUND(I901*H901,2)</f>
        <v>0</v>
      </c>
      <c r="K901" s="244"/>
      <c r="L901" s="44"/>
      <c r="M901" s="245" t="s">
        <v>1</v>
      </c>
      <c r="N901" s="246" t="s">
        <v>45</v>
      </c>
      <c r="O901" s="91"/>
      <c r="P901" s="247">
        <f>O901*H901</f>
        <v>0</v>
      </c>
      <c r="Q901" s="247">
        <v>0.18467</v>
      </c>
      <c r="R901" s="247">
        <f>Q901*H901</f>
        <v>1.10802</v>
      </c>
      <c r="S901" s="247">
        <v>0</v>
      </c>
      <c r="T901" s="248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9" t="s">
        <v>240</v>
      </c>
      <c r="AT901" s="249" t="s">
        <v>236</v>
      </c>
      <c r="AU901" s="249" t="s">
        <v>87</v>
      </c>
      <c r="AY901" s="17" t="s">
        <v>235</v>
      </c>
      <c r="BE901" s="250">
        <f>IF(N901="základní",J901,0)</f>
        <v>0</v>
      </c>
      <c r="BF901" s="250">
        <f>IF(N901="snížená",J901,0)</f>
        <v>0</v>
      </c>
      <c r="BG901" s="250">
        <f>IF(N901="zákl. přenesená",J901,0)</f>
        <v>0</v>
      </c>
      <c r="BH901" s="250">
        <f>IF(N901="sníž. přenesená",J901,0)</f>
        <v>0</v>
      </c>
      <c r="BI901" s="250">
        <f>IF(N901="nulová",J901,0)</f>
        <v>0</v>
      </c>
      <c r="BJ901" s="17" t="s">
        <v>87</v>
      </c>
      <c r="BK901" s="250">
        <f>ROUND(I901*H901,2)</f>
        <v>0</v>
      </c>
      <c r="BL901" s="17" t="s">
        <v>240</v>
      </c>
      <c r="BM901" s="249" t="s">
        <v>1067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1068</v>
      </c>
      <c r="G902" s="252"/>
      <c r="H902" s="256">
        <v>6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3" customFormat="1">
      <c r="A903" s="13"/>
      <c r="B903" s="263"/>
      <c r="C903" s="264"/>
      <c r="D903" s="253" t="s">
        <v>241</v>
      </c>
      <c r="E903" s="265" t="s">
        <v>1</v>
      </c>
      <c r="F903" s="266" t="s">
        <v>243</v>
      </c>
      <c r="G903" s="264"/>
      <c r="H903" s="267">
        <v>6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3" t="s">
        <v>241</v>
      </c>
      <c r="AU903" s="273" t="s">
        <v>87</v>
      </c>
      <c r="AV903" s="13" t="s">
        <v>240</v>
      </c>
      <c r="AW903" s="13" t="s">
        <v>36</v>
      </c>
      <c r="AX903" s="13" t="s">
        <v>87</v>
      </c>
      <c r="AY903" s="273" t="s">
        <v>235</v>
      </c>
    </row>
    <row r="904" s="2" customFormat="1" ht="16.5" customHeight="1">
      <c r="A904" s="38"/>
      <c r="B904" s="39"/>
      <c r="C904" s="237" t="s">
        <v>662</v>
      </c>
      <c r="D904" s="237" t="s">
        <v>236</v>
      </c>
      <c r="E904" s="238" t="s">
        <v>1069</v>
      </c>
      <c r="F904" s="239" t="s">
        <v>1070</v>
      </c>
      <c r="G904" s="240" t="s">
        <v>415</v>
      </c>
      <c r="H904" s="241">
        <v>15.337999999999999</v>
      </c>
      <c r="I904" s="242"/>
      <c r="J904" s="243">
        <f>ROUND(I904*H904,2)</f>
        <v>0</v>
      </c>
      <c r="K904" s="244"/>
      <c r="L904" s="44"/>
      <c r="M904" s="245" t="s">
        <v>1</v>
      </c>
      <c r="N904" s="246" t="s">
        <v>45</v>
      </c>
      <c r="O904" s="91"/>
      <c r="P904" s="247">
        <f>O904*H904</f>
        <v>0</v>
      </c>
      <c r="Q904" s="247">
        <v>2.2000000000000002</v>
      </c>
      <c r="R904" s="247">
        <f>Q904*H904</f>
        <v>33.743600000000001</v>
      </c>
      <c r="S904" s="247">
        <v>0</v>
      </c>
      <c r="T904" s="248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49" t="s">
        <v>240</v>
      </c>
      <c r="AT904" s="249" t="s">
        <v>236</v>
      </c>
      <c r="AU904" s="249" t="s">
        <v>87</v>
      </c>
      <c r="AY904" s="17" t="s">
        <v>235</v>
      </c>
      <c r="BE904" s="250">
        <f>IF(N904="základní",J904,0)</f>
        <v>0</v>
      </c>
      <c r="BF904" s="250">
        <f>IF(N904="snížená",J904,0)</f>
        <v>0</v>
      </c>
      <c r="BG904" s="250">
        <f>IF(N904="zákl. přenesená",J904,0)</f>
        <v>0</v>
      </c>
      <c r="BH904" s="250">
        <f>IF(N904="sníž. přenesená",J904,0)</f>
        <v>0</v>
      </c>
      <c r="BI904" s="250">
        <f>IF(N904="nulová",J904,0)</f>
        <v>0</v>
      </c>
      <c r="BJ904" s="17" t="s">
        <v>87</v>
      </c>
      <c r="BK904" s="250">
        <f>ROUND(I904*H904,2)</f>
        <v>0</v>
      </c>
      <c r="BL904" s="17" t="s">
        <v>240</v>
      </c>
      <c r="BM904" s="249" t="s">
        <v>1071</v>
      </c>
    </row>
    <row r="905" s="12" customFormat="1">
      <c r="A905" s="12"/>
      <c r="B905" s="251"/>
      <c r="C905" s="252"/>
      <c r="D905" s="253" t="s">
        <v>241</v>
      </c>
      <c r="E905" s="254" t="s">
        <v>1</v>
      </c>
      <c r="F905" s="255" t="s">
        <v>1072</v>
      </c>
      <c r="G905" s="252"/>
      <c r="H905" s="256">
        <v>5.601</v>
      </c>
      <c r="I905" s="257"/>
      <c r="J905" s="252"/>
      <c r="K905" s="252"/>
      <c r="L905" s="258"/>
      <c r="M905" s="259"/>
      <c r="N905" s="260"/>
      <c r="O905" s="260"/>
      <c r="P905" s="260"/>
      <c r="Q905" s="260"/>
      <c r="R905" s="260"/>
      <c r="S905" s="260"/>
      <c r="T905" s="261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T905" s="262" t="s">
        <v>241</v>
      </c>
      <c r="AU905" s="262" t="s">
        <v>87</v>
      </c>
      <c r="AV905" s="12" t="s">
        <v>89</v>
      </c>
      <c r="AW905" s="12" t="s">
        <v>36</v>
      </c>
      <c r="AX905" s="12" t="s">
        <v>80</v>
      </c>
      <c r="AY905" s="262" t="s">
        <v>235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1073</v>
      </c>
      <c r="G906" s="252"/>
      <c r="H906" s="256">
        <v>7.3609999999999998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1074</v>
      </c>
      <c r="G907" s="252"/>
      <c r="H907" s="256">
        <v>2.3759999999999999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15.337999999999999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1075</v>
      </c>
      <c r="D909" s="237" t="s">
        <v>236</v>
      </c>
      <c r="E909" s="238" t="s">
        <v>1076</v>
      </c>
      <c r="F909" s="239" t="s">
        <v>1077</v>
      </c>
      <c r="G909" s="240" t="s">
        <v>265</v>
      </c>
      <c r="H909" s="241">
        <v>204.61000000000001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0.01268</v>
      </c>
      <c r="R909" s="247">
        <f>Q909*H909</f>
        <v>2.5944548000000003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1078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1079</v>
      </c>
      <c r="G910" s="252"/>
      <c r="H910" s="256">
        <v>22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2" customFormat="1">
      <c r="A911" s="12"/>
      <c r="B911" s="251"/>
      <c r="C911" s="252"/>
      <c r="D911" s="253" t="s">
        <v>241</v>
      </c>
      <c r="E911" s="254" t="s">
        <v>1</v>
      </c>
      <c r="F911" s="255" t="s">
        <v>1080</v>
      </c>
      <c r="G911" s="252"/>
      <c r="H911" s="256">
        <v>86.810000000000002</v>
      </c>
      <c r="I911" s="257"/>
      <c r="J911" s="252"/>
      <c r="K911" s="252"/>
      <c r="L911" s="258"/>
      <c r="M911" s="259"/>
      <c r="N911" s="260"/>
      <c r="O911" s="260"/>
      <c r="P911" s="260"/>
      <c r="Q911" s="260"/>
      <c r="R911" s="260"/>
      <c r="S911" s="260"/>
      <c r="T911" s="26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62" t="s">
        <v>241</v>
      </c>
      <c r="AU911" s="262" t="s">
        <v>87</v>
      </c>
      <c r="AV911" s="12" t="s">
        <v>89</v>
      </c>
      <c r="AW911" s="12" t="s">
        <v>36</v>
      </c>
      <c r="AX911" s="12" t="s">
        <v>80</v>
      </c>
      <c r="AY911" s="262" t="s">
        <v>235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1081</v>
      </c>
      <c r="G912" s="252"/>
      <c r="H912" s="256">
        <v>95.799999999999997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3" customFormat="1">
      <c r="A913" s="13"/>
      <c r="B913" s="263"/>
      <c r="C913" s="264"/>
      <c r="D913" s="253" t="s">
        <v>241</v>
      </c>
      <c r="E913" s="265" t="s">
        <v>1</v>
      </c>
      <c r="F913" s="266" t="s">
        <v>243</v>
      </c>
      <c r="G913" s="264"/>
      <c r="H913" s="267">
        <v>204.61000000000001</v>
      </c>
      <c r="I913" s="268"/>
      <c r="J913" s="264"/>
      <c r="K913" s="264"/>
      <c r="L913" s="269"/>
      <c r="M913" s="270"/>
      <c r="N913" s="271"/>
      <c r="O913" s="271"/>
      <c r="P913" s="271"/>
      <c r="Q913" s="271"/>
      <c r="R913" s="271"/>
      <c r="S913" s="271"/>
      <c r="T913" s="27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3" t="s">
        <v>241</v>
      </c>
      <c r="AU913" s="273" t="s">
        <v>87</v>
      </c>
      <c r="AV913" s="13" t="s">
        <v>240</v>
      </c>
      <c r="AW913" s="13" t="s">
        <v>36</v>
      </c>
      <c r="AX913" s="13" t="s">
        <v>87</v>
      </c>
      <c r="AY913" s="273" t="s">
        <v>235</v>
      </c>
    </row>
    <row r="914" s="2" customFormat="1" ht="16.5" customHeight="1">
      <c r="A914" s="38"/>
      <c r="B914" s="39"/>
      <c r="C914" s="237" t="s">
        <v>666</v>
      </c>
      <c r="D914" s="237" t="s">
        <v>236</v>
      </c>
      <c r="E914" s="238" t="s">
        <v>1082</v>
      </c>
      <c r="F914" s="239" t="s">
        <v>1083</v>
      </c>
      <c r="G914" s="240" t="s">
        <v>265</v>
      </c>
      <c r="H914" s="241">
        <v>204.61000000000001</v>
      </c>
      <c r="I914" s="242"/>
      <c r="J914" s="243">
        <f>ROUND(I914*H914,2)</f>
        <v>0</v>
      </c>
      <c r="K914" s="244"/>
      <c r="L914" s="44"/>
      <c r="M914" s="245" t="s">
        <v>1</v>
      </c>
      <c r="N914" s="246" t="s">
        <v>45</v>
      </c>
      <c r="O914" s="91"/>
      <c r="P914" s="247">
        <f>O914*H914</f>
        <v>0</v>
      </c>
      <c r="Q914" s="247">
        <v>0.0032000000000000002</v>
      </c>
      <c r="R914" s="247">
        <f>Q914*H914</f>
        <v>0.65475200000000011</v>
      </c>
      <c r="S914" s="247">
        <v>0</v>
      </c>
      <c r="T914" s="248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49" t="s">
        <v>240</v>
      </c>
      <c r="AT914" s="249" t="s">
        <v>236</v>
      </c>
      <c r="AU914" s="249" t="s">
        <v>87</v>
      </c>
      <c r="AY914" s="17" t="s">
        <v>235</v>
      </c>
      <c r="BE914" s="250">
        <f>IF(N914="základní",J914,0)</f>
        <v>0</v>
      </c>
      <c r="BF914" s="250">
        <f>IF(N914="snížená",J914,0)</f>
        <v>0</v>
      </c>
      <c r="BG914" s="250">
        <f>IF(N914="zákl. přenesená",J914,0)</f>
        <v>0</v>
      </c>
      <c r="BH914" s="250">
        <f>IF(N914="sníž. přenesená",J914,0)</f>
        <v>0</v>
      </c>
      <c r="BI914" s="250">
        <f>IF(N914="nulová",J914,0)</f>
        <v>0</v>
      </c>
      <c r="BJ914" s="17" t="s">
        <v>87</v>
      </c>
      <c r="BK914" s="250">
        <f>ROUND(I914*H914,2)</f>
        <v>0</v>
      </c>
      <c r="BL914" s="17" t="s">
        <v>240</v>
      </c>
      <c r="BM914" s="249" t="s">
        <v>1084</v>
      </c>
    </row>
    <row r="915" s="12" customFormat="1">
      <c r="A915" s="12"/>
      <c r="B915" s="251"/>
      <c r="C915" s="252"/>
      <c r="D915" s="253" t="s">
        <v>241</v>
      </c>
      <c r="E915" s="254" t="s">
        <v>1</v>
      </c>
      <c r="F915" s="255" t="s">
        <v>1085</v>
      </c>
      <c r="G915" s="252"/>
      <c r="H915" s="256">
        <v>204.61000000000001</v>
      </c>
      <c r="I915" s="257"/>
      <c r="J915" s="252"/>
      <c r="K915" s="252"/>
      <c r="L915" s="258"/>
      <c r="M915" s="259"/>
      <c r="N915" s="260"/>
      <c r="O915" s="260"/>
      <c r="P915" s="260"/>
      <c r="Q915" s="260"/>
      <c r="R915" s="260"/>
      <c r="S915" s="260"/>
      <c r="T915" s="261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T915" s="262" t="s">
        <v>241</v>
      </c>
      <c r="AU915" s="262" t="s">
        <v>87</v>
      </c>
      <c r="AV915" s="12" t="s">
        <v>89</v>
      </c>
      <c r="AW915" s="12" t="s">
        <v>36</v>
      </c>
      <c r="AX915" s="12" t="s">
        <v>80</v>
      </c>
      <c r="AY915" s="262" t="s">
        <v>235</v>
      </c>
    </row>
    <row r="916" s="13" customFormat="1">
      <c r="A916" s="13"/>
      <c r="B916" s="263"/>
      <c r="C916" s="264"/>
      <c r="D916" s="253" t="s">
        <v>241</v>
      </c>
      <c r="E916" s="265" t="s">
        <v>1</v>
      </c>
      <c r="F916" s="266" t="s">
        <v>243</v>
      </c>
      <c r="G916" s="264"/>
      <c r="H916" s="267">
        <v>204.61000000000001</v>
      </c>
      <c r="I916" s="268"/>
      <c r="J916" s="264"/>
      <c r="K916" s="264"/>
      <c r="L916" s="269"/>
      <c r="M916" s="270"/>
      <c r="N916" s="271"/>
      <c r="O916" s="271"/>
      <c r="P916" s="271"/>
      <c r="Q916" s="271"/>
      <c r="R916" s="271"/>
      <c r="S916" s="271"/>
      <c r="T916" s="27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73" t="s">
        <v>241</v>
      </c>
      <c r="AU916" s="273" t="s">
        <v>87</v>
      </c>
      <c r="AV916" s="13" t="s">
        <v>240</v>
      </c>
      <c r="AW916" s="13" t="s">
        <v>36</v>
      </c>
      <c r="AX916" s="13" t="s">
        <v>87</v>
      </c>
      <c r="AY916" s="273" t="s">
        <v>235</v>
      </c>
    </row>
    <row r="917" s="2" customFormat="1" ht="16.5" customHeight="1">
      <c r="A917" s="38"/>
      <c r="B917" s="39"/>
      <c r="C917" s="237" t="s">
        <v>1086</v>
      </c>
      <c r="D917" s="237" t="s">
        <v>236</v>
      </c>
      <c r="E917" s="238" t="s">
        <v>1087</v>
      </c>
      <c r="F917" s="239" t="s">
        <v>1088</v>
      </c>
      <c r="G917" s="240" t="s">
        <v>313</v>
      </c>
      <c r="H917" s="241">
        <v>89.140000000000001</v>
      </c>
      <c r="I917" s="242"/>
      <c r="J917" s="243">
        <f>ROUND(I917*H917,2)</f>
        <v>0</v>
      </c>
      <c r="K917" s="244"/>
      <c r="L917" s="44"/>
      <c r="M917" s="245" t="s">
        <v>1</v>
      </c>
      <c r="N917" s="246" t="s">
        <v>45</v>
      </c>
      <c r="O917" s="91"/>
      <c r="P917" s="247">
        <f>O917*H917</f>
        <v>0</v>
      </c>
      <c r="Q917" s="247">
        <v>0.0082400000000000008</v>
      </c>
      <c r="R917" s="247">
        <f>Q917*H917</f>
        <v>0.7345136000000001</v>
      </c>
      <c r="S917" s="247">
        <v>0</v>
      </c>
      <c r="T917" s="248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9" t="s">
        <v>240</v>
      </c>
      <c r="AT917" s="249" t="s">
        <v>236</v>
      </c>
      <c r="AU917" s="249" t="s">
        <v>87</v>
      </c>
      <c r="AY917" s="17" t="s">
        <v>235</v>
      </c>
      <c r="BE917" s="250">
        <f>IF(N917="základní",J917,0)</f>
        <v>0</v>
      </c>
      <c r="BF917" s="250">
        <f>IF(N917="snížená",J917,0)</f>
        <v>0</v>
      </c>
      <c r="BG917" s="250">
        <f>IF(N917="zákl. přenesená",J917,0)</f>
        <v>0</v>
      </c>
      <c r="BH917" s="250">
        <f>IF(N917="sníž. přenesená",J917,0)</f>
        <v>0</v>
      </c>
      <c r="BI917" s="250">
        <f>IF(N917="nulová",J917,0)</f>
        <v>0</v>
      </c>
      <c r="BJ917" s="17" t="s">
        <v>87</v>
      </c>
      <c r="BK917" s="250">
        <f>ROUND(I917*H917,2)</f>
        <v>0</v>
      </c>
      <c r="BL917" s="17" t="s">
        <v>240</v>
      </c>
      <c r="BM917" s="249" t="s">
        <v>1089</v>
      </c>
    </row>
    <row r="918" s="12" customFormat="1">
      <c r="A918" s="12"/>
      <c r="B918" s="251"/>
      <c r="C918" s="252"/>
      <c r="D918" s="253" t="s">
        <v>241</v>
      </c>
      <c r="E918" s="254" t="s">
        <v>1</v>
      </c>
      <c r="F918" s="255" t="s">
        <v>770</v>
      </c>
      <c r="G918" s="252"/>
      <c r="H918" s="256">
        <v>28.039999999999999</v>
      </c>
      <c r="I918" s="257"/>
      <c r="J918" s="252"/>
      <c r="K918" s="252"/>
      <c r="L918" s="258"/>
      <c r="M918" s="259"/>
      <c r="N918" s="260"/>
      <c r="O918" s="260"/>
      <c r="P918" s="260"/>
      <c r="Q918" s="260"/>
      <c r="R918" s="260"/>
      <c r="S918" s="260"/>
      <c r="T918" s="261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T918" s="262" t="s">
        <v>241</v>
      </c>
      <c r="AU918" s="262" t="s">
        <v>87</v>
      </c>
      <c r="AV918" s="12" t="s">
        <v>89</v>
      </c>
      <c r="AW918" s="12" t="s">
        <v>36</v>
      </c>
      <c r="AX918" s="12" t="s">
        <v>80</v>
      </c>
      <c r="AY918" s="262" t="s">
        <v>235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771</v>
      </c>
      <c r="G919" s="252"/>
      <c r="H919" s="256">
        <v>-6.6799999999999997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772</v>
      </c>
      <c r="G920" s="252"/>
      <c r="H920" s="256">
        <v>4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2" customFormat="1">
      <c r="A921" s="12"/>
      <c r="B921" s="251"/>
      <c r="C921" s="252"/>
      <c r="D921" s="253" t="s">
        <v>241</v>
      </c>
      <c r="E921" s="254" t="s">
        <v>1</v>
      </c>
      <c r="F921" s="255" t="s">
        <v>773</v>
      </c>
      <c r="G921" s="252"/>
      <c r="H921" s="256">
        <v>63.780000000000001</v>
      </c>
      <c r="I921" s="257"/>
      <c r="J921" s="252"/>
      <c r="K921" s="252"/>
      <c r="L921" s="258"/>
      <c r="M921" s="259"/>
      <c r="N921" s="260"/>
      <c r="O921" s="260"/>
      <c r="P921" s="260"/>
      <c r="Q921" s="260"/>
      <c r="R921" s="260"/>
      <c r="S921" s="260"/>
      <c r="T921" s="261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T921" s="262" t="s">
        <v>241</v>
      </c>
      <c r="AU921" s="262" t="s">
        <v>87</v>
      </c>
      <c r="AV921" s="12" t="s">
        <v>89</v>
      </c>
      <c r="AW921" s="12" t="s">
        <v>36</v>
      </c>
      <c r="AX921" s="12" t="s">
        <v>80</v>
      </c>
      <c r="AY921" s="262" t="s">
        <v>235</v>
      </c>
    </row>
    <row r="922" s="13" customFormat="1">
      <c r="A922" s="13"/>
      <c r="B922" s="263"/>
      <c r="C922" s="264"/>
      <c r="D922" s="253" t="s">
        <v>241</v>
      </c>
      <c r="E922" s="265" t="s">
        <v>1</v>
      </c>
      <c r="F922" s="266" t="s">
        <v>243</v>
      </c>
      <c r="G922" s="264"/>
      <c r="H922" s="267">
        <v>89.140000000000001</v>
      </c>
      <c r="I922" s="268"/>
      <c r="J922" s="264"/>
      <c r="K922" s="264"/>
      <c r="L922" s="269"/>
      <c r="M922" s="270"/>
      <c r="N922" s="271"/>
      <c r="O922" s="271"/>
      <c r="P922" s="271"/>
      <c r="Q922" s="271"/>
      <c r="R922" s="271"/>
      <c r="S922" s="271"/>
      <c r="T922" s="27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73" t="s">
        <v>241</v>
      </c>
      <c r="AU922" s="273" t="s">
        <v>87</v>
      </c>
      <c r="AV922" s="13" t="s">
        <v>240</v>
      </c>
      <c r="AW922" s="13" t="s">
        <v>36</v>
      </c>
      <c r="AX922" s="13" t="s">
        <v>87</v>
      </c>
      <c r="AY922" s="273" t="s">
        <v>235</v>
      </c>
    </row>
    <row r="923" s="2" customFormat="1" ht="16.5" customHeight="1">
      <c r="A923" s="38"/>
      <c r="B923" s="39"/>
      <c r="C923" s="237" t="s">
        <v>672</v>
      </c>
      <c r="D923" s="237" t="s">
        <v>236</v>
      </c>
      <c r="E923" s="238" t="s">
        <v>1090</v>
      </c>
      <c r="F923" s="239" t="s">
        <v>1091</v>
      </c>
      <c r="G923" s="240" t="s">
        <v>265</v>
      </c>
      <c r="H923" s="241">
        <v>132.41</v>
      </c>
      <c r="I923" s="242"/>
      <c r="J923" s="243">
        <f>ROUND(I923*H923,2)</f>
        <v>0</v>
      </c>
      <c r="K923" s="244"/>
      <c r="L923" s="44"/>
      <c r="M923" s="245" t="s">
        <v>1</v>
      </c>
      <c r="N923" s="246" t="s">
        <v>45</v>
      </c>
      <c r="O923" s="91"/>
      <c r="P923" s="247">
        <f>O923*H923</f>
        <v>0</v>
      </c>
      <c r="Q923" s="247">
        <v>0.00175</v>
      </c>
      <c r="R923" s="247">
        <f>Q923*H923</f>
        <v>0.23171749999999999</v>
      </c>
      <c r="S923" s="247">
        <v>0</v>
      </c>
      <c r="T923" s="248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49" t="s">
        <v>240</v>
      </c>
      <c r="AT923" s="249" t="s">
        <v>236</v>
      </c>
      <c r="AU923" s="249" t="s">
        <v>87</v>
      </c>
      <c r="AY923" s="17" t="s">
        <v>235</v>
      </c>
      <c r="BE923" s="250">
        <f>IF(N923="základní",J923,0)</f>
        <v>0</v>
      </c>
      <c r="BF923" s="250">
        <f>IF(N923="snížená",J923,0)</f>
        <v>0</v>
      </c>
      <c r="BG923" s="250">
        <f>IF(N923="zákl. přenesená",J923,0)</f>
        <v>0</v>
      </c>
      <c r="BH923" s="250">
        <f>IF(N923="sníž. přenesená",J923,0)</f>
        <v>0</v>
      </c>
      <c r="BI923" s="250">
        <f>IF(N923="nulová",J923,0)</f>
        <v>0</v>
      </c>
      <c r="BJ923" s="17" t="s">
        <v>87</v>
      </c>
      <c r="BK923" s="250">
        <f>ROUND(I923*H923,2)</f>
        <v>0</v>
      </c>
      <c r="BL923" s="17" t="s">
        <v>240</v>
      </c>
      <c r="BM923" s="249" t="s">
        <v>1092</v>
      </c>
    </row>
    <row r="924" s="12" customFormat="1">
      <c r="A924" s="12"/>
      <c r="B924" s="251"/>
      <c r="C924" s="252"/>
      <c r="D924" s="253" t="s">
        <v>241</v>
      </c>
      <c r="E924" s="254" t="s">
        <v>1</v>
      </c>
      <c r="F924" s="255" t="s">
        <v>393</v>
      </c>
      <c r="G924" s="252"/>
      <c r="H924" s="256">
        <v>15.446999999999999</v>
      </c>
      <c r="I924" s="257"/>
      <c r="J924" s="252"/>
      <c r="K924" s="252"/>
      <c r="L924" s="258"/>
      <c r="M924" s="259"/>
      <c r="N924" s="260"/>
      <c r="O924" s="260"/>
      <c r="P924" s="260"/>
      <c r="Q924" s="260"/>
      <c r="R924" s="260"/>
      <c r="S924" s="260"/>
      <c r="T924" s="261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T924" s="262" t="s">
        <v>241</v>
      </c>
      <c r="AU924" s="262" t="s">
        <v>87</v>
      </c>
      <c r="AV924" s="12" t="s">
        <v>89</v>
      </c>
      <c r="AW924" s="12" t="s">
        <v>36</v>
      </c>
      <c r="AX924" s="12" t="s">
        <v>80</v>
      </c>
      <c r="AY924" s="262" t="s">
        <v>235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744</v>
      </c>
      <c r="G925" s="252"/>
      <c r="H925" s="256">
        <v>6.375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1045</v>
      </c>
      <c r="G926" s="252"/>
      <c r="H926" s="256">
        <v>27.800000000000001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1046</v>
      </c>
      <c r="G927" s="252"/>
      <c r="H927" s="256">
        <v>1.9199999999999999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2" customFormat="1">
      <c r="A928" s="12"/>
      <c r="B928" s="251"/>
      <c r="C928" s="252"/>
      <c r="D928" s="253" t="s">
        <v>241</v>
      </c>
      <c r="E928" s="254" t="s">
        <v>1</v>
      </c>
      <c r="F928" s="255" t="s">
        <v>437</v>
      </c>
      <c r="G928" s="252"/>
      <c r="H928" s="256">
        <v>15.84</v>
      </c>
      <c r="I928" s="257"/>
      <c r="J928" s="252"/>
      <c r="K928" s="252"/>
      <c r="L928" s="258"/>
      <c r="M928" s="259"/>
      <c r="N928" s="260"/>
      <c r="O928" s="260"/>
      <c r="P928" s="260"/>
      <c r="Q928" s="260"/>
      <c r="R928" s="260"/>
      <c r="S928" s="260"/>
      <c r="T928" s="26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62" t="s">
        <v>241</v>
      </c>
      <c r="AU928" s="262" t="s">
        <v>87</v>
      </c>
      <c r="AV928" s="12" t="s">
        <v>89</v>
      </c>
      <c r="AW928" s="12" t="s">
        <v>36</v>
      </c>
      <c r="AX928" s="12" t="s">
        <v>80</v>
      </c>
      <c r="AY928" s="262" t="s">
        <v>235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1047</v>
      </c>
      <c r="G929" s="252"/>
      <c r="H929" s="256">
        <v>14.4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1048</v>
      </c>
      <c r="G930" s="252"/>
      <c r="H930" s="256">
        <v>50.628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3" customFormat="1">
      <c r="A931" s="13"/>
      <c r="B931" s="263"/>
      <c r="C931" s="264"/>
      <c r="D931" s="253" t="s">
        <v>241</v>
      </c>
      <c r="E931" s="265" t="s">
        <v>1</v>
      </c>
      <c r="F931" s="266" t="s">
        <v>243</v>
      </c>
      <c r="G931" s="264"/>
      <c r="H931" s="267">
        <v>132.41000000000003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73" t="s">
        <v>241</v>
      </c>
      <c r="AU931" s="273" t="s">
        <v>87</v>
      </c>
      <c r="AV931" s="13" t="s">
        <v>240</v>
      </c>
      <c r="AW931" s="13" t="s">
        <v>36</v>
      </c>
      <c r="AX931" s="13" t="s">
        <v>87</v>
      </c>
      <c r="AY931" s="273" t="s">
        <v>235</v>
      </c>
    </row>
    <row r="932" s="11" customFormat="1" ht="25.92" customHeight="1">
      <c r="A932" s="11"/>
      <c r="B932" s="223"/>
      <c r="C932" s="224"/>
      <c r="D932" s="225" t="s">
        <v>79</v>
      </c>
      <c r="E932" s="226" t="s">
        <v>805</v>
      </c>
      <c r="F932" s="226" t="s">
        <v>1093</v>
      </c>
      <c r="G932" s="224"/>
      <c r="H932" s="224"/>
      <c r="I932" s="227"/>
      <c r="J932" s="228">
        <f>BK932</f>
        <v>0</v>
      </c>
      <c r="K932" s="224"/>
      <c r="L932" s="229"/>
      <c r="M932" s="230"/>
      <c r="N932" s="231"/>
      <c r="O932" s="231"/>
      <c r="P932" s="232">
        <f>SUM(P933:P989)</f>
        <v>0</v>
      </c>
      <c r="Q932" s="231"/>
      <c r="R932" s="232">
        <f>SUM(R933:R989)</f>
        <v>38.316629429999999</v>
      </c>
      <c r="S932" s="231"/>
      <c r="T932" s="233">
        <f>SUM(T933:T989)</f>
        <v>0</v>
      </c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R932" s="234" t="s">
        <v>87</v>
      </c>
      <c r="AT932" s="235" t="s">
        <v>79</v>
      </c>
      <c r="AU932" s="235" t="s">
        <v>80</v>
      </c>
      <c r="AY932" s="234" t="s">
        <v>235</v>
      </c>
      <c r="BK932" s="236">
        <f>SUM(BK933:BK989)</f>
        <v>0</v>
      </c>
    </row>
    <row r="933" s="2" customFormat="1" ht="16.5" customHeight="1">
      <c r="A933" s="38"/>
      <c r="B933" s="39"/>
      <c r="C933" s="237" t="s">
        <v>1094</v>
      </c>
      <c r="D933" s="237" t="s">
        <v>236</v>
      </c>
      <c r="E933" s="238" t="s">
        <v>1095</v>
      </c>
      <c r="F933" s="239" t="s">
        <v>1096</v>
      </c>
      <c r="G933" s="240" t="s">
        <v>265</v>
      </c>
      <c r="H933" s="241">
        <v>15.446999999999999</v>
      </c>
      <c r="I933" s="242"/>
      <c r="J933" s="243">
        <f>ROUND(I933*H933,2)</f>
        <v>0</v>
      </c>
      <c r="K933" s="244"/>
      <c r="L933" s="44"/>
      <c r="M933" s="245" t="s">
        <v>1</v>
      </c>
      <c r="N933" s="246" t="s">
        <v>45</v>
      </c>
      <c r="O933" s="91"/>
      <c r="P933" s="247">
        <f>O933*H933</f>
        <v>0</v>
      </c>
      <c r="Q933" s="247">
        <v>0.050000000000000003</v>
      </c>
      <c r="R933" s="247">
        <f>Q933*H933</f>
        <v>0.77234999999999998</v>
      </c>
      <c r="S933" s="247">
        <v>0</v>
      </c>
      <c r="T933" s="248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9" t="s">
        <v>240</v>
      </c>
      <c r="AT933" s="249" t="s">
        <v>236</v>
      </c>
      <c r="AU933" s="249" t="s">
        <v>87</v>
      </c>
      <c r="AY933" s="17" t="s">
        <v>235</v>
      </c>
      <c r="BE933" s="250">
        <f>IF(N933="základní",J933,0)</f>
        <v>0</v>
      </c>
      <c r="BF933" s="250">
        <f>IF(N933="snížená",J933,0)</f>
        <v>0</v>
      </c>
      <c r="BG933" s="250">
        <f>IF(N933="zákl. přenesená",J933,0)</f>
        <v>0</v>
      </c>
      <c r="BH933" s="250">
        <f>IF(N933="sníž. přenesená",J933,0)</f>
        <v>0</v>
      </c>
      <c r="BI933" s="250">
        <f>IF(N933="nulová",J933,0)</f>
        <v>0</v>
      </c>
      <c r="BJ933" s="17" t="s">
        <v>87</v>
      </c>
      <c r="BK933" s="250">
        <f>ROUND(I933*H933,2)</f>
        <v>0</v>
      </c>
      <c r="BL933" s="17" t="s">
        <v>240</v>
      </c>
      <c r="BM933" s="249" t="s">
        <v>1097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1098</v>
      </c>
      <c r="G934" s="252"/>
      <c r="H934" s="256">
        <v>15.446999999999999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3" customFormat="1">
      <c r="A935" s="13"/>
      <c r="B935" s="263"/>
      <c r="C935" s="264"/>
      <c r="D935" s="253" t="s">
        <v>241</v>
      </c>
      <c r="E935" s="265" t="s">
        <v>1</v>
      </c>
      <c r="F935" s="266" t="s">
        <v>243</v>
      </c>
      <c r="G935" s="264"/>
      <c r="H935" s="267">
        <v>15.446999999999999</v>
      </c>
      <c r="I935" s="268"/>
      <c r="J935" s="264"/>
      <c r="K935" s="264"/>
      <c r="L935" s="269"/>
      <c r="M935" s="270"/>
      <c r="N935" s="271"/>
      <c r="O935" s="271"/>
      <c r="P935" s="271"/>
      <c r="Q935" s="271"/>
      <c r="R935" s="271"/>
      <c r="S935" s="271"/>
      <c r="T935" s="27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3" t="s">
        <v>241</v>
      </c>
      <c r="AU935" s="273" t="s">
        <v>87</v>
      </c>
      <c r="AV935" s="13" t="s">
        <v>240</v>
      </c>
      <c r="AW935" s="13" t="s">
        <v>36</v>
      </c>
      <c r="AX935" s="13" t="s">
        <v>87</v>
      </c>
      <c r="AY935" s="273" t="s">
        <v>235</v>
      </c>
    </row>
    <row r="936" s="2" customFormat="1" ht="16.5" customHeight="1">
      <c r="A936" s="38"/>
      <c r="B936" s="39"/>
      <c r="C936" s="237" t="s">
        <v>678</v>
      </c>
      <c r="D936" s="237" t="s">
        <v>236</v>
      </c>
      <c r="E936" s="238" t="s">
        <v>1099</v>
      </c>
      <c r="F936" s="239" t="s">
        <v>1100</v>
      </c>
      <c r="G936" s="240" t="s">
        <v>265</v>
      </c>
      <c r="H936" s="241">
        <v>497.33800000000002</v>
      </c>
      <c r="I936" s="242"/>
      <c r="J936" s="243">
        <f>ROUND(I936*H936,2)</f>
        <v>0</v>
      </c>
      <c r="K936" s="244"/>
      <c r="L936" s="44"/>
      <c r="M936" s="245" t="s">
        <v>1</v>
      </c>
      <c r="N936" s="246" t="s">
        <v>45</v>
      </c>
      <c r="O936" s="91"/>
      <c r="P936" s="247">
        <f>O936*H936</f>
        <v>0</v>
      </c>
      <c r="Q936" s="247">
        <v>0.045999999999999999</v>
      </c>
      <c r="R936" s="247">
        <f>Q936*H936</f>
        <v>22.877548000000001</v>
      </c>
      <c r="S936" s="247">
        <v>0</v>
      </c>
      <c r="T936" s="248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9" t="s">
        <v>240</v>
      </c>
      <c r="AT936" s="249" t="s">
        <v>236</v>
      </c>
      <c r="AU936" s="249" t="s">
        <v>87</v>
      </c>
      <c r="AY936" s="17" t="s">
        <v>235</v>
      </c>
      <c r="BE936" s="250">
        <f>IF(N936="základní",J936,0)</f>
        <v>0</v>
      </c>
      <c r="BF936" s="250">
        <f>IF(N936="snížená",J936,0)</f>
        <v>0</v>
      </c>
      <c r="BG936" s="250">
        <f>IF(N936="zákl. přenesená",J936,0)</f>
        <v>0</v>
      </c>
      <c r="BH936" s="250">
        <f>IF(N936="sníž. přenesená",J936,0)</f>
        <v>0</v>
      </c>
      <c r="BI936" s="250">
        <f>IF(N936="nulová",J936,0)</f>
        <v>0</v>
      </c>
      <c r="BJ936" s="17" t="s">
        <v>87</v>
      </c>
      <c r="BK936" s="250">
        <f>ROUND(I936*H936,2)</f>
        <v>0</v>
      </c>
      <c r="BL936" s="17" t="s">
        <v>240</v>
      </c>
      <c r="BM936" s="249" t="s">
        <v>1101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1102</v>
      </c>
      <c r="G937" s="252"/>
      <c r="H937" s="256">
        <v>27.669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1103</v>
      </c>
      <c r="G938" s="252"/>
      <c r="H938" s="256">
        <v>54.454999999999998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1104</v>
      </c>
      <c r="G939" s="252"/>
      <c r="H939" s="256">
        <v>50.707999999999998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1105</v>
      </c>
      <c r="G940" s="252"/>
      <c r="H940" s="256">
        <v>33.743000000000002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2" customFormat="1">
      <c r="A941" s="12"/>
      <c r="B941" s="251"/>
      <c r="C941" s="252"/>
      <c r="D941" s="253" t="s">
        <v>241</v>
      </c>
      <c r="E941" s="254" t="s">
        <v>1</v>
      </c>
      <c r="F941" s="255" t="s">
        <v>1106</v>
      </c>
      <c r="G941" s="252"/>
      <c r="H941" s="256">
        <v>20.081</v>
      </c>
      <c r="I941" s="257"/>
      <c r="J941" s="252"/>
      <c r="K941" s="252"/>
      <c r="L941" s="258"/>
      <c r="M941" s="259"/>
      <c r="N941" s="260"/>
      <c r="O941" s="260"/>
      <c r="P941" s="260"/>
      <c r="Q941" s="260"/>
      <c r="R941" s="260"/>
      <c r="S941" s="260"/>
      <c r="T941" s="261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T941" s="262" t="s">
        <v>241</v>
      </c>
      <c r="AU941" s="262" t="s">
        <v>87</v>
      </c>
      <c r="AV941" s="12" t="s">
        <v>89</v>
      </c>
      <c r="AW941" s="12" t="s">
        <v>36</v>
      </c>
      <c r="AX941" s="12" t="s">
        <v>80</v>
      </c>
      <c r="AY941" s="262" t="s">
        <v>235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1107</v>
      </c>
      <c r="G942" s="252"/>
      <c r="H942" s="256">
        <v>28.306000000000001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1108</v>
      </c>
      <c r="G943" s="252"/>
      <c r="H943" s="256">
        <v>40.896000000000001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2" customFormat="1">
      <c r="A944" s="12"/>
      <c r="B944" s="251"/>
      <c r="C944" s="252"/>
      <c r="D944" s="253" t="s">
        <v>241</v>
      </c>
      <c r="E944" s="254" t="s">
        <v>1</v>
      </c>
      <c r="F944" s="255" t="s">
        <v>1109</v>
      </c>
      <c r="G944" s="252"/>
      <c r="H944" s="256">
        <v>38.484000000000002</v>
      </c>
      <c r="I944" s="257"/>
      <c r="J944" s="252"/>
      <c r="K944" s="252"/>
      <c r="L944" s="258"/>
      <c r="M944" s="259"/>
      <c r="N944" s="260"/>
      <c r="O944" s="260"/>
      <c r="P944" s="260"/>
      <c r="Q944" s="260"/>
      <c r="R944" s="260"/>
      <c r="S944" s="260"/>
      <c r="T944" s="26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62" t="s">
        <v>241</v>
      </c>
      <c r="AU944" s="262" t="s">
        <v>87</v>
      </c>
      <c r="AV944" s="12" t="s">
        <v>89</v>
      </c>
      <c r="AW944" s="12" t="s">
        <v>36</v>
      </c>
      <c r="AX944" s="12" t="s">
        <v>80</v>
      </c>
      <c r="AY944" s="262" t="s">
        <v>235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1110</v>
      </c>
      <c r="G945" s="252"/>
      <c r="H945" s="256">
        <v>56.008000000000003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1111</v>
      </c>
      <c r="G946" s="252"/>
      <c r="H946" s="256">
        <v>44.442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1112</v>
      </c>
      <c r="G947" s="252"/>
      <c r="H947" s="256">
        <v>41.295000000000002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2" customFormat="1">
      <c r="A948" s="12"/>
      <c r="B948" s="251"/>
      <c r="C948" s="252"/>
      <c r="D948" s="253" t="s">
        <v>241</v>
      </c>
      <c r="E948" s="254" t="s">
        <v>1</v>
      </c>
      <c r="F948" s="255" t="s">
        <v>1113</v>
      </c>
      <c r="G948" s="252"/>
      <c r="H948" s="256">
        <v>-6.1710000000000003</v>
      </c>
      <c r="I948" s="257"/>
      <c r="J948" s="252"/>
      <c r="K948" s="252"/>
      <c r="L948" s="258"/>
      <c r="M948" s="259"/>
      <c r="N948" s="260"/>
      <c r="O948" s="260"/>
      <c r="P948" s="260"/>
      <c r="Q948" s="260"/>
      <c r="R948" s="260"/>
      <c r="S948" s="260"/>
      <c r="T948" s="261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T948" s="262" t="s">
        <v>241</v>
      </c>
      <c r="AU948" s="262" t="s">
        <v>87</v>
      </c>
      <c r="AV948" s="12" t="s">
        <v>89</v>
      </c>
      <c r="AW948" s="12" t="s">
        <v>36</v>
      </c>
      <c r="AX948" s="12" t="s">
        <v>80</v>
      </c>
      <c r="AY948" s="262" t="s">
        <v>235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1114</v>
      </c>
      <c r="G949" s="252"/>
      <c r="H949" s="256">
        <v>67.421999999999997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3" customFormat="1">
      <c r="A950" s="13"/>
      <c r="B950" s="263"/>
      <c r="C950" s="264"/>
      <c r="D950" s="253" t="s">
        <v>241</v>
      </c>
      <c r="E950" s="265" t="s">
        <v>1</v>
      </c>
      <c r="F950" s="266" t="s">
        <v>243</v>
      </c>
      <c r="G950" s="264"/>
      <c r="H950" s="267">
        <v>497.33799999999997</v>
      </c>
      <c r="I950" s="268"/>
      <c r="J950" s="264"/>
      <c r="K950" s="264"/>
      <c r="L950" s="269"/>
      <c r="M950" s="270"/>
      <c r="N950" s="271"/>
      <c r="O950" s="271"/>
      <c r="P950" s="271"/>
      <c r="Q950" s="271"/>
      <c r="R950" s="271"/>
      <c r="S950" s="271"/>
      <c r="T950" s="27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3" t="s">
        <v>241</v>
      </c>
      <c r="AU950" s="273" t="s">
        <v>87</v>
      </c>
      <c r="AV950" s="13" t="s">
        <v>240</v>
      </c>
      <c r="AW950" s="13" t="s">
        <v>36</v>
      </c>
      <c r="AX950" s="13" t="s">
        <v>87</v>
      </c>
      <c r="AY950" s="273" t="s">
        <v>235</v>
      </c>
    </row>
    <row r="951" s="2" customFormat="1" ht="16.5" customHeight="1">
      <c r="A951" s="38"/>
      <c r="B951" s="39"/>
      <c r="C951" s="237" t="s">
        <v>1115</v>
      </c>
      <c r="D951" s="237" t="s">
        <v>236</v>
      </c>
      <c r="E951" s="238" t="s">
        <v>1116</v>
      </c>
      <c r="F951" s="239" t="s">
        <v>1117</v>
      </c>
      <c r="G951" s="240" t="s">
        <v>313</v>
      </c>
      <c r="H951" s="241">
        <v>29.600000000000001</v>
      </c>
      <c r="I951" s="242"/>
      <c r="J951" s="243">
        <f>ROUND(I951*H951,2)</f>
        <v>0</v>
      </c>
      <c r="K951" s="244"/>
      <c r="L951" s="44"/>
      <c r="M951" s="245" t="s">
        <v>1</v>
      </c>
      <c r="N951" s="246" t="s">
        <v>45</v>
      </c>
      <c r="O951" s="91"/>
      <c r="P951" s="247">
        <f>O951*H951</f>
        <v>0</v>
      </c>
      <c r="Q951" s="247">
        <v>0.054489999999999997</v>
      </c>
      <c r="R951" s="247">
        <f>Q951*H951</f>
        <v>1.6129039999999999</v>
      </c>
      <c r="S951" s="247">
        <v>0</v>
      </c>
      <c r="T951" s="248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9" t="s">
        <v>240</v>
      </c>
      <c r="AT951" s="249" t="s">
        <v>236</v>
      </c>
      <c r="AU951" s="249" t="s">
        <v>87</v>
      </c>
      <c r="AY951" s="17" t="s">
        <v>235</v>
      </c>
      <c r="BE951" s="250">
        <f>IF(N951="základní",J951,0)</f>
        <v>0</v>
      </c>
      <c r="BF951" s="250">
        <f>IF(N951="snížená",J951,0)</f>
        <v>0</v>
      </c>
      <c r="BG951" s="250">
        <f>IF(N951="zákl. přenesená",J951,0)</f>
        <v>0</v>
      </c>
      <c r="BH951" s="250">
        <f>IF(N951="sníž. přenesená",J951,0)</f>
        <v>0</v>
      </c>
      <c r="BI951" s="250">
        <f>IF(N951="nulová",J951,0)</f>
        <v>0</v>
      </c>
      <c r="BJ951" s="17" t="s">
        <v>87</v>
      </c>
      <c r="BK951" s="250">
        <f>ROUND(I951*H951,2)</f>
        <v>0</v>
      </c>
      <c r="BL951" s="17" t="s">
        <v>240</v>
      </c>
      <c r="BM951" s="249" t="s">
        <v>1118</v>
      </c>
    </row>
    <row r="952" s="12" customFormat="1">
      <c r="A952" s="12"/>
      <c r="B952" s="251"/>
      <c r="C952" s="252"/>
      <c r="D952" s="253" t="s">
        <v>241</v>
      </c>
      <c r="E952" s="254" t="s">
        <v>1</v>
      </c>
      <c r="F952" s="255" t="s">
        <v>1119</v>
      </c>
      <c r="G952" s="252"/>
      <c r="H952" s="256">
        <v>4.2000000000000002</v>
      </c>
      <c r="I952" s="257"/>
      <c r="J952" s="252"/>
      <c r="K952" s="252"/>
      <c r="L952" s="258"/>
      <c r="M952" s="259"/>
      <c r="N952" s="260"/>
      <c r="O952" s="260"/>
      <c r="P952" s="260"/>
      <c r="Q952" s="260"/>
      <c r="R952" s="260"/>
      <c r="S952" s="260"/>
      <c r="T952" s="261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T952" s="262" t="s">
        <v>241</v>
      </c>
      <c r="AU952" s="262" t="s">
        <v>87</v>
      </c>
      <c r="AV952" s="12" t="s">
        <v>89</v>
      </c>
      <c r="AW952" s="12" t="s">
        <v>36</v>
      </c>
      <c r="AX952" s="12" t="s">
        <v>80</v>
      </c>
      <c r="AY952" s="262" t="s">
        <v>235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1120</v>
      </c>
      <c r="G953" s="252"/>
      <c r="H953" s="256">
        <v>3.6000000000000001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1121</v>
      </c>
      <c r="G954" s="252"/>
      <c r="H954" s="256">
        <v>2.7999999999999998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1122</v>
      </c>
      <c r="G955" s="252"/>
      <c r="H955" s="256">
        <v>3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2" customFormat="1">
      <c r="A956" s="12"/>
      <c r="B956" s="251"/>
      <c r="C956" s="252"/>
      <c r="D956" s="253" t="s">
        <v>241</v>
      </c>
      <c r="E956" s="254" t="s">
        <v>1</v>
      </c>
      <c r="F956" s="255" t="s">
        <v>1123</v>
      </c>
      <c r="G956" s="252"/>
      <c r="H956" s="256">
        <v>5.5999999999999996</v>
      </c>
      <c r="I956" s="257"/>
      <c r="J956" s="252"/>
      <c r="K956" s="252"/>
      <c r="L956" s="258"/>
      <c r="M956" s="259"/>
      <c r="N956" s="260"/>
      <c r="O956" s="260"/>
      <c r="P956" s="260"/>
      <c r="Q956" s="260"/>
      <c r="R956" s="260"/>
      <c r="S956" s="260"/>
      <c r="T956" s="261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T956" s="262" t="s">
        <v>241</v>
      </c>
      <c r="AU956" s="262" t="s">
        <v>87</v>
      </c>
      <c r="AV956" s="12" t="s">
        <v>89</v>
      </c>
      <c r="AW956" s="12" t="s">
        <v>36</v>
      </c>
      <c r="AX956" s="12" t="s">
        <v>80</v>
      </c>
      <c r="AY956" s="262" t="s">
        <v>235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1124</v>
      </c>
      <c r="G957" s="252"/>
      <c r="H957" s="256">
        <v>2.3999999999999999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1125</v>
      </c>
      <c r="G958" s="252"/>
      <c r="H958" s="256">
        <v>5.5999999999999996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1126</v>
      </c>
      <c r="G959" s="252"/>
      <c r="H959" s="256">
        <v>2.3999999999999999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3" customFormat="1">
      <c r="A960" s="13"/>
      <c r="B960" s="263"/>
      <c r="C960" s="264"/>
      <c r="D960" s="253" t="s">
        <v>241</v>
      </c>
      <c r="E960" s="265" t="s">
        <v>1</v>
      </c>
      <c r="F960" s="266" t="s">
        <v>243</v>
      </c>
      <c r="G960" s="264"/>
      <c r="H960" s="267">
        <v>29.600000000000001</v>
      </c>
      <c r="I960" s="268"/>
      <c r="J960" s="264"/>
      <c r="K960" s="264"/>
      <c r="L960" s="269"/>
      <c r="M960" s="270"/>
      <c r="N960" s="271"/>
      <c r="O960" s="271"/>
      <c r="P960" s="271"/>
      <c r="Q960" s="271"/>
      <c r="R960" s="271"/>
      <c r="S960" s="271"/>
      <c r="T960" s="27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3" t="s">
        <v>241</v>
      </c>
      <c r="AU960" s="273" t="s">
        <v>87</v>
      </c>
      <c r="AV960" s="13" t="s">
        <v>240</v>
      </c>
      <c r="AW960" s="13" t="s">
        <v>36</v>
      </c>
      <c r="AX960" s="13" t="s">
        <v>87</v>
      </c>
      <c r="AY960" s="273" t="s">
        <v>235</v>
      </c>
    </row>
    <row r="961" s="2" customFormat="1" ht="16.5" customHeight="1">
      <c r="A961" s="38"/>
      <c r="B961" s="39"/>
      <c r="C961" s="237" t="s">
        <v>683</v>
      </c>
      <c r="D961" s="237" t="s">
        <v>236</v>
      </c>
      <c r="E961" s="238" t="s">
        <v>1127</v>
      </c>
      <c r="F961" s="239" t="s">
        <v>1128</v>
      </c>
      <c r="G961" s="240" t="s">
        <v>313</v>
      </c>
      <c r="H961" s="241">
        <v>10</v>
      </c>
      <c r="I961" s="242"/>
      <c r="J961" s="243">
        <f>ROUND(I961*H961,2)</f>
        <v>0</v>
      </c>
      <c r="K961" s="244"/>
      <c r="L961" s="44"/>
      <c r="M961" s="245" t="s">
        <v>1</v>
      </c>
      <c r="N961" s="246" t="s">
        <v>45</v>
      </c>
      <c r="O961" s="91"/>
      <c r="P961" s="247">
        <f>O961*H961</f>
        <v>0</v>
      </c>
      <c r="Q961" s="247">
        <v>0.01413</v>
      </c>
      <c r="R961" s="247">
        <f>Q961*H961</f>
        <v>0.14130000000000001</v>
      </c>
      <c r="S961" s="247">
        <v>0</v>
      </c>
      <c r="T961" s="248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9" t="s">
        <v>240</v>
      </c>
      <c r="AT961" s="249" t="s">
        <v>236</v>
      </c>
      <c r="AU961" s="249" t="s">
        <v>87</v>
      </c>
      <c r="AY961" s="17" t="s">
        <v>235</v>
      </c>
      <c r="BE961" s="250">
        <f>IF(N961="základní",J961,0)</f>
        <v>0</v>
      </c>
      <c r="BF961" s="250">
        <f>IF(N961="snížená",J961,0)</f>
        <v>0</v>
      </c>
      <c r="BG961" s="250">
        <f>IF(N961="zákl. přenesená",J961,0)</f>
        <v>0</v>
      </c>
      <c r="BH961" s="250">
        <f>IF(N961="sníž. přenesená",J961,0)</f>
        <v>0</v>
      </c>
      <c r="BI961" s="250">
        <f>IF(N961="nulová",J961,0)</f>
        <v>0</v>
      </c>
      <c r="BJ961" s="17" t="s">
        <v>87</v>
      </c>
      <c r="BK961" s="250">
        <f>ROUND(I961*H961,2)</f>
        <v>0</v>
      </c>
      <c r="BL961" s="17" t="s">
        <v>240</v>
      </c>
      <c r="BM961" s="249" t="s">
        <v>1129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1130</v>
      </c>
      <c r="G962" s="252"/>
      <c r="H962" s="256">
        <v>10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3" customFormat="1">
      <c r="A963" s="13"/>
      <c r="B963" s="263"/>
      <c r="C963" s="264"/>
      <c r="D963" s="253" t="s">
        <v>241</v>
      </c>
      <c r="E963" s="265" t="s">
        <v>1</v>
      </c>
      <c r="F963" s="266" t="s">
        <v>243</v>
      </c>
      <c r="G963" s="264"/>
      <c r="H963" s="267">
        <v>10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3" t="s">
        <v>241</v>
      </c>
      <c r="AU963" s="273" t="s">
        <v>87</v>
      </c>
      <c r="AV963" s="13" t="s">
        <v>240</v>
      </c>
      <c r="AW963" s="13" t="s">
        <v>36</v>
      </c>
      <c r="AX963" s="13" t="s">
        <v>87</v>
      </c>
      <c r="AY963" s="273" t="s">
        <v>235</v>
      </c>
    </row>
    <row r="964" s="2" customFormat="1" ht="16.5" customHeight="1">
      <c r="A964" s="38"/>
      <c r="B964" s="39"/>
      <c r="C964" s="237" t="s">
        <v>1131</v>
      </c>
      <c r="D964" s="237" t="s">
        <v>236</v>
      </c>
      <c r="E964" s="238" t="s">
        <v>1132</v>
      </c>
      <c r="F964" s="239" t="s">
        <v>1133</v>
      </c>
      <c r="G964" s="240" t="s">
        <v>415</v>
      </c>
      <c r="H964" s="241">
        <v>2.8740000000000001</v>
      </c>
      <c r="I964" s="242"/>
      <c r="J964" s="243">
        <f>ROUND(I964*H964,2)</f>
        <v>0</v>
      </c>
      <c r="K964" s="244"/>
      <c r="L964" s="44"/>
      <c r="M964" s="245" t="s">
        <v>1</v>
      </c>
      <c r="N964" s="246" t="s">
        <v>45</v>
      </c>
      <c r="O964" s="91"/>
      <c r="P964" s="247">
        <f>O964*H964</f>
        <v>0</v>
      </c>
      <c r="Q964" s="247">
        <v>1.8013300000000001</v>
      </c>
      <c r="R964" s="247">
        <f>Q964*H964</f>
        <v>5.1770224200000001</v>
      </c>
      <c r="S964" s="247">
        <v>0</v>
      </c>
      <c r="T964" s="248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9" t="s">
        <v>240</v>
      </c>
      <c r="AT964" s="249" t="s">
        <v>236</v>
      </c>
      <c r="AU964" s="249" t="s">
        <v>87</v>
      </c>
      <c r="AY964" s="17" t="s">
        <v>235</v>
      </c>
      <c r="BE964" s="250">
        <f>IF(N964="základní",J964,0)</f>
        <v>0</v>
      </c>
      <c r="BF964" s="250">
        <f>IF(N964="snížená",J964,0)</f>
        <v>0</v>
      </c>
      <c r="BG964" s="250">
        <f>IF(N964="zákl. přenesená",J964,0)</f>
        <v>0</v>
      </c>
      <c r="BH964" s="250">
        <f>IF(N964="sníž. přenesená",J964,0)</f>
        <v>0</v>
      </c>
      <c r="BI964" s="250">
        <f>IF(N964="nulová",J964,0)</f>
        <v>0</v>
      </c>
      <c r="BJ964" s="17" t="s">
        <v>87</v>
      </c>
      <c r="BK964" s="250">
        <f>ROUND(I964*H964,2)</f>
        <v>0</v>
      </c>
      <c r="BL964" s="17" t="s">
        <v>240</v>
      </c>
      <c r="BM964" s="249" t="s">
        <v>1134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1135</v>
      </c>
      <c r="G965" s="252"/>
      <c r="H965" s="256">
        <v>1.609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1136</v>
      </c>
      <c r="G966" s="252"/>
      <c r="H966" s="256">
        <v>1.2649999999999999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3" customFormat="1">
      <c r="A967" s="13"/>
      <c r="B967" s="263"/>
      <c r="C967" s="264"/>
      <c r="D967" s="253" t="s">
        <v>241</v>
      </c>
      <c r="E967" s="265" t="s">
        <v>1</v>
      </c>
      <c r="F967" s="266" t="s">
        <v>243</v>
      </c>
      <c r="G967" s="264"/>
      <c r="H967" s="267">
        <v>2.8739999999999997</v>
      </c>
      <c r="I967" s="268"/>
      <c r="J967" s="264"/>
      <c r="K967" s="264"/>
      <c r="L967" s="269"/>
      <c r="M967" s="270"/>
      <c r="N967" s="271"/>
      <c r="O967" s="271"/>
      <c r="P967" s="271"/>
      <c r="Q967" s="271"/>
      <c r="R967" s="271"/>
      <c r="S967" s="271"/>
      <c r="T967" s="27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3" t="s">
        <v>241</v>
      </c>
      <c r="AU967" s="273" t="s">
        <v>87</v>
      </c>
      <c r="AV967" s="13" t="s">
        <v>240</v>
      </c>
      <c r="AW967" s="13" t="s">
        <v>36</v>
      </c>
      <c r="AX967" s="13" t="s">
        <v>87</v>
      </c>
      <c r="AY967" s="273" t="s">
        <v>235</v>
      </c>
    </row>
    <row r="968" s="2" customFormat="1" ht="16.5" customHeight="1">
      <c r="A968" s="38"/>
      <c r="B968" s="39"/>
      <c r="C968" s="237" t="s">
        <v>692</v>
      </c>
      <c r="D968" s="237" t="s">
        <v>236</v>
      </c>
      <c r="E968" s="238" t="s">
        <v>1137</v>
      </c>
      <c r="F968" s="239" t="s">
        <v>1138</v>
      </c>
      <c r="G968" s="240" t="s">
        <v>415</v>
      </c>
      <c r="H968" s="241">
        <v>1.335</v>
      </c>
      <c r="I968" s="242"/>
      <c r="J968" s="243">
        <f>ROUND(I968*H968,2)</f>
        <v>0</v>
      </c>
      <c r="K968" s="244"/>
      <c r="L968" s="44"/>
      <c r="M968" s="245" t="s">
        <v>1</v>
      </c>
      <c r="N968" s="246" t="s">
        <v>45</v>
      </c>
      <c r="O968" s="91"/>
      <c r="P968" s="247">
        <f>O968*H968</f>
        <v>0</v>
      </c>
      <c r="Q968" s="247">
        <v>1.80182</v>
      </c>
      <c r="R968" s="247">
        <f>Q968*H968</f>
        <v>2.4054297</v>
      </c>
      <c r="S968" s="247">
        <v>0</v>
      </c>
      <c r="T968" s="24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9" t="s">
        <v>240</v>
      </c>
      <c r="AT968" s="249" t="s">
        <v>236</v>
      </c>
      <c r="AU968" s="249" t="s">
        <v>87</v>
      </c>
      <c r="AY968" s="17" t="s">
        <v>235</v>
      </c>
      <c r="BE968" s="250">
        <f>IF(N968="základní",J968,0)</f>
        <v>0</v>
      </c>
      <c r="BF968" s="250">
        <f>IF(N968="snížená",J968,0)</f>
        <v>0</v>
      </c>
      <c r="BG968" s="250">
        <f>IF(N968="zákl. přenesená",J968,0)</f>
        <v>0</v>
      </c>
      <c r="BH968" s="250">
        <f>IF(N968="sníž. přenesená",J968,0)</f>
        <v>0</v>
      </c>
      <c r="BI968" s="250">
        <f>IF(N968="nulová",J968,0)</f>
        <v>0</v>
      </c>
      <c r="BJ968" s="17" t="s">
        <v>87</v>
      </c>
      <c r="BK968" s="250">
        <f>ROUND(I968*H968,2)</f>
        <v>0</v>
      </c>
      <c r="BL968" s="17" t="s">
        <v>240</v>
      </c>
      <c r="BM968" s="249" t="s">
        <v>1139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1140</v>
      </c>
      <c r="G969" s="252"/>
      <c r="H969" s="256">
        <v>0.77600000000000002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2" customFormat="1">
      <c r="A970" s="12"/>
      <c r="B970" s="251"/>
      <c r="C970" s="252"/>
      <c r="D970" s="253" t="s">
        <v>241</v>
      </c>
      <c r="E970" s="254" t="s">
        <v>1</v>
      </c>
      <c r="F970" s="255" t="s">
        <v>1141</v>
      </c>
      <c r="G970" s="252"/>
      <c r="H970" s="256">
        <v>0.55900000000000005</v>
      </c>
      <c r="I970" s="257"/>
      <c r="J970" s="252"/>
      <c r="K970" s="252"/>
      <c r="L970" s="258"/>
      <c r="M970" s="259"/>
      <c r="N970" s="260"/>
      <c r="O970" s="260"/>
      <c r="P970" s="260"/>
      <c r="Q970" s="260"/>
      <c r="R970" s="260"/>
      <c r="S970" s="260"/>
      <c r="T970" s="261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T970" s="262" t="s">
        <v>241</v>
      </c>
      <c r="AU970" s="262" t="s">
        <v>87</v>
      </c>
      <c r="AV970" s="12" t="s">
        <v>89</v>
      </c>
      <c r="AW970" s="12" t="s">
        <v>36</v>
      </c>
      <c r="AX970" s="12" t="s">
        <v>80</v>
      </c>
      <c r="AY970" s="262" t="s">
        <v>235</v>
      </c>
    </row>
    <row r="971" s="13" customFormat="1">
      <c r="A971" s="13"/>
      <c r="B971" s="263"/>
      <c r="C971" s="264"/>
      <c r="D971" s="253" t="s">
        <v>241</v>
      </c>
      <c r="E971" s="265" t="s">
        <v>1</v>
      </c>
      <c r="F971" s="266" t="s">
        <v>243</v>
      </c>
      <c r="G971" s="264"/>
      <c r="H971" s="267">
        <v>1.335</v>
      </c>
      <c r="I971" s="268"/>
      <c r="J971" s="264"/>
      <c r="K971" s="264"/>
      <c r="L971" s="269"/>
      <c r="M971" s="270"/>
      <c r="N971" s="271"/>
      <c r="O971" s="271"/>
      <c r="P971" s="271"/>
      <c r="Q971" s="271"/>
      <c r="R971" s="271"/>
      <c r="S971" s="271"/>
      <c r="T971" s="27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73" t="s">
        <v>241</v>
      </c>
      <c r="AU971" s="273" t="s">
        <v>87</v>
      </c>
      <c r="AV971" s="13" t="s">
        <v>240</v>
      </c>
      <c r="AW971" s="13" t="s">
        <v>36</v>
      </c>
      <c r="AX971" s="13" t="s">
        <v>87</v>
      </c>
      <c r="AY971" s="273" t="s">
        <v>235</v>
      </c>
    </row>
    <row r="972" s="2" customFormat="1" ht="16.5" customHeight="1">
      <c r="A972" s="38"/>
      <c r="B972" s="39"/>
      <c r="C972" s="237" t="s">
        <v>1142</v>
      </c>
      <c r="D972" s="237" t="s">
        <v>236</v>
      </c>
      <c r="E972" s="238" t="s">
        <v>1143</v>
      </c>
      <c r="F972" s="239" t="s">
        <v>1144</v>
      </c>
      <c r="G972" s="240" t="s">
        <v>313</v>
      </c>
      <c r="H972" s="241">
        <v>45.5</v>
      </c>
      <c r="I972" s="242"/>
      <c r="J972" s="243">
        <f>ROUND(I972*H972,2)</f>
        <v>0</v>
      </c>
      <c r="K972" s="244"/>
      <c r="L972" s="44"/>
      <c r="M972" s="245" t="s">
        <v>1</v>
      </c>
      <c r="N972" s="246" t="s">
        <v>45</v>
      </c>
      <c r="O972" s="91"/>
      <c r="P972" s="247">
        <f>O972*H972</f>
        <v>0</v>
      </c>
      <c r="Q972" s="247">
        <v>0.012</v>
      </c>
      <c r="R972" s="247">
        <f>Q972*H972</f>
        <v>0.54600000000000004</v>
      </c>
      <c r="S972" s="247">
        <v>0</v>
      </c>
      <c r="T972" s="248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49" t="s">
        <v>240</v>
      </c>
      <c r="AT972" s="249" t="s">
        <v>236</v>
      </c>
      <c r="AU972" s="249" t="s">
        <v>87</v>
      </c>
      <c r="AY972" s="17" t="s">
        <v>235</v>
      </c>
      <c r="BE972" s="250">
        <f>IF(N972="základní",J972,0)</f>
        <v>0</v>
      </c>
      <c r="BF972" s="250">
        <f>IF(N972="snížená",J972,0)</f>
        <v>0</v>
      </c>
      <c r="BG972" s="250">
        <f>IF(N972="zákl. přenesená",J972,0)</f>
        <v>0</v>
      </c>
      <c r="BH972" s="250">
        <f>IF(N972="sníž. přenesená",J972,0)</f>
        <v>0</v>
      </c>
      <c r="BI972" s="250">
        <f>IF(N972="nulová",J972,0)</f>
        <v>0</v>
      </c>
      <c r="BJ972" s="17" t="s">
        <v>87</v>
      </c>
      <c r="BK972" s="250">
        <f>ROUND(I972*H972,2)</f>
        <v>0</v>
      </c>
      <c r="BL972" s="17" t="s">
        <v>240</v>
      </c>
      <c r="BM972" s="249" t="s">
        <v>1145</v>
      </c>
    </row>
    <row r="973" s="12" customFormat="1">
      <c r="A973" s="12"/>
      <c r="B973" s="251"/>
      <c r="C973" s="252"/>
      <c r="D973" s="253" t="s">
        <v>241</v>
      </c>
      <c r="E973" s="254" t="s">
        <v>1</v>
      </c>
      <c r="F973" s="255" t="s">
        <v>1146</v>
      </c>
      <c r="G973" s="252"/>
      <c r="H973" s="256">
        <v>45.5</v>
      </c>
      <c r="I973" s="257"/>
      <c r="J973" s="252"/>
      <c r="K973" s="252"/>
      <c r="L973" s="258"/>
      <c r="M973" s="259"/>
      <c r="N973" s="260"/>
      <c r="O973" s="260"/>
      <c r="P973" s="260"/>
      <c r="Q973" s="260"/>
      <c r="R973" s="260"/>
      <c r="S973" s="260"/>
      <c r="T973" s="26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62" t="s">
        <v>241</v>
      </c>
      <c r="AU973" s="262" t="s">
        <v>87</v>
      </c>
      <c r="AV973" s="12" t="s">
        <v>89</v>
      </c>
      <c r="AW973" s="12" t="s">
        <v>36</v>
      </c>
      <c r="AX973" s="12" t="s">
        <v>80</v>
      </c>
      <c r="AY973" s="262" t="s">
        <v>235</v>
      </c>
    </row>
    <row r="974" s="13" customFormat="1">
      <c r="A974" s="13"/>
      <c r="B974" s="263"/>
      <c r="C974" s="264"/>
      <c r="D974" s="253" t="s">
        <v>241</v>
      </c>
      <c r="E974" s="265" t="s">
        <v>1</v>
      </c>
      <c r="F974" s="266" t="s">
        <v>243</v>
      </c>
      <c r="G974" s="264"/>
      <c r="H974" s="267">
        <v>45.5</v>
      </c>
      <c r="I974" s="268"/>
      <c r="J974" s="264"/>
      <c r="K974" s="264"/>
      <c r="L974" s="269"/>
      <c r="M974" s="270"/>
      <c r="N974" s="271"/>
      <c r="O974" s="271"/>
      <c r="P974" s="271"/>
      <c r="Q974" s="271"/>
      <c r="R974" s="271"/>
      <c r="S974" s="271"/>
      <c r="T974" s="27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73" t="s">
        <v>241</v>
      </c>
      <c r="AU974" s="273" t="s">
        <v>87</v>
      </c>
      <c r="AV974" s="13" t="s">
        <v>240</v>
      </c>
      <c r="AW974" s="13" t="s">
        <v>36</v>
      </c>
      <c r="AX974" s="13" t="s">
        <v>87</v>
      </c>
      <c r="AY974" s="273" t="s">
        <v>235</v>
      </c>
    </row>
    <row r="975" s="2" customFormat="1" ht="16.5" customHeight="1">
      <c r="A975" s="38"/>
      <c r="B975" s="39"/>
      <c r="C975" s="237" t="s">
        <v>698</v>
      </c>
      <c r="D975" s="237" t="s">
        <v>236</v>
      </c>
      <c r="E975" s="238" t="s">
        <v>1147</v>
      </c>
      <c r="F975" s="239" t="s">
        <v>1148</v>
      </c>
      <c r="G975" s="240" t="s">
        <v>415</v>
      </c>
      <c r="H975" s="241">
        <v>0.52900000000000003</v>
      </c>
      <c r="I975" s="242"/>
      <c r="J975" s="243">
        <f>ROUND(I975*H975,2)</f>
        <v>0</v>
      </c>
      <c r="K975" s="244"/>
      <c r="L975" s="44"/>
      <c r="M975" s="245" t="s">
        <v>1</v>
      </c>
      <c r="N975" s="246" t="s">
        <v>45</v>
      </c>
      <c r="O975" s="91"/>
      <c r="P975" s="247">
        <f>O975*H975</f>
        <v>0</v>
      </c>
      <c r="Q975" s="247">
        <v>1.8013900000000001</v>
      </c>
      <c r="R975" s="247">
        <f>Q975*H975</f>
        <v>0.95293531000000009</v>
      </c>
      <c r="S975" s="247">
        <v>0</v>
      </c>
      <c r="T975" s="248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49" t="s">
        <v>240</v>
      </c>
      <c r="AT975" s="249" t="s">
        <v>236</v>
      </c>
      <c r="AU975" s="249" t="s">
        <v>87</v>
      </c>
      <c r="AY975" s="17" t="s">
        <v>235</v>
      </c>
      <c r="BE975" s="250">
        <f>IF(N975="základní",J975,0)</f>
        <v>0</v>
      </c>
      <c r="BF975" s="250">
        <f>IF(N975="snížená",J975,0)</f>
        <v>0</v>
      </c>
      <c r="BG975" s="250">
        <f>IF(N975="zákl. přenesená",J975,0)</f>
        <v>0</v>
      </c>
      <c r="BH975" s="250">
        <f>IF(N975="sníž. přenesená",J975,0)</f>
        <v>0</v>
      </c>
      <c r="BI975" s="250">
        <f>IF(N975="nulová",J975,0)</f>
        <v>0</v>
      </c>
      <c r="BJ975" s="17" t="s">
        <v>87</v>
      </c>
      <c r="BK975" s="250">
        <f>ROUND(I975*H975,2)</f>
        <v>0</v>
      </c>
      <c r="BL975" s="17" t="s">
        <v>240</v>
      </c>
      <c r="BM975" s="249" t="s">
        <v>1149</v>
      </c>
    </row>
    <row r="976" s="12" customFormat="1">
      <c r="A976" s="12"/>
      <c r="B976" s="251"/>
      <c r="C976" s="252"/>
      <c r="D976" s="253" t="s">
        <v>241</v>
      </c>
      <c r="E976" s="254" t="s">
        <v>1</v>
      </c>
      <c r="F976" s="255" t="s">
        <v>1150</v>
      </c>
      <c r="G976" s="252"/>
      <c r="H976" s="256">
        <v>0.52900000000000003</v>
      </c>
      <c r="I976" s="257"/>
      <c r="J976" s="252"/>
      <c r="K976" s="252"/>
      <c r="L976" s="258"/>
      <c r="M976" s="259"/>
      <c r="N976" s="260"/>
      <c r="O976" s="260"/>
      <c r="P976" s="260"/>
      <c r="Q976" s="260"/>
      <c r="R976" s="260"/>
      <c r="S976" s="260"/>
      <c r="T976" s="261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T976" s="262" t="s">
        <v>241</v>
      </c>
      <c r="AU976" s="262" t="s">
        <v>87</v>
      </c>
      <c r="AV976" s="12" t="s">
        <v>89</v>
      </c>
      <c r="AW976" s="12" t="s">
        <v>36</v>
      </c>
      <c r="AX976" s="12" t="s">
        <v>80</v>
      </c>
      <c r="AY976" s="262" t="s">
        <v>235</v>
      </c>
    </row>
    <row r="977" s="13" customFormat="1">
      <c r="A977" s="13"/>
      <c r="B977" s="263"/>
      <c r="C977" s="264"/>
      <c r="D977" s="253" t="s">
        <v>241</v>
      </c>
      <c r="E977" s="265" t="s">
        <v>1</v>
      </c>
      <c r="F977" s="266" t="s">
        <v>243</v>
      </c>
      <c r="G977" s="264"/>
      <c r="H977" s="267">
        <v>0.52900000000000003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73" t="s">
        <v>241</v>
      </c>
      <c r="AU977" s="273" t="s">
        <v>87</v>
      </c>
      <c r="AV977" s="13" t="s">
        <v>240</v>
      </c>
      <c r="AW977" s="13" t="s">
        <v>36</v>
      </c>
      <c r="AX977" s="13" t="s">
        <v>87</v>
      </c>
      <c r="AY977" s="273" t="s">
        <v>235</v>
      </c>
    </row>
    <row r="978" s="2" customFormat="1" ht="16.5" customHeight="1">
      <c r="A978" s="38"/>
      <c r="B978" s="39"/>
      <c r="C978" s="237" t="s">
        <v>1151</v>
      </c>
      <c r="D978" s="237" t="s">
        <v>236</v>
      </c>
      <c r="E978" s="238" t="s">
        <v>1152</v>
      </c>
      <c r="F978" s="239" t="s">
        <v>1153</v>
      </c>
      <c r="G978" s="240" t="s">
        <v>239</v>
      </c>
      <c r="H978" s="241">
        <v>10</v>
      </c>
      <c r="I978" s="242"/>
      <c r="J978" s="243">
        <f>ROUND(I978*H978,2)</f>
        <v>0</v>
      </c>
      <c r="K978" s="244"/>
      <c r="L978" s="44"/>
      <c r="M978" s="245" t="s">
        <v>1</v>
      </c>
      <c r="N978" s="246" t="s">
        <v>45</v>
      </c>
      <c r="O978" s="91"/>
      <c r="P978" s="247">
        <f>O978*H978</f>
        <v>0</v>
      </c>
      <c r="Q978" s="247">
        <v>0.12533</v>
      </c>
      <c r="R978" s="247">
        <f>Q978*H978</f>
        <v>1.2532999999999999</v>
      </c>
      <c r="S978" s="247">
        <v>0</v>
      </c>
      <c r="T978" s="248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49" t="s">
        <v>240</v>
      </c>
      <c r="AT978" s="249" t="s">
        <v>236</v>
      </c>
      <c r="AU978" s="249" t="s">
        <v>87</v>
      </c>
      <c r="AY978" s="17" t="s">
        <v>235</v>
      </c>
      <c r="BE978" s="250">
        <f>IF(N978="základní",J978,0)</f>
        <v>0</v>
      </c>
      <c r="BF978" s="250">
        <f>IF(N978="snížená",J978,0)</f>
        <v>0</v>
      </c>
      <c r="BG978" s="250">
        <f>IF(N978="zákl. přenesená",J978,0)</f>
        <v>0</v>
      </c>
      <c r="BH978" s="250">
        <f>IF(N978="sníž. přenesená",J978,0)</f>
        <v>0</v>
      </c>
      <c r="BI978" s="250">
        <f>IF(N978="nulová",J978,0)</f>
        <v>0</v>
      </c>
      <c r="BJ978" s="17" t="s">
        <v>87</v>
      </c>
      <c r="BK978" s="250">
        <f>ROUND(I978*H978,2)</f>
        <v>0</v>
      </c>
      <c r="BL978" s="17" t="s">
        <v>240</v>
      </c>
      <c r="BM978" s="249" t="s">
        <v>1154</v>
      </c>
    </row>
    <row r="979" s="12" customFormat="1">
      <c r="A979" s="12"/>
      <c r="B979" s="251"/>
      <c r="C979" s="252"/>
      <c r="D979" s="253" t="s">
        <v>241</v>
      </c>
      <c r="E979" s="254" t="s">
        <v>1</v>
      </c>
      <c r="F979" s="255" t="s">
        <v>1155</v>
      </c>
      <c r="G979" s="252"/>
      <c r="H979" s="256">
        <v>10</v>
      </c>
      <c r="I979" s="257"/>
      <c r="J979" s="252"/>
      <c r="K979" s="252"/>
      <c r="L979" s="258"/>
      <c r="M979" s="259"/>
      <c r="N979" s="260"/>
      <c r="O979" s="260"/>
      <c r="P979" s="260"/>
      <c r="Q979" s="260"/>
      <c r="R979" s="260"/>
      <c r="S979" s="260"/>
      <c r="T979" s="26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62" t="s">
        <v>241</v>
      </c>
      <c r="AU979" s="262" t="s">
        <v>87</v>
      </c>
      <c r="AV979" s="12" t="s">
        <v>89</v>
      </c>
      <c r="AW979" s="12" t="s">
        <v>36</v>
      </c>
      <c r="AX979" s="12" t="s">
        <v>80</v>
      </c>
      <c r="AY979" s="262" t="s">
        <v>235</v>
      </c>
    </row>
    <row r="980" s="13" customFormat="1">
      <c r="A980" s="13"/>
      <c r="B980" s="263"/>
      <c r="C980" s="264"/>
      <c r="D980" s="253" t="s">
        <v>241</v>
      </c>
      <c r="E980" s="265" t="s">
        <v>1</v>
      </c>
      <c r="F980" s="266" t="s">
        <v>243</v>
      </c>
      <c r="G980" s="264"/>
      <c r="H980" s="267">
        <v>10</v>
      </c>
      <c r="I980" s="268"/>
      <c r="J980" s="264"/>
      <c r="K980" s="264"/>
      <c r="L980" s="269"/>
      <c r="M980" s="270"/>
      <c r="N980" s="271"/>
      <c r="O980" s="271"/>
      <c r="P980" s="271"/>
      <c r="Q980" s="271"/>
      <c r="R980" s="271"/>
      <c r="S980" s="271"/>
      <c r="T980" s="27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3" t="s">
        <v>241</v>
      </c>
      <c r="AU980" s="273" t="s">
        <v>87</v>
      </c>
      <c r="AV980" s="13" t="s">
        <v>240</v>
      </c>
      <c r="AW980" s="13" t="s">
        <v>36</v>
      </c>
      <c r="AX980" s="13" t="s">
        <v>87</v>
      </c>
      <c r="AY980" s="273" t="s">
        <v>235</v>
      </c>
    </row>
    <row r="981" s="2" customFormat="1" ht="16.5" customHeight="1">
      <c r="A981" s="38"/>
      <c r="B981" s="39"/>
      <c r="C981" s="237" t="s">
        <v>704</v>
      </c>
      <c r="D981" s="237" t="s">
        <v>236</v>
      </c>
      <c r="E981" s="238" t="s">
        <v>1156</v>
      </c>
      <c r="F981" s="239" t="s">
        <v>1157</v>
      </c>
      <c r="G981" s="240" t="s">
        <v>313</v>
      </c>
      <c r="H981" s="241">
        <v>8</v>
      </c>
      <c r="I981" s="242"/>
      <c r="J981" s="243">
        <f>ROUND(I981*H981,2)</f>
        <v>0</v>
      </c>
      <c r="K981" s="244"/>
      <c r="L981" s="44"/>
      <c r="M981" s="245" t="s">
        <v>1</v>
      </c>
      <c r="N981" s="246" t="s">
        <v>45</v>
      </c>
      <c r="O981" s="91"/>
      <c r="P981" s="247">
        <f>O981*H981</f>
        <v>0</v>
      </c>
      <c r="Q981" s="247">
        <v>0.019630000000000002</v>
      </c>
      <c r="R981" s="247">
        <f>Q981*H981</f>
        <v>0.15704000000000001</v>
      </c>
      <c r="S981" s="247">
        <v>0</v>
      </c>
      <c r="T981" s="248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49" t="s">
        <v>240</v>
      </c>
      <c r="AT981" s="249" t="s">
        <v>236</v>
      </c>
      <c r="AU981" s="249" t="s">
        <v>87</v>
      </c>
      <c r="AY981" s="17" t="s">
        <v>235</v>
      </c>
      <c r="BE981" s="250">
        <f>IF(N981="základní",J981,0)</f>
        <v>0</v>
      </c>
      <c r="BF981" s="250">
        <f>IF(N981="snížená",J981,0)</f>
        <v>0</v>
      </c>
      <c r="BG981" s="250">
        <f>IF(N981="zákl. přenesená",J981,0)</f>
        <v>0</v>
      </c>
      <c r="BH981" s="250">
        <f>IF(N981="sníž. přenesená",J981,0)</f>
        <v>0</v>
      </c>
      <c r="BI981" s="250">
        <f>IF(N981="nulová",J981,0)</f>
        <v>0</v>
      </c>
      <c r="BJ981" s="17" t="s">
        <v>87</v>
      </c>
      <c r="BK981" s="250">
        <f>ROUND(I981*H981,2)</f>
        <v>0</v>
      </c>
      <c r="BL981" s="17" t="s">
        <v>240</v>
      </c>
      <c r="BM981" s="249" t="s">
        <v>1158</v>
      </c>
    </row>
    <row r="982" s="12" customFormat="1">
      <c r="A982" s="12"/>
      <c r="B982" s="251"/>
      <c r="C982" s="252"/>
      <c r="D982" s="253" t="s">
        <v>241</v>
      </c>
      <c r="E982" s="254" t="s">
        <v>1</v>
      </c>
      <c r="F982" s="255" t="s">
        <v>1159</v>
      </c>
      <c r="G982" s="252"/>
      <c r="H982" s="256">
        <v>8</v>
      </c>
      <c r="I982" s="257"/>
      <c r="J982" s="252"/>
      <c r="K982" s="252"/>
      <c r="L982" s="258"/>
      <c r="M982" s="259"/>
      <c r="N982" s="260"/>
      <c r="O982" s="260"/>
      <c r="P982" s="260"/>
      <c r="Q982" s="260"/>
      <c r="R982" s="260"/>
      <c r="S982" s="260"/>
      <c r="T982" s="261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T982" s="262" t="s">
        <v>241</v>
      </c>
      <c r="AU982" s="262" t="s">
        <v>87</v>
      </c>
      <c r="AV982" s="12" t="s">
        <v>89</v>
      </c>
      <c r="AW982" s="12" t="s">
        <v>36</v>
      </c>
      <c r="AX982" s="12" t="s">
        <v>80</v>
      </c>
      <c r="AY982" s="262" t="s">
        <v>235</v>
      </c>
    </row>
    <row r="983" s="13" customFormat="1">
      <c r="A983" s="13"/>
      <c r="B983" s="263"/>
      <c r="C983" s="264"/>
      <c r="D983" s="253" t="s">
        <v>241</v>
      </c>
      <c r="E983" s="265" t="s">
        <v>1</v>
      </c>
      <c r="F983" s="266" t="s">
        <v>243</v>
      </c>
      <c r="G983" s="264"/>
      <c r="H983" s="267">
        <v>8</v>
      </c>
      <c r="I983" s="268"/>
      <c r="J983" s="264"/>
      <c r="K983" s="264"/>
      <c r="L983" s="269"/>
      <c r="M983" s="270"/>
      <c r="N983" s="271"/>
      <c r="O983" s="271"/>
      <c r="P983" s="271"/>
      <c r="Q983" s="271"/>
      <c r="R983" s="271"/>
      <c r="S983" s="271"/>
      <c r="T983" s="27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3" t="s">
        <v>241</v>
      </c>
      <c r="AU983" s="273" t="s">
        <v>87</v>
      </c>
      <c r="AV983" s="13" t="s">
        <v>240</v>
      </c>
      <c r="AW983" s="13" t="s">
        <v>36</v>
      </c>
      <c r="AX983" s="13" t="s">
        <v>87</v>
      </c>
      <c r="AY983" s="273" t="s">
        <v>235</v>
      </c>
    </row>
    <row r="984" s="2" customFormat="1" ht="16.5" customHeight="1">
      <c r="A984" s="38"/>
      <c r="B984" s="39"/>
      <c r="C984" s="237" t="s">
        <v>1160</v>
      </c>
      <c r="D984" s="237" t="s">
        <v>236</v>
      </c>
      <c r="E984" s="238" t="s">
        <v>1161</v>
      </c>
      <c r="F984" s="239" t="s">
        <v>1162</v>
      </c>
      <c r="G984" s="240" t="s">
        <v>313</v>
      </c>
      <c r="H984" s="241">
        <v>8</v>
      </c>
      <c r="I984" s="242"/>
      <c r="J984" s="243">
        <f>ROUND(I984*H984,2)</f>
        <v>0</v>
      </c>
      <c r="K984" s="244"/>
      <c r="L984" s="44"/>
      <c r="M984" s="245" t="s">
        <v>1</v>
      </c>
      <c r="N984" s="246" t="s">
        <v>45</v>
      </c>
      <c r="O984" s="91"/>
      <c r="P984" s="247">
        <f>O984*H984</f>
        <v>0</v>
      </c>
      <c r="Q984" s="247">
        <v>0</v>
      </c>
      <c r="R984" s="247">
        <f>Q984*H984</f>
        <v>0</v>
      </c>
      <c r="S984" s="247">
        <v>0</v>
      </c>
      <c r="T984" s="248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49" t="s">
        <v>240</v>
      </c>
      <c r="AT984" s="249" t="s">
        <v>236</v>
      </c>
      <c r="AU984" s="249" t="s">
        <v>87</v>
      </c>
      <c r="AY984" s="17" t="s">
        <v>235</v>
      </c>
      <c r="BE984" s="250">
        <f>IF(N984="základní",J984,0)</f>
        <v>0</v>
      </c>
      <c r="BF984" s="250">
        <f>IF(N984="snížená",J984,0)</f>
        <v>0</v>
      </c>
      <c r="BG984" s="250">
        <f>IF(N984="zákl. přenesená",J984,0)</f>
        <v>0</v>
      </c>
      <c r="BH984" s="250">
        <f>IF(N984="sníž. přenesená",J984,0)</f>
        <v>0</v>
      </c>
      <c r="BI984" s="250">
        <f>IF(N984="nulová",J984,0)</f>
        <v>0</v>
      </c>
      <c r="BJ984" s="17" t="s">
        <v>87</v>
      </c>
      <c r="BK984" s="250">
        <f>ROUND(I984*H984,2)</f>
        <v>0</v>
      </c>
      <c r="BL984" s="17" t="s">
        <v>240</v>
      </c>
      <c r="BM984" s="249" t="s">
        <v>1163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1164</v>
      </c>
      <c r="G985" s="252"/>
      <c r="H985" s="256">
        <v>8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3" customFormat="1">
      <c r="A986" s="13"/>
      <c r="B986" s="263"/>
      <c r="C986" s="264"/>
      <c r="D986" s="253" t="s">
        <v>241</v>
      </c>
      <c r="E986" s="265" t="s">
        <v>1</v>
      </c>
      <c r="F986" s="266" t="s">
        <v>243</v>
      </c>
      <c r="G986" s="264"/>
      <c r="H986" s="267">
        <v>8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3" t="s">
        <v>241</v>
      </c>
      <c r="AU986" s="273" t="s">
        <v>87</v>
      </c>
      <c r="AV986" s="13" t="s">
        <v>240</v>
      </c>
      <c r="AW986" s="13" t="s">
        <v>36</v>
      </c>
      <c r="AX986" s="13" t="s">
        <v>87</v>
      </c>
      <c r="AY986" s="273" t="s">
        <v>235</v>
      </c>
    </row>
    <row r="987" s="2" customFormat="1" ht="16.5" customHeight="1">
      <c r="A987" s="38"/>
      <c r="B987" s="39"/>
      <c r="C987" s="237" t="s">
        <v>708</v>
      </c>
      <c r="D987" s="237" t="s">
        <v>236</v>
      </c>
      <c r="E987" s="238" t="s">
        <v>1165</v>
      </c>
      <c r="F987" s="239" t="s">
        <v>1166</v>
      </c>
      <c r="G987" s="240" t="s">
        <v>265</v>
      </c>
      <c r="H987" s="241">
        <v>35.600000000000001</v>
      </c>
      <c r="I987" s="242"/>
      <c r="J987" s="243">
        <f>ROUND(I987*H987,2)</f>
        <v>0</v>
      </c>
      <c r="K987" s="244"/>
      <c r="L987" s="44"/>
      <c r="M987" s="245" t="s">
        <v>1</v>
      </c>
      <c r="N987" s="246" t="s">
        <v>45</v>
      </c>
      <c r="O987" s="91"/>
      <c r="P987" s="247">
        <f>O987*H987</f>
        <v>0</v>
      </c>
      <c r="Q987" s="247">
        <v>0.068000000000000005</v>
      </c>
      <c r="R987" s="247">
        <f>Q987*H987</f>
        <v>2.4208000000000003</v>
      </c>
      <c r="S987" s="247">
        <v>0</v>
      </c>
      <c r="T987" s="24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9" t="s">
        <v>240</v>
      </c>
      <c r="AT987" s="249" t="s">
        <v>236</v>
      </c>
      <c r="AU987" s="249" t="s">
        <v>87</v>
      </c>
      <c r="AY987" s="17" t="s">
        <v>235</v>
      </c>
      <c r="BE987" s="250">
        <f>IF(N987="základní",J987,0)</f>
        <v>0</v>
      </c>
      <c r="BF987" s="250">
        <f>IF(N987="snížená",J987,0)</f>
        <v>0</v>
      </c>
      <c r="BG987" s="250">
        <f>IF(N987="zákl. přenesená",J987,0)</f>
        <v>0</v>
      </c>
      <c r="BH987" s="250">
        <f>IF(N987="sníž. přenesená",J987,0)</f>
        <v>0</v>
      </c>
      <c r="BI987" s="250">
        <f>IF(N987="nulová",J987,0)</f>
        <v>0</v>
      </c>
      <c r="BJ987" s="17" t="s">
        <v>87</v>
      </c>
      <c r="BK987" s="250">
        <f>ROUND(I987*H987,2)</f>
        <v>0</v>
      </c>
      <c r="BL987" s="17" t="s">
        <v>240</v>
      </c>
      <c r="BM987" s="249" t="s">
        <v>1167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1168</v>
      </c>
      <c r="G988" s="252"/>
      <c r="H988" s="256">
        <v>35.600000000000001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3" customFormat="1">
      <c r="A989" s="13"/>
      <c r="B989" s="263"/>
      <c r="C989" s="264"/>
      <c r="D989" s="253" t="s">
        <v>241</v>
      </c>
      <c r="E989" s="265" t="s">
        <v>1</v>
      </c>
      <c r="F989" s="266" t="s">
        <v>243</v>
      </c>
      <c r="G989" s="264"/>
      <c r="H989" s="267">
        <v>35.600000000000001</v>
      </c>
      <c r="I989" s="268"/>
      <c r="J989" s="264"/>
      <c r="K989" s="264"/>
      <c r="L989" s="269"/>
      <c r="M989" s="270"/>
      <c r="N989" s="271"/>
      <c r="O989" s="271"/>
      <c r="P989" s="271"/>
      <c r="Q989" s="271"/>
      <c r="R989" s="271"/>
      <c r="S989" s="271"/>
      <c r="T989" s="27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3" t="s">
        <v>241</v>
      </c>
      <c r="AU989" s="273" t="s">
        <v>87</v>
      </c>
      <c r="AV989" s="13" t="s">
        <v>240</v>
      </c>
      <c r="AW989" s="13" t="s">
        <v>36</v>
      </c>
      <c r="AX989" s="13" t="s">
        <v>87</v>
      </c>
      <c r="AY989" s="273" t="s">
        <v>235</v>
      </c>
    </row>
    <row r="990" s="11" customFormat="1" ht="25.92" customHeight="1">
      <c r="A990" s="11"/>
      <c r="B990" s="223"/>
      <c r="C990" s="224"/>
      <c r="D990" s="225" t="s">
        <v>79</v>
      </c>
      <c r="E990" s="226" t="s">
        <v>1169</v>
      </c>
      <c r="F990" s="226" t="s">
        <v>1170</v>
      </c>
      <c r="G990" s="224"/>
      <c r="H990" s="224"/>
      <c r="I990" s="227"/>
      <c r="J990" s="228">
        <f>BK990</f>
        <v>0</v>
      </c>
      <c r="K990" s="224"/>
      <c r="L990" s="229"/>
      <c r="M990" s="230"/>
      <c r="N990" s="231"/>
      <c r="O990" s="231"/>
      <c r="P990" s="232">
        <f>P991</f>
        <v>0</v>
      </c>
      <c r="Q990" s="231"/>
      <c r="R990" s="232">
        <f>R991</f>
        <v>0</v>
      </c>
      <c r="S990" s="231"/>
      <c r="T990" s="233">
        <f>T991</f>
        <v>0</v>
      </c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R990" s="234" t="s">
        <v>87</v>
      </c>
      <c r="AT990" s="235" t="s">
        <v>79</v>
      </c>
      <c r="AU990" s="235" t="s">
        <v>80</v>
      </c>
      <c r="AY990" s="234" t="s">
        <v>235</v>
      </c>
      <c r="BK990" s="236">
        <f>BK991</f>
        <v>0</v>
      </c>
    </row>
    <row r="991" s="2" customFormat="1" ht="16.5" customHeight="1">
      <c r="A991" s="38"/>
      <c r="B991" s="39"/>
      <c r="C991" s="237" t="s">
        <v>1171</v>
      </c>
      <c r="D991" s="237" t="s">
        <v>236</v>
      </c>
      <c r="E991" s="238" t="s">
        <v>1172</v>
      </c>
      <c r="F991" s="239" t="s">
        <v>1173</v>
      </c>
      <c r="G991" s="240" t="s">
        <v>246</v>
      </c>
      <c r="H991" s="241">
        <v>105.481</v>
      </c>
      <c r="I991" s="242"/>
      <c r="J991" s="243">
        <f>ROUND(I991*H991,2)</f>
        <v>0</v>
      </c>
      <c r="K991" s="244"/>
      <c r="L991" s="44"/>
      <c r="M991" s="245" t="s">
        <v>1</v>
      </c>
      <c r="N991" s="246" t="s">
        <v>45</v>
      </c>
      <c r="O991" s="91"/>
      <c r="P991" s="247">
        <f>O991*H991</f>
        <v>0</v>
      </c>
      <c r="Q991" s="247">
        <v>0</v>
      </c>
      <c r="R991" s="247">
        <f>Q991*H991</f>
        <v>0</v>
      </c>
      <c r="S991" s="247">
        <v>0</v>
      </c>
      <c r="T991" s="248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49" t="s">
        <v>240</v>
      </c>
      <c r="AT991" s="249" t="s">
        <v>236</v>
      </c>
      <c r="AU991" s="249" t="s">
        <v>87</v>
      </c>
      <c r="AY991" s="17" t="s">
        <v>235</v>
      </c>
      <c r="BE991" s="250">
        <f>IF(N991="základní",J991,0)</f>
        <v>0</v>
      </c>
      <c r="BF991" s="250">
        <f>IF(N991="snížená",J991,0)</f>
        <v>0</v>
      </c>
      <c r="BG991" s="250">
        <f>IF(N991="zákl. přenesená",J991,0)</f>
        <v>0</v>
      </c>
      <c r="BH991" s="250">
        <f>IF(N991="sníž. přenesená",J991,0)</f>
        <v>0</v>
      </c>
      <c r="BI991" s="250">
        <f>IF(N991="nulová",J991,0)</f>
        <v>0</v>
      </c>
      <c r="BJ991" s="17" t="s">
        <v>87</v>
      </c>
      <c r="BK991" s="250">
        <f>ROUND(I991*H991,2)</f>
        <v>0</v>
      </c>
      <c r="BL991" s="17" t="s">
        <v>240</v>
      </c>
      <c r="BM991" s="249" t="s">
        <v>1174</v>
      </c>
    </row>
    <row r="992" s="11" customFormat="1" ht="25.92" customHeight="1">
      <c r="A992" s="11"/>
      <c r="B992" s="223"/>
      <c r="C992" s="224"/>
      <c r="D992" s="225" t="s">
        <v>79</v>
      </c>
      <c r="E992" s="226" t="s">
        <v>1175</v>
      </c>
      <c r="F992" s="226" t="s">
        <v>1176</v>
      </c>
      <c r="G992" s="224"/>
      <c r="H992" s="224"/>
      <c r="I992" s="227"/>
      <c r="J992" s="228">
        <f>BK992</f>
        <v>0</v>
      </c>
      <c r="K992" s="224"/>
      <c r="L992" s="229"/>
      <c r="M992" s="230"/>
      <c r="N992" s="231"/>
      <c r="O992" s="231"/>
      <c r="P992" s="232">
        <f>SUM(P993:P995)</f>
        <v>0</v>
      </c>
      <c r="Q992" s="231"/>
      <c r="R992" s="232">
        <f>SUM(R993:R995)</f>
        <v>0</v>
      </c>
      <c r="S992" s="231"/>
      <c r="T992" s="233">
        <f>SUM(T993:T995)</f>
        <v>0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R992" s="234" t="s">
        <v>87</v>
      </c>
      <c r="AT992" s="235" t="s">
        <v>79</v>
      </c>
      <c r="AU992" s="235" t="s">
        <v>80</v>
      </c>
      <c r="AY992" s="234" t="s">
        <v>235</v>
      </c>
      <c r="BK992" s="236">
        <f>SUM(BK993:BK995)</f>
        <v>0</v>
      </c>
    </row>
    <row r="993" s="2" customFormat="1" ht="16.5" customHeight="1">
      <c r="A993" s="38"/>
      <c r="B993" s="39"/>
      <c r="C993" s="237" t="s">
        <v>712</v>
      </c>
      <c r="D993" s="237" t="s">
        <v>236</v>
      </c>
      <c r="E993" s="238" t="s">
        <v>1177</v>
      </c>
      <c r="F993" s="239" t="s">
        <v>1178</v>
      </c>
      <c r="G993" s="240" t="s">
        <v>671</v>
      </c>
      <c r="H993" s="241">
        <v>2</v>
      </c>
      <c r="I993" s="242"/>
      <c r="J993" s="243">
        <f>ROUND(I993*H993,2)</f>
        <v>0</v>
      </c>
      <c r="K993" s="244"/>
      <c r="L993" s="44"/>
      <c r="M993" s="245" t="s">
        <v>1</v>
      </c>
      <c r="N993" s="246" t="s">
        <v>45</v>
      </c>
      <c r="O993" s="91"/>
      <c r="P993" s="247">
        <f>O993*H993</f>
        <v>0</v>
      </c>
      <c r="Q993" s="247">
        <v>0</v>
      </c>
      <c r="R993" s="247">
        <f>Q993*H993</f>
        <v>0</v>
      </c>
      <c r="S993" s="247">
        <v>0</v>
      </c>
      <c r="T993" s="248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9" t="s">
        <v>240</v>
      </c>
      <c r="AT993" s="249" t="s">
        <v>236</v>
      </c>
      <c r="AU993" s="249" t="s">
        <v>87</v>
      </c>
      <c r="AY993" s="17" t="s">
        <v>235</v>
      </c>
      <c r="BE993" s="250">
        <f>IF(N993="základní",J993,0)</f>
        <v>0</v>
      </c>
      <c r="BF993" s="250">
        <f>IF(N993="snížená",J993,0)</f>
        <v>0</v>
      </c>
      <c r="BG993" s="250">
        <f>IF(N993="zákl. přenesená",J993,0)</f>
        <v>0</v>
      </c>
      <c r="BH993" s="250">
        <f>IF(N993="sníž. přenesená",J993,0)</f>
        <v>0</v>
      </c>
      <c r="BI993" s="250">
        <f>IF(N993="nulová",J993,0)</f>
        <v>0</v>
      </c>
      <c r="BJ993" s="17" t="s">
        <v>87</v>
      </c>
      <c r="BK993" s="250">
        <f>ROUND(I993*H993,2)</f>
        <v>0</v>
      </c>
      <c r="BL993" s="17" t="s">
        <v>240</v>
      </c>
      <c r="BM993" s="249" t="s">
        <v>1179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1180</v>
      </c>
      <c r="G994" s="252"/>
      <c r="H994" s="256">
        <v>2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3" customFormat="1">
      <c r="A995" s="13"/>
      <c r="B995" s="263"/>
      <c r="C995" s="264"/>
      <c r="D995" s="253" t="s">
        <v>241</v>
      </c>
      <c r="E995" s="265" t="s">
        <v>1</v>
      </c>
      <c r="F995" s="266" t="s">
        <v>243</v>
      </c>
      <c r="G995" s="264"/>
      <c r="H995" s="267">
        <v>2</v>
      </c>
      <c r="I995" s="268"/>
      <c r="J995" s="264"/>
      <c r="K995" s="264"/>
      <c r="L995" s="269"/>
      <c r="M995" s="270"/>
      <c r="N995" s="271"/>
      <c r="O995" s="271"/>
      <c r="P995" s="271"/>
      <c r="Q995" s="271"/>
      <c r="R995" s="271"/>
      <c r="S995" s="271"/>
      <c r="T995" s="27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73" t="s">
        <v>241</v>
      </c>
      <c r="AU995" s="273" t="s">
        <v>87</v>
      </c>
      <c r="AV995" s="13" t="s">
        <v>240</v>
      </c>
      <c r="AW995" s="13" t="s">
        <v>36</v>
      </c>
      <c r="AX995" s="13" t="s">
        <v>87</v>
      </c>
      <c r="AY995" s="273" t="s">
        <v>235</v>
      </c>
    </row>
    <row r="996" s="11" customFormat="1" ht="25.92" customHeight="1">
      <c r="A996" s="11"/>
      <c r="B996" s="223"/>
      <c r="C996" s="224"/>
      <c r="D996" s="225" t="s">
        <v>79</v>
      </c>
      <c r="E996" s="226" t="s">
        <v>1181</v>
      </c>
      <c r="F996" s="226" t="s">
        <v>1182</v>
      </c>
      <c r="G996" s="224"/>
      <c r="H996" s="224"/>
      <c r="I996" s="227"/>
      <c r="J996" s="228">
        <f>BK996</f>
        <v>0</v>
      </c>
      <c r="K996" s="224"/>
      <c r="L996" s="229"/>
      <c r="M996" s="230"/>
      <c r="N996" s="231"/>
      <c r="O996" s="231"/>
      <c r="P996" s="232">
        <f>SUM(P997:P1021)</f>
        <v>0</v>
      </c>
      <c r="Q996" s="231"/>
      <c r="R996" s="232">
        <f>SUM(R997:R1021)</f>
        <v>0</v>
      </c>
      <c r="S996" s="231"/>
      <c r="T996" s="233">
        <f>SUM(T997:T1021)</f>
        <v>0</v>
      </c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R996" s="234" t="s">
        <v>87</v>
      </c>
      <c r="AT996" s="235" t="s">
        <v>79</v>
      </c>
      <c r="AU996" s="235" t="s">
        <v>80</v>
      </c>
      <c r="AY996" s="234" t="s">
        <v>235</v>
      </c>
      <c r="BK996" s="236">
        <f>SUM(BK997:BK1021)</f>
        <v>0</v>
      </c>
    </row>
    <row r="997" s="2" customFormat="1" ht="16.5" customHeight="1">
      <c r="A997" s="38"/>
      <c r="B997" s="39"/>
      <c r="C997" s="237" t="s">
        <v>1183</v>
      </c>
      <c r="D997" s="237" t="s">
        <v>236</v>
      </c>
      <c r="E997" s="238" t="s">
        <v>1184</v>
      </c>
      <c r="F997" s="239" t="s">
        <v>1185</v>
      </c>
      <c r="G997" s="240" t="s">
        <v>246</v>
      </c>
      <c r="H997" s="241">
        <v>1.3400000000000001</v>
      </c>
      <c r="I997" s="242"/>
      <c r="J997" s="243">
        <f>ROUND(I997*H997,2)</f>
        <v>0</v>
      </c>
      <c r="K997" s="244"/>
      <c r="L997" s="44"/>
      <c r="M997" s="245" t="s">
        <v>1</v>
      </c>
      <c r="N997" s="246" t="s">
        <v>45</v>
      </c>
      <c r="O997" s="91"/>
      <c r="P997" s="247">
        <f>O997*H997</f>
        <v>0</v>
      </c>
      <c r="Q997" s="247">
        <v>0</v>
      </c>
      <c r="R997" s="247">
        <f>Q997*H997</f>
        <v>0</v>
      </c>
      <c r="S997" s="247">
        <v>0</v>
      </c>
      <c r="T997" s="248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49" t="s">
        <v>240</v>
      </c>
      <c r="AT997" s="249" t="s">
        <v>236</v>
      </c>
      <c r="AU997" s="249" t="s">
        <v>87</v>
      </c>
      <c r="AY997" s="17" t="s">
        <v>235</v>
      </c>
      <c r="BE997" s="250">
        <f>IF(N997="základní",J997,0)</f>
        <v>0</v>
      </c>
      <c r="BF997" s="250">
        <f>IF(N997="snížená",J997,0)</f>
        <v>0</v>
      </c>
      <c r="BG997" s="250">
        <f>IF(N997="zákl. přenesená",J997,0)</f>
        <v>0</v>
      </c>
      <c r="BH997" s="250">
        <f>IF(N997="sníž. přenesená",J997,0)</f>
        <v>0</v>
      </c>
      <c r="BI997" s="250">
        <f>IF(N997="nulová",J997,0)</f>
        <v>0</v>
      </c>
      <c r="BJ997" s="17" t="s">
        <v>87</v>
      </c>
      <c r="BK997" s="250">
        <f>ROUND(I997*H997,2)</f>
        <v>0</v>
      </c>
      <c r="BL997" s="17" t="s">
        <v>240</v>
      </c>
      <c r="BM997" s="249" t="s">
        <v>1186</v>
      </c>
    </row>
    <row r="998" s="12" customFormat="1">
      <c r="A998" s="12"/>
      <c r="B998" s="251"/>
      <c r="C998" s="252"/>
      <c r="D998" s="253" t="s">
        <v>241</v>
      </c>
      <c r="E998" s="254" t="s">
        <v>1</v>
      </c>
      <c r="F998" s="255" t="s">
        <v>1187</v>
      </c>
      <c r="G998" s="252"/>
      <c r="H998" s="256">
        <v>1.3400000000000001</v>
      </c>
      <c r="I998" s="257"/>
      <c r="J998" s="252"/>
      <c r="K998" s="252"/>
      <c r="L998" s="258"/>
      <c r="M998" s="259"/>
      <c r="N998" s="260"/>
      <c r="O998" s="260"/>
      <c r="P998" s="260"/>
      <c r="Q998" s="260"/>
      <c r="R998" s="260"/>
      <c r="S998" s="260"/>
      <c r="T998" s="26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62" t="s">
        <v>241</v>
      </c>
      <c r="AU998" s="262" t="s">
        <v>87</v>
      </c>
      <c r="AV998" s="12" t="s">
        <v>89</v>
      </c>
      <c r="AW998" s="12" t="s">
        <v>36</v>
      </c>
      <c r="AX998" s="12" t="s">
        <v>80</v>
      </c>
      <c r="AY998" s="262" t="s">
        <v>235</v>
      </c>
    </row>
    <row r="999" s="13" customFormat="1">
      <c r="A999" s="13"/>
      <c r="B999" s="263"/>
      <c r="C999" s="264"/>
      <c r="D999" s="253" t="s">
        <v>241</v>
      </c>
      <c r="E999" s="265" t="s">
        <v>1</v>
      </c>
      <c r="F999" s="266" t="s">
        <v>243</v>
      </c>
      <c r="G999" s="264"/>
      <c r="H999" s="267">
        <v>1.3400000000000001</v>
      </c>
      <c r="I999" s="268"/>
      <c r="J999" s="264"/>
      <c r="K999" s="264"/>
      <c r="L999" s="269"/>
      <c r="M999" s="270"/>
      <c r="N999" s="271"/>
      <c r="O999" s="271"/>
      <c r="P999" s="271"/>
      <c r="Q999" s="271"/>
      <c r="R999" s="271"/>
      <c r="S999" s="271"/>
      <c r="T999" s="27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73" t="s">
        <v>241</v>
      </c>
      <c r="AU999" s="273" t="s">
        <v>87</v>
      </c>
      <c r="AV999" s="13" t="s">
        <v>240</v>
      </c>
      <c r="AW999" s="13" t="s">
        <v>36</v>
      </c>
      <c r="AX999" s="13" t="s">
        <v>87</v>
      </c>
      <c r="AY999" s="273" t="s">
        <v>235</v>
      </c>
    </row>
    <row r="1000" s="2" customFormat="1" ht="16.5" customHeight="1">
      <c r="A1000" s="38"/>
      <c r="B1000" s="39"/>
      <c r="C1000" s="237" t="s">
        <v>717</v>
      </c>
      <c r="D1000" s="237" t="s">
        <v>236</v>
      </c>
      <c r="E1000" s="238" t="s">
        <v>1188</v>
      </c>
      <c r="F1000" s="239" t="s">
        <v>1189</v>
      </c>
      <c r="G1000" s="240" t="s">
        <v>246</v>
      </c>
      <c r="H1000" s="241">
        <v>214.49199999999999</v>
      </c>
      <c r="I1000" s="242"/>
      <c r="J1000" s="243">
        <f>ROUND(I1000*H1000,2)</f>
        <v>0</v>
      </c>
      <c r="K1000" s="244"/>
      <c r="L1000" s="44"/>
      <c r="M1000" s="245" t="s">
        <v>1</v>
      </c>
      <c r="N1000" s="246" t="s">
        <v>45</v>
      </c>
      <c r="O1000" s="91"/>
      <c r="P1000" s="247">
        <f>O1000*H1000</f>
        <v>0</v>
      </c>
      <c r="Q1000" s="247">
        <v>0</v>
      </c>
      <c r="R1000" s="247">
        <f>Q1000*H1000</f>
        <v>0</v>
      </c>
      <c r="S1000" s="247">
        <v>0</v>
      </c>
      <c r="T1000" s="248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49" t="s">
        <v>240</v>
      </c>
      <c r="AT1000" s="249" t="s">
        <v>236</v>
      </c>
      <c r="AU1000" s="249" t="s">
        <v>87</v>
      </c>
      <c r="AY1000" s="17" t="s">
        <v>235</v>
      </c>
      <c r="BE1000" s="250">
        <f>IF(N1000="základní",J1000,0)</f>
        <v>0</v>
      </c>
      <c r="BF1000" s="250">
        <f>IF(N1000="snížená",J1000,0)</f>
        <v>0</v>
      </c>
      <c r="BG1000" s="250">
        <f>IF(N1000="zákl. přenesená",J1000,0)</f>
        <v>0</v>
      </c>
      <c r="BH1000" s="250">
        <f>IF(N1000="sníž. přenesená",J1000,0)</f>
        <v>0</v>
      </c>
      <c r="BI1000" s="250">
        <f>IF(N1000="nulová",J1000,0)</f>
        <v>0</v>
      </c>
      <c r="BJ1000" s="17" t="s">
        <v>87</v>
      </c>
      <c r="BK1000" s="250">
        <f>ROUND(I1000*H1000,2)</f>
        <v>0</v>
      </c>
      <c r="BL1000" s="17" t="s">
        <v>240</v>
      </c>
      <c r="BM1000" s="249" t="s">
        <v>1190</v>
      </c>
    </row>
    <row r="1001" s="12" customFormat="1">
      <c r="A1001" s="12"/>
      <c r="B1001" s="251"/>
      <c r="C1001" s="252"/>
      <c r="D1001" s="253" t="s">
        <v>241</v>
      </c>
      <c r="E1001" s="254" t="s">
        <v>1</v>
      </c>
      <c r="F1001" s="255" t="s">
        <v>1191</v>
      </c>
      <c r="G1001" s="252"/>
      <c r="H1001" s="256">
        <v>0.47199999999999998</v>
      </c>
      <c r="I1001" s="257"/>
      <c r="J1001" s="252"/>
      <c r="K1001" s="252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T1001" s="262" t="s">
        <v>241</v>
      </c>
      <c r="AU1001" s="262" t="s">
        <v>87</v>
      </c>
      <c r="AV1001" s="12" t="s">
        <v>89</v>
      </c>
      <c r="AW1001" s="12" t="s">
        <v>36</v>
      </c>
      <c r="AX1001" s="12" t="s">
        <v>80</v>
      </c>
      <c r="AY1001" s="262" t="s">
        <v>235</v>
      </c>
    </row>
    <row r="1002" s="12" customFormat="1">
      <c r="A1002" s="12"/>
      <c r="B1002" s="251"/>
      <c r="C1002" s="252"/>
      <c r="D1002" s="253" t="s">
        <v>241</v>
      </c>
      <c r="E1002" s="254" t="s">
        <v>1</v>
      </c>
      <c r="F1002" s="255" t="s">
        <v>1192</v>
      </c>
      <c r="G1002" s="252"/>
      <c r="H1002" s="256">
        <v>214.02000000000001</v>
      </c>
      <c r="I1002" s="257"/>
      <c r="J1002" s="252"/>
      <c r="K1002" s="252"/>
      <c r="L1002" s="258"/>
      <c r="M1002" s="259"/>
      <c r="N1002" s="260"/>
      <c r="O1002" s="260"/>
      <c r="P1002" s="260"/>
      <c r="Q1002" s="260"/>
      <c r="R1002" s="260"/>
      <c r="S1002" s="260"/>
      <c r="T1002" s="261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T1002" s="262" t="s">
        <v>241</v>
      </c>
      <c r="AU1002" s="262" t="s">
        <v>87</v>
      </c>
      <c r="AV1002" s="12" t="s">
        <v>89</v>
      </c>
      <c r="AW1002" s="12" t="s">
        <v>36</v>
      </c>
      <c r="AX1002" s="12" t="s">
        <v>80</v>
      </c>
      <c r="AY1002" s="262" t="s">
        <v>235</v>
      </c>
    </row>
    <row r="1003" s="13" customFormat="1">
      <c r="A1003" s="13"/>
      <c r="B1003" s="263"/>
      <c r="C1003" s="264"/>
      <c r="D1003" s="253" t="s">
        <v>241</v>
      </c>
      <c r="E1003" s="265" t="s">
        <v>1</v>
      </c>
      <c r="F1003" s="266" t="s">
        <v>243</v>
      </c>
      <c r="G1003" s="264"/>
      <c r="H1003" s="267">
        <v>214.49200000000002</v>
      </c>
      <c r="I1003" s="268"/>
      <c r="J1003" s="264"/>
      <c r="K1003" s="264"/>
      <c r="L1003" s="269"/>
      <c r="M1003" s="270"/>
      <c r="N1003" s="271"/>
      <c r="O1003" s="271"/>
      <c r="P1003" s="271"/>
      <c r="Q1003" s="271"/>
      <c r="R1003" s="271"/>
      <c r="S1003" s="271"/>
      <c r="T1003" s="27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73" t="s">
        <v>241</v>
      </c>
      <c r="AU1003" s="273" t="s">
        <v>87</v>
      </c>
      <c r="AV1003" s="13" t="s">
        <v>240</v>
      </c>
      <c r="AW1003" s="13" t="s">
        <v>36</v>
      </c>
      <c r="AX1003" s="13" t="s">
        <v>87</v>
      </c>
      <c r="AY1003" s="273" t="s">
        <v>235</v>
      </c>
    </row>
    <row r="1004" s="2" customFormat="1" ht="16.5" customHeight="1">
      <c r="A1004" s="38"/>
      <c r="B1004" s="39"/>
      <c r="C1004" s="237" t="s">
        <v>1193</v>
      </c>
      <c r="D1004" s="237" t="s">
        <v>236</v>
      </c>
      <c r="E1004" s="238" t="s">
        <v>1194</v>
      </c>
      <c r="F1004" s="239" t="s">
        <v>1195</v>
      </c>
      <c r="G1004" s="240" t="s">
        <v>246</v>
      </c>
      <c r="H1004" s="241">
        <v>107.48</v>
      </c>
      <c r="I1004" s="242"/>
      <c r="J1004" s="243">
        <f>ROUND(I1004*H1004,2)</f>
        <v>0</v>
      </c>
      <c r="K1004" s="244"/>
      <c r="L1004" s="44"/>
      <c r="M1004" s="245" t="s">
        <v>1</v>
      </c>
      <c r="N1004" s="246" t="s">
        <v>45</v>
      </c>
      <c r="O1004" s="91"/>
      <c r="P1004" s="247">
        <f>O1004*H1004</f>
        <v>0</v>
      </c>
      <c r="Q1004" s="247">
        <v>0</v>
      </c>
      <c r="R1004" s="247">
        <f>Q1004*H1004</f>
        <v>0</v>
      </c>
      <c r="S1004" s="247">
        <v>0</v>
      </c>
      <c r="T1004" s="248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49" t="s">
        <v>240</v>
      </c>
      <c r="AT1004" s="249" t="s">
        <v>236</v>
      </c>
      <c r="AU1004" s="249" t="s">
        <v>87</v>
      </c>
      <c r="AY1004" s="17" t="s">
        <v>235</v>
      </c>
      <c r="BE1004" s="250">
        <f>IF(N1004="základní",J1004,0)</f>
        <v>0</v>
      </c>
      <c r="BF1004" s="250">
        <f>IF(N1004="snížená",J1004,0)</f>
        <v>0</v>
      </c>
      <c r="BG1004" s="250">
        <f>IF(N1004="zákl. přenesená",J1004,0)</f>
        <v>0</v>
      </c>
      <c r="BH1004" s="250">
        <f>IF(N1004="sníž. přenesená",J1004,0)</f>
        <v>0</v>
      </c>
      <c r="BI1004" s="250">
        <f>IF(N1004="nulová",J1004,0)</f>
        <v>0</v>
      </c>
      <c r="BJ1004" s="17" t="s">
        <v>87</v>
      </c>
      <c r="BK1004" s="250">
        <f>ROUND(I1004*H1004,2)</f>
        <v>0</v>
      </c>
      <c r="BL1004" s="17" t="s">
        <v>240</v>
      </c>
      <c r="BM1004" s="249" t="s">
        <v>1196</v>
      </c>
    </row>
    <row r="1005" s="12" customFormat="1">
      <c r="A1005" s="12"/>
      <c r="B1005" s="251"/>
      <c r="C1005" s="252"/>
      <c r="D1005" s="253" t="s">
        <v>241</v>
      </c>
      <c r="E1005" s="254" t="s">
        <v>1</v>
      </c>
      <c r="F1005" s="255" t="s">
        <v>1197</v>
      </c>
      <c r="G1005" s="252"/>
      <c r="H1005" s="256">
        <v>107.48</v>
      </c>
      <c r="I1005" s="257"/>
      <c r="J1005" s="252"/>
      <c r="K1005" s="252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T1005" s="262" t="s">
        <v>241</v>
      </c>
      <c r="AU1005" s="262" t="s">
        <v>87</v>
      </c>
      <c r="AV1005" s="12" t="s">
        <v>89</v>
      </c>
      <c r="AW1005" s="12" t="s">
        <v>36</v>
      </c>
      <c r="AX1005" s="12" t="s">
        <v>80</v>
      </c>
      <c r="AY1005" s="262" t="s">
        <v>235</v>
      </c>
    </row>
    <row r="1006" s="13" customFormat="1">
      <c r="A1006" s="13"/>
      <c r="B1006" s="263"/>
      <c r="C1006" s="264"/>
      <c r="D1006" s="253" t="s">
        <v>241</v>
      </c>
      <c r="E1006" s="265" t="s">
        <v>1</v>
      </c>
      <c r="F1006" s="266" t="s">
        <v>243</v>
      </c>
      <c r="G1006" s="264"/>
      <c r="H1006" s="267">
        <v>107.48</v>
      </c>
      <c r="I1006" s="268"/>
      <c r="J1006" s="264"/>
      <c r="K1006" s="264"/>
      <c r="L1006" s="269"/>
      <c r="M1006" s="270"/>
      <c r="N1006" s="271"/>
      <c r="O1006" s="271"/>
      <c r="P1006" s="271"/>
      <c r="Q1006" s="271"/>
      <c r="R1006" s="271"/>
      <c r="S1006" s="271"/>
      <c r="T1006" s="27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73" t="s">
        <v>241</v>
      </c>
      <c r="AU1006" s="273" t="s">
        <v>87</v>
      </c>
      <c r="AV1006" s="13" t="s">
        <v>240</v>
      </c>
      <c r="AW1006" s="13" t="s">
        <v>36</v>
      </c>
      <c r="AX1006" s="13" t="s">
        <v>87</v>
      </c>
      <c r="AY1006" s="273" t="s">
        <v>235</v>
      </c>
    </row>
    <row r="1007" s="2" customFormat="1" ht="16.5" customHeight="1">
      <c r="A1007" s="38"/>
      <c r="B1007" s="39"/>
      <c r="C1007" s="237" t="s">
        <v>723</v>
      </c>
      <c r="D1007" s="237" t="s">
        <v>236</v>
      </c>
      <c r="E1007" s="238" t="s">
        <v>1198</v>
      </c>
      <c r="F1007" s="239" t="s">
        <v>1199</v>
      </c>
      <c r="G1007" s="240" t="s">
        <v>246</v>
      </c>
      <c r="H1007" s="241">
        <v>107.48</v>
      </c>
      <c r="I1007" s="242"/>
      <c r="J1007" s="243">
        <f>ROUND(I1007*H1007,2)</f>
        <v>0</v>
      </c>
      <c r="K1007" s="244"/>
      <c r="L1007" s="44"/>
      <c r="M1007" s="245" t="s">
        <v>1</v>
      </c>
      <c r="N1007" s="246" t="s">
        <v>45</v>
      </c>
      <c r="O1007" s="91"/>
      <c r="P1007" s="247">
        <f>O1007*H1007</f>
        <v>0</v>
      </c>
      <c r="Q1007" s="247">
        <v>0</v>
      </c>
      <c r="R1007" s="247">
        <f>Q1007*H1007</f>
        <v>0</v>
      </c>
      <c r="S1007" s="247">
        <v>0</v>
      </c>
      <c r="T1007" s="248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9" t="s">
        <v>240</v>
      </c>
      <c r="AT1007" s="249" t="s">
        <v>236</v>
      </c>
      <c r="AU1007" s="249" t="s">
        <v>87</v>
      </c>
      <c r="AY1007" s="17" t="s">
        <v>235</v>
      </c>
      <c r="BE1007" s="250">
        <f>IF(N1007="základní",J1007,0)</f>
        <v>0</v>
      </c>
      <c r="BF1007" s="250">
        <f>IF(N1007="snížená",J1007,0)</f>
        <v>0</v>
      </c>
      <c r="BG1007" s="250">
        <f>IF(N1007="zákl. přenesená",J1007,0)</f>
        <v>0</v>
      </c>
      <c r="BH1007" s="250">
        <f>IF(N1007="sníž. přenesená",J1007,0)</f>
        <v>0</v>
      </c>
      <c r="BI1007" s="250">
        <f>IF(N1007="nulová",J1007,0)</f>
        <v>0</v>
      </c>
      <c r="BJ1007" s="17" t="s">
        <v>87</v>
      </c>
      <c r="BK1007" s="250">
        <f>ROUND(I1007*H1007,2)</f>
        <v>0</v>
      </c>
      <c r="BL1007" s="17" t="s">
        <v>240</v>
      </c>
      <c r="BM1007" s="249" t="s">
        <v>1200</v>
      </c>
    </row>
    <row r="1008" s="12" customFormat="1">
      <c r="A1008" s="12"/>
      <c r="B1008" s="251"/>
      <c r="C1008" s="252"/>
      <c r="D1008" s="253" t="s">
        <v>241</v>
      </c>
      <c r="E1008" s="254" t="s">
        <v>1</v>
      </c>
      <c r="F1008" s="255" t="s">
        <v>1197</v>
      </c>
      <c r="G1008" s="252"/>
      <c r="H1008" s="256">
        <v>107.48</v>
      </c>
      <c r="I1008" s="257"/>
      <c r="J1008" s="252"/>
      <c r="K1008" s="252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T1008" s="262" t="s">
        <v>241</v>
      </c>
      <c r="AU1008" s="262" t="s">
        <v>87</v>
      </c>
      <c r="AV1008" s="12" t="s">
        <v>89</v>
      </c>
      <c r="AW1008" s="12" t="s">
        <v>36</v>
      </c>
      <c r="AX1008" s="12" t="s">
        <v>80</v>
      </c>
      <c r="AY1008" s="262" t="s">
        <v>235</v>
      </c>
    </row>
    <row r="1009" s="13" customFormat="1">
      <c r="A1009" s="13"/>
      <c r="B1009" s="263"/>
      <c r="C1009" s="264"/>
      <c r="D1009" s="253" t="s">
        <v>241</v>
      </c>
      <c r="E1009" s="265" t="s">
        <v>1</v>
      </c>
      <c r="F1009" s="266" t="s">
        <v>243</v>
      </c>
      <c r="G1009" s="264"/>
      <c r="H1009" s="267">
        <v>107.48</v>
      </c>
      <c r="I1009" s="268"/>
      <c r="J1009" s="264"/>
      <c r="K1009" s="264"/>
      <c r="L1009" s="269"/>
      <c r="M1009" s="270"/>
      <c r="N1009" s="271"/>
      <c r="O1009" s="271"/>
      <c r="P1009" s="271"/>
      <c r="Q1009" s="271"/>
      <c r="R1009" s="271"/>
      <c r="S1009" s="271"/>
      <c r="T1009" s="27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73" t="s">
        <v>241</v>
      </c>
      <c r="AU1009" s="273" t="s">
        <v>87</v>
      </c>
      <c r="AV1009" s="13" t="s">
        <v>240</v>
      </c>
      <c r="AW1009" s="13" t="s">
        <v>36</v>
      </c>
      <c r="AX1009" s="13" t="s">
        <v>87</v>
      </c>
      <c r="AY1009" s="273" t="s">
        <v>235</v>
      </c>
    </row>
    <row r="1010" s="2" customFormat="1" ht="16.5" customHeight="1">
      <c r="A1010" s="38"/>
      <c r="B1010" s="39"/>
      <c r="C1010" s="237" t="s">
        <v>1201</v>
      </c>
      <c r="D1010" s="237" t="s">
        <v>236</v>
      </c>
      <c r="E1010" s="238" t="s">
        <v>1202</v>
      </c>
      <c r="F1010" s="239" t="s">
        <v>1203</v>
      </c>
      <c r="G1010" s="240" t="s">
        <v>246</v>
      </c>
      <c r="H1010" s="241">
        <v>107.48</v>
      </c>
      <c r="I1010" s="242"/>
      <c r="J1010" s="243">
        <f>ROUND(I1010*H1010,2)</f>
        <v>0</v>
      </c>
      <c r="K1010" s="244"/>
      <c r="L1010" s="44"/>
      <c r="M1010" s="245" t="s">
        <v>1</v>
      </c>
      <c r="N1010" s="246" t="s">
        <v>45</v>
      </c>
      <c r="O1010" s="91"/>
      <c r="P1010" s="247">
        <f>O1010*H1010</f>
        <v>0</v>
      </c>
      <c r="Q1010" s="247">
        <v>0</v>
      </c>
      <c r="R1010" s="247">
        <f>Q1010*H1010</f>
        <v>0</v>
      </c>
      <c r="S1010" s="247">
        <v>0</v>
      </c>
      <c r="T1010" s="248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49" t="s">
        <v>240</v>
      </c>
      <c r="AT1010" s="249" t="s">
        <v>236</v>
      </c>
      <c r="AU1010" s="249" t="s">
        <v>87</v>
      </c>
      <c r="AY1010" s="17" t="s">
        <v>235</v>
      </c>
      <c r="BE1010" s="250">
        <f>IF(N1010="základní",J1010,0)</f>
        <v>0</v>
      </c>
      <c r="BF1010" s="250">
        <f>IF(N1010="snížená",J1010,0)</f>
        <v>0</v>
      </c>
      <c r="BG1010" s="250">
        <f>IF(N1010="zákl. přenesená",J1010,0)</f>
        <v>0</v>
      </c>
      <c r="BH1010" s="250">
        <f>IF(N1010="sníž. přenesená",J1010,0)</f>
        <v>0</v>
      </c>
      <c r="BI1010" s="250">
        <f>IF(N1010="nulová",J1010,0)</f>
        <v>0</v>
      </c>
      <c r="BJ1010" s="17" t="s">
        <v>87</v>
      </c>
      <c r="BK1010" s="250">
        <f>ROUND(I1010*H1010,2)</f>
        <v>0</v>
      </c>
      <c r="BL1010" s="17" t="s">
        <v>240</v>
      </c>
      <c r="BM1010" s="249" t="s">
        <v>1204</v>
      </c>
    </row>
    <row r="1011" s="12" customFormat="1">
      <c r="A1011" s="12"/>
      <c r="B1011" s="251"/>
      <c r="C1011" s="252"/>
      <c r="D1011" s="253" t="s">
        <v>241</v>
      </c>
      <c r="E1011" s="254" t="s">
        <v>1</v>
      </c>
      <c r="F1011" s="255" t="s">
        <v>1197</v>
      </c>
      <c r="G1011" s="252"/>
      <c r="H1011" s="256">
        <v>107.48</v>
      </c>
      <c r="I1011" s="257"/>
      <c r="J1011" s="252"/>
      <c r="K1011" s="252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T1011" s="262" t="s">
        <v>241</v>
      </c>
      <c r="AU1011" s="262" t="s">
        <v>87</v>
      </c>
      <c r="AV1011" s="12" t="s">
        <v>89</v>
      </c>
      <c r="AW1011" s="12" t="s">
        <v>36</v>
      </c>
      <c r="AX1011" s="12" t="s">
        <v>80</v>
      </c>
      <c r="AY1011" s="262" t="s">
        <v>235</v>
      </c>
    </row>
    <row r="1012" s="13" customFormat="1">
      <c r="A1012" s="13"/>
      <c r="B1012" s="263"/>
      <c r="C1012" s="264"/>
      <c r="D1012" s="253" t="s">
        <v>241</v>
      </c>
      <c r="E1012" s="265" t="s">
        <v>1</v>
      </c>
      <c r="F1012" s="266" t="s">
        <v>243</v>
      </c>
      <c r="G1012" s="264"/>
      <c r="H1012" s="267">
        <v>107.48</v>
      </c>
      <c r="I1012" s="268"/>
      <c r="J1012" s="264"/>
      <c r="K1012" s="264"/>
      <c r="L1012" s="269"/>
      <c r="M1012" s="270"/>
      <c r="N1012" s="271"/>
      <c r="O1012" s="271"/>
      <c r="P1012" s="271"/>
      <c r="Q1012" s="271"/>
      <c r="R1012" s="271"/>
      <c r="S1012" s="271"/>
      <c r="T1012" s="27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73" t="s">
        <v>241</v>
      </c>
      <c r="AU1012" s="273" t="s">
        <v>87</v>
      </c>
      <c r="AV1012" s="13" t="s">
        <v>240</v>
      </c>
      <c r="AW1012" s="13" t="s">
        <v>36</v>
      </c>
      <c r="AX1012" s="13" t="s">
        <v>87</v>
      </c>
      <c r="AY1012" s="273" t="s">
        <v>235</v>
      </c>
    </row>
    <row r="1013" s="2" customFormat="1" ht="16.5" customHeight="1">
      <c r="A1013" s="38"/>
      <c r="B1013" s="39"/>
      <c r="C1013" s="237" t="s">
        <v>728</v>
      </c>
      <c r="D1013" s="237" t="s">
        <v>236</v>
      </c>
      <c r="E1013" s="238" t="s">
        <v>1205</v>
      </c>
      <c r="F1013" s="239" t="s">
        <v>1206</v>
      </c>
      <c r="G1013" s="240" t="s">
        <v>246</v>
      </c>
      <c r="H1013" s="241">
        <v>1074.8</v>
      </c>
      <c r="I1013" s="242"/>
      <c r="J1013" s="243">
        <f>ROUND(I1013*H1013,2)</f>
        <v>0</v>
      </c>
      <c r="K1013" s="244"/>
      <c r="L1013" s="44"/>
      <c r="M1013" s="245" t="s">
        <v>1</v>
      </c>
      <c r="N1013" s="246" t="s">
        <v>45</v>
      </c>
      <c r="O1013" s="91"/>
      <c r="P1013" s="247">
        <f>O1013*H1013</f>
        <v>0</v>
      </c>
      <c r="Q1013" s="247">
        <v>0</v>
      </c>
      <c r="R1013" s="247">
        <f>Q1013*H1013</f>
        <v>0</v>
      </c>
      <c r="S1013" s="247">
        <v>0</v>
      </c>
      <c r="T1013" s="248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49" t="s">
        <v>240</v>
      </c>
      <c r="AT1013" s="249" t="s">
        <v>236</v>
      </c>
      <c r="AU1013" s="249" t="s">
        <v>87</v>
      </c>
      <c r="AY1013" s="17" t="s">
        <v>235</v>
      </c>
      <c r="BE1013" s="250">
        <f>IF(N1013="základní",J1013,0)</f>
        <v>0</v>
      </c>
      <c r="BF1013" s="250">
        <f>IF(N1013="snížená",J1013,0)</f>
        <v>0</v>
      </c>
      <c r="BG1013" s="250">
        <f>IF(N1013="zákl. přenesená",J1013,0)</f>
        <v>0</v>
      </c>
      <c r="BH1013" s="250">
        <f>IF(N1013="sníž. přenesená",J1013,0)</f>
        <v>0</v>
      </c>
      <c r="BI1013" s="250">
        <f>IF(N1013="nulová",J1013,0)</f>
        <v>0</v>
      </c>
      <c r="BJ1013" s="17" t="s">
        <v>87</v>
      </c>
      <c r="BK1013" s="250">
        <f>ROUND(I1013*H1013,2)</f>
        <v>0</v>
      </c>
      <c r="BL1013" s="17" t="s">
        <v>240</v>
      </c>
      <c r="BM1013" s="249" t="s">
        <v>1207</v>
      </c>
    </row>
    <row r="1014" s="12" customFormat="1">
      <c r="A1014" s="12"/>
      <c r="B1014" s="251"/>
      <c r="C1014" s="252"/>
      <c r="D1014" s="253" t="s">
        <v>241</v>
      </c>
      <c r="E1014" s="254" t="s">
        <v>1</v>
      </c>
      <c r="F1014" s="255" t="s">
        <v>1208</v>
      </c>
      <c r="G1014" s="252"/>
      <c r="H1014" s="256">
        <v>1074.8</v>
      </c>
      <c r="I1014" s="257"/>
      <c r="J1014" s="252"/>
      <c r="K1014" s="252"/>
      <c r="L1014" s="258"/>
      <c r="M1014" s="259"/>
      <c r="N1014" s="260"/>
      <c r="O1014" s="260"/>
      <c r="P1014" s="260"/>
      <c r="Q1014" s="260"/>
      <c r="R1014" s="260"/>
      <c r="S1014" s="260"/>
      <c r="T1014" s="261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T1014" s="262" t="s">
        <v>241</v>
      </c>
      <c r="AU1014" s="262" t="s">
        <v>87</v>
      </c>
      <c r="AV1014" s="12" t="s">
        <v>89</v>
      </c>
      <c r="AW1014" s="12" t="s">
        <v>36</v>
      </c>
      <c r="AX1014" s="12" t="s">
        <v>80</v>
      </c>
      <c r="AY1014" s="262" t="s">
        <v>235</v>
      </c>
    </row>
    <row r="1015" s="13" customFormat="1">
      <c r="A1015" s="13"/>
      <c r="B1015" s="263"/>
      <c r="C1015" s="264"/>
      <c r="D1015" s="253" t="s">
        <v>241</v>
      </c>
      <c r="E1015" s="265" t="s">
        <v>1</v>
      </c>
      <c r="F1015" s="266" t="s">
        <v>243</v>
      </c>
      <c r="G1015" s="264"/>
      <c r="H1015" s="267">
        <v>1074.8</v>
      </c>
      <c r="I1015" s="268"/>
      <c r="J1015" s="264"/>
      <c r="K1015" s="264"/>
      <c r="L1015" s="269"/>
      <c r="M1015" s="270"/>
      <c r="N1015" s="271"/>
      <c r="O1015" s="271"/>
      <c r="P1015" s="271"/>
      <c r="Q1015" s="271"/>
      <c r="R1015" s="271"/>
      <c r="S1015" s="271"/>
      <c r="T1015" s="27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73" t="s">
        <v>241</v>
      </c>
      <c r="AU1015" s="273" t="s">
        <v>87</v>
      </c>
      <c r="AV1015" s="13" t="s">
        <v>240</v>
      </c>
      <c r="AW1015" s="13" t="s">
        <v>36</v>
      </c>
      <c r="AX1015" s="13" t="s">
        <v>87</v>
      </c>
      <c r="AY1015" s="273" t="s">
        <v>235</v>
      </c>
    </row>
    <row r="1016" s="2" customFormat="1" ht="16.5" customHeight="1">
      <c r="A1016" s="38"/>
      <c r="B1016" s="39"/>
      <c r="C1016" s="237" t="s">
        <v>1209</v>
      </c>
      <c r="D1016" s="237" t="s">
        <v>236</v>
      </c>
      <c r="E1016" s="238" t="s">
        <v>1210</v>
      </c>
      <c r="F1016" s="239" t="s">
        <v>1211</v>
      </c>
      <c r="G1016" s="240" t="s">
        <v>246</v>
      </c>
      <c r="H1016" s="241">
        <v>103.342</v>
      </c>
      <c r="I1016" s="242"/>
      <c r="J1016" s="243">
        <f>ROUND(I1016*H1016,2)</f>
        <v>0</v>
      </c>
      <c r="K1016" s="244"/>
      <c r="L1016" s="44"/>
      <c r="M1016" s="245" t="s">
        <v>1</v>
      </c>
      <c r="N1016" s="246" t="s">
        <v>45</v>
      </c>
      <c r="O1016" s="91"/>
      <c r="P1016" s="247">
        <f>O1016*H1016</f>
        <v>0</v>
      </c>
      <c r="Q1016" s="247">
        <v>0</v>
      </c>
      <c r="R1016" s="247">
        <f>Q1016*H1016</f>
        <v>0</v>
      </c>
      <c r="S1016" s="247">
        <v>0</v>
      </c>
      <c r="T1016" s="248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49" t="s">
        <v>240</v>
      </c>
      <c r="AT1016" s="249" t="s">
        <v>236</v>
      </c>
      <c r="AU1016" s="249" t="s">
        <v>87</v>
      </c>
      <c r="AY1016" s="17" t="s">
        <v>235</v>
      </c>
      <c r="BE1016" s="250">
        <f>IF(N1016="základní",J1016,0)</f>
        <v>0</v>
      </c>
      <c r="BF1016" s="250">
        <f>IF(N1016="snížená",J1016,0)</f>
        <v>0</v>
      </c>
      <c r="BG1016" s="250">
        <f>IF(N1016="zákl. přenesená",J1016,0)</f>
        <v>0</v>
      </c>
      <c r="BH1016" s="250">
        <f>IF(N1016="sníž. přenesená",J1016,0)</f>
        <v>0</v>
      </c>
      <c r="BI1016" s="250">
        <f>IF(N1016="nulová",J1016,0)</f>
        <v>0</v>
      </c>
      <c r="BJ1016" s="17" t="s">
        <v>87</v>
      </c>
      <c r="BK1016" s="250">
        <f>ROUND(I1016*H1016,2)</f>
        <v>0</v>
      </c>
      <c r="BL1016" s="17" t="s">
        <v>240</v>
      </c>
      <c r="BM1016" s="249" t="s">
        <v>1212</v>
      </c>
    </row>
    <row r="1017" s="12" customFormat="1">
      <c r="A1017" s="12"/>
      <c r="B1017" s="251"/>
      <c r="C1017" s="252"/>
      <c r="D1017" s="253" t="s">
        <v>241</v>
      </c>
      <c r="E1017" s="254" t="s">
        <v>1</v>
      </c>
      <c r="F1017" s="255" t="s">
        <v>1213</v>
      </c>
      <c r="G1017" s="252"/>
      <c r="H1017" s="256">
        <v>103.342</v>
      </c>
      <c r="I1017" s="257"/>
      <c r="J1017" s="252"/>
      <c r="K1017" s="252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T1017" s="262" t="s">
        <v>241</v>
      </c>
      <c r="AU1017" s="262" t="s">
        <v>87</v>
      </c>
      <c r="AV1017" s="12" t="s">
        <v>89</v>
      </c>
      <c r="AW1017" s="12" t="s">
        <v>36</v>
      </c>
      <c r="AX1017" s="12" t="s">
        <v>80</v>
      </c>
      <c r="AY1017" s="262" t="s">
        <v>235</v>
      </c>
    </row>
    <row r="1018" s="13" customFormat="1">
      <c r="A1018" s="13"/>
      <c r="B1018" s="263"/>
      <c r="C1018" s="264"/>
      <c r="D1018" s="253" t="s">
        <v>241</v>
      </c>
      <c r="E1018" s="265" t="s">
        <v>1</v>
      </c>
      <c r="F1018" s="266" t="s">
        <v>243</v>
      </c>
      <c r="G1018" s="264"/>
      <c r="H1018" s="267">
        <v>103.342</v>
      </c>
      <c r="I1018" s="268"/>
      <c r="J1018" s="264"/>
      <c r="K1018" s="264"/>
      <c r="L1018" s="269"/>
      <c r="M1018" s="270"/>
      <c r="N1018" s="271"/>
      <c r="O1018" s="271"/>
      <c r="P1018" s="271"/>
      <c r="Q1018" s="271"/>
      <c r="R1018" s="271"/>
      <c r="S1018" s="271"/>
      <c r="T1018" s="27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73" t="s">
        <v>241</v>
      </c>
      <c r="AU1018" s="273" t="s">
        <v>87</v>
      </c>
      <c r="AV1018" s="13" t="s">
        <v>240</v>
      </c>
      <c r="AW1018" s="13" t="s">
        <v>36</v>
      </c>
      <c r="AX1018" s="13" t="s">
        <v>87</v>
      </c>
      <c r="AY1018" s="273" t="s">
        <v>235</v>
      </c>
    </row>
    <row r="1019" s="2" customFormat="1" ht="21.75" customHeight="1">
      <c r="A1019" s="38"/>
      <c r="B1019" s="39"/>
      <c r="C1019" s="237" t="s">
        <v>733</v>
      </c>
      <c r="D1019" s="237" t="s">
        <v>236</v>
      </c>
      <c r="E1019" s="238" t="s">
        <v>1214</v>
      </c>
      <c r="F1019" s="239" t="s">
        <v>1215</v>
      </c>
      <c r="G1019" s="240" t="s">
        <v>246</v>
      </c>
      <c r="H1019" s="241">
        <v>3.669</v>
      </c>
      <c r="I1019" s="242"/>
      <c r="J1019" s="243">
        <f>ROUND(I1019*H1019,2)</f>
        <v>0</v>
      </c>
      <c r="K1019" s="244"/>
      <c r="L1019" s="44"/>
      <c r="M1019" s="245" t="s">
        <v>1</v>
      </c>
      <c r="N1019" s="246" t="s">
        <v>45</v>
      </c>
      <c r="O1019" s="91"/>
      <c r="P1019" s="247">
        <f>O1019*H1019</f>
        <v>0</v>
      </c>
      <c r="Q1019" s="247">
        <v>0</v>
      </c>
      <c r="R1019" s="247">
        <f>Q1019*H1019</f>
        <v>0</v>
      </c>
      <c r="S1019" s="247">
        <v>0</v>
      </c>
      <c r="T1019" s="248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49" t="s">
        <v>240</v>
      </c>
      <c r="AT1019" s="249" t="s">
        <v>236</v>
      </c>
      <c r="AU1019" s="249" t="s">
        <v>87</v>
      </c>
      <c r="AY1019" s="17" t="s">
        <v>235</v>
      </c>
      <c r="BE1019" s="250">
        <f>IF(N1019="základní",J1019,0)</f>
        <v>0</v>
      </c>
      <c r="BF1019" s="250">
        <f>IF(N1019="snížená",J1019,0)</f>
        <v>0</v>
      </c>
      <c r="BG1019" s="250">
        <f>IF(N1019="zákl. přenesená",J1019,0)</f>
        <v>0</v>
      </c>
      <c r="BH1019" s="250">
        <f>IF(N1019="sníž. přenesená",J1019,0)</f>
        <v>0</v>
      </c>
      <c r="BI1019" s="250">
        <f>IF(N1019="nulová",J1019,0)</f>
        <v>0</v>
      </c>
      <c r="BJ1019" s="17" t="s">
        <v>87</v>
      </c>
      <c r="BK1019" s="250">
        <f>ROUND(I1019*H1019,2)</f>
        <v>0</v>
      </c>
      <c r="BL1019" s="17" t="s">
        <v>240</v>
      </c>
      <c r="BM1019" s="249" t="s">
        <v>1216</v>
      </c>
    </row>
    <row r="1020" s="12" customFormat="1">
      <c r="A1020" s="12"/>
      <c r="B1020" s="251"/>
      <c r="C1020" s="252"/>
      <c r="D1020" s="253" t="s">
        <v>241</v>
      </c>
      <c r="E1020" s="254" t="s">
        <v>1</v>
      </c>
      <c r="F1020" s="255" t="s">
        <v>1217</v>
      </c>
      <c r="G1020" s="252"/>
      <c r="H1020" s="256">
        <v>3.669</v>
      </c>
      <c r="I1020" s="257"/>
      <c r="J1020" s="252"/>
      <c r="K1020" s="252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T1020" s="262" t="s">
        <v>241</v>
      </c>
      <c r="AU1020" s="262" t="s">
        <v>87</v>
      </c>
      <c r="AV1020" s="12" t="s">
        <v>89</v>
      </c>
      <c r="AW1020" s="12" t="s">
        <v>36</v>
      </c>
      <c r="AX1020" s="12" t="s">
        <v>80</v>
      </c>
      <c r="AY1020" s="262" t="s">
        <v>235</v>
      </c>
    </row>
    <row r="1021" s="13" customFormat="1">
      <c r="A1021" s="13"/>
      <c r="B1021" s="263"/>
      <c r="C1021" s="264"/>
      <c r="D1021" s="253" t="s">
        <v>241</v>
      </c>
      <c r="E1021" s="265" t="s">
        <v>1</v>
      </c>
      <c r="F1021" s="266" t="s">
        <v>243</v>
      </c>
      <c r="G1021" s="264"/>
      <c r="H1021" s="267">
        <v>3.669</v>
      </c>
      <c r="I1021" s="268"/>
      <c r="J1021" s="264"/>
      <c r="K1021" s="264"/>
      <c r="L1021" s="269"/>
      <c r="M1021" s="298"/>
      <c r="N1021" s="299"/>
      <c r="O1021" s="299"/>
      <c r="P1021" s="299"/>
      <c r="Q1021" s="299"/>
      <c r="R1021" s="299"/>
      <c r="S1021" s="299"/>
      <c r="T1021" s="30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3" t="s">
        <v>241</v>
      </c>
      <c r="AU1021" s="273" t="s">
        <v>87</v>
      </c>
      <c r="AV1021" s="13" t="s">
        <v>240</v>
      </c>
      <c r="AW1021" s="13" t="s">
        <v>36</v>
      </c>
      <c r="AX1021" s="13" t="s">
        <v>87</v>
      </c>
      <c r="AY1021" s="273" t="s">
        <v>235</v>
      </c>
    </row>
    <row r="1022" s="2" customFormat="1" ht="6.96" customHeight="1">
      <c r="A1022" s="38"/>
      <c r="B1022" s="66"/>
      <c r="C1022" s="67"/>
      <c r="D1022" s="67"/>
      <c r="E1022" s="67"/>
      <c r="F1022" s="67"/>
      <c r="G1022" s="67"/>
      <c r="H1022" s="67"/>
      <c r="I1022" s="193"/>
      <c r="J1022" s="67"/>
      <c r="K1022" s="67"/>
      <c r="L1022" s="44"/>
      <c r="M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</row>
  </sheetData>
  <sheetProtection sheet="1" autoFilter="0" formatColumns="0" formatRows="0" objects="1" scenarios="1" spinCount="100000" saltValue="5oO3Nxb5HVkqerFpKdvhrT4XuYzR8Ecel7fa/9W3cCd6kvNcStBc7KxcVA6CfXQQJItvUoyIlwy/RCVRt77oDQ==" hashValue="TqVgtmJTBS996qmQ+LJjY+/mcAfc42kHALuiGkzPgMYBSETyW85G+cO97n7Qi0+sqmDy8Vx9NsWEgvOHpkUBTA==" algorithmName="SHA-512" password="CC35"/>
  <autoFilter ref="C143:K10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1218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ROUND((SUM(BE143:BE1126)),  2)</f>
        <v>0</v>
      </c>
      <c r="G35" s="38"/>
      <c r="H35" s="38"/>
      <c r="I35" s="172">
        <v>0.20999999999999999</v>
      </c>
      <c r="J35" s="171">
        <f>ROUND(((SUM(BE143:BE1126))*I35),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ROUND((SUM(BF143:BF1126)),  2)</f>
        <v>0</v>
      </c>
      <c r="G36" s="38"/>
      <c r="H36" s="38"/>
      <c r="I36" s="172">
        <v>0.14999999999999999</v>
      </c>
      <c r="J36" s="171">
        <f>ROUND(((SUM(BF143:BF1126))*I36),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ROUND((SUM(BG143:BG1126)),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ROUND((SUM(BH143:BH1126)),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ROUND((SUM(BI143:BI1126)),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D.1.1.b - 2. Etapa 2.NP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J218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J257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J329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J363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J411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J435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J462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J497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J503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208</v>
      </c>
      <c r="E110" s="206"/>
      <c r="F110" s="206"/>
      <c r="G110" s="206"/>
      <c r="H110" s="206"/>
      <c r="I110" s="207"/>
      <c r="J110" s="208">
        <f>J594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209</v>
      </c>
      <c r="E111" s="206"/>
      <c r="F111" s="206"/>
      <c r="G111" s="206"/>
      <c r="H111" s="206"/>
      <c r="I111" s="207"/>
      <c r="J111" s="208">
        <f>J642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210</v>
      </c>
      <c r="E112" s="206"/>
      <c r="F112" s="206"/>
      <c r="G112" s="206"/>
      <c r="H112" s="206"/>
      <c r="I112" s="207"/>
      <c r="J112" s="208">
        <f>J699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211</v>
      </c>
      <c r="E113" s="206"/>
      <c r="F113" s="206"/>
      <c r="G113" s="206"/>
      <c r="H113" s="206"/>
      <c r="I113" s="207"/>
      <c r="J113" s="208">
        <f>J824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212</v>
      </c>
      <c r="E114" s="206"/>
      <c r="F114" s="206"/>
      <c r="G114" s="206"/>
      <c r="H114" s="206"/>
      <c r="I114" s="207"/>
      <c r="J114" s="208">
        <f>J829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213</v>
      </c>
      <c r="E115" s="206"/>
      <c r="F115" s="206"/>
      <c r="G115" s="206"/>
      <c r="H115" s="206"/>
      <c r="I115" s="207"/>
      <c r="J115" s="208">
        <f>J891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214</v>
      </c>
      <c r="E116" s="206"/>
      <c r="F116" s="206"/>
      <c r="G116" s="206"/>
      <c r="H116" s="206"/>
      <c r="I116" s="207"/>
      <c r="J116" s="208">
        <f>J904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215</v>
      </c>
      <c r="E117" s="206"/>
      <c r="F117" s="206"/>
      <c r="G117" s="206"/>
      <c r="H117" s="206"/>
      <c r="I117" s="207"/>
      <c r="J117" s="208">
        <f>J931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216</v>
      </c>
      <c r="E118" s="206"/>
      <c r="F118" s="206"/>
      <c r="G118" s="206"/>
      <c r="H118" s="206"/>
      <c r="I118" s="207"/>
      <c r="J118" s="208">
        <f>J1025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217</v>
      </c>
      <c r="E119" s="206"/>
      <c r="F119" s="206"/>
      <c r="G119" s="206"/>
      <c r="H119" s="206"/>
      <c r="I119" s="207"/>
      <c r="J119" s="208">
        <f>J1089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218</v>
      </c>
      <c r="E120" s="206"/>
      <c r="F120" s="206"/>
      <c r="G120" s="206"/>
      <c r="H120" s="206"/>
      <c r="I120" s="207"/>
      <c r="J120" s="208">
        <f>J1091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219</v>
      </c>
      <c r="E121" s="206"/>
      <c r="F121" s="206"/>
      <c r="G121" s="206"/>
      <c r="H121" s="206"/>
      <c r="I121" s="207"/>
      <c r="J121" s="208">
        <f>J1098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193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196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220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97" t="str">
        <f>E7</f>
        <v>Odborný léčebný ústav Jevíčko, rekonstrukce lůžkové části pavilonu S</v>
      </c>
      <c r="F131" s="32"/>
      <c r="G131" s="32"/>
      <c r="H131" s="32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187</v>
      </c>
      <c r="D132" s="22"/>
      <c r="E132" s="22"/>
      <c r="F132" s="22"/>
      <c r="G132" s="22"/>
      <c r="H132" s="22"/>
      <c r="I132" s="147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97" t="s">
        <v>188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189</v>
      </c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D.1.1.b - 2. Etapa 2.NP</v>
      </c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Jevíčko</v>
      </c>
      <c r="G137" s="40"/>
      <c r="H137" s="40"/>
      <c r="I137" s="157" t="s">
        <v>22</v>
      </c>
      <c r="J137" s="79" t="str">
        <f>IF(J14="","",J14)</f>
        <v>12. 4. 2021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E17</f>
        <v>Pardubický kraj</v>
      </c>
      <c r="G139" s="40"/>
      <c r="H139" s="40"/>
      <c r="I139" s="157" t="s">
        <v>32</v>
      </c>
      <c r="J139" s="36" t="str">
        <f>E23</f>
        <v>K I P spol. s r.o.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30</v>
      </c>
      <c r="D140" s="40"/>
      <c r="E140" s="40"/>
      <c r="F140" s="27" t="str">
        <f>IF(E20="","",E20)</f>
        <v>Vyplň údaj</v>
      </c>
      <c r="G140" s="40"/>
      <c r="H140" s="40"/>
      <c r="I140" s="157" t="s">
        <v>37</v>
      </c>
      <c r="J140" s="36" t="str">
        <f>E26</f>
        <v xml:space="preserve"> 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155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0" customFormat="1" ht="29.28" customHeight="1">
      <c r="A142" s="210"/>
      <c r="B142" s="211"/>
      <c r="C142" s="212" t="s">
        <v>221</v>
      </c>
      <c r="D142" s="213" t="s">
        <v>65</v>
      </c>
      <c r="E142" s="213" t="s">
        <v>61</v>
      </c>
      <c r="F142" s="213" t="s">
        <v>62</v>
      </c>
      <c r="G142" s="213" t="s">
        <v>222</v>
      </c>
      <c r="H142" s="213" t="s">
        <v>223</v>
      </c>
      <c r="I142" s="214" t="s">
        <v>224</v>
      </c>
      <c r="J142" s="215" t="s">
        <v>193</v>
      </c>
      <c r="K142" s="216" t="s">
        <v>225</v>
      </c>
      <c r="L142" s="217"/>
      <c r="M142" s="100" t="s">
        <v>1</v>
      </c>
      <c r="N142" s="101" t="s">
        <v>44</v>
      </c>
      <c r="O142" s="101" t="s">
        <v>226</v>
      </c>
      <c r="P142" s="101" t="s">
        <v>227</v>
      </c>
      <c r="Q142" s="101" t="s">
        <v>228</v>
      </c>
      <c r="R142" s="101" t="s">
        <v>229</v>
      </c>
      <c r="S142" s="101" t="s">
        <v>230</v>
      </c>
      <c r="T142" s="102" t="s">
        <v>231</v>
      </c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="2" customFormat="1" ht="22.8" customHeight="1">
      <c r="A143" s="38"/>
      <c r="B143" s="39"/>
      <c r="C143" s="107" t="s">
        <v>232</v>
      </c>
      <c r="D143" s="40"/>
      <c r="E143" s="40"/>
      <c r="F143" s="40"/>
      <c r="G143" s="40"/>
      <c r="H143" s="40"/>
      <c r="I143" s="155"/>
      <c r="J143" s="218">
        <f>BK143</f>
        <v>0</v>
      </c>
      <c r="K143" s="40"/>
      <c r="L143" s="44"/>
      <c r="M143" s="103"/>
      <c r="N143" s="219"/>
      <c r="O143" s="104"/>
      <c r="P143" s="220">
        <f>P144+P169+P218+P257+P329+P363+P411+P435+P462+P497+P503+P594+P642+P699+P824+P829+P891+P904+P931+P1025+P1089+P1091+P1098</f>
        <v>0</v>
      </c>
      <c r="Q143" s="104"/>
      <c r="R143" s="220">
        <f>R144+R169+R218+R257+R329+R363+R411+R435+R462+R497+R503+R594+R642+R699+R824+R829+R891+R904+R931+R1025+R1089+R1091+R1098</f>
        <v>358.97426505999999</v>
      </c>
      <c r="S143" s="104"/>
      <c r="T143" s="221">
        <f>T144+T169+T218+T257+T329+T363+T411+T435+T462+T497+T503+T594+T642+T699+T824+T829+T891+T904+T931+T1025+T1089+T1091+T1098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79</v>
      </c>
      <c r="AU143" s="17" t="s">
        <v>195</v>
      </c>
      <c r="BK143" s="222">
        <f>BK144+BK169+BK218+BK257+BK329+BK363+BK411+BK435+BK462+BK497+BK503+BK594+BK642+BK699+BK824+BK829+BK891+BK904+BK931+BK1025+BK1089+BK1091+BK1098</f>
        <v>0</v>
      </c>
    </row>
    <row r="144" s="11" customFormat="1" ht="25.92" customHeight="1">
      <c r="A144" s="11"/>
      <c r="B144" s="223"/>
      <c r="C144" s="224"/>
      <c r="D144" s="225" t="s">
        <v>79</v>
      </c>
      <c r="E144" s="226" t="s">
        <v>233</v>
      </c>
      <c r="F144" s="226" t="s">
        <v>234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SUM(P145:P168)</f>
        <v>0</v>
      </c>
      <c r="Q144" s="231"/>
      <c r="R144" s="232">
        <f>SUM(R145:R168)</f>
        <v>3.4135461600000001</v>
      </c>
      <c r="S144" s="231"/>
      <c r="T144" s="233">
        <f>SUM(T145:T168)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80</v>
      </c>
      <c r="AY144" s="234" t="s">
        <v>235</v>
      </c>
      <c r="BK144" s="236">
        <f>SUM(BK145:BK168)</f>
        <v>0</v>
      </c>
    </row>
    <row r="145" s="2" customFormat="1" ht="16.5" customHeight="1">
      <c r="A145" s="38"/>
      <c r="B145" s="39"/>
      <c r="C145" s="237" t="s">
        <v>87</v>
      </c>
      <c r="D145" s="237" t="s">
        <v>236</v>
      </c>
      <c r="E145" s="238" t="s">
        <v>244</v>
      </c>
      <c r="F145" s="239" t="s">
        <v>245</v>
      </c>
      <c r="G145" s="240" t="s">
        <v>246</v>
      </c>
      <c r="H145" s="241">
        <v>0.186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1.0900000000000001</v>
      </c>
      <c r="R145" s="247">
        <f>Q145*H145</f>
        <v>0.20274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240</v>
      </c>
    </row>
    <row r="146" s="2" customFormat="1">
      <c r="A146" s="38"/>
      <c r="B146" s="39"/>
      <c r="C146" s="40"/>
      <c r="D146" s="253" t="s">
        <v>248</v>
      </c>
      <c r="E146" s="40"/>
      <c r="F146" s="274" t="s">
        <v>249</v>
      </c>
      <c r="G146" s="40"/>
      <c r="H146" s="40"/>
      <c r="I146" s="155"/>
      <c r="J146" s="40"/>
      <c r="K146" s="40"/>
      <c r="L146" s="44"/>
      <c r="M146" s="275"/>
      <c r="N146" s="27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248</v>
      </c>
      <c r="AU146" s="17" t="s">
        <v>87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1219</v>
      </c>
      <c r="G147" s="252"/>
      <c r="H147" s="256">
        <v>0.186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0.186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252</v>
      </c>
      <c r="F149" s="239" t="s">
        <v>245</v>
      </c>
      <c r="G149" s="240" t="s">
        <v>246</v>
      </c>
      <c r="H149" s="241">
        <v>0.035999999999999997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0.039239999999999997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2" customFormat="1">
      <c r="A150" s="38"/>
      <c r="B150" s="39"/>
      <c r="C150" s="40"/>
      <c r="D150" s="253" t="s">
        <v>248</v>
      </c>
      <c r="E150" s="40"/>
      <c r="F150" s="274" t="s">
        <v>254</v>
      </c>
      <c r="G150" s="40"/>
      <c r="H150" s="40"/>
      <c r="I150" s="155"/>
      <c r="J150" s="40"/>
      <c r="K150" s="40"/>
      <c r="L150" s="44"/>
      <c r="M150" s="275"/>
      <c r="N150" s="27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248</v>
      </c>
      <c r="AU150" s="17" t="s">
        <v>87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1220</v>
      </c>
      <c r="G151" s="252"/>
      <c r="H151" s="256">
        <v>0.035999999999999997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3" customFormat="1">
      <c r="A152" s="13"/>
      <c r="B152" s="263"/>
      <c r="C152" s="264"/>
      <c r="D152" s="253" t="s">
        <v>241</v>
      </c>
      <c r="E152" s="265" t="s">
        <v>1</v>
      </c>
      <c r="F152" s="266" t="s">
        <v>243</v>
      </c>
      <c r="G152" s="264"/>
      <c r="H152" s="267">
        <v>0.035999999999999997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3" t="s">
        <v>241</v>
      </c>
      <c r="AU152" s="273" t="s">
        <v>87</v>
      </c>
      <c r="AV152" s="13" t="s">
        <v>240</v>
      </c>
      <c r="AW152" s="13" t="s">
        <v>36</v>
      </c>
      <c r="AX152" s="13" t="s">
        <v>87</v>
      </c>
      <c r="AY152" s="273" t="s">
        <v>235</v>
      </c>
    </row>
    <row r="153" s="2" customFormat="1" ht="16.5" customHeight="1">
      <c r="A153" s="38"/>
      <c r="B153" s="39"/>
      <c r="C153" s="237" t="s">
        <v>115</v>
      </c>
      <c r="D153" s="237" t="s">
        <v>236</v>
      </c>
      <c r="E153" s="238" t="s">
        <v>1221</v>
      </c>
      <c r="F153" s="239" t="s">
        <v>1222</v>
      </c>
      <c r="G153" s="240" t="s">
        <v>239</v>
      </c>
      <c r="H153" s="241">
        <v>2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0.0063</v>
      </c>
      <c r="R153" s="247">
        <f>Q153*H153</f>
        <v>0.0126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253</v>
      </c>
    </row>
    <row r="154" s="12" customFormat="1">
      <c r="A154" s="12"/>
      <c r="B154" s="251"/>
      <c r="C154" s="252"/>
      <c r="D154" s="253" t="s">
        <v>241</v>
      </c>
      <c r="E154" s="254" t="s">
        <v>1</v>
      </c>
      <c r="F154" s="255" t="s">
        <v>1223</v>
      </c>
      <c r="G154" s="252"/>
      <c r="H154" s="256">
        <v>2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62" t="s">
        <v>241</v>
      </c>
      <c r="AU154" s="262" t="s">
        <v>87</v>
      </c>
      <c r="AV154" s="12" t="s">
        <v>89</v>
      </c>
      <c r="AW154" s="12" t="s">
        <v>36</v>
      </c>
      <c r="AX154" s="12" t="s">
        <v>80</v>
      </c>
      <c r="AY154" s="262" t="s">
        <v>235</v>
      </c>
    </row>
    <row r="155" s="13" customFormat="1">
      <c r="A155" s="13"/>
      <c r="B155" s="263"/>
      <c r="C155" s="264"/>
      <c r="D155" s="253" t="s">
        <v>241</v>
      </c>
      <c r="E155" s="265" t="s">
        <v>1</v>
      </c>
      <c r="F155" s="266" t="s">
        <v>243</v>
      </c>
      <c r="G155" s="264"/>
      <c r="H155" s="267">
        <v>2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3" t="s">
        <v>241</v>
      </c>
      <c r="AU155" s="273" t="s">
        <v>87</v>
      </c>
      <c r="AV155" s="13" t="s">
        <v>240</v>
      </c>
      <c r="AW155" s="13" t="s">
        <v>36</v>
      </c>
      <c r="AX155" s="13" t="s">
        <v>87</v>
      </c>
      <c r="AY155" s="273" t="s">
        <v>235</v>
      </c>
    </row>
    <row r="156" s="2" customFormat="1" ht="16.5" customHeight="1">
      <c r="A156" s="38"/>
      <c r="B156" s="39"/>
      <c r="C156" s="237" t="s">
        <v>240</v>
      </c>
      <c r="D156" s="237" t="s">
        <v>236</v>
      </c>
      <c r="E156" s="238" t="s">
        <v>256</v>
      </c>
      <c r="F156" s="239" t="s">
        <v>257</v>
      </c>
      <c r="G156" s="240" t="s">
        <v>239</v>
      </c>
      <c r="H156" s="241">
        <v>4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0.010500000000000001</v>
      </c>
      <c r="R156" s="247">
        <f>Q156*H156</f>
        <v>0.042000000000000003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258</v>
      </c>
    </row>
    <row r="157" s="12" customFormat="1">
      <c r="A157" s="12"/>
      <c r="B157" s="251"/>
      <c r="C157" s="252"/>
      <c r="D157" s="253" t="s">
        <v>241</v>
      </c>
      <c r="E157" s="254" t="s">
        <v>1</v>
      </c>
      <c r="F157" s="255" t="s">
        <v>1224</v>
      </c>
      <c r="G157" s="252"/>
      <c r="H157" s="256">
        <v>4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62" t="s">
        <v>241</v>
      </c>
      <c r="AU157" s="262" t="s">
        <v>87</v>
      </c>
      <c r="AV157" s="12" t="s">
        <v>89</v>
      </c>
      <c r="AW157" s="12" t="s">
        <v>36</v>
      </c>
      <c r="AX157" s="12" t="s">
        <v>80</v>
      </c>
      <c r="AY157" s="262" t="s">
        <v>235</v>
      </c>
    </row>
    <row r="158" s="13" customFormat="1">
      <c r="A158" s="13"/>
      <c r="B158" s="263"/>
      <c r="C158" s="264"/>
      <c r="D158" s="253" t="s">
        <v>241</v>
      </c>
      <c r="E158" s="265" t="s">
        <v>1</v>
      </c>
      <c r="F158" s="266" t="s">
        <v>243</v>
      </c>
      <c r="G158" s="264"/>
      <c r="H158" s="267">
        <v>4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3" t="s">
        <v>241</v>
      </c>
      <c r="AU158" s="273" t="s">
        <v>87</v>
      </c>
      <c r="AV158" s="13" t="s">
        <v>240</v>
      </c>
      <c r="AW158" s="13" t="s">
        <v>36</v>
      </c>
      <c r="AX158" s="13" t="s">
        <v>87</v>
      </c>
      <c r="AY158" s="273" t="s">
        <v>235</v>
      </c>
    </row>
    <row r="159" s="2" customFormat="1" ht="16.5" customHeight="1">
      <c r="A159" s="38"/>
      <c r="B159" s="39"/>
      <c r="C159" s="237" t="s">
        <v>262</v>
      </c>
      <c r="D159" s="237" t="s">
        <v>236</v>
      </c>
      <c r="E159" s="238" t="s">
        <v>1225</v>
      </c>
      <c r="F159" s="239" t="s">
        <v>1226</v>
      </c>
      <c r="G159" s="240" t="s">
        <v>246</v>
      </c>
      <c r="H159" s="241">
        <v>0.23200000000000001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1.0900000000000001</v>
      </c>
      <c r="R159" s="247">
        <f>Q159*H159</f>
        <v>0.25288000000000005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266</v>
      </c>
    </row>
    <row r="160" s="2" customFormat="1">
      <c r="A160" s="38"/>
      <c r="B160" s="39"/>
      <c r="C160" s="40"/>
      <c r="D160" s="253" t="s">
        <v>248</v>
      </c>
      <c r="E160" s="40"/>
      <c r="F160" s="274" t="s">
        <v>1227</v>
      </c>
      <c r="G160" s="40"/>
      <c r="H160" s="40"/>
      <c r="I160" s="155"/>
      <c r="J160" s="40"/>
      <c r="K160" s="40"/>
      <c r="L160" s="44"/>
      <c r="M160" s="275"/>
      <c r="N160" s="27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248</v>
      </c>
      <c r="AU160" s="17" t="s">
        <v>87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1228</v>
      </c>
      <c r="G161" s="252"/>
      <c r="H161" s="256">
        <v>0.23200000000000001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87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3" customFormat="1">
      <c r="A162" s="13"/>
      <c r="B162" s="263"/>
      <c r="C162" s="264"/>
      <c r="D162" s="253" t="s">
        <v>241</v>
      </c>
      <c r="E162" s="265" t="s">
        <v>1</v>
      </c>
      <c r="F162" s="266" t="s">
        <v>243</v>
      </c>
      <c r="G162" s="264"/>
      <c r="H162" s="267">
        <v>0.23200000000000001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241</v>
      </c>
      <c r="AU162" s="273" t="s">
        <v>87</v>
      </c>
      <c r="AV162" s="13" t="s">
        <v>240</v>
      </c>
      <c r="AW162" s="13" t="s">
        <v>36</v>
      </c>
      <c r="AX162" s="13" t="s">
        <v>87</v>
      </c>
      <c r="AY162" s="273" t="s">
        <v>235</v>
      </c>
    </row>
    <row r="163" s="2" customFormat="1" ht="16.5" customHeight="1">
      <c r="A163" s="38"/>
      <c r="B163" s="39"/>
      <c r="C163" s="237" t="s">
        <v>247</v>
      </c>
      <c r="D163" s="237" t="s">
        <v>236</v>
      </c>
      <c r="E163" s="238" t="s">
        <v>1229</v>
      </c>
      <c r="F163" s="239" t="s">
        <v>1230</v>
      </c>
      <c r="G163" s="240" t="s">
        <v>415</v>
      </c>
      <c r="H163" s="241">
        <v>1.5389999999999999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1.84144</v>
      </c>
      <c r="R163" s="247">
        <f>Q163*H163</f>
        <v>2.8339761599999997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272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1231</v>
      </c>
      <c r="G164" s="252"/>
      <c r="H164" s="256">
        <v>1.5389999999999999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3" customFormat="1">
      <c r="A165" s="13"/>
      <c r="B165" s="263"/>
      <c r="C165" s="264"/>
      <c r="D165" s="253" t="s">
        <v>241</v>
      </c>
      <c r="E165" s="265" t="s">
        <v>1</v>
      </c>
      <c r="F165" s="266" t="s">
        <v>243</v>
      </c>
      <c r="G165" s="264"/>
      <c r="H165" s="267">
        <v>1.5389999999999999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3" t="s">
        <v>241</v>
      </c>
      <c r="AU165" s="273" t="s">
        <v>87</v>
      </c>
      <c r="AV165" s="13" t="s">
        <v>240</v>
      </c>
      <c r="AW165" s="13" t="s">
        <v>36</v>
      </c>
      <c r="AX165" s="13" t="s">
        <v>87</v>
      </c>
      <c r="AY165" s="273" t="s">
        <v>235</v>
      </c>
    </row>
    <row r="166" s="2" customFormat="1" ht="16.5" customHeight="1">
      <c r="A166" s="38"/>
      <c r="B166" s="39"/>
      <c r="C166" s="237" t="s">
        <v>277</v>
      </c>
      <c r="D166" s="237" t="s">
        <v>236</v>
      </c>
      <c r="E166" s="238" t="s">
        <v>1232</v>
      </c>
      <c r="F166" s="239" t="s">
        <v>1233</v>
      </c>
      <c r="G166" s="240" t="s">
        <v>239</v>
      </c>
      <c r="H166" s="241">
        <v>1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0.030110000000000001</v>
      </c>
      <c r="R166" s="247">
        <f>Q166*H166</f>
        <v>0.030110000000000001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280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1234</v>
      </c>
      <c r="G167" s="252"/>
      <c r="H167" s="256">
        <v>1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87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3" customFormat="1">
      <c r="A168" s="13"/>
      <c r="B168" s="263"/>
      <c r="C168" s="264"/>
      <c r="D168" s="253" t="s">
        <v>241</v>
      </c>
      <c r="E168" s="265" t="s">
        <v>1</v>
      </c>
      <c r="F168" s="266" t="s">
        <v>243</v>
      </c>
      <c r="G168" s="264"/>
      <c r="H168" s="267">
        <v>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3" t="s">
        <v>241</v>
      </c>
      <c r="AU168" s="273" t="s">
        <v>87</v>
      </c>
      <c r="AV168" s="13" t="s">
        <v>240</v>
      </c>
      <c r="AW168" s="13" t="s">
        <v>36</v>
      </c>
      <c r="AX168" s="13" t="s">
        <v>87</v>
      </c>
      <c r="AY168" s="273" t="s">
        <v>235</v>
      </c>
    </row>
    <row r="169" s="11" customFormat="1" ht="25.92" customHeight="1">
      <c r="A169" s="11"/>
      <c r="B169" s="223"/>
      <c r="C169" s="224"/>
      <c r="D169" s="225" t="s">
        <v>79</v>
      </c>
      <c r="E169" s="226" t="s">
        <v>260</v>
      </c>
      <c r="F169" s="226" t="s">
        <v>261</v>
      </c>
      <c r="G169" s="224"/>
      <c r="H169" s="224"/>
      <c r="I169" s="227"/>
      <c r="J169" s="228">
        <f>BK169</f>
        <v>0</v>
      </c>
      <c r="K169" s="224"/>
      <c r="L169" s="229"/>
      <c r="M169" s="230"/>
      <c r="N169" s="231"/>
      <c r="O169" s="231"/>
      <c r="P169" s="232">
        <f>SUM(P170:P217)</f>
        <v>0</v>
      </c>
      <c r="Q169" s="231"/>
      <c r="R169" s="232">
        <f>SUM(R170:R217)</f>
        <v>18.154444359999999</v>
      </c>
      <c r="S169" s="231"/>
      <c r="T169" s="233">
        <f>SUM(T170:T217)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34" t="s">
        <v>87</v>
      </c>
      <c r="AT169" s="235" t="s">
        <v>79</v>
      </c>
      <c r="AU169" s="235" t="s">
        <v>80</v>
      </c>
      <c r="AY169" s="234" t="s">
        <v>235</v>
      </c>
      <c r="BK169" s="236">
        <f>SUM(BK170:BK217)</f>
        <v>0</v>
      </c>
    </row>
    <row r="170" s="2" customFormat="1" ht="16.5" customHeight="1">
      <c r="A170" s="38"/>
      <c r="B170" s="39"/>
      <c r="C170" s="237" t="s">
        <v>253</v>
      </c>
      <c r="D170" s="237" t="s">
        <v>236</v>
      </c>
      <c r="E170" s="238" t="s">
        <v>263</v>
      </c>
      <c r="F170" s="239" t="s">
        <v>264</v>
      </c>
      <c r="G170" s="240" t="s">
        <v>265</v>
      </c>
      <c r="H170" s="241">
        <v>3.6040000000000001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0.17444000000000001</v>
      </c>
      <c r="R170" s="247">
        <f>Q170*H170</f>
        <v>0.62868176000000009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284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1235</v>
      </c>
      <c r="G171" s="252"/>
      <c r="H171" s="256">
        <v>3.6040000000000001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3" customFormat="1">
      <c r="A172" s="13"/>
      <c r="B172" s="263"/>
      <c r="C172" s="264"/>
      <c r="D172" s="253" t="s">
        <v>241</v>
      </c>
      <c r="E172" s="265" t="s">
        <v>1</v>
      </c>
      <c r="F172" s="266" t="s">
        <v>243</v>
      </c>
      <c r="G172" s="264"/>
      <c r="H172" s="267">
        <v>3.6040000000000001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241</v>
      </c>
      <c r="AU172" s="273" t="s">
        <v>87</v>
      </c>
      <c r="AV172" s="13" t="s">
        <v>240</v>
      </c>
      <c r="AW172" s="13" t="s">
        <v>36</v>
      </c>
      <c r="AX172" s="13" t="s">
        <v>87</v>
      </c>
      <c r="AY172" s="273" t="s">
        <v>235</v>
      </c>
    </row>
    <row r="173" s="2" customFormat="1" ht="16.5" customHeight="1">
      <c r="A173" s="38"/>
      <c r="B173" s="39"/>
      <c r="C173" s="237" t="s">
        <v>286</v>
      </c>
      <c r="D173" s="237" t="s">
        <v>236</v>
      </c>
      <c r="E173" s="238" t="s">
        <v>270</v>
      </c>
      <c r="F173" s="239" t="s">
        <v>271</v>
      </c>
      <c r="G173" s="240" t="s">
        <v>265</v>
      </c>
      <c r="H173" s="241">
        <v>18.893999999999998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0.074709999999999999</v>
      </c>
      <c r="R173" s="247">
        <f>Q173*H173</f>
        <v>1.4115707399999999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289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1236</v>
      </c>
      <c r="G174" s="252"/>
      <c r="H174" s="256">
        <v>7.0800000000000001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1237</v>
      </c>
      <c r="G175" s="252"/>
      <c r="H175" s="256">
        <v>11.814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3" customFormat="1">
      <c r="A176" s="13"/>
      <c r="B176" s="263"/>
      <c r="C176" s="264"/>
      <c r="D176" s="253" t="s">
        <v>241</v>
      </c>
      <c r="E176" s="265" t="s">
        <v>1</v>
      </c>
      <c r="F176" s="266" t="s">
        <v>243</v>
      </c>
      <c r="G176" s="264"/>
      <c r="H176" s="267">
        <v>18.893999999999998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3" t="s">
        <v>241</v>
      </c>
      <c r="AU176" s="273" t="s">
        <v>87</v>
      </c>
      <c r="AV176" s="13" t="s">
        <v>240</v>
      </c>
      <c r="AW176" s="13" t="s">
        <v>36</v>
      </c>
      <c r="AX176" s="13" t="s">
        <v>87</v>
      </c>
      <c r="AY176" s="273" t="s">
        <v>235</v>
      </c>
    </row>
    <row r="177" s="2" customFormat="1" ht="16.5" customHeight="1">
      <c r="A177" s="38"/>
      <c r="B177" s="39"/>
      <c r="C177" s="237" t="s">
        <v>258</v>
      </c>
      <c r="D177" s="237" t="s">
        <v>236</v>
      </c>
      <c r="E177" s="238" t="s">
        <v>282</v>
      </c>
      <c r="F177" s="239" t="s">
        <v>283</v>
      </c>
      <c r="G177" s="240" t="s">
        <v>265</v>
      </c>
      <c r="H177" s="241">
        <v>5.25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0.11219</v>
      </c>
      <c r="R177" s="247">
        <f>Q177*H177</f>
        <v>0.58899749999999995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295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1238</v>
      </c>
      <c r="G178" s="252"/>
      <c r="H178" s="256">
        <v>5.25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3" customFormat="1">
      <c r="A179" s="13"/>
      <c r="B179" s="263"/>
      <c r="C179" s="264"/>
      <c r="D179" s="253" t="s">
        <v>241</v>
      </c>
      <c r="E179" s="265" t="s">
        <v>1</v>
      </c>
      <c r="F179" s="266" t="s">
        <v>243</v>
      </c>
      <c r="G179" s="264"/>
      <c r="H179" s="267">
        <v>5.25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3" t="s">
        <v>241</v>
      </c>
      <c r="AU179" s="273" t="s">
        <v>87</v>
      </c>
      <c r="AV179" s="13" t="s">
        <v>240</v>
      </c>
      <c r="AW179" s="13" t="s">
        <v>36</v>
      </c>
      <c r="AX179" s="13" t="s">
        <v>87</v>
      </c>
      <c r="AY179" s="273" t="s">
        <v>235</v>
      </c>
    </row>
    <row r="180" s="2" customFormat="1" ht="16.5" customHeight="1">
      <c r="A180" s="38"/>
      <c r="B180" s="39"/>
      <c r="C180" s="237" t="s">
        <v>297</v>
      </c>
      <c r="D180" s="237" t="s">
        <v>236</v>
      </c>
      <c r="E180" s="238" t="s">
        <v>287</v>
      </c>
      <c r="F180" s="239" t="s">
        <v>288</v>
      </c>
      <c r="G180" s="240" t="s">
        <v>265</v>
      </c>
      <c r="H180" s="241">
        <v>327.69200000000001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0.037130000000000003</v>
      </c>
      <c r="R180" s="247">
        <f>Q180*H180</f>
        <v>12.167203960000002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300</v>
      </c>
    </row>
    <row r="181" s="2" customFormat="1">
      <c r="A181" s="38"/>
      <c r="B181" s="39"/>
      <c r="C181" s="40"/>
      <c r="D181" s="253" t="s">
        <v>248</v>
      </c>
      <c r="E181" s="40"/>
      <c r="F181" s="274" t="s">
        <v>1239</v>
      </c>
      <c r="G181" s="40"/>
      <c r="H181" s="40"/>
      <c r="I181" s="155"/>
      <c r="J181" s="40"/>
      <c r="K181" s="40"/>
      <c r="L181" s="44"/>
      <c r="M181" s="275"/>
      <c r="N181" s="27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248</v>
      </c>
      <c r="AU181" s="17" t="s">
        <v>87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1240</v>
      </c>
      <c r="G182" s="252"/>
      <c r="H182" s="256">
        <v>13.840999999999999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1241</v>
      </c>
      <c r="G183" s="252"/>
      <c r="H183" s="256">
        <v>38.588999999999999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87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2" customFormat="1">
      <c r="A184" s="12"/>
      <c r="B184" s="251"/>
      <c r="C184" s="252"/>
      <c r="D184" s="253" t="s">
        <v>241</v>
      </c>
      <c r="E184" s="254" t="s">
        <v>1</v>
      </c>
      <c r="F184" s="255" t="s">
        <v>1242</v>
      </c>
      <c r="G184" s="252"/>
      <c r="H184" s="256">
        <v>13.941000000000001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62" t="s">
        <v>241</v>
      </c>
      <c r="AU184" s="262" t="s">
        <v>87</v>
      </c>
      <c r="AV184" s="12" t="s">
        <v>89</v>
      </c>
      <c r="AW184" s="12" t="s">
        <v>36</v>
      </c>
      <c r="AX184" s="12" t="s">
        <v>80</v>
      </c>
      <c r="AY184" s="262" t="s">
        <v>235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1243</v>
      </c>
      <c r="G185" s="252"/>
      <c r="H185" s="256">
        <v>29.042999999999999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2" customFormat="1">
      <c r="A186" s="12"/>
      <c r="B186" s="251"/>
      <c r="C186" s="252"/>
      <c r="D186" s="253" t="s">
        <v>241</v>
      </c>
      <c r="E186" s="254" t="s">
        <v>1</v>
      </c>
      <c r="F186" s="255" t="s">
        <v>1244</v>
      </c>
      <c r="G186" s="252"/>
      <c r="H186" s="256">
        <v>18.231000000000002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62" t="s">
        <v>241</v>
      </c>
      <c r="AU186" s="262" t="s">
        <v>87</v>
      </c>
      <c r="AV186" s="12" t="s">
        <v>89</v>
      </c>
      <c r="AW186" s="12" t="s">
        <v>36</v>
      </c>
      <c r="AX186" s="12" t="s">
        <v>80</v>
      </c>
      <c r="AY186" s="262" t="s">
        <v>235</v>
      </c>
    </row>
    <row r="187" s="12" customFormat="1">
      <c r="A187" s="12"/>
      <c r="B187" s="251"/>
      <c r="C187" s="252"/>
      <c r="D187" s="253" t="s">
        <v>241</v>
      </c>
      <c r="E187" s="254" t="s">
        <v>1</v>
      </c>
      <c r="F187" s="255" t="s">
        <v>1245</v>
      </c>
      <c r="G187" s="252"/>
      <c r="H187" s="256">
        <v>42.234000000000002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62" t="s">
        <v>241</v>
      </c>
      <c r="AU187" s="262" t="s">
        <v>87</v>
      </c>
      <c r="AV187" s="12" t="s">
        <v>89</v>
      </c>
      <c r="AW187" s="12" t="s">
        <v>36</v>
      </c>
      <c r="AX187" s="12" t="s">
        <v>80</v>
      </c>
      <c r="AY187" s="262" t="s">
        <v>235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1246</v>
      </c>
      <c r="G188" s="252"/>
      <c r="H188" s="256">
        <v>18.231000000000002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1247</v>
      </c>
      <c r="G189" s="252"/>
      <c r="H189" s="256">
        <v>56.543999999999997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2" customFormat="1">
      <c r="A190" s="12"/>
      <c r="B190" s="251"/>
      <c r="C190" s="252"/>
      <c r="D190" s="253" t="s">
        <v>241</v>
      </c>
      <c r="E190" s="254" t="s">
        <v>1</v>
      </c>
      <c r="F190" s="255" t="s">
        <v>1248</v>
      </c>
      <c r="G190" s="252"/>
      <c r="H190" s="256">
        <v>18.379000000000001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62" t="s">
        <v>241</v>
      </c>
      <c r="AU190" s="262" t="s">
        <v>87</v>
      </c>
      <c r="AV190" s="12" t="s">
        <v>89</v>
      </c>
      <c r="AW190" s="12" t="s">
        <v>36</v>
      </c>
      <c r="AX190" s="12" t="s">
        <v>80</v>
      </c>
      <c r="AY190" s="262" t="s">
        <v>235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1249</v>
      </c>
      <c r="G191" s="252"/>
      <c r="H191" s="256">
        <v>16.809999999999999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87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1250</v>
      </c>
      <c r="G192" s="252"/>
      <c r="H192" s="256">
        <v>42.234000000000002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2" customFormat="1">
      <c r="A193" s="12"/>
      <c r="B193" s="251"/>
      <c r="C193" s="252"/>
      <c r="D193" s="253" t="s">
        <v>241</v>
      </c>
      <c r="E193" s="254" t="s">
        <v>1</v>
      </c>
      <c r="F193" s="255" t="s">
        <v>1244</v>
      </c>
      <c r="G193" s="252"/>
      <c r="H193" s="256">
        <v>18.231000000000002</v>
      </c>
      <c r="I193" s="257"/>
      <c r="J193" s="252"/>
      <c r="K193" s="252"/>
      <c r="L193" s="258"/>
      <c r="M193" s="259"/>
      <c r="N193" s="260"/>
      <c r="O193" s="260"/>
      <c r="P193" s="260"/>
      <c r="Q193" s="260"/>
      <c r="R193" s="260"/>
      <c r="S193" s="260"/>
      <c r="T193" s="26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62" t="s">
        <v>241</v>
      </c>
      <c r="AU193" s="262" t="s">
        <v>87</v>
      </c>
      <c r="AV193" s="12" t="s">
        <v>89</v>
      </c>
      <c r="AW193" s="12" t="s">
        <v>36</v>
      </c>
      <c r="AX193" s="12" t="s">
        <v>80</v>
      </c>
      <c r="AY193" s="262" t="s">
        <v>235</v>
      </c>
    </row>
    <row r="194" s="12" customFormat="1">
      <c r="A194" s="12"/>
      <c r="B194" s="251"/>
      <c r="C194" s="252"/>
      <c r="D194" s="253" t="s">
        <v>241</v>
      </c>
      <c r="E194" s="254" t="s">
        <v>1</v>
      </c>
      <c r="F194" s="255" t="s">
        <v>1251</v>
      </c>
      <c r="G194" s="252"/>
      <c r="H194" s="256">
        <v>-24.219999999999999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62" t="s">
        <v>241</v>
      </c>
      <c r="AU194" s="262" t="s">
        <v>87</v>
      </c>
      <c r="AV194" s="12" t="s">
        <v>89</v>
      </c>
      <c r="AW194" s="12" t="s">
        <v>36</v>
      </c>
      <c r="AX194" s="12" t="s">
        <v>80</v>
      </c>
      <c r="AY194" s="262" t="s">
        <v>235</v>
      </c>
    </row>
    <row r="195" s="12" customFormat="1">
      <c r="A195" s="12"/>
      <c r="B195" s="251"/>
      <c r="C195" s="252"/>
      <c r="D195" s="253" t="s">
        <v>241</v>
      </c>
      <c r="E195" s="254" t="s">
        <v>1</v>
      </c>
      <c r="F195" s="255" t="s">
        <v>1252</v>
      </c>
      <c r="G195" s="252"/>
      <c r="H195" s="256">
        <v>25.603999999999999</v>
      </c>
      <c r="I195" s="257"/>
      <c r="J195" s="252"/>
      <c r="K195" s="252"/>
      <c r="L195" s="258"/>
      <c r="M195" s="259"/>
      <c r="N195" s="260"/>
      <c r="O195" s="260"/>
      <c r="P195" s="260"/>
      <c r="Q195" s="260"/>
      <c r="R195" s="260"/>
      <c r="S195" s="260"/>
      <c r="T195" s="26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62" t="s">
        <v>241</v>
      </c>
      <c r="AU195" s="262" t="s">
        <v>87</v>
      </c>
      <c r="AV195" s="12" t="s">
        <v>89</v>
      </c>
      <c r="AW195" s="12" t="s">
        <v>36</v>
      </c>
      <c r="AX195" s="12" t="s">
        <v>80</v>
      </c>
      <c r="AY195" s="262" t="s">
        <v>235</v>
      </c>
    </row>
    <row r="196" s="13" customFormat="1">
      <c r="A196" s="13"/>
      <c r="B196" s="263"/>
      <c r="C196" s="264"/>
      <c r="D196" s="253" t="s">
        <v>241</v>
      </c>
      <c r="E196" s="265" t="s">
        <v>1</v>
      </c>
      <c r="F196" s="266" t="s">
        <v>243</v>
      </c>
      <c r="G196" s="264"/>
      <c r="H196" s="267">
        <v>327.69199999999995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3" t="s">
        <v>241</v>
      </c>
      <c r="AU196" s="273" t="s">
        <v>87</v>
      </c>
      <c r="AV196" s="13" t="s">
        <v>240</v>
      </c>
      <c r="AW196" s="13" t="s">
        <v>36</v>
      </c>
      <c r="AX196" s="13" t="s">
        <v>87</v>
      </c>
      <c r="AY196" s="273" t="s">
        <v>235</v>
      </c>
    </row>
    <row r="197" s="2" customFormat="1" ht="16.5" customHeight="1">
      <c r="A197" s="38"/>
      <c r="B197" s="39"/>
      <c r="C197" s="237" t="s">
        <v>266</v>
      </c>
      <c r="D197" s="237" t="s">
        <v>236</v>
      </c>
      <c r="E197" s="238" t="s">
        <v>293</v>
      </c>
      <c r="F197" s="239" t="s">
        <v>294</v>
      </c>
      <c r="G197" s="240" t="s">
        <v>265</v>
      </c>
      <c r="H197" s="241">
        <v>10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0.1114</v>
      </c>
      <c r="R197" s="247">
        <f>Q197*H197</f>
        <v>1.1139999999999999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305</v>
      </c>
    </row>
    <row r="198" s="12" customFormat="1">
      <c r="A198" s="12"/>
      <c r="B198" s="251"/>
      <c r="C198" s="252"/>
      <c r="D198" s="253" t="s">
        <v>241</v>
      </c>
      <c r="E198" s="254" t="s">
        <v>1</v>
      </c>
      <c r="F198" s="255" t="s">
        <v>1253</v>
      </c>
      <c r="G198" s="252"/>
      <c r="H198" s="256">
        <v>10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62" t="s">
        <v>241</v>
      </c>
      <c r="AU198" s="262" t="s">
        <v>87</v>
      </c>
      <c r="AV198" s="12" t="s">
        <v>89</v>
      </c>
      <c r="AW198" s="12" t="s">
        <v>36</v>
      </c>
      <c r="AX198" s="12" t="s">
        <v>80</v>
      </c>
      <c r="AY198" s="262" t="s">
        <v>235</v>
      </c>
    </row>
    <row r="199" s="13" customFormat="1">
      <c r="A199" s="13"/>
      <c r="B199" s="263"/>
      <c r="C199" s="264"/>
      <c r="D199" s="253" t="s">
        <v>241</v>
      </c>
      <c r="E199" s="265" t="s">
        <v>1</v>
      </c>
      <c r="F199" s="266" t="s">
        <v>243</v>
      </c>
      <c r="G199" s="264"/>
      <c r="H199" s="267">
        <v>10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3" t="s">
        <v>241</v>
      </c>
      <c r="AU199" s="273" t="s">
        <v>87</v>
      </c>
      <c r="AV199" s="13" t="s">
        <v>240</v>
      </c>
      <c r="AW199" s="13" t="s">
        <v>36</v>
      </c>
      <c r="AX199" s="13" t="s">
        <v>87</v>
      </c>
      <c r="AY199" s="273" t="s">
        <v>235</v>
      </c>
    </row>
    <row r="200" s="2" customFormat="1" ht="16.5" customHeight="1">
      <c r="A200" s="38"/>
      <c r="B200" s="39"/>
      <c r="C200" s="237" t="s">
        <v>306</v>
      </c>
      <c r="D200" s="237" t="s">
        <v>236</v>
      </c>
      <c r="E200" s="238" t="s">
        <v>1254</v>
      </c>
      <c r="F200" s="239" t="s">
        <v>1255</v>
      </c>
      <c r="G200" s="240" t="s">
        <v>265</v>
      </c>
      <c r="H200" s="241">
        <v>7.5999999999999996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0.055750000000000001</v>
      </c>
      <c r="R200" s="247">
        <f>Q200*H200</f>
        <v>0.42369999999999997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240</v>
      </c>
      <c r="AT200" s="249" t="s">
        <v>236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309</v>
      </c>
    </row>
    <row r="201" s="12" customFormat="1">
      <c r="A201" s="12"/>
      <c r="B201" s="251"/>
      <c r="C201" s="252"/>
      <c r="D201" s="253" t="s">
        <v>241</v>
      </c>
      <c r="E201" s="254" t="s">
        <v>1</v>
      </c>
      <c r="F201" s="255" t="s">
        <v>1256</v>
      </c>
      <c r="G201" s="252"/>
      <c r="H201" s="256">
        <v>7.5999999999999996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62" t="s">
        <v>241</v>
      </c>
      <c r="AU201" s="262" t="s">
        <v>87</v>
      </c>
      <c r="AV201" s="12" t="s">
        <v>89</v>
      </c>
      <c r="AW201" s="12" t="s">
        <v>36</v>
      </c>
      <c r="AX201" s="12" t="s">
        <v>80</v>
      </c>
      <c r="AY201" s="262" t="s">
        <v>235</v>
      </c>
    </row>
    <row r="202" s="13" customFormat="1">
      <c r="A202" s="13"/>
      <c r="B202" s="263"/>
      <c r="C202" s="264"/>
      <c r="D202" s="253" t="s">
        <v>241</v>
      </c>
      <c r="E202" s="265" t="s">
        <v>1</v>
      </c>
      <c r="F202" s="266" t="s">
        <v>243</v>
      </c>
      <c r="G202" s="264"/>
      <c r="H202" s="267">
        <v>7.5999999999999996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3" t="s">
        <v>241</v>
      </c>
      <c r="AU202" s="273" t="s">
        <v>87</v>
      </c>
      <c r="AV202" s="13" t="s">
        <v>240</v>
      </c>
      <c r="AW202" s="13" t="s">
        <v>36</v>
      </c>
      <c r="AX202" s="13" t="s">
        <v>87</v>
      </c>
      <c r="AY202" s="273" t="s">
        <v>235</v>
      </c>
    </row>
    <row r="203" s="2" customFormat="1" ht="16.5" customHeight="1">
      <c r="A203" s="38"/>
      <c r="B203" s="39"/>
      <c r="C203" s="237" t="s">
        <v>272</v>
      </c>
      <c r="D203" s="237" t="s">
        <v>236</v>
      </c>
      <c r="E203" s="238" t="s">
        <v>298</v>
      </c>
      <c r="F203" s="239" t="s">
        <v>299</v>
      </c>
      <c r="G203" s="240" t="s">
        <v>265</v>
      </c>
      <c r="H203" s="241">
        <v>9.9000000000000004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0.01201</v>
      </c>
      <c r="R203" s="247">
        <f>Q203*H203</f>
        <v>0.11889900000000001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314</v>
      </c>
    </row>
    <row r="204" s="2" customFormat="1">
      <c r="A204" s="38"/>
      <c r="B204" s="39"/>
      <c r="C204" s="40"/>
      <c r="D204" s="253" t="s">
        <v>248</v>
      </c>
      <c r="E204" s="40"/>
      <c r="F204" s="274" t="s">
        <v>1257</v>
      </c>
      <c r="G204" s="40"/>
      <c r="H204" s="40"/>
      <c r="I204" s="155"/>
      <c r="J204" s="40"/>
      <c r="K204" s="40"/>
      <c r="L204" s="44"/>
      <c r="M204" s="275"/>
      <c r="N204" s="27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248</v>
      </c>
      <c r="AU204" s="17" t="s">
        <v>87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1258</v>
      </c>
      <c r="G205" s="252"/>
      <c r="H205" s="256">
        <v>9.9000000000000004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87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3" customFormat="1">
      <c r="A206" s="13"/>
      <c r="B206" s="263"/>
      <c r="C206" s="264"/>
      <c r="D206" s="253" t="s">
        <v>241</v>
      </c>
      <c r="E206" s="265" t="s">
        <v>1</v>
      </c>
      <c r="F206" s="266" t="s">
        <v>243</v>
      </c>
      <c r="G206" s="264"/>
      <c r="H206" s="267">
        <v>9.9000000000000004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3" t="s">
        <v>241</v>
      </c>
      <c r="AU206" s="273" t="s">
        <v>87</v>
      </c>
      <c r="AV206" s="13" t="s">
        <v>240</v>
      </c>
      <c r="AW206" s="13" t="s">
        <v>36</v>
      </c>
      <c r="AX206" s="13" t="s">
        <v>87</v>
      </c>
      <c r="AY206" s="273" t="s">
        <v>235</v>
      </c>
    </row>
    <row r="207" s="2" customFormat="1" ht="16.5" customHeight="1">
      <c r="A207" s="38"/>
      <c r="B207" s="39"/>
      <c r="C207" s="237" t="s">
        <v>8</v>
      </c>
      <c r="D207" s="237" t="s">
        <v>236</v>
      </c>
      <c r="E207" s="238" t="s">
        <v>1259</v>
      </c>
      <c r="F207" s="239" t="s">
        <v>1260</v>
      </c>
      <c r="G207" s="240" t="s">
        <v>265</v>
      </c>
      <c r="H207" s="241">
        <v>24.219999999999999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0.05987</v>
      </c>
      <c r="R207" s="247">
        <f>Q207*H207</f>
        <v>1.4500514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321</v>
      </c>
    </row>
    <row r="208" s="2" customFormat="1">
      <c r="A208" s="38"/>
      <c r="B208" s="39"/>
      <c r="C208" s="40"/>
      <c r="D208" s="253" t="s">
        <v>248</v>
      </c>
      <c r="E208" s="40"/>
      <c r="F208" s="274" t="s">
        <v>1261</v>
      </c>
      <c r="G208" s="40"/>
      <c r="H208" s="40"/>
      <c r="I208" s="155"/>
      <c r="J208" s="40"/>
      <c r="K208" s="40"/>
      <c r="L208" s="44"/>
      <c r="M208" s="275"/>
      <c r="N208" s="27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248</v>
      </c>
      <c r="AU208" s="17" t="s">
        <v>87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1262</v>
      </c>
      <c r="G209" s="252"/>
      <c r="H209" s="256">
        <v>24.219999999999999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87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3" customFormat="1">
      <c r="A210" s="13"/>
      <c r="B210" s="263"/>
      <c r="C210" s="264"/>
      <c r="D210" s="253" t="s">
        <v>241</v>
      </c>
      <c r="E210" s="265" t="s">
        <v>1</v>
      </c>
      <c r="F210" s="266" t="s">
        <v>243</v>
      </c>
      <c r="G210" s="264"/>
      <c r="H210" s="267">
        <v>24.219999999999999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3" t="s">
        <v>241</v>
      </c>
      <c r="AU210" s="273" t="s">
        <v>87</v>
      </c>
      <c r="AV210" s="13" t="s">
        <v>240</v>
      </c>
      <c r="AW210" s="13" t="s">
        <v>36</v>
      </c>
      <c r="AX210" s="13" t="s">
        <v>87</v>
      </c>
      <c r="AY210" s="273" t="s">
        <v>235</v>
      </c>
    </row>
    <row r="211" s="2" customFormat="1" ht="16.5" customHeight="1">
      <c r="A211" s="38"/>
      <c r="B211" s="39"/>
      <c r="C211" s="237" t="s">
        <v>280</v>
      </c>
      <c r="D211" s="237" t="s">
        <v>236</v>
      </c>
      <c r="E211" s="238" t="s">
        <v>303</v>
      </c>
      <c r="F211" s="239" t="s">
        <v>304</v>
      </c>
      <c r="G211" s="240" t="s">
        <v>239</v>
      </c>
      <c r="H211" s="241">
        <v>22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0.0056899999999999997</v>
      </c>
      <c r="R211" s="247">
        <f>Q211*H211</f>
        <v>0.12517999999999999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260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1263</v>
      </c>
      <c r="G212" s="252"/>
      <c r="H212" s="256">
        <v>22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3" customFormat="1">
      <c r="A213" s="13"/>
      <c r="B213" s="263"/>
      <c r="C213" s="264"/>
      <c r="D213" s="253" t="s">
        <v>241</v>
      </c>
      <c r="E213" s="265" t="s">
        <v>1</v>
      </c>
      <c r="F213" s="266" t="s">
        <v>243</v>
      </c>
      <c r="G213" s="264"/>
      <c r="H213" s="267">
        <v>22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241</v>
      </c>
      <c r="AU213" s="273" t="s">
        <v>87</v>
      </c>
      <c r="AV213" s="13" t="s">
        <v>240</v>
      </c>
      <c r="AW213" s="13" t="s">
        <v>36</v>
      </c>
      <c r="AX213" s="13" t="s">
        <v>87</v>
      </c>
      <c r="AY213" s="273" t="s">
        <v>235</v>
      </c>
    </row>
    <row r="214" s="2" customFormat="1" ht="21.75" customHeight="1">
      <c r="A214" s="38"/>
      <c r="B214" s="39"/>
      <c r="C214" s="237" t="s">
        <v>334</v>
      </c>
      <c r="D214" s="237" t="s">
        <v>236</v>
      </c>
      <c r="E214" s="238" t="s">
        <v>307</v>
      </c>
      <c r="F214" s="239" t="s">
        <v>308</v>
      </c>
      <c r="G214" s="240" t="s">
        <v>239</v>
      </c>
      <c r="H214" s="241">
        <v>38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0.00332</v>
      </c>
      <c r="R214" s="247">
        <f>Q214*H214</f>
        <v>0.12615999999999999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337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1264</v>
      </c>
      <c r="G215" s="252"/>
      <c r="H215" s="256">
        <v>20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1265</v>
      </c>
      <c r="G216" s="252"/>
      <c r="H216" s="256">
        <v>18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3" customFormat="1">
      <c r="A217" s="13"/>
      <c r="B217" s="263"/>
      <c r="C217" s="264"/>
      <c r="D217" s="253" t="s">
        <v>241</v>
      </c>
      <c r="E217" s="265" t="s">
        <v>1</v>
      </c>
      <c r="F217" s="266" t="s">
        <v>243</v>
      </c>
      <c r="G217" s="264"/>
      <c r="H217" s="267">
        <v>38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3" t="s">
        <v>241</v>
      </c>
      <c r="AU217" s="273" t="s">
        <v>87</v>
      </c>
      <c r="AV217" s="13" t="s">
        <v>240</v>
      </c>
      <c r="AW217" s="13" t="s">
        <v>36</v>
      </c>
      <c r="AX217" s="13" t="s">
        <v>87</v>
      </c>
      <c r="AY217" s="273" t="s">
        <v>235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317</v>
      </c>
      <c r="F218" s="226" t="s">
        <v>318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SUM(P219:P256)</f>
        <v>0</v>
      </c>
      <c r="Q218" s="231"/>
      <c r="R218" s="232">
        <f>SUM(R219:R256)</f>
        <v>6.4951693300000004</v>
      </c>
      <c r="S218" s="231"/>
      <c r="T218" s="233">
        <f>SUM(T219:T256)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SUM(BK219:BK256)</f>
        <v>0</v>
      </c>
    </row>
    <row r="219" s="2" customFormat="1" ht="16.5" customHeight="1">
      <c r="A219" s="38"/>
      <c r="B219" s="39"/>
      <c r="C219" s="237" t="s">
        <v>284</v>
      </c>
      <c r="D219" s="237" t="s">
        <v>236</v>
      </c>
      <c r="E219" s="238" t="s">
        <v>319</v>
      </c>
      <c r="F219" s="239" t="s">
        <v>320</v>
      </c>
      <c r="G219" s="240" t="s">
        <v>265</v>
      </c>
      <c r="H219" s="241">
        <v>330.18000000000001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0.01243</v>
      </c>
      <c r="R219" s="247">
        <f>Q219*H219</f>
        <v>4.1041373999999999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342</v>
      </c>
    </row>
    <row r="220" s="12" customFormat="1">
      <c r="A220" s="12"/>
      <c r="B220" s="251"/>
      <c r="C220" s="252"/>
      <c r="D220" s="253" t="s">
        <v>241</v>
      </c>
      <c r="E220" s="254" t="s">
        <v>1</v>
      </c>
      <c r="F220" s="255" t="s">
        <v>1266</v>
      </c>
      <c r="G220" s="252"/>
      <c r="H220" s="256">
        <v>18.920000000000002</v>
      </c>
      <c r="I220" s="257"/>
      <c r="J220" s="252"/>
      <c r="K220" s="252"/>
      <c r="L220" s="258"/>
      <c r="M220" s="259"/>
      <c r="N220" s="260"/>
      <c r="O220" s="260"/>
      <c r="P220" s="260"/>
      <c r="Q220" s="260"/>
      <c r="R220" s="260"/>
      <c r="S220" s="260"/>
      <c r="T220" s="26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62" t="s">
        <v>241</v>
      </c>
      <c r="AU220" s="262" t="s">
        <v>87</v>
      </c>
      <c r="AV220" s="12" t="s">
        <v>89</v>
      </c>
      <c r="AW220" s="12" t="s">
        <v>36</v>
      </c>
      <c r="AX220" s="12" t="s">
        <v>80</v>
      </c>
      <c r="AY220" s="262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1267</v>
      </c>
      <c r="G221" s="252"/>
      <c r="H221" s="256">
        <v>15.800000000000001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1268</v>
      </c>
      <c r="G222" s="252"/>
      <c r="H222" s="256">
        <v>17.399999999999999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1269</v>
      </c>
      <c r="G223" s="252"/>
      <c r="H223" s="256">
        <v>15.32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87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2" customFormat="1">
      <c r="A224" s="12"/>
      <c r="B224" s="251"/>
      <c r="C224" s="252"/>
      <c r="D224" s="253" t="s">
        <v>241</v>
      </c>
      <c r="E224" s="254" t="s">
        <v>1</v>
      </c>
      <c r="F224" s="255" t="s">
        <v>1270</v>
      </c>
      <c r="G224" s="252"/>
      <c r="H224" s="256">
        <v>14.1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62" t="s">
        <v>241</v>
      </c>
      <c r="AU224" s="262" t="s">
        <v>87</v>
      </c>
      <c r="AV224" s="12" t="s">
        <v>89</v>
      </c>
      <c r="AW224" s="12" t="s">
        <v>36</v>
      </c>
      <c r="AX224" s="12" t="s">
        <v>80</v>
      </c>
      <c r="AY224" s="262" t="s">
        <v>235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1271</v>
      </c>
      <c r="G225" s="252"/>
      <c r="H225" s="256">
        <v>14.1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1272</v>
      </c>
      <c r="G226" s="252"/>
      <c r="H226" s="256">
        <v>27.559999999999999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2" customFormat="1">
      <c r="A227" s="12"/>
      <c r="B227" s="251"/>
      <c r="C227" s="252"/>
      <c r="D227" s="253" t="s">
        <v>241</v>
      </c>
      <c r="E227" s="254" t="s">
        <v>1</v>
      </c>
      <c r="F227" s="255" t="s">
        <v>1273</v>
      </c>
      <c r="G227" s="252"/>
      <c r="H227" s="256">
        <v>27.66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62" t="s">
        <v>241</v>
      </c>
      <c r="AU227" s="262" t="s">
        <v>87</v>
      </c>
      <c r="AV227" s="12" t="s">
        <v>89</v>
      </c>
      <c r="AW227" s="12" t="s">
        <v>36</v>
      </c>
      <c r="AX227" s="12" t="s">
        <v>80</v>
      </c>
      <c r="AY227" s="262" t="s">
        <v>235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1274</v>
      </c>
      <c r="G228" s="252"/>
      <c r="H228" s="256">
        <v>20.41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1275</v>
      </c>
      <c r="G229" s="252"/>
      <c r="H229" s="256">
        <v>30.690000000000001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1276</v>
      </c>
      <c r="G230" s="252"/>
      <c r="H230" s="256">
        <v>68.069999999999993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1277</v>
      </c>
      <c r="G231" s="252"/>
      <c r="H231" s="256">
        <v>12.539999999999999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1278</v>
      </c>
      <c r="G232" s="252"/>
      <c r="H232" s="256">
        <v>14.060000000000001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87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1279</v>
      </c>
      <c r="G233" s="252"/>
      <c r="H233" s="256">
        <v>12.960000000000001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1280</v>
      </c>
      <c r="G234" s="252"/>
      <c r="H234" s="256">
        <v>10.25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1281</v>
      </c>
      <c r="G235" s="252"/>
      <c r="H235" s="256">
        <v>1.3300000000000001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1282</v>
      </c>
      <c r="G236" s="252"/>
      <c r="H236" s="256">
        <v>9.0099999999999998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3" customFormat="1">
      <c r="A237" s="13"/>
      <c r="B237" s="263"/>
      <c r="C237" s="264"/>
      <c r="D237" s="253" t="s">
        <v>241</v>
      </c>
      <c r="E237" s="265" t="s">
        <v>1</v>
      </c>
      <c r="F237" s="266" t="s">
        <v>243</v>
      </c>
      <c r="G237" s="264"/>
      <c r="H237" s="267">
        <v>330.17999999999995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3" t="s">
        <v>241</v>
      </c>
      <c r="AU237" s="273" t="s">
        <v>87</v>
      </c>
      <c r="AV237" s="13" t="s">
        <v>240</v>
      </c>
      <c r="AW237" s="13" t="s">
        <v>36</v>
      </c>
      <c r="AX237" s="13" t="s">
        <v>87</v>
      </c>
      <c r="AY237" s="273" t="s">
        <v>235</v>
      </c>
    </row>
    <row r="238" s="2" customFormat="1" ht="16.5" customHeight="1">
      <c r="A238" s="38"/>
      <c r="B238" s="39"/>
      <c r="C238" s="237" t="s">
        <v>352</v>
      </c>
      <c r="D238" s="237" t="s">
        <v>236</v>
      </c>
      <c r="E238" s="238" t="s">
        <v>326</v>
      </c>
      <c r="F238" s="239" t="s">
        <v>327</v>
      </c>
      <c r="G238" s="240" t="s">
        <v>265</v>
      </c>
      <c r="H238" s="241">
        <v>81.400000000000006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0.01253</v>
      </c>
      <c r="R238" s="247">
        <f>Q238*H238</f>
        <v>1.0199420000000001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87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355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1283</v>
      </c>
      <c r="G239" s="252"/>
      <c r="H239" s="256">
        <v>23.510000000000002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1284</v>
      </c>
      <c r="G240" s="252"/>
      <c r="H240" s="256">
        <v>5.5599999999999996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1285</v>
      </c>
      <c r="G241" s="252"/>
      <c r="H241" s="256">
        <v>23.280000000000001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1286</v>
      </c>
      <c r="G242" s="252"/>
      <c r="H242" s="256">
        <v>11.32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1287</v>
      </c>
      <c r="G243" s="252"/>
      <c r="H243" s="256">
        <v>6.29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1288</v>
      </c>
      <c r="G244" s="252"/>
      <c r="H244" s="256">
        <v>11.44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3" customFormat="1">
      <c r="A245" s="13"/>
      <c r="B245" s="263"/>
      <c r="C245" s="264"/>
      <c r="D245" s="253" t="s">
        <v>241</v>
      </c>
      <c r="E245" s="265" t="s">
        <v>1</v>
      </c>
      <c r="F245" s="266" t="s">
        <v>243</v>
      </c>
      <c r="G245" s="264"/>
      <c r="H245" s="267">
        <v>81.400000000000006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3" t="s">
        <v>241</v>
      </c>
      <c r="AU245" s="273" t="s">
        <v>87</v>
      </c>
      <c r="AV245" s="13" t="s">
        <v>240</v>
      </c>
      <c r="AW245" s="13" t="s">
        <v>36</v>
      </c>
      <c r="AX245" s="13" t="s">
        <v>87</v>
      </c>
      <c r="AY245" s="273" t="s">
        <v>235</v>
      </c>
    </row>
    <row r="246" s="2" customFormat="1" ht="16.5" customHeight="1">
      <c r="A246" s="38"/>
      <c r="B246" s="39"/>
      <c r="C246" s="237" t="s">
        <v>289</v>
      </c>
      <c r="D246" s="237" t="s">
        <v>236</v>
      </c>
      <c r="E246" s="238" t="s">
        <v>1289</v>
      </c>
      <c r="F246" s="239" t="s">
        <v>1290</v>
      </c>
      <c r="G246" s="240" t="s">
        <v>239</v>
      </c>
      <c r="H246" s="241">
        <v>6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0.062010000000000003</v>
      </c>
      <c r="R246" s="247">
        <f>Q246*H246</f>
        <v>0.37206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87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386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1291</v>
      </c>
      <c r="G247" s="252"/>
      <c r="H247" s="256">
        <v>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3" customFormat="1">
      <c r="A248" s="13"/>
      <c r="B248" s="263"/>
      <c r="C248" s="264"/>
      <c r="D248" s="253" t="s">
        <v>241</v>
      </c>
      <c r="E248" s="265" t="s">
        <v>1</v>
      </c>
      <c r="F248" s="266" t="s">
        <v>243</v>
      </c>
      <c r="G248" s="264"/>
      <c r="H248" s="267">
        <v>6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3" t="s">
        <v>241</v>
      </c>
      <c r="AU248" s="273" t="s">
        <v>87</v>
      </c>
      <c r="AV248" s="13" t="s">
        <v>240</v>
      </c>
      <c r="AW248" s="13" t="s">
        <v>36</v>
      </c>
      <c r="AX248" s="13" t="s">
        <v>87</v>
      </c>
      <c r="AY248" s="273" t="s">
        <v>235</v>
      </c>
    </row>
    <row r="249" s="2" customFormat="1" ht="16.5" customHeight="1">
      <c r="A249" s="38"/>
      <c r="B249" s="39"/>
      <c r="C249" s="237" t="s">
        <v>7</v>
      </c>
      <c r="D249" s="237" t="s">
        <v>236</v>
      </c>
      <c r="E249" s="238" t="s">
        <v>1292</v>
      </c>
      <c r="F249" s="239" t="s">
        <v>1293</v>
      </c>
      <c r="G249" s="240" t="s">
        <v>246</v>
      </c>
      <c r="H249" s="241">
        <v>0.53300000000000003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1.09663</v>
      </c>
      <c r="R249" s="247">
        <f>Q249*H249</f>
        <v>0.58450379000000008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87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392</v>
      </c>
    </row>
    <row r="250" s="2" customFormat="1">
      <c r="A250" s="38"/>
      <c r="B250" s="39"/>
      <c r="C250" s="40"/>
      <c r="D250" s="253" t="s">
        <v>248</v>
      </c>
      <c r="E250" s="40"/>
      <c r="F250" s="274" t="s">
        <v>1294</v>
      </c>
      <c r="G250" s="40"/>
      <c r="H250" s="40"/>
      <c r="I250" s="155"/>
      <c r="J250" s="40"/>
      <c r="K250" s="40"/>
      <c r="L250" s="44"/>
      <c r="M250" s="275"/>
      <c r="N250" s="27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248</v>
      </c>
      <c r="AU250" s="17" t="s">
        <v>87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1295</v>
      </c>
      <c r="G251" s="252"/>
      <c r="H251" s="256">
        <v>0.53300000000000003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3" customFormat="1">
      <c r="A252" s="13"/>
      <c r="B252" s="263"/>
      <c r="C252" s="264"/>
      <c r="D252" s="253" t="s">
        <v>241</v>
      </c>
      <c r="E252" s="265" t="s">
        <v>1</v>
      </c>
      <c r="F252" s="266" t="s">
        <v>243</v>
      </c>
      <c r="G252" s="264"/>
      <c r="H252" s="267">
        <v>0.53300000000000003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3" t="s">
        <v>241</v>
      </c>
      <c r="AU252" s="273" t="s">
        <v>87</v>
      </c>
      <c r="AV252" s="13" t="s">
        <v>240</v>
      </c>
      <c r="AW252" s="13" t="s">
        <v>36</v>
      </c>
      <c r="AX252" s="13" t="s">
        <v>87</v>
      </c>
      <c r="AY252" s="273" t="s">
        <v>235</v>
      </c>
    </row>
    <row r="253" s="2" customFormat="1" ht="16.5" customHeight="1">
      <c r="A253" s="38"/>
      <c r="B253" s="39"/>
      <c r="C253" s="237" t="s">
        <v>295</v>
      </c>
      <c r="D253" s="237" t="s">
        <v>236</v>
      </c>
      <c r="E253" s="238" t="s">
        <v>1296</v>
      </c>
      <c r="F253" s="239" t="s">
        <v>1293</v>
      </c>
      <c r="G253" s="240" t="s">
        <v>246</v>
      </c>
      <c r="H253" s="241">
        <v>0.378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1.09663</v>
      </c>
      <c r="R253" s="247">
        <f>Q253*H253</f>
        <v>0.41452613999999999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87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396</v>
      </c>
    </row>
    <row r="254" s="2" customFormat="1">
      <c r="A254" s="38"/>
      <c r="B254" s="39"/>
      <c r="C254" s="40"/>
      <c r="D254" s="253" t="s">
        <v>248</v>
      </c>
      <c r="E254" s="40"/>
      <c r="F254" s="274" t="s">
        <v>1297</v>
      </c>
      <c r="G254" s="40"/>
      <c r="H254" s="40"/>
      <c r="I254" s="155"/>
      <c r="J254" s="40"/>
      <c r="K254" s="40"/>
      <c r="L254" s="44"/>
      <c r="M254" s="275"/>
      <c r="N254" s="27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248</v>
      </c>
      <c r="AU254" s="17" t="s">
        <v>87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1298</v>
      </c>
      <c r="G255" s="252"/>
      <c r="H255" s="256">
        <v>0.378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3" customFormat="1">
      <c r="A256" s="13"/>
      <c r="B256" s="263"/>
      <c r="C256" s="264"/>
      <c r="D256" s="253" t="s">
        <v>241</v>
      </c>
      <c r="E256" s="265" t="s">
        <v>1</v>
      </c>
      <c r="F256" s="266" t="s">
        <v>243</v>
      </c>
      <c r="G256" s="264"/>
      <c r="H256" s="267">
        <v>0.378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3" t="s">
        <v>241</v>
      </c>
      <c r="AU256" s="273" t="s">
        <v>87</v>
      </c>
      <c r="AV256" s="13" t="s">
        <v>240</v>
      </c>
      <c r="AW256" s="13" t="s">
        <v>36</v>
      </c>
      <c r="AX256" s="13" t="s">
        <v>87</v>
      </c>
      <c r="AY256" s="273" t="s">
        <v>235</v>
      </c>
    </row>
    <row r="257" s="11" customFormat="1" ht="25.92" customHeight="1">
      <c r="A257" s="11"/>
      <c r="B257" s="223"/>
      <c r="C257" s="224"/>
      <c r="D257" s="225" t="s">
        <v>79</v>
      </c>
      <c r="E257" s="226" t="s">
        <v>332</v>
      </c>
      <c r="F257" s="226" t="s">
        <v>333</v>
      </c>
      <c r="G257" s="224"/>
      <c r="H257" s="224"/>
      <c r="I257" s="227"/>
      <c r="J257" s="228">
        <f>BK257</f>
        <v>0</v>
      </c>
      <c r="K257" s="224"/>
      <c r="L257" s="229"/>
      <c r="M257" s="230"/>
      <c r="N257" s="231"/>
      <c r="O257" s="231"/>
      <c r="P257" s="232">
        <f>SUM(P258:P328)</f>
        <v>0</v>
      </c>
      <c r="Q257" s="231"/>
      <c r="R257" s="232">
        <f>SUM(R258:R328)</f>
        <v>84.384122599999998</v>
      </c>
      <c r="S257" s="231"/>
      <c r="T257" s="233">
        <f>SUM(T258:T328)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34" t="s">
        <v>87</v>
      </c>
      <c r="AT257" s="235" t="s">
        <v>79</v>
      </c>
      <c r="AU257" s="235" t="s">
        <v>80</v>
      </c>
      <c r="AY257" s="234" t="s">
        <v>235</v>
      </c>
      <c r="BK257" s="236">
        <f>SUM(BK258:BK328)</f>
        <v>0</v>
      </c>
    </row>
    <row r="258" s="2" customFormat="1" ht="16.5" customHeight="1">
      <c r="A258" s="38"/>
      <c r="B258" s="39"/>
      <c r="C258" s="237" t="s">
        <v>399</v>
      </c>
      <c r="D258" s="237" t="s">
        <v>236</v>
      </c>
      <c r="E258" s="238" t="s">
        <v>335</v>
      </c>
      <c r="F258" s="239" t="s">
        <v>336</v>
      </c>
      <c r="G258" s="240" t="s">
        <v>265</v>
      </c>
      <c r="H258" s="241">
        <v>41.200000000000003</v>
      </c>
      <c r="I258" s="242"/>
      <c r="J258" s="243">
        <f>ROUND(I258*H258,2)</f>
        <v>0</v>
      </c>
      <c r="K258" s="244"/>
      <c r="L258" s="44"/>
      <c r="M258" s="245" t="s">
        <v>1</v>
      </c>
      <c r="N258" s="246" t="s">
        <v>45</v>
      </c>
      <c r="O258" s="91"/>
      <c r="P258" s="247">
        <f>O258*H258</f>
        <v>0</v>
      </c>
      <c r="Q258" s="247">
        <v>0.10712000000000001</v>
      </c>
      <c r="R258" s="247">
        <f>Q258*H258</f>
        <v>4.4133440000000004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240</v>
      </c>
      <c r="AT258" s="249" t="s">
        <v>236</v>
      </c>
      <c r="AU258" s="249" t="s">
        <v>87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402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1299</v>
      </c>
      <c r="G259" s="252"/>
      <c r="H259" s="256">
        <v>41.200000000000003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3" customFormat="1">
      <c r="A260" s="13"/>
      <c r="B260" s="263"/>
      <c r="C260" s="264"/>
      <c r="D260" s="253" t="s">
        <v>241</v>
      </c>
      <c r="E260" s="265" t="s">
        <v>1</v>
      </c>
      <c r="F260" s="266" t="s">
        <v>243</v>
      </c>
      <c r="G260" s="264"/>
      <c r="H260" s="267">
        <v>41.200000000000003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3" t="s">
        <v>241</v>
      </c>
      <c r="AU260" s="273" t="s">
        <v>87</v>
      </c>
      <c r="AV260" s="13" t="s">
        <v>240</v>
      </c>
      <c r="AW260" s="13" t="s">
        <v>36</v>
      </c>
      <c r="AX260" s="13" t="s">
        <v>87</v>
      </c>
      <c r="AY260" s="273" t="s">
        <v>235</v>
      </c>
    </row>
    <row r="261" s="2" customFormat="1" ht="16.5" customHeight="1">
      <c r="A261" s="38"/>
      <c r="B261" s="39"/>
      <c r="C261" s="237" t="s">
        <v>300</v>
      </c>
      <c r="D261" s="237" t="s">
        <v>236</v>
      </c>
      <c r="E261" s="238" t="s">
        <v>340</v>
      </c>
      <c r="F261" s="239" t="s">
        <v>341</v>
      </c>
      <c r="G261" s="240" t="s">
        <v>265</v>
      </c>
      <c r="H261" s="241">
        <v>457.61200000000002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0.015740000000000001</v>
      </c>
      <c r="R261" s="247">
        <f>Q261*H261</f>
        <v>7.2028128800000006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240</v>
      </c>
      <c r="AT261" s="249" t="s">
        <v>236</v>
      </c>
      <c r="AU261" s="249" t="s">
        <v>87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408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1300</v>
      </c>
      <c r="G262" s="252"/>
      <c r="H262" s="256">
        <v>183.66999999999999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1301</v>
      </c>
      <c r="G263" s="252"/>
      <c r="H263" s="256">
        <v>160.356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1302</v>
      </c>
      <c r="G264" s="252"/>
      <c r="H264" s="256">
        <v>113.586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3" customFormat="1">
      <c r="A265" s="13"/>
      <c r="B265" s="263"/>
      <c r="C265" s="264"/>
      <c r="D265" s="253" t="s">
        <v>241</v>
      </c>
      <c r="E265" s="265" t="s">
        <v>1</v>
      </c>
      <c r="F265" s="266" t="s">
        <v>243</v>
      </c>
      <c r="G265" s="264"/>
      <c r="H265" s="267">
        <v>457.61199999999997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3" t="s">
        <v>241</v>
      </c>
      <c r="AU265" s="273" t="s">
        <v>87</v>
      </c>
      <c r="AV265" s="13" t="s">
        <v>240</v>
      </c>
      <c r="AW265" s="13" t="s">
        <v>36</v>
      </c>
      <c r="AX265" s="13" t="s">
        <v>87</v>
      </c>
      <c r="AY265" s="273" t="s">
        <v>235</v>
      </c>
    </row>
    <row r="266" s="2" customFormat="1" ht="16.5" customHeight="1">
      <c r="A266" s="38"/>
      <c r="B266" s="39"/>
      <c r="C266" s="237" t="s">
        <v>412</v>
      </c>
      <c r="D266" s="237" t="s">
        <v>236</v>
      </c>
      <c r="E266" s="238" t="s">
        <v>353</v>
      </c>
      <c r="F266" s="239" t="s">
        <v>354</v>
      </c>
      <c r="G266" s="240" t="s">
        <v>265</v>
      </c>
      <c r="H266" s="241">
        <v>929.13800000000003</v>
      </c>
      <c r="I266" s="242"/>
      <c r="J266" s="243">
        <f>ROUND(I266*H266,2)</f>
        <v>0</v>
      </c>
      <c r="K266" s="244"/>
      <c r="L266" s="44"/>
      <c r="M266" s="245" t="s">
        <v>1</v>
      </c>
      <c r="N266" s="246" t="s">
        <v>45</v>
      </c>
      <c r="O266" s="91"/>
      <c r="P266" s="247">
        <f>O266*H266</f>
        <v>0</v>
      </c>
      <c r="Q266" s="247">
        <v>0.047660000000000001</v>
      </c>
      <c r="R266" s="247">
        <f>Q266*H266</f>
        <v>44.282717080000005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240</v>
      </c>
      <c r="AT266" s="249" t="s">
        <v>236</v>
      </c>
      <c r="AU266" s="249" t="s">
        <v>87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416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1303</v>
      </c>
      <c r="G267" s="252"/>
      <c r="H267" s="256">
        <v>24.298999999999999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1304</v>
      </c>
      <c r="G268" s="252"/>
      <c r="H268" s="256">
        <v>8.3160000000000007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1305</v>
      </c>
      <c r="G269" s="252"/>
      <c r="H269" s="256">
        <v>11.154999999999999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1306</v>
      </c>
      <c r="G270" s="252"/>
      <c r="H270" s="256">
        <v>2.9700000000000002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1307</v>
      </c>
      <c r="G271" s="252"/>
      <c r="H271" s="256">
        <v>13.003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1308</v>
      </c>
      <c r="G272" s="252"/>
      <c r="H272" s="256">
        <v>19.536999999999999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1309</v>
      </c>
      <c r="G273" s="252"/>
      <c r="H273" s="256">
        <v>8.3160000000000007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1310</v>
      </c>
      <c r="G274" s="252"/>
      <c r="H274" s="256">
        <v>51.719000000000001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1311</v>
      </c>
      <c r="G275" s="252"/>
      <c r="H275" s="256">
        <v>51.719000000000001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1312</v>
      </c>
      <c r="G276" s="252"/>
      <c r="H276" s="256">
        <v>43.325000000000003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1313</v>
      </c>
      <c r="G277" s="252"/>
      <c r="H277" s="256">
        <v>34.716999999999999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1314</v>
      </c>
      <c r="G278" s="252"/>
      <c r="H278" s="256">
        <v>41.706000000000003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1315</v>
      </c>
      <c r="G279" s="252"/>
      <c r="H279" s="256">
        <v>18.067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87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1316</v>
      </c>
      <c r="G280" s="252"/>
      <c r="H280" s="256">
        <v>5.2800000000000002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1317</v>
      </c>
      <c r="G281" s="252"/>
      <c r="H281" s="256">
        <v>4.6529999999999996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1318</v>
      </c>
      <c r="G282" s="252"/>
      <c r="H282" s="256">
        <v>12.452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1319</v>
      </c>
      <c r="G283" s="252"/>
      <c r="H283" s="256">
        <v>78.109999999999999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1320</v>
      </c>
      <c r="G284" s="252"/>
      <c r="H284" s="256">
        <v>8.3160000000000007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1321</v>
      </c>
      <c r="G285" s="252"/>
      <c r="H285" s="256">
        <v>43.725999999999999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1322</v>
      </c>
      <c r="G286" s="252"/>
      <c r="H286" s="256">
        <v>31.548999999999999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87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2" customFormat="1">
      <c r="A287" s="12"/>
      <c r="B287" s="251"/>
      <c r="C287" s="252"/>
      <c r="D287" s="253" t="s">
        <v>241</v>
      </c>
      <c r="E287" s="254" t="s">
        <v>1</v>
      </c>
      <c r="F287" s="255" t="s">
        <v>1323</v>
      </c>
      <c r="G287" s="252"/>
      <c r="H287" s="256">
        <v>3.2999999999999998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62" t="s">
        <v>241</v>
      </c>
      <c r="AU287" s="262" t="s">
        <v>87</v>
      </c>
      <c r="AV287" s="12" t="s">
        <v>89</v>
      </c>
      <c r="AW287" s="12" t="s">
        <v>36</v>
      </c>
      <c r="AX287" s="12" t="s">
        <v>80</v>
      </c>
      <c r="AY287" s="262" t="s">
        <v>235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1324</v>
      </c>
      <c r="G288" s="252"/>
      <c r="H288" s="256">
        <v>30.559000000000001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1325</v>
      </c>
      <c r="G289" s="252"/>
      <c r="H289" s="256">
        <v>39.841999999999999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2" customFormat="1">
      <c r="A290" s="12"/>
      <c r="B290" s="251"/>
      <c r="C290" s="252"/>
      <c r="D290" s="253" t="s">
        <v>241</v>
      </c>
      <c r="E290" s="254" t="s">
        <v>1</v>
      </c>
      <c r="F290" s="255" t="s">
        <v>1326</v>
      </c>
      <c r="G290" s="252"/>
      <c r="H290" s="256">
        <v>8.3160000000000007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62" t="s">
        <v>241</v>
      </c>
      <c r="AU290" s="262" t="s">
        <v>87</v>
      </c>
      <c r="AV290" s="12" t="s">
        <v>89</v>
      </c>
      <c r="AW290" s="12" t="s">
        <v>36</v>
      </c>
      <c r="AX290" s="12" t="s">
        <v>80</v>
      </c>
      <c r="AY290" s="262" t="s">
        <v>235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1327</v>
      </c>
      <c r="G291" s="252"/>
      <c r="H291" s="256">
        <v>32.990000000000002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1328</v>
      </c>
      <c r="G292" s="252"/>
      <c r="H292" s="256">
        <v>13.134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2" customFormat="1">
      <c r="A293" s="12"/>
      <c r="B293" s="251"/>
      <c r="C293" s="252"/>
      <c r="D293" s="253" t="s">
        <v>241</v>
      </c>
      <c r="E293" s="254" t="s">
        <v>1</v>
      </c>
      <c r="F293" s="255" t="s">
        <v>1329</v>
      </c>
      <c r="G293" s="252"/>
      <c r="H293" s="256">
        <v>13.464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62" t="s">
        <v>241</v>
      </c>
      <c r="AU293" s="262" t="s">
        <v>87</v>
      </c>
      <c r="AV293" s="12" t="s">
        <v>89</v>
      </c>
      <c r="AW293" s="12" t="s">
        <v>36</v>
      </c>
      <c r="AX293" s="12" t="s">
        <v>80</v>
      </c>
      <c r="AY293" s="262" t="s">
        <v>235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1330</v>
      </c>
      <c r="G294" s="252"/>
      <c r="H294" s="256">
        <v>15.528000000000001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87</v>
      </c>
      <c r="AV294" s="12" t="s">
        <v>89</v>
      </c>
      <c r="AW294" s="12" t="s">
        <v>36</v>
      </c>
      <c r="AX294" s="12" t="s">
        <v>80</v>
      </c>
      <c r="AY294" s="262" t="s">
        <v>235</v>
      </c>
    </row>
    <row r="295" s="12" customFormat="1">
      <c r="A295" s="12"/>
      <c r="B295" s="251"/>
      <c r="C295" s="252"/>
      <c r="D295" s="253" t="s">
        <v>241</v>
      </c>
      <c r="E295" s="254" t="s">
        <v>1</v>
      </c>
      <c r="F295" s="255" t="s">
        <v>1331</v>
      </c>
      <c r="G295" s="252"/>
      <c r="H295" s="256">
        <v>30.931999999999999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62" t="s">
        <v>241</v>
      </c>
      <c r="AU295" s="262" t="s">
        <v>87</v>
      </c>
      <c r="AV295" s="12" t="s">
        <v>89</v>
      </c>
      <c r="AW295" s="12" t="s">
        <v>36</v>
      </c>
      <c r="AX295" s="12" t="s">
        <v>80</v>
      </c>
      <c r="AY295" s="262" t="s">
        <v>235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1332</v>
      </c>
      <c r="G296" s="252"/>
      <c r="H296" s="256">
        <v>15.675000000000001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1333</v>
      </c>
      <c r="G297" s="252"/>
      <c r="H297" s="256">
        <v>5.7039999999999997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1334</v>
      </c>
      <c r="G298" s="252"/>
      <c r="H298" s="256">
        <v>21.260000000000002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1335</v>
      </c>
      <c r="G299" s="252"/>
      <c r="H299" s="256">
        <v>42.359999999999999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1336</v>
      </c>
      <c r="G300" s="252"/>
      <c r="H300" s="256">
        <v>2.5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87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1337</v>
      </c>
      <c r="G301" s="252"/>
      <c r="H301" s="256">
        <v>28.939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87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1338</v>
      </c>
      <c r="G302" s="252"/>
      <c r="H302" s="256">
        <v>7.5899999999999999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1339</v>
      </c>
      <c r="G303" s="252"/>
      <c r="H303" s="256">
        <v>2.7949999999999999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2" customFormat="1">
      <c r="A304" s="12"/>
      <c r="B304" s="251"/>
      <c r="C304" s="252"/>
      <c r="D304" s="253" t="s">
        <v>241</v>
      </c>
      <c r="E304" s="254" t="s">
        <v>1</v>
      </c>
      <c r="F304" s="255" t="s">
        <v>1340</v>
      </c>
      <c r="G304" s="252"/>
      <c r="H304" s="256">
        <v>7.2350000000000003</v>
      </c>
      <c r="I304" s="257"/>
      <c r="J304" s="252"/>
      <c r="K304" s="252"/>
      <c r="L304" s="258"/>
      <c r="M304" s="259"/>
      <c r="N304" s="260"/>
      <c r="O304" s="260"/>
      <c r="P304" s="260"/>
      <c r="Q304" s="260"/>
      <c r="R304" s="260"/>
      <c r="S304" s="260"/>
      <c r="T304" s="261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62" t="s">
        <v>241</v>
      </c>
      <c r="AU304" s="262" t="s">
        <v>87</v>
      </c>
      <c r="AV304" s="12" t="s">
        <v>89</v>
      </c>
      <c r="AW304" s="12" t="s">
        <v>36</v>
      </c>
      <c r="AX304" s="12" t="s">
        <v>80</v>
      </c>
      <c r="AY304" s="262" t="s">
        <v>235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1341</v>
      </c>
      <c r="G305" s="252"/>
      <c r="H305" s="256">
        <v>3.2999999999999998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87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1342</v>
      </c>
      <c r="G306" s="252"/>
      <c r="H306" s="256">
        <v>3.1349999999999998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1343</v>
      </c>
      <c r="G307" s="252"/>
      <c r="H307" s="256">
        <v>10.533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2" customFormat="1">
      <c r="A308" s="12"/>
      <c r="B308" s="251"/>
      <c r="C308" s="252"/>
      <c r="D308" s="253" t="s">
        <v>241</v>
      </c>
      <c r="E308" s="254" t="s">
        <v>1</v>
      </c>
      <c r="F308" s="255" t="s">
        <v>1344</v>
      </c>
      <c r="G308" s="252"/>
      <c r="H308" s="256">
        <v>12.817</v>
      </c>
      <c r="I308" s="257"/>
      <c r="J308" s="252"/>
      <c r="K308" s="252"/>
      <c r="L308" s="258"/>
      <c r="M308" s="259"/>
      <c r="N308" s="260"/>
      <c r="O308" s="260"/>
      <c r="P308" s="260"/>
      <c r="Q308" s="260"/>
      <c r="R308" s="260"/>
      <c r="S308" s="260"/>
      <c r="T308" s="26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62" t="s">
        <v>241</v>
      </c>
      <c r="AU308" s="262" t="s">
        <v>87</v>
      </c>
      <c r="AV308" s="12" t="s">
        <v>89</v>
      </c>
      <c r="AW308" s="12" t="s">
        <v>36</v>
      </c>
      <c r="AX308" s="12" t="s">
        <v>80</v>
      </c>
      <c r="AY308" s="262" t="s">
        <v>235</v>
      </c>
    </row>
    <row r="309" s="12" customFormat="1">
      <c r="A309" s="12"/>
      <c r="B309" s="251"/>
      <c r="C309" s="252"/>
      <c r="D309" s="253" t="s">
        <v>241</v>
      </c>
      <c r="E309" s="254" t="s">
        <v>1</v>
      </c>
      <c r="F309" s="255" t="s">
        <v>1345</v>
      </c>
      <c r="G309" s="252"/>
      <c r="H309" s="256">
        <v>29.199000000000002</v>
      </c>
      <c r="I309" s="257"/>
      <c r="J309" s="252"/>
      <c r="K309" s="252"/>
      <c r="L309" s="258"/>
      <c r="M309" s="259"/>
      <c r="N309" s="260"/>
      <c r="O309" s="260"/>
      <c r="P309" s="260"/>
      <c r="Q309" s="260"/>
      <c r="R309" s="260"/>
      <c r="S309" s="260"/>
      <c r="T309" s="26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62" t="s">
        <v>241</v>
      </c>
      <c r="AU309" s="262" t="s">
        <v>87</v>
      </c>
      <c r="AV309" s="12" t="s">
        <v>89</v>
      </c>
      <c r="AW309" s="12" t="s">
        <v>36</v>
      </c>
      <c r="AX309" s="12" t="s">
        <v>80</v>
      </c>
      <c r="AY309" s="262" t="s">
        <v>235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1346</v>
      </c>
      <c r="G310" s="252"/>
      <c r="H310" s="256">
        <v>35.095999999999997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3" customFormat="1">
      <c r="A311" s="13"/>
      <c r="B311" s="263"/>
      <c r="C311" s="264"/>
      <c r="D311" s="253" t="s">
        <v>241</v>
      </c>
      <c r="E311" s="265" t="s">
        <v>1</v>
      </c>
      <c r="F311" s="266" t="s">
        <v>243</v>
      </c>
      <c r="G311" s="264"/>
      <c r="H311" s="267">
        <v>929.13799999999981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3" t="s">
        <v>241</v>
      </c>
      <c r="AU311" s="273" t="s">
        <v>87</v>
      </c>
      <c r="AV311" s="13" t="s">
        <v>240</v>
      </c>
      <c r="AW311" s="13" t="s">
        <v>36</v>
      </c>
      <c r="AX311" s="13" t="s">
        <v>87</v>
      </c>
      <c r="AY311" s="273" t="s">
        <v>235</v>
      </c>
    </row>
    <row r="312" s="2" customFormat="1" ht="16.5" customHeight="1">
      <c r="A312" s="38"/>
      <c r="B312" s="39"/>
      <c r="C312" s="237" t="s">
        <v>305</v>
      </c>
      <c r="D312" s="237" t="s">
        <v>236</v>
      </c>
      <c r="E312" s="238" t="s">
        <v>384</v>
      </c>
      <c r="F312" s="239" t="s">
        <v>385</v>
      </c>
      <c r="G312" s="240" t="s">
        <v>265</v>
      </c>
      <c r="H312" s="241">
        <v>206.648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0.0060899999999999999</v>
      </c>
      <c r="R312" s="247">
        <f>Q312*H312</f>
        <v>1.2584863200000001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87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422</v>
      </c>
    </row>
    <row r="313" s="12" customFormat="1">
      <c r="A313" s="12"/>
      <c r="B313" s="251"/>
      <c r="C313" s="252"/>
      <c r="D313" s="253" t="s">
        <v>241</v>
      </c>
      <c r="E313" s="254" t="s">
        <v>1</v>
      </c>
      <c r="F313" s="255" t="s">
        <v>1347</v>
      </c>
      <c r="G313" s="252"/>
      <c r="H313" s="256">
        <v>92.772000000000006</v>
      </c>
      <c r="I313" s="257"/>
      <c r="J313" s="252"/>
      <c r="K313" s="252"/>
      <c r="L313" s="258"/>
      <c r="M313" s="259"/>
      <c r="N313" s="260"/>
      <c r="O313" s="260"/>
      <c r="P313" s="260"/>
      <c r="Q313" s="260"/>
      <c r="R313" s="260"/>
      <c r="S313" s="260"/>
      <c r="T313" s="26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62" t="s">
        <v>241</v>
      </c>
      <c r="AU313" s="262" t="s">
        <v>87</v>
      </c>
      <c r="AV313" s="12" t="s">
        <v>89</v>
      </c>
      <c r="AW313" s="12" t="s">
        <v>36</v>
      </c>
      <c r="AX313" s="12" t="s">
        <v>80</v>
      </c>
      <c r="AY313" s="262" t="s">
        <v>235</v>
      </c>
    </row>
    <row r="314" s="12" customFormat="1">
      <c r="A314" s="12"/>
      <c r="B314" s="251"/>
      <c r="C314" s="252"/>
      <c r="D314" s="253" t="s">
        <v>241</v>
      </c>
      <c r="E314" s="254" t="s">
        <v>1</v>
      </c>
      <c r="F314" s="255" t="s">
        <v>1348</v>
      </c>
      <c r="G314" s="252"/>
      <c r="H314" s="256">
        <v>76.656000000000006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62" t="s">
        <v>241</v>
      </c>
      <c r="AU314" s="262" t="s">
        <v>87</v>
      </c>
      <c r="AV314" s="12" t="s">
        <v>89</v>
      </c>
      <c r="AW314" s="12" t="s">
        <v>36</v>
      </c>
      <c r="AX314" s="12" t="s">
        <v>80</v>
      </c>
      <c r="AY314" s="262" t="s">
        <v>235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1349</v>
      </c>
      <c r="G315" s="252"/>
      <c r="H315" s="256">
        <v>37.219999999999999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87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3" customFormat="1">
      <c r="A316" s="13"/>
      <c r="B316" s="263"/>
      <c r="C316" s="264"/>
      <c r="D316" s="253" t="s">
        <v>241</v>
      </c>
      <c r="E316" s="265" t="s">
        <v>1</v>
      </c>
      <c r="F316" s="266" t="s">
        <v>243</v>
      </c>
      <c r="G316" s="264"/>
      <c r="H316" s="267">
        <v>206.648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73" t="s">
        <v>241</v>
      </c>
      <c r="AU316" s="273" t="s">
        <v>87</v>
      </c>
      <c r="AV316" s="13" t="s">
        <v>240</v>
      </c>
      <c r="AW316" s="13" t="s">
        <v>36</v>
      </c>
      <c r="AX316" s="13" t="s">
        <v>87</v>
      </c>
      <c r="AY316" s="273" t="s">
        <v>235</v>
      </c>
    </row>
    <row r="317" s="2" customFormat="1" ht="16.5" customHeight="1">
      <c r="A317" s="38"/>
      <c r="B317" s="39"/>
      <c r="C317" s="237" t="s">
        <v>426</v>
      </c>
      <c r="D317" s="237" t="s">
        <v>236</v>
      </c>
      <c r="E317" s="238" t="s">
        <v>394</v>
      </c>
      <c r="F317" s="239" t="s">
        <v>395</v>
      </c>
      <c r="G317" s="240" t="s">
        <v>265</v>
      </c>
      <c r="H317" s="241">
        <v>43.531999999999996</v>
      </c>
      <c r="I317" s="242"/>
      <c r="J317" s="243">
        <f>ROUND(I317*H317,2)</f>
        <v>0</v>
      </c>
      <c r="K317" s="244"/>
      <c r="L317" s="44"/>
      <c r="M317" s="245" t="s">
        <v>1</v>
      </c>
      <c r="N317" s="246" t="s">
        <v>45</v>
      </c>
      <c r="O317" s="91"/>
      <c r="P317" s="247">
        <f>O317*H317</f>
        <v>0</v>
      </c>
      <c r="Q317" s="247">
        <v>0.053690000000000002</v>
      </c>
      <c r="R317" s="247">
        <f>Q317*H317</f>
        <v>2.3372330799999999</v>
      </c>
      <c r="S317" s="247">
        <v>0</v>
      </c>
      <c r="T317" s="24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9" t="s">
        <v>240</v>
      </c>
      <c r="AT317" s="249" t="s">
        <v>236</v>
      </c>
      <c r="AU317" s="249" t="s">
        <v>87</v>
      </c>
      <c r="AY317" s="17" t="s">
        <v>235</v>
      </c>
      <c r="BE317" s="250">
        <f>IF(N317="základní",J317,0)</f>
        <v>0</v>
      </c>
      <c r="BF317" s="250">
        <f>IF(N317="snížená",J317,0)</f>
        <v>0</v>
      </c>
      <c r="BG317" s="250">
        <f>IF(N317="zákl. přenesená",J317,0)</f>
        <v>0</v>
      </c>
      <c r="BH317" s="250">
        <f>IF(N317="sníž. přenesená",J317,0)</f>
        <v>0</v>
      </c>
      <c r="BI317" s="250">
        <f>IF(N317="nulová",J317,0)</f>
        <v>0</v>
      </c>
      <c r="BJ317" s="17" t="s">
        <v>87</v>
      </c>
      <c r="BK317" s="250">
        <f>ROUND(I317*H317,2)</f>
        <v>0</v>
      </c>
      <c r="BL317" s="17" t="s">
        <v>240</v>
      </c>
      <c r="BM317" s="249" t="s">
        <v>429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1350</v>
      </c>
      <c r="G318" s="252"/>
      <c r="H318" s="256">
        <v>39.299999999999997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87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1351</v>
      </c>
      <c r="G319" s="252"/>
      <c r="H319" s="256">
        <v>4.2320000000000002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3" customFormat="1">
      <c r="A320" s="13"/>
      <c r="B320" s="263"/>
      <c r="C320" s="264"/>
      <c r="D320" s="253" t="s">
        <v>241</v>
      </c>
      <c r="E320" s="265" t="s">
        <v>1</v>
      </c>
      <c r="F320" s="266" t="s">
        <v>243</v>
      </c>
      <c r="G320" s="264"/>
      <c r="H320" s="267">
        <v>43.531999999999996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241</v>
      </c>
      <c r="AU320" s="273" t="s">
        <v>87</v>
      </c>
      <c r="AV320" s="13" t="s">
        <v>240</v>
      </c>
      <c r="AW320" s="13" t="s">
        <v>36</v>
      </c>
      <c r="AX320" s="13" t="s">
        <v>87</v>
      </c>
      <c r="AY320" s="273" t="s">
        <v>235</v>
      </c>
    </row>
    <row r="321" s="2" customFormat="1" ht="16.5" customHeight="1">
      <c r="A321" s="38"/>
      <c r="B321" s="39"/>
      <c r="C321" s="237" t="s">
        <v>309</v>
      </c>
      <c r="D321" s="237" t="s">
        <v>236</v>
      </c>
      <c r="E321" s="238" t="s">
        <v>400</v>
      </c>
      <c r="F321" s="239" t="s">
        <v>401</v>
      </c>
      <c r="G321" s="240" t="s">
        <v>265</v>
      </c>
      <c r="H321" s="241">
        <v>138.83099999999999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4.0000000000000003E-05</v>
      </c>
      <c r="R321" s="247">
        <f>Q321*H321</f>
        <v>0.0055532400000000001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87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434</v>
      </c>
    </row>
    <row r="322" s="12" customFormat="1">
      <c r="A322" s="12"/>
      <c r="B322" s="251"/>
      <c r="C322" s="252"/>
      <c r="D322" s="253" t="s">
        <v>241</v>
      </c>
      <c r="E322" s="254" t="s">
        <v>1</v>
      </c>
      <c r="F322" s="255" t="s">
        <v>1352</v>
      </c>
      <c r="G322" s="252"/>
      <c r="H322" s="256">
        <v>61.476999999999997</v>
      </c>
      <c r="I322" s="257"/>
      <c r="J322" s="252"/>
      <c r="K322" s="252"/>
      <c r="L322" s="258"/>
      <c r="M322" s="259"/>
      <c r="N322" s="260"/>
      <c r="O322" s="260"/>
      <c r="P322" s="260"/>
      <c r="Q322" s="260"/>
      <c r="R322" s="260"/>
      <c r="S322" s="260"/>
      <c r="T322" s="261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62" t="s">
        <v>241</v>
      </c>
      <c r="AU322" s="262" t="s">
        <v>87</v>
      </c>
      <c r="AV322" s="12" t="s">
        <v>89</v>
      </c>
      <c r="AW322" s="12" t="s">
        <v>36</v>
      </c>
      <c r="AX322" s="12" t="s">
        <v>80</v>
      </c>
      <c r="AY322" s="262" t="s">
        <v>235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1353</v>
      </c>
      <c r="G323" s="252"/>
      <c r="H323" s="256">
        <v>52.563000000000002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1354</v>
      </c>
      <c r="G324" s="252"/>
      <c r="H324" s="256">
        <v>24.791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87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3" customFormat="1">
      <c r="A325" s="13"/>
      <c r="B325" s="263"/>
      <c r="C325" s="264"/>
      <c r="D325" s="253" t="s">
        <v>241</v>
      </c>
      <c r="E325" s="265" t="s">
        <v>1</v>
      </c>
      <c r="F325" s="266" t="s">
        <v>243</v>
      </c>
      <c r="G325" s="264"/>
      <c r="H325" s="267">
        <v>138.83099999999999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241</v>
      </c>
      <c r="AU325" s="273" t="s">
        <v>87</v>
      </c>
      <c r="AV325" s="13" t="s">
        <v>240</v>
      </c>
      <c r="AW325" s="13" t="s">
        <v>36</v>
      </c>
      <c r="AX325" s="13" t="s">
        <v>87</v>
      </c>
      <c r="AY325" s="273" t="s">
        <v>235</v>
      </c>
    </row>
    <row r="326" s="2" customFormat="1" ht="16.5" customHeight="1">
      <c r="A326" s="38"/>
      <c r="B326" s="39"/>
      <c r="C326" s="237" t="s">
        <v>440</v>
      </c>
      <c r="D326" s="237" t="s">
        <v>236</v>
      </c>
      <c r="E326" s="238" t="s">
        <v>406</v>
      </c>
      <c r="F326" s="239" t="s">
        <v>407</v>
      </c>
      <c r="G326" s="240" t="s">
        <v>265</v>
      </c>
      <c r="H326" s="241">
        <v>1858.4000000000001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0.013390000000000001</v>
      </c>
      <c r="R326" s="247">
        <f>Q326*H326</f>
        <v>24.883976000000004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240</v>
      </c>
      <c r="AT326" s="249" t="s">
        <v>236</v>
      </c>
      <c r="AU326" s="249" t="s">
        <v>87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240</v>
      </c>
      <c r="BM326" s="249" t="s">
        <v>443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1355</v>
      </c>
      <c r="G327" s="252"/>
      <c r="H327" s="256">
        <v>1858.4000000000001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3" customFormat="1">
      <c r="A328" s="13"/>
      <c r="B328" s="263"/>
      <c r="C328" s="264"/>
      <c r="D328" s="253" t="s">
        <v>241</v>
      </c>
      <c r="E328" s="265" t="s">
        <v>1</v>
      </c>
      <c r="F328" s="266" t="s">
        <v>243</v>
      </c>
      <c r="G328" s="264"/>
      <c r="H328" s="267">
        <v>1858.4000000000001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3" t="s">
        <v>241</v>
      </c>
      <c r="AU328" s="273" t="s">
        <v>87</v>
      </c>
      <c r="AV328" s="13" t="s">
        <v>240</v>
      </c>
      <c r="AW328" s="13" t="s">
        <v>36</v>
      </c>
      <c r="AX328" s="13" t="s">
        <v>87</v>
      </c>
      <c r="AY328" s="273" t="s">
        <v>235</v>
      </c>
    </row>
    <row r="329" s="11" customFormat="1" ht="25.92" customHeight="1">
      <c r="A329" s="11"/>
      <c r="B329" s="223"/>
      <c r="C329" s="224"/>
      <c r="D329" s="225" t="s">
        <v>79</v>
      </c>
      <c r="E329" s="226" t="s">
        <v>410</v>
      </c>
      <c r="F329" s="226" t="s">
        <v>411</v>
      </c>
      <c r="G329" s="224"/>
      <c r="H329" s="224"/>
      <c r="I329" s="227"/>
      <c r="J329" s="228">
        <f>BK329</f>
        <v>0</v>
      </c>
      <c r="K329" s="224"/>
      <c r="L329" s="229"/>
      <c r="M329" s="230"/>
      <c r="N329" s="231"/>
      <c r="O329" s="231"/>
      <c r="P329" s="232">
        <f>SUM(P330:P362)</f>
        <v>0</v>
      </c>
      <c r="Q329" s="231"/>
      <c r="R329" s="232">
        <f>SUM(R330:R362)</f>
        <v>23.233128540000003</v>
      </c>
      <c r="S329" s="231"/>
      <c r="T329" s="233">
        <f>SUM(T330:T362)</f>
        <v>0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R329" s="234" t="s">
        <v>87</v>
      </c>
      <c r="AT329" s="235" t="s">
        <v>79</v>
      </c>
      <c r="AU329" s="235" t="s">
        <v>80</v>
      </c>
      <c r="AY329" s="234" t="s">
        <v>235</v>
      </c>
      <c r="BK329" s="236">
        <f>SUM(BK330:BK362)</f>
        <v>0</v>
      </c>
    </row>
    <row r="330" s="2" customFormat="1" ht="16.5" customHeight="1">
      <c r="A330" s="38"/>
      <c r="B330" s="39"/>
      <c r="C330" s="237" t="s">
        <v>314</v>
      </c>
      <c r="D330" s="237" t="s">
        <v>236</v>
      </c>
      <c r="E330" s="238" t="s">
        <v>413</v>
      </c>
      <c r="F330" s="239" t="s">
        <v>1356</v>
      </c>
      <c r="G330" s="240" t="s">
        <v>415</v>
      </c>
      <c r="H330" s="241">
        <v>0.14499999999999999</v>
      </c>
      <c r="I330" s="242"/>
      <c r="J330" s="243">
        <f>ROUND(I330*H330,2)</f>
        <v>0</v>
      </c>
      <c r="K330" s="244"/>
      <c r="L330" s="44"/>
      <c r="M330" s="245" t="s">
        <v>1</v>
      </c>
      <c r="N330" s="246" t="s">
        <v>45</v>
      </c>
      <c r="O330" s="91"/>
      <c r="P330" s="247">
        <f>O330*H330</f>
        <v>0</v>
      </c>
      <c r="Q330" s="247">
        <v>1.919</v>
      </c>
      <c r="R330" s="247">
        <f>Q330*H330</f>
        <v>0.27825499999999997</v>
      </c>
      <c r="S330" s="247">
        <v>0</v>
      </c>
      <c r="T330" s="24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9" t="s">
        <v>240</v>
      </c>
      <c r="AT330" s="249" t="s">
        <v>236</v>
      </c>
      <c r="AU330" s="249" t="s">
        <v>87</v>
      </c>
      <c r="AY330" s="17" t="s">
        <v>235</v>
      </c>
      <c r="BE330" s="250">
        <f>IF(N330="základní",J330,0)</f>
        <v>0</v>
      </c>
      <c r="BF330" s="250">
        <f>IF(N330="snížená",J330,0)</f>
        <v>0</v>
      </c>
      <c r="BG330" s="250">
        <f>IF(N330="zákl. přenesená",J330,0)</f>
        <v>0</v>
      </c>
      <c r="BH330" s="250">
        <f>IF(N330="sníž. přenesená",J330,0)</f>
        <v>0</v>
      </c>
      <c r="BI330" s="250">
        <f>IF(N330="nulová",J330,0)</f>
        <v>0</v>
      </c>
      <c r="BJ330" s="17" t="s">
        <v>87</v>
      </c>
      <c r="BK330" s="250">
        <f>ROUND(I330*H330,2)</f>
        <v>0</v>
      </c>
      <c r="BL330" s="17" t="s">
        <v>240</v>
      </c>
      <c r="BM330" s="249" t="s">
        <v>448</v>
      </c>
    </row>
    <row r="331" s="12" customFormat="1">
      <c r="A331" s="12"/>
      <c r="B331" s="251"/>
      <c r="C331" s="252"/>
      <c r="D331" s="253" t="s">
        <v>241</v>
      </c>
      <c r="E331" s="254" t="s">
        <v>1</v>
      </c>
      <c r="F331" s="255" t="s">
        <v>1357</v>
      </c>
      <c r="G331" s="252"/>
      <c r="H331" s="256">
        <v>0.14499999999999999</v>
      </c>
      <c r="I331" s="257"/>
      <c r="J331" s="252"/>
      <c r="K331" s="252"/>
      <c r="L331" s="258"/>
      <c r="M331" s="259"/>
      <c r="N331" s="260"/>
      <c r="O331" s="260"/>
      <c r="P331" s="260"/>
      <c r="Q331" s="260"/>
      <c r="R331" s="260"/>
      <c r="S331" s="260"/>
      <c r="T331" s="26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62" t="s">
        <v>241</v>
      </c>
      <c r="AU331" s="262" t="s">
        <v>87</v>
      </c>
      <c r="AV331" s="12" t="s">
        <v>89</v>
      </c>
      <c r="AW331" s="12" t="s">
        <v>36</v>
      </c>
      <c r="AX331" s="12" t="s">
        <v>80</v>
      </c>
      <c r="AY331" s="262" t="s">
        <v>235</v>
      </c>
    </row>
    <row r="332" s="13" customFormat="1">
      <c r="A332" s="13"/>
      <c r="B332" s="263"/>
      <c r="C332" s="264"/>
      <c r="D332" s="253" t="s">
        <v>241</v>
      </c>
      <c r="E332" s="265" t="s">
        <v>1</v>
      </c>
      <c r="F332" s="266" t="s">
        <v>243</v>
      </c>
      <c r="G332" s="264"/>
      <c r="H332" s="267">
        <v>0.14499999999999999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3" t="s">
        <v>241</v>
      </c>
      <c r="AU332" s="273" t="s">
        <v>87</v>
      </c>
      <c r="AV332" s="13" t="s">
        <v>240</v>
      </c>
      <c r="AW332" s="13" t="s">
        <v>36</v>
      </c>
      <c r="AX332" s="13" t="s">
        <v>87</v>
      </c>
      <c r="AY332" s="273" t="s">
        <v>235</v>
      </c>
    </row>
    <row r="333" s="2" customFormat="1" ht="16.5" customHeight="1">
      <c r="A333" s="38"/>
      <c r="B333" s="39"/>
      <c r="C333" s="237" t="s">
        <v>233</v>
      </c>
      <c r="D333" s="237" t="s">
        <v>236</v>
      </c>
      <c r="E333" s="238" t="s">
        <v>420</v>
      </c>
      <c r="F333" s="239" t="s">
        <v>421</v>
      </c>
      <c r="G333" s="240" t="s">
        <v>246</v>
      </c>
      <c r="H333" s="241">
        <v>0.017999999999999999</v>
      </c>
      <c r="I333" s="242"/>
      <c r="J333" s="243">
        <f>ROUND(I333*H333,2)</f>
        <v>0</v>
      </c>
      <c r="K333" s="244"/>
      <c r="L333" s="44"/>
      <c r="M333" s="245" t="s">
        <v>1</v>
      </c>
      <c r="N333" s="246" t="s">
        <v>45</v>
      </c>
      <c r="O333" s="91"/>
      <c r="P333" s="247">
        <f>O333*H333</f>
        <v>0</v>
      </c>
      <c r="Q333" s="247">
        <v>1.0662499999999999</v>
      </c>
      <c r="R333" s="247">
        <f>Q333*H333</f>
        <v>0.019192499999999998</v>
      </c>
      <c r="S333" s="247">
        <v>0</v>
      </c>
      <c r="T333" s="24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9" t="s">
        <v>240</v>
      </c>
      <c r="AT333" s="249" t="s">
        <v>236</v>
      </c>
      <c r="AU333" s="249" t="s">
        <v>87</v>
      </c>
      <c r="AY333" s="17" t="s">
        <v>235</v>
      </c>
      <c r="BE333" s="250">
        <f>IF(N333="základní",J333,0)</f>
        <v>0</v>
      </c>
      <c r="BF333" s="250">
        <f>IF(N333="snížená",J333,0)</f>
        <v>0</v>
      </c>
      <c r="BG333" s="250">
        <f>IF(N333="zákl. přenesená",J333,0)</f>
        <v>0</v>
      </c>
      <c r="BH333" s="250">
        <f>IF(N333="sníž. přenesená",J333,0)</f>
        <v>0</v>
      </c>
      <c r="BI333" s="250">
        <f>IF(N333="nulová",J333,0)</f>
        <v>0</v>
      </c>
      <c r="BJ333" s="17" t="s">
        <v>87</v>
      </c>
      <c r="BK333" s="250">
        <f>ROUND(I333*H333,2)</f>
        <v>0</v>
      </c>
      <c r="BL333" s="17" t="s">
        <v>240</v>
      </c>
      <c r="BM333" s="249" t="s">
        <v>438</v>
      </c>
    </row>
    <row r="334" s="2" customFormat="1">
      <c r="A334" s="38"/>
      <c r="B334" s="39"/>
      <c r="C334" s="40"/>
      <c r="D334" s="253" t="s">
        <v>248</v>
      </c>
      <c r="E334" s="40"/>
      <c r="F334" s="274" t="s">
        <v>423</v>
      </c>
      <c r="G334" s="40"/>
      <c r="H334" s="40"/>
      <c r="I334" s="155"/>
      <c r="J334" s="40"/>
      <c r="K334" s="40"/>
      <c r="L334" s="44"/>
      <c r="M334" s="275"/>
      <c r="N334" s="276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248</v>
      </c>
      <c r="AU334" s="17" t="s">
        <v>87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425</v>
      </c>
      <c r="G335" s="252"/>
      <c r="H335" s="256">
        <v>0.017999999999999999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3" customFormat="1">
      <c r="A336" s="13"/>
      <c r="B336" s="263"/>
      <c r="C336" s="264"/>
      <c r="D336" s="253" t="s">
        <v>241</v>
      </c>
      <c r="E336" s="265" t="s">
        <v>1</v>
      </c>
      <c r="F336" s="266" t="s">
        <v>243</v>
      </c>
      <c r="G336" s="264"/>
      <c r="H336" s="267">
        <v>0.017999999999999999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3" t="s">
        <v>241</v>
      </c>
      <c r="AU336" s="273" t="s">
        <v>87</v>
      </c>
      <c r="AV336" s="13" t="s">
        <v>240</v>
      </c>
      <c r="AW336" s="13" t="s">
        <v>36</v>
      </c>
      <c r="AX336" s="13" t="s">
        <v>87</v>
      </c>
      <c r="AY336" s="273" t="s">
        <v>235</v>
      </c>
    </row>
    <row r="337" s="2" customFormat="1" ht="16.5" customHeight="1">
      <c r="A337" s="38"/>
      <c r="B337" s="39"/>
      <c r="C337" s="237" t="s">
        <v>321</v>
      </c>
      <c r="D337" s="237" t="s">
        <v>236</v>
      </c>
      <c r="E337" s="238" t="s">
        <v>427</v>
      </c>
      <c r="F337" s="239" t="s">
        <v>428</v>
      </c>
      <c r="G337" s="240" t="s">
        <v>415</v>
      </c>
      <c r="H337" s="241">
        <v>1.75</v>
      </c>
      <c r="I337" s="242"/>
      <c r="J337" s="243">
        <f>ROUND(I337*H337,2)</f>
        <v>0</v>
      </c>
      <c r="K337" s="244"/>
      <c r="L337" s="44"/>
      <c r="M337" s="245" t="s">
        <v>1</v>
      </c>
      <c r="N337" s="246" t="s">
        <v>45</v>
      </c>
      <c r="O337" s="91"/>
      <c r="P337" s="247">
        <f>O337*H337</f>
        <v>0</v>
      </c>
      <c r="Q337" s="247">
        <v>2.5</v>
      </c>
      <c r="R337" s="247">
        <f>Q337*H337</f>
        <v>4.375</v>
      </c>
      <c r="S337" s="247">
        <v>0</v>
      </c>
      <c r="T337" s="24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9" t="s">
        <v>240</v>
      </c>
      <c r="AT337" s="249" t="s">
        <v>236</v>
      </c>
      <c r="AU337" s="249" t="s">
        <v>87</v>
      </c>
      <c r="AY337" s="17" t="s">
        <v>235</v>
      </c>
      <c r="BE337" s="250">
        <f>IF(N337="základní",J337,0)</f>
        <v>0</v>
      </c>
      <c r="BF337" s="250">
        <f>IF(N337="snížená",J337,0)</f>
        <v>0</v>
      </c>
      <c r="BG337" s="250">
        <f>IF(N337="zákl. přenesená",J337,0)</f>
        <v>0</v>
      </c>
      <c r="BH337" s="250">
        <f>IF(N337="sníž. přenesená",J337,0)</f>
        <v>0</v>
      </c>
      <c r="BI337" s="250">
        <f>IF(N337="nulová",J337,0)</f>
        <v>0</v>
      </c>
      <c r="BJ337" s="17" t="s">
        <v>87</v>
      </c>
      <c r="BK337" s="250">
        <f>ROUND(I337*H337,2)</f>
        <v>0</v>
      </c>
      <c r="BL337" s="17" t="s">
        <v>240</v>
      </c>
      <c r="BM337" s="249" t="s">
        <v>457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1358</v>
      </c>
      <c r="G338" s="252"/>
      <c r="H338" s="256">
        <v>0.20000000000000001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2" customFormat="1">
      <c r="A339" s="12"/>
      <c r="B339" s="251"/>
      <c r="C339" s="252"/>
      <c r="D339" s="253" t="s">
        <v>241</v>
      </c>
      <c r="E339" s="254" t="s">
        <v>1</v>
      </c>
      <c r="F339" s="255" t="s">
        <v>1359</v>
      </c>
      <c r="G339" s="252"/>
      <c r="H339" s="256">
        <v>0.20000000000000001</v>
      </c>
      <c r="I339" s="257"/>
      <c r="J339" s="252"/>
      <c r="K339" s="252"/>
      <c r="L339" s="258"/>
      <c r="M339" s="259"/>
      <c r="N339" s="260"/>
      <c r="O339" s="260"/>
      <c r="P339" s="260"/>
      <c r="Q339" s="260"/>
      <c r="R339" s="260"/>
      <c r="S339" s="260"/>
      <c r="T339" s="26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62" t="s">
        <v>241</v>
      </c>
      <c r="AU339" s="262" t="s">
        <v>87</v>
      </c>
      <c r="AV339" s="12" t="s">
        <v>89</v>
      </c>
      <c r="AW339" s="12" t="s">
        <v>36</v>
      </c>
      <c r="AX339" s="12" t="s">
        <v>80</v>
      </c>
      <c r="AY339" s="262" t="s">
        <v>235</v>
      </c>
    </row>
    <row r="340" s="12" customFormat="1">
      <c r="A340" s="12"/>
      <c r="B340" s="251"/>
      <c r="C340" s="252"/>
      <c r="D340" s="253" t="s">
        <v>241</v>
      </c>
      <c r="E340" s="254" t="s">
        <v>1</v>
      </c>
      <c r="F340" s="255" t="s">
        <v>1360</v>
      </c>
      <c r="G340" s="252"/>
      <c r="H340" s="256">
        <v>1.3500000000000001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62" t="s">
        <v>241</v>
      </c>
      <c r="AU340" s="262" t="s">
        <v>87</v>
      </c>
      <c r="AV340" s="12" t="s">
        <v>89</v>
      </c>
      <c r="AW340" s="12" t="s">
        <v>36</v>
      </c>
      <c r="AX340" s="12" t="s">
        <v>80</v>
      </c>
      <c r="AY340" s="262" t="s">
        <v>235</v>
      </c>
    </row>
    <row r="341" s="13" customFormat="1">
      <c r="A341" s="13"/>
      <c r="B341" s="263"/>
      <c r="C341" s="264"/>
      <c r="D341" s="253" t="s">
        <v>241</v>
      </c>
      <c r="E341" s="265" t="s">
        <v>1</v>
      </c>
      <c r="F341" s="266" t="s">
        <v>243</v>
      </c>
      <c r="G341" s="264"/>
      <c r="H341" s="267">
        <v>1.75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3" t="s">
        <v>241</v>
      </c>
      <c r="AU341" s="273" t="s">
        <v>87</v>
      </c>
      <c r="AV341" s="13" t="s">
        <v>240</v>
      </c>
      <c r="AW341" s="13" t="s">
        <v>36</v>
      </c>
      <c r="AX341" s="13" t="s">
        <v>87</v>
      </c>
      <c r="AY341" s="273" t="s">
        <v>235</v>
      </c>
    </row>
    <row r="342" s="2" customFormat="1" ht="16.5" customHeight="1">
      <c r="A342" s="38"/>
      <c r="B342" s="39"/>
      <c r="C342" s="237" t="s">
        <v>459</v>
      </c>
      <c r="D342" s="237" t="s">
        <v>236</v>
      </c>
      <c r="E342" s="238" t="s">
        <v>1361</v>
      </c>
      <c r="F342" s="239" t="s">
        <v>1362</v>
      </c>
      <c r="G342" s="240" t="s">
        <v>265</v>
      </c>
      <c r="H342" s="241">
        <v>11.425000000000001</v>
      </c>
      <c r="I342" s="242"/>
      <c r="J342" s="243">
        <f>ROUND(I342*H342,2)</f>
        <v>0</v>
      </c>
      <c r="K342" s="244"/>
      <c r="L342" s="44"/>
      <c r="M342" s="245" t="s">
        <v>1</v>
      </c>
      <c r="N342" s="246" t="s">
        <v>45</v>
      </c>
      <c r="O342" s="91"/>
      <c r="P342" s="247">
        <f>O342*H342</f>
        <v>0</v>
      </c>
      <c r="Q342" s="247">
        <v>0.1231</v>
      </c>
      <c r="R342" s="247">
        <f>Q342*H342</f>
        <v>1.4064175000000001</v>
      </c>
      <c r="S342" s="247">
        <v>0</v>
      </c>
      <c r="T342" s="24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9" t="s">
        <v>240</v>
      </c>
      <c r="AT342" s="249" t="s">
        <v>236</v>
      </c>
      <c r="AU342" s="249" t="s">
        <v>87</v>
      </c>
      <c r="AY342" s="17" t="s">
        <v>235</v>
      </c>
      <c r="BE342" s="250">
        <f>IF(N342="základní",J342,0)</f>
        <v>0</v>
      </c>
      <c r="BF342" s="250">
        <f>IF(N342="snížená",J342,0)</f>
        <v>0</v>
      </c>
      <c r="BG342" s="250">
        <f>IF(N342="zákl. přenesená",J342,0)</f>
        <v>0</v>
      </c>
      <c r="BH342" s="250">
        <f>IF(N342="sníž. přenesená",J342,0)</f>
        <v>0</v>
      </c>
      <c r="BI342" s="250">
        <f>IF(N342="nulová",J342,0)</f>
        <v>0</v>
      </c>
      <c r="BJ342" s="17" t="s">
        <v>87</v>
      </c>
      <c r="BK342" s="250">
        <f>ROUND(I342*H342,2)</f>
        <v>0</v>
      </c>
      <c r="BL342" s="17" t="s">
        <v>240</v>
      </c>
      <c r="BM342" s="249" t="s">
        <v>462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1363</v>
      </c>
      <c r="G343" s="252"/>
      <c r="H343" s="256">
        <v>3.9830000000000001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2" customFormat="1">
      <c r="A344" s="12"/>
      <c r="B344" s="251"/>
      <c r="C344" s="252"/>
      <c r="D344" s="253" t="s">
        <v>241</v>
      </c>
      <c r="E344" s="254" t="s">
        <v>1</v>
      </c>
      <c r="F344" s="255" t="s">
        <v>1364</v>
      </c>
      <c r="G344" s="252"/>
      <c r="H344" s="256">
        <v>7.4420000000000002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62" t="s">
        <v>241</v>
      </c>
      <c r="AU344" s="262" t="s">
        <v>87</v>
      </c>
      <c r="AV344" s="12" t="s">
        <v>89</v>
      </c>
      <c r="AW344" s="12" t="s">
        <v>36</v>
      </c>
      <c r="AX344" s="12" t="s">
        <v>80</v>
      </c>
      <c r="AY344" s="262" t="s">
        <v>235</v>
      </c>
    </row>
    <row r="345" s="13" customFormat="1">
      <c r="A345" s="13"/>
      <c r="B345" s="263"/>
      <c r="C345" s="264"/>
      <c r="D345" s="253" t="s">
        <v>241</v>
      </c>
      <c r="E345" s="265" t="s">
        <v>1</v>
      </c>
      <c r="F345" s="266" t="s">
        <v>243</v>
      </c>
      <c r="G345" s="264"/>
      <c r="H345" s="267">
        <v>11.425000000000001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3" t="s">
        <v>241</v>
      </c>
      <c r="AU345" s="273" t="s">
        <v>87</v>
      </c>
      <c r="AV345" s="13" t="s">
        <v>240</v>
      </c>
      <c r="AW345" s="13" t="s">
        <v>36</v>
      </c>
      <c r="AX345" s="13" t="s">
        <v>87</v>
      </c>
      <c r="AY345" s="273" t="s">
        <v>235</v>
      </c>
    </row>
    <row r="346" s="2" customFormat="1" ht="16.5" customHeight="1">
      <c r="A346" s="38"/>
      <c r="B346" s="39"/>
      <c r="C346" s="237" t="s">
        <v>260</v>
      </c>
      <c r="D346" s="237" t="s">
        <v>236</v>
      </c>
      <c r="E346" s="238" t="s">
        <v>1365</v>
      </c>
      <c r="F346" s="239" t="s">
        <v>1366</v>
      </c>
      <c r="G346" s="240" t="s">
        <v>265</v>
      </c>
      <c r="H346" s="241">
        <v>240.19999999999999</v>
      </c>
      <c r="I346" s="242"/>
      <c r="J346" s="243">
        <f>ROUND(I346*H346,2)</f>
        <v>0</v>
      </c>
      <c r="K346" s="244"/>
      <c r="L346" s="44"/>
      <c r="M346" s="245" t="s">
        <v>1</v>
      </c>
      <c r="N346" s="246" t="s">
        <v>45</v>
      </c>
      <c r="O346" s="91"/>
      <c r="P346" s="247">
        <f>O346*H346</f>
        <v>0</v>
      </c>
      <c r="Q346" s="247">
        <v>0.028819999999999998</v>
      </c>
      <c r="R346" s="247">
        <f>Q346*H346</f>
        <v>6.9225639999999995</v>
      </c>
      <c r="S346" s="247">
        <v>0</v>
      </c>
      <c r="T346" s="24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9" t="s">
        <v>240</v>
      </c>
      <c r="AT346" s="249" t="s">
        <v>236</v>
      </c>
      <c r="AU346" s="249" t="s">
        <v>87</v>
      </c>
      <c r="AY346" s="17" t="s">
        <v>235</v>
      </c>
      <c r="BE346" s="250">
        <f>IF(N346="základní",J346,0)</f>
        <v>0</v>
      </c>
      <c r="BF346" s="250">
        <f>IF(N346="snížená",J346,0)</f>
        <v>0</v>
      </c>
      <c r="BG346" s="250">
        <f>IF(N346="zákl. přenesená",J346,0)</f>
        <v>0</v>
      </c>
      <c r="BH346" s="250">
        <f>IF(N346="sníž. přenesená",J346,0)</f>
        <v>0</v>
      </c>
      <c r="BI346" s="250">
        <f>IF(N346="nulová",J346,0)</f>
        <v>0</v>
      </c>
      <c r="BJ346" s="17" t="s">
        <v>87</v>
      </c>
      <c r="BK346" s="250">
        <f>ROUND(I346*H346,2)</f>
        <v>0</v>
      </c>
      <c r="BL346" s="17" t="s">
        <v>240</v>
      </c>
      <c r="BM346" s="249" t="s">
        <v>468</v>
      </c>
    </row>
    <row r="347" s="2" customFormat="1">
      <c r="A347" s="38"/>
      <c r="B347" s="39"/>
      <c r="C347" s="40"/>
      <c r="D347" s="253" t="s">
        <v>248</v>
      </c>
      <c r="E347" s="40"/>
      <c r="F347" s="274" t="s">
        <v>1367</v>
      </c>
      <c r="G347" s="40"/>
      <c r="H347" s="40"/>
      <c r="I347" s="155"/>
      <c r="J347" s="40"/>
      <c r="K347" s="40"/>
      <c r="L347" s="44"/>
      <c r="M347" s="275"/>
      <c r="N347" s="276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248</v>
      </c>
      <c r="AU347" s="17" t="s">
        <v>87</v>
      </c>
    </row>
    <row r="348" s="12" customFormat="1">
      <c r="A348" s="12"/>
      <c r="B348" s="251"/>
      <c r="C348" s="252"/>
      <c r="D348" s="253" t="s">
        <v>241</v>
      </c>
      <c r="E348" s="254" t="s">
        <v>1</v>
      </c>
      <c r="F348" s="255" t="s">
        <v>1368</v>
      </c>
      <c r="G348" s="252"/>
      <c r="H348" s="256">
        <v>160.81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62" t="s">
        <v>241</v>
      </c>
      <c r="AU348" s="262" t="s">
        <v>87</v>
      </c>
      <c r="AV348" s="12" t="s">
        <v>89</v>
      </c>
      <c r="AW348" s="12" t="s">
        <v>36</v>
      </c>
      <c r="AX348" s="12" t="s">
        <v>80</v>
      </c>
      <c r="AY348" s="262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1369</v>
      </c>
      <c r="G349" s="252"/>
      <c r="H349" s="256">
        <v>79.390000000000001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3" customFormat="1">
      <c r="A350" s="13"/>
      <c r="B350" s="263"/>
      <c r="C350" s="264"/>
      <c r="D350" s="253" t="s">
        <v>241</v>
      </c>
      <c r="E350" s="265" t="s">
        <v>1</v>
      </c>
      <c r="F350" s="266" t="s">
        <v>243</v>
      </c>
      <c r="G350" s="264"/>
      <c r="H350" s="267">
        <v>240.19999999999999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3" t="s">
        <v>241</v>
      </c>
      <c r="AU350" s="273" t="s">
        <v>87</v>
      </c>
      <c r="AV350" s="13" t="s">
        <v>240</v>
      </c>
      <c r="AW350" s="13" t="s">
        <v>36</v>
      </c>
      <c r="AX350" s="13" t="s">
        <v>87</v>
      </c>
      <c r="AY350" s="273" t="s">
        <v>235</v>
      </c>
    </row>
    <row r="351" s="2" customFormat="1" ht="16.5" customHeight="1">
      <c r="A351" s="38"/>
      <c r="B351" s="39"/>
      <c r="C351" s="237" t="s">
        <v>471</v>
      </c>
      <c r="D351" s="237" t="s">
        <v>236</v>
      </c>
      <c r="E351" s="238" t="s">
        <v>1370</v>
      </c>
      <c r="F351" s="239" t="s">
        <v>1371</v>
      </c>
      <c r="G351" s="240" t="s">
        <v>415</v>
      </c>
      <c r="H351" s="241">
        <v>14.412000000000001</v>
      </c>
      <c r="I351" s="242"/>
      <c r="J351" s="243">
        <f>ROUND(I351*H351,2)</f>
        <v>0</v>
      </c>
      <c r="K351" s="244"/>
      <c r="L351" s="44"/>
      <c r="M351" s="245" t="s">
        <v>1</v>
      </c>
      <c r="N351" s="246" t="s">
        <v>45</v>
      </c>
      <c r="O351" s="91"/>
      <c r="P351" s="247">
        <f>O351*H351</f>
        <v>0</v>
      </c>
      <c r="Q351" s="247">
        <v>0.38850000000000001</v>
      </c>
      <c r="R351" s="247">
        <f>Q351*H351</f>
        <v>5.5990620000000009</v>
      </c>
      <c r="S351" s="247">
        <v>0</v>
      </c>
      <c r="T351" s="24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9" t="s">
        <v>240</v>
      </c>
      <c r="AT351" s="249" t="s">
        <v>236</v>
      </c>
      <c r="AU351" s="249" t="s">
        <v>87</v>
      </c>
      <c r="AY351" s="17" t="s">
        <v>235</v>
      </c>
      <c r="BE351" s="250">
        <f>IF(N351="základní",J351,0)</f>
        <v>0</v>
      </c>
      <c r="BF351" s="250">
        <f>IF(N351="snížená",J351,0)</f>
        <v>0</v>
      </c>
      <c r="BG351" s="250">
        <f>IF(N351="zákl. přenesená",J351,0)</f>
        <v>0</v>
      </c>
      <c r="BH351" s="250">
        <f>IF(N351="sníž. přenesená",J351,0)</f>
        <v>0</v>
      </c>
      <c r="BI351" s="250">
        <f>IF(N351="nulová",J351,0)</f>
        <v>0</v>
      </c>
      <c r="BJ351" s="17" t="s">
        <v>87</v>
      </c>
      <c r="BK351" s="250">
        <f>ROUND(I351*H351,2)</f>
        <v>0</v>
      </c>
      <c r="BL351" s="17" t="s">
        <v>240</v>
      </c>
      <c r="BM351" s="249" t="s">
        <v>474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1372</v>
      </c>
      <c r="G352" s="252"/>
      <c r="H352" s="256">
        <v>9.6489999999999991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1373</v>
      </c>
      <c r="G353" s="252"/>
      <c r="H353" s="256">
        <v>4.7629999999999999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3" customFormat="1">
      <c r="A354" s="13"/>
      <c r="B354" s="263"/>
      <c r="C354" s="264"/>
      <c r="D354" s="253" t="s">
        <v>241</v>
      </c>
      <c r="E354" s="265" t="s">
        <v>1</v>
      </c>
      <c r="F354" s="266" t="s">
        <v>243</v>
      </c>
      <c r="G354" s="264"/>
      <c r="H354" s="267">
        <v>14.411999999999999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3" t="s">
        <v>241</v>
      </c>
      <c r="AU354" s="273" t="s">
        <v>87</v>
      </c>
      <c r="AV354" s="13" t="s">
        <v>240</v>
      </c>
      <c r="AW354" s="13" t="s">
        <v>36</v>
      </c>
      <c r="AX354" s="13" t="s">
        <v>87</v>
      </c>
      <c r="AY354" s="273" t="s">
        <v>235</v>
      </c>
    </row>
    <row r="355" s="2" customFormat="1" ht="16.5" customHeight="1">
      <c r="A355" s="38"/>
      <c r="B355" s="39"/>
      <c r="C355" s="237" t="s">
        <v>337</v>
      </c>
      <c r="D355" s="237" t="s">
        <v>236</v>
      </c>
      <c r="E355" s="238" t="s">
        <v>1374</v>
      </c>
      <c r="F355" s="239" t="s">
        <v>1375</v>
      </c>
      <c r="G355" s="240" t="s">
        <v>415</v>
      </c>
      <c r="H355" s="241">
        <v>9.6080000000000005</v>
      </c>
      <c r="I355" s="242"/>
      <c r="J355" s="243">
        <f>ROUND(I355*H355,2)</f>
        <v>0</v>
      </c>
      <c r="K355" s="244"/>
      <c r="L355" s="44"/>
      <c r="M355" s="245" t="s">
        <v>1</v>
      </c>
      <c r="N355" s="246" t="s">
        <v>45</v>
      </c>
      <c r="O355" s="91"/>
      <c r="P355" s="247">
        <f>O355*H355</f>
        <v>0</v>
      </c>
      <c r="Q355" s="247">
        <v>0.27562999999999999</v>
      </c>
      <c r="R355" s="247">
        <f>Q355*H355</f>
        <v>2.6482530400000002</v>
      </c>
      <c r="S355" s="247">
        <v>0</v>
      </c>
      <c r="T355" s="24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9" t="s">
        <v>240</v>
      </c>
      <c r="AT355" s="249" t="s">
        <v>236</v>
      </c>
      <c r="AU355" s="249" t="s">
        <v>87</v>
      </c>
      <c r="AY355" s="17" t="s">
        <v>235</v>
      </c>
      <c r="BE355" s="250">
        <f>IF(N355="základní",J355,0)</f>
        <v>0</v>
      </c>
      <c r="BF355" s="250">
        <f>IF(N355="snížená",J355,0)</f>
        <v>0</v>
      </c>
      <c r="BG355" s="250">
        <f>IF(N355="zákl. přenesená",J355,0)</f>
        <v>0</v>
      </c>
      <c r="BH355" s="250">
        <f>IF(N355="sníž. přenesená",J355,0)</f>
        <v>0</v>
      </c>
      <c r="BI355" s="250">
        <f>IF(N355="nulová",J355,0)</f>
        <v>0</v>
      </c>
      <c r="BJ355" s="17" t="s">
        <v>87</v>
      </c>
      <c r="BK355" s="250">
        <f>ROUND(I355*H355,2)</f>
        <v>0</v>
      </c>
      <c r="BL355" s="17" t="s">
        <v>240</v>
      </c>
      <c r="BM355" s="249" t="s">
        <v>478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1376</v>
      </c>
      <c r="G356" s="252"/>
      <c r="H356" s="256">
        <v>6.4320000000000004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1377</v>
      </c>
      <c r="G357" s="252"/>
      <c r="H357" s="256">
        <v>3.1760000000000002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3" customFormat="1">
      <c r="A358" s="13"/>
      <c r="B358" s="263"/>
      <c r="C358" s="264"/>
      <c r="D358" s="253" t="s">
        <v>241</v>
      </c>
      <c r="E358" s="265" t="s">
        <v>1</v>
      </c>
      <c r="F358" s="266" t="s">
        <v>243</v>
      </c>
      <c r="G358" s="264"/>
      <c r="H358" s="267">
        <v>9.6080000000000005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3" t="s">
        <v>241</v>
      </c>
      <c r="AU358" s="273" t="s">
        <v>87</v>
      </c>
      <c r="AV358" s="13" t="s">
        <v>240</v>
      </c>
      <c r="AW358" s="13" t="s">
        <v>36</v>
      </c>
      <c r="AX358" s="13" t="s">
        <v>87</v>
      </c>
      <c r="AY358" s="273" t="s">
        <v>235</v>
      </c>
    </row>
    <row r="359" s="2" customFormat="1" ht="16.5" customHeight="1">
      <c r="A359" s="38"/>
      <c r="B359" s="39"/>
      <c r="C359" s="237" t="s">
        <v>483</v>
      </c>
      <c r="D359" s="237" t="s">
        <v>236</v>
      </c>
      <c r="E359" s="238" t="s">
        <v>1378</v>
      </c>
      <c r="F359" s="239" t="s">
        <v>1379</v>
      </c>
      <c r="G359" s="240" t="s">
        <v>265</v>
      </c>
      <c r="H359" s="241">
        <v>111.17</v>
      </c>
      <c r="I359" s="242"/>
      <c r="J359" s="243">
        <f>ROUND(I359*H359,2)</f>
        <v>0</v>
      </c>
      <c r="K359" s="244"/>
      <c r="L359" s="44"/>
      <c r="M359" s="245" t="s">
        <v>1</v>
      </c>
      <c r="N359" s="246" t="s">
        <v>45</v>
      </c>
      <c r="O359" s="91"/>
      <c r="P359" s="247">
        <f>O359*H359</f>
        <v>0</v>
      </c>
      <c r="Q359" s="247">
        <v>0.017850000000000001</v>
      </c>
      <c r="R359" s="247">
        <f>Q359*H359</f>
        <v>1.9843845000000002</v>
      </c>
      <c r="S359" s="247">
        <v>0</v>
      </c>
      <c r="T359" s="24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9" t="s">
        <v>240</v>
      </c>
      <c r="AT359" s="249" t="s">
        <v>236</v>
      </c>
      <c r="AU359" s="249" t="s">
        <v>87</v>
      </c>
      <c r="AY359" s="17" t="s">
        <v>235</v>
      </c>
      <c r="BE359" s="250">
        <f>IF(N359="základní",J359,0)</f>
        <v>0</v>
      </c>
      <c r="BF359" s="250">
        <f>IF(N359="snížená",J359,0)</f>
        <v>0</v>
      </c>
      <c r="BG359" s="250">
        <f>IF(N359="zákl. přenesená",J359,0)</f>
        <v>0</v>
      </c>
      <c r="BH359" s="250">
        <f>IF(N359="sníž. přenesená",J359,0)</f>
        <v>0</v>
      </c>
      <c r="BI359" s="250">
        <f>IF(N359="nulová",J359,0)</f>
        <v>0</v>
      </c>
      <c r="BJ359" s="17" t="s">
        <v>87</v>
      </c>
      <c r="BK359" s="250">
        <f>ROUND(I359*H359,2)</f>
        <v>0</v>
      </c>
      <c r="BL359" s="17" t="s">
        <v>240</v>
      </c>
      <c r="BM359" s="249" t="s">
        <v>486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1380</v>
      </c>
      <c r="G360" s="252"/>
      <c r="H360" s="256">
        <v>88.319999999999993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1381</v>
      </c>
      <c r="G361" s="252"/>
      <c r="H361" s="256">
        <v>22.850000000000001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3" customFormat="1">
      <c r="A362" s="13"/>
      <c r="B362" s="263"/>
      <c r="C362" s="264"/>
      <c r="D362" s="253" t="s">
        <v>241</v>
      </c>
      <c r="E362" s="265" t="s">
        <v>1</v>
      </c>
      <c r="F362" s="266" t="s">
        <v>243</v>
      </c>
      <c r="G362" s="264"/>
      <c r="H362" s="267">
        <v>111.16999999999999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3" t="s">
        <v>241</v>
      </c>
      <c r="AU362" s="273" t="s">
        <v>87</v>
      </c>
      <c r="AV362" s="13" t="s">
        <v>240</v>
      </c>
      <c r="AW362" s="13" t="s">
        <v>36</v>
      </c>
      <c r="AX362" s="13" t="s">
        <v>87</v>
      </c>
      <c r="AY362" s="273" t="s">
        <v>235</v>
      </c>
    </row>
    <row r="363" s="11" customFormat="1" ht="25.92" customHeight="1">
      <c r="A363" s="11"/>
      <c r="B363" s="223"/>
      <c r="C363" s="224"/>
      <c r="D363" s="225" t="s">
        <v>79</v>
      </c>
      <c r="E363" s="226" t="s">
        <v>438</v>
      </c>
      <c r="F363" s="226" t="s">
        <v>439</v>
      </c>
      <c r="G363" s="224"/>
      <c r="H363" s="224"/>
      <c r="I363" s="227"/>
      <c r="J363" s="228">
        <f>BK363</f>
        <v>0</v>
      </c>
      <c r="K363" s="224"/>
      <c r="L363" s="229"/>
      <c r="M363" s="230"/>
      <c r="N363" s="231"/>
      <c r="O363" s="231"/>
      <c r="P363" s="232">
        <f>SUM(P364:P410)</f>
        <v>0</v>
      </c>
      <c r="Q363" s="231"/>
      <c r="R363" s="232">
        <f>SUM(R364:R410)</f>
        <v>1.9525000000000001</v>
      </c>
      <c r="S363" s="231"/>
      <c r="T363" s="233">
        <f>SUM(T364:T410)</f>
        <v>0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R363" s="234" t="s">
        <v>87</v>
      </c>
      <c r="AT363" s="235" t="s">
        <v>79</v>
      </c>
      <c r="AU363" s="235" t="s">
        <v>80</v>
      </c>
      <c r="AY363" s="234" t="s">
        <v>235</v>
      </c>
      <c r="BK363" s="236">
        <f>SUM(BK364:BK410)</f>
        <v>0</v>
      </c>
    </row>
    <row r="364" s="2" customFormat="1" ht="16.5" customHeight="1">
      <c r="A364" s="38"/>
      <c r="B364" s="39"/>
      <c r="C364" s="237" t="s">
        <v>342</v>
      </c>
      <c r="D364" s="237" t="s">
        <v>236</v>
      </c>
      <c r="E364" s="238" t="s">
        <v>441</v>
      </c>
      <c r="F364" s="239" t="s">
        <v>442</v>
      </c>
      <c r="G364" s="240" t="s">
        <v>239</v>
      </c>
      <c r="H364" s="241">
        <v>2</v>
      </c>
      <c r="I364" s="242"/>
      <c r="J364" s="243">
        <f>ROUND(I364*H364,2)</f>
        <v>0</v>
      </c>
      <c r="K364" s="244"/>
      <c r="L364" s="44"/>
      <c r="M364" s="245" t="s">
        <v>1</v>
      </c>
      <c r="N364" s="246" t="s">
        <v>45</v>
      </c>
      <c r="O364" s="91"/>
      <c r="P364" s="247">
        <f>O364*H364</f>
        <v>0</v>
      </c>
      <c r="Q364" s="247">
        <v>0.067210000000000006</v>
      </c>
      <c r="R364" s="247">
        <f>Q364*H364</f>
        <v>0.13442000000000001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240</v>
      </c>
      <c r="AT364" s="249" t="s">
        <v>236</v>
      </c>
      <c r="AU364" s="249" t="s">
        <v>87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240</v>
      </c>
      <c r="BM364" s="249" t="s">
        <v>490</v>
      </c>
    </row>
    <row r="365" s="2" customFormat="1">
      <c r="A365" s="38"/>
      <c r="B365" s="39"/>
      <c r="C365" s="40"/>
      <c r="D365" s="253" t="s">
        <v>248</v>
      </c>
      <c r="E365" s="40"/>
      <c r="F365" s="274" t="s">
        <v>444</v>
      </c>
      <c r="G365" s="40"/>
      <c r="H365" s="40"/>
      <c r="I365" s="155"/>
      <c r="J365" s="40"/>
      <c r="K365" s="40"/>
      <c r="L365" s="44"/>
      <c r="M365" s="275"/>
      <c r="N365" s="276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248</v>
      </c>
      <c r="AU365" s="17" t="s">
        <v>87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1382</v>
      </c>
      <c r="G366" s="252"/>
      <c r="H366" s="256">
        <v>1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1383</v>
      </c>
      <c r="G367" s="252"/>
      <c r="H367" s="256">
        <v>1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3" customFormat="1">
      <c r="A368" s="13"/>
      <c r="B368" s="263"/>
      <c r="C368" s="264"/>
      <c r="D368" s="253" t="s">
        <v>241</v>
      </c>
      <c r="E368" s="265" t="s">
        <v>1</v>
      </c>
      <c r="F368" s="266" t="s">
        <v>243</v>
      </c>
      <c r="G368" s="264"/>
      <c r="H368" s="267">
        <v>2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3" t="s">
        <v>241</v>
      </c>
      <c r="AU368" s="273" t="s">
        <v>87</v>
      </c>
      <c r="AV368" s="13" t="s">
        <v>240</v>
      </c>
      <c r="AW368" s="13" t="s">
        <v>36</v>
      </c>
      <c r="AX368" s="13" t="s">
        <v>87</v>
      </c>
      <c r="AY368" s="273" t="s">
        <v>235</v>
      </c>
    </row>
    <row r="369" s="2" customFormat="1" ht="16.5" customHeight="1">
      <c r="A369" s="38"/>
      <c r="B369" s="39"/>
      <c r="C369" s="237" t="s">
        <v>492</v>
      </c>
      <c r="D369" s="237" t="s">
        <v>236</v>
      </c>
      <c r="E369" s="238" t="s">
        <v>451</v>
      </c>
      <c r="F369" s="239" t="s">
        <v>452</v>
      </c>
      <c r="G369" s="240" t="s">
        <v>239</v>
      </c>
      <c r="H369" s="241">
        <v>18</v>
      </c>
      <c r="I369" s="242"/>
      <c r="J369" s="243">
        <f>ROUND(I369*H369,2)</f>
        <v>0</v>
      </c>
      <c r="K369" s="244"/>
      <c r="L369" s="44"/>
      <c r="M369" s="245" t="s">
        <v>1</v>
      </c>
      <c r="N369" s="246" t="s">
        <v>45</v>
      </c>
      <c r="O369" s="91"/>
      <c r="P369" s="247">
        <f>O369*H369</f>
        <v>0</v>
      </c>
      <c r="Q369" s="247">
        <v>0.043200000000000002</v>
      </c>
      <c r="R369" s="247">
        <f>Q369*H369</f>
        <v>0.77760000000000007</v>
      </c>
      <c r="S369" s="247">
        <v>0</v>
      </c>
      <c r="T369" s="24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9" t="s">
        <v>240</v>
      </c>
      <c r="AT369" s="249" t="s">
        <v>236</v>
      </c>
      <c r="AU369" s="249" t="s">
        <v>87</v>
      </c>
      <c r="AY369" s="17" t="s">
        <v>235</v>
      </c>
      <c r="BE369" s="250">
        <f>IF(N369="základní",J369,0)</f>
        <v>0</v>
      </c>
      <c r="BF369" s="250">
        <f>IF(N369="snížená",J369,0)</f>
        <v>0</v>
      </c>
      <c r="BG369" s="250">
        <f>IF(N369="zákl. přenesená",J369,0)</f>
        <v>0</v>
      </c>
      <c r="BH369" s="250">
        <f>IF(N369="sníž. přenesená",J369,0)</f>
        <v>0</v>
      </c>
      <c r="BI369" s="250">
        <f>IF(N369="nulová",J369,0)</f>
        <v>0</v>
      </c>
      <c r="BJ369" s="17" t="s">
        <v>87</v>
      </c>
      <c r="BK369" s="250">
        <f>ROUND(I369*H369,2)</f>
        <v>0</v>
      </c>
      <c r="BL369" s="17" t="s">
        <v>240</v>
      </c>
      <c r="BM369" s="249" t="s">
        <v>495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1384</v>
      </c>
      <c r="G370" s="252"/>
      <c r="H370" s="256">
        <v>1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1385</v>
      </c>
      <c r="G371" s="252"/>
      <c r="H371" s="256">
        <v>1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1386</v>
      </c>
      <c r="G372" s="252"/>
      <c r="H372" s="256">
        <v>13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1387</v>
      </c>
      <c r="G373" s="252"/>
      <c r="H373" s="256">
        <v>3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3" customFormat="1">
      <c r="A374" s="13"/>
      <c r="B374" s="263"/>
      <c r="C374" s="264"/>
      <c r="D374" s="253" t="s">
        <v>241</v>
      </c>
      <c r="E374" s="265" t="s">
        <v>1</v>
      </c>
      <c r="F374" s="266" t="s">
        <v>243</v>
      </c>
      <c r="G374" s="264"/>
      <c r="H374" s="267">
        <v>18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3" t="s">
        <v>241</v>
      </c>
      <c r="AU374" s="273" t="s">
        <v>87</v>
      </c>
      <c r="AV374" s="13" t="s">
        <v>240</v>
      </c>
      <c r="AW374" s="13" t="s">
        <v>36</v>
      </c>
      <c r="AX374" s="13" t="s">
        <v>87</v>
      </c>
      <c r="AY374" s="273" t="s">
        <v>235</v>
      </c>
    </row>
    <row r="375" s="2" customFormat="1" ht="16.5" customHeight="1">
      <c r="A375" s="38"/>
      <c r="B375" s="39"/>
      <c r="C375" s="237" t="s">
        <v>355</v>
      </c>
      <c r="D375" s="237" t="s">
        <v>236</v>
      </c>
      <c r="E375" s="238" t="s">
        <v>472</v>
      </c>
      <c r="F375" s="239" t="s">
        <v>473</v>
      </c>
      <c r="G375" s="240" t="s">
        <v>239</v>
      </c>
      <c r="H375" s="241">
        <v>15</v>
      </c>
      <c r="I375" s="242"/>
      <c r="J375" s="243">
        <f>ROUND(I375*H375,2)</f>
        <v>0</v>
      </c>
      <c r="K375" s="244"/>
      <c r="L375" s="44"/>
      <c r="M375" s="245" t="s">
        <v>1</v>
      </c>
      <c r="N375" s="246" t="s">
        <v>45</v>
      </c>
      <c r="O375" s="91"/>
      <c r="P375" s="247">
        <f>O375*H375</f>
        <v>0</v>
      </c>
      <c r="Q375" s="247">
        <v>0.0235</v>
      </c>
      <c r="R375" s="247">
        <f>Q375*H375</f>
        <v>0.35249999999999998</v>
      </c>
      <c r="S375" s="247">
        <v>0</v>
      </c>
      <c r="T375" s="24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9" t="s">
        <v>240</v>
      </c>
      <c r="AT375" s="249" t="s">
        <v>236</v>
      </c>
      <c r="AU375" s="249" t="s">
        <v>87</v>
      </c>
      <c r="AY375" s="17" t="s">
        <v>235</v>
      </c>
      <c r="BE375" s="250">
        <f>IF(N375="základní",J375,0)</f>
        <v>0</v>
      </c>
      <c r="BF375" s="250">
        <f>IF(N375="snížená",J375,0)</f>
        <v>0</v>
      </c>
      <c r="BG375" s="250">
        <f>IF(N375="zákl. přenesená",J375,0)</f>
        <v>0</v>
      </c>
      <c r="BH375" s="250">
        <f>IF(N375="sníž. přenesená",J375,0)</f>
        <v>0</v>
      </c>
      <c r="BI375" s="250">
        <f>IF(N375="nulová",J375,0)</f>
        <v>0</v>
      </c>
      <c r="BJ375" s="17" t="s">
        <v>87</v>
      </c>
      <c r="BK375" s="250">
        <f>ROUND(I375*H375,2)</f>
        <v>0</v>
      </c>
      <c r="BL375" s="17" t="s">
        <v>240</v>
      </c>
      <c r="BM375" s="249" t="s">
        <v>515</v>
      </c>
    </row>
    <row r="376" s="2" customFormat="1">
      <c r="A376" s="38"/>
      <c r="B376" s="39"/>
      <c r="C376" s="40"/>
      <c r="D376" s="253" t="s">
        <v>248</v>
      </c>
      <c r="E376" s="40"/>
      <c r="F376" s="274" t="s">
        <v>475</v>
      </c>
      <c r="G376" s="40"/>
      <c r="H376" s="40"/>
      <c r="I376" s="155"/>
      <c r="J376" s="40"/>
      <c r="K376" s="40"/>
      <c r="L376" s="44"/>
      <c r="M376" s="275"/>
      <c r="N376" s="27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248</v>
      </c>
      <c r="AU376" s="17" t="s">
        <v>87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1388</v>
      </c>
      <c r="G377" s="252"/>
      <c r="H377" s="256">
        <v>14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1389</v>
      </c>
      <c r="G378" s="252"/>
      <c r="H378" s="256">
        <v>1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3" customFormat="1">
      <c r="A379" s="13"/>
      <c r="B379" s="263"/>
      <c r="C379" s="264"/>
      <c r="D379" s="253" t="s">
        <v>241</v>
      </c>
      <c r="E379" s="265" t="s">
        <v>1</v>
      </c>
      <c r="F379" s="266" t="s">
        <v>243</v>
      </c>
      <c r="G379" s="264"/>
      <c r="H379" s="267">
        <v>15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3" t="s">
        <v>241</v>
      </c>
      <c r="AU379" s="273" t="s">
        <v>87</v>
      </c>
      <c r="AV379" s="13" t="s">
        <v>240</v>
      </c>
      <c r="AW379" s="13" t="s">
        <v>36</v>
      </c>
      <c r="AX379" s="13" t="s">
        <v>87</v>
      </c>
      <c r="AY379" s="273" t="s">
        <v>235</v>
      </c>
    </row>
    <row r="380" s="2" customFormat="1" ht="16.5" customHeight="1">
      <c r="A380" s="38"/>
      <c r="B380" s="39"/>
      <c r="C380" s="237" t="s">
        <v>317</v>
      </c>
      <c r="D380" s="237" t="s">
        <v>236</v>
      </c>
      <c r="E380" s="238" t="s">
        <v>1390</v>
      </c>
      <c r="F380" s="239" t="s">
        <v>473</v>
      </c>
      <c r="G380" s="240" t="s">
        <v>239</v>
      </c>
      <c r="H380" s="241">
        <v>8</v>
      </c>
      <c r="I380" s="242"/>
      <c r="J380" s="243">
        <f>ROUND(I380*H380,2)</f>
        <v>0</v>
      </c>
      <c r="K380" s="244"/>
      <c r="L380" s="44"/>
      <c r="M380" s="245" t="s">
        <v>1</v>
      </c>
      <c r="N380" s="246" t="s">
        <v>45</v>
      </c>
      <c r="O380" s="91"/>
      <c r="P380" s="247">
        <f>O380*H380</f>
        <v>0</v>
      </c>
      <c r="Q380" s="247">
        <v>0</v>
      </c>
      <c r="R380" s="247">
        <f>Q380*H380</f>
        <v>0</v>
      </c>
      <c r="S380" s="247">
        <v>0</v>
      </c>
      <c r="T380" s="24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9" t="s">
        <v>240</v>
      </c>
      <c r="AT380" s="249" t="s">
        <v>236</v>
      </c>
      <c r="AU380" s="249" t="s">
        <v>87</v>
      </c>
      <c r="AY380" s="17" t="s">
        <v>235</v>
      </c>
      <c r="BE380" s="250">
        <f>IF(N380="základní",J380,0)</f>
        <v>0</v>
      </c>
      <c r="BF380" s="250">
        <f>IF(N380="snížená",J380,0)</f>
        <v>0</v>
      </c>
      <c r="BG380" s="250">
        <f>IF(N380="zákl. přenesená",J380,0)</f>
        <v>0</v>
      </c>
      <c r="BH380" s="250">
        <f>IF(N380="sníž. přenesená",J380,0)</f>
        <v>0</v>
      </c>
      <c r="BI380" s="250">
        <f>IF(N380="nulová",J380,0)</f>
        <v>0</v>
      </c>
      <c r="BJ380" s="17" t="s">
        <v>87</v>
      </c>
      <c r="BK380" s="250">
        <f>ROUND(I380*H380,2)</f>
        <v>0</v>
      </c>
      <c r="BL380" s="17" t="s">
        <v>240</v>
      </c>
      <c r="BM380" s="249" t="s">
        <v>519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1391</v>
      </c>
      <c r="G381" s="252"/>
      <c r="H381" s="256">
        <v>2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2" customFormat="1">
      <c r="A382" s="12"/>
      <c r="B382" s="251"/>
      <c r="C382" s="252"/>
      <c r="D382" s="253" t="s">
        <v>241</v>
      </c>
      <c r="E382" s="254" t="s">
        <v>1</v>
      </c>
      <c r="F382" s="255" t="s">
        <v>1392</v>
      </c>
      <c r="G382" s="252"/>
      <c r="H382" s="256">
        <v>2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62" t="s">
        <v>241</v>
      </c>
      <c r="AU382" s="262" t="s">
        <v>87</v>
      </c>
      <c r="AV382" s="12" t="s">
        <v>89</v>
      </c>
      <c r="AW382" s="12" t="s">
        <v>36</v>
      </c>
      <c r="AX382" s="12" t="s">
        <v>80</v>
      </c>
      <c r="AY382" s="262" t="s">
        <v>235</v>
      </c>
    </row>
    <row r="383" s="12" customFormat="1">
      <c r="A383" s="12"/>
      <c r="B383" s="251"/>
      <c r="C383" s="252"/>
      <c r="D383" s="253" t="s">
        <v>241</v>
      </c>
      <c r="E383" s="254" t="s">
        <v>1</v>
      </c>
      <c r="F383" s="255" t="s">
        <v>1393</v>
      </c>
      <c r="G383" s="252"/>
      <c r="H383" s="256">
        <v>1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62" t="s">
        <v>241</v>
      </c>
      <c r="AU383" s="262" t="s">
        <v>87</v>
      </c>
      <c r="AV383" s="12" t="s">
        <v>89</v>
      </c>
      <c r="AW383" s="12" t="s">
        <v>36</v>
      </c>
      <c r="AX383" s="12" t="s">
        <v>80</v>
      </c>
      <c r="AY383" s="262" t="s">
        <v>235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1394</v>
      </c>
      <c r="G384" s="252"/>
      <c r="H384" s="256">
        <v>1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1395</v>
      </c>
      <c r="G385" s="252"/>
      <c r="H385" s="256">
        <v>2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3" customFormat="1">
      <c r="A386" s="13"/>
      <c r="B386" s="263"/>
      <c r="C386" s="264"/>
      <c r="D386" s="253" t="s">
        <v>241</v>
      </c>
      <c r="E386" s="265" t="s">
        <v>1</v>
      </c>
      <c r="F386" s="266" t="s">
        <v>243</v>
      </c>
      <c r="G386" s="264"/>
      <c r="H386" s="267">
        <v>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3" t="s">
        <v>241</v>
      </c>
      <c r="AU386" s="273" t="s">
        <v>87</v>
      </c>
      <c r="AV386" s="13" t="s">
        <v>240</v>
      </c>
      <c r="AW386" s="13" t="s">
        <v>36</v>
      </c>
      <c r="AX386" s="13" t="s">
        <v>87</v>
      </c>
      <c r="AY386" s="273" t="s">
        <v>235</v>
      </c>
    </row>
    <row r="387" s="2" customFormat="1" ht="16.5" customHeight="1">
      <c r="A387" s="38"/>
      <c r="B387" s="39"/>
      <c r="C387" s="237" t="s">
        <v>386</v>
      </c>
      <c r="D387" s="237" t="s">
        <v>236</v>
      </c>
      <c r="E387" s="238" t="s">
        <v>1396</v>
      </c>
      <c r="F387" s="239" t="s">
        <v>1397</v>
      </c>
      <c r="G387" s="240" t="s">
        <v>239</v>
      </c>
      <c r="H387" s="241">
        <v>1</v>
      </c>
      <c r="I387" s="242"/>
      <c r="J387" s="243">
        <f>ROUND(I387*H387,2)</f>
        <v>0</v>
      </c>
      <c r="K387" s="244"/>
      <c r="L387" s="44"/>
      <c r="M387" s="245" t="s">
        <v>1</v>
      </c>
      <c r="N387" s="246" t="s">
        <v>45</v>
      </c>
      <c r="O387" s="91"/>
      <c r="P387" s="247">
        <f>O387*H387</f>
        <v>0</v>
      </c>
      <c r="Q387" s="247">
        <v>0.097960000000000005</v>
      </c>
      <c r="R387" s="247">
        <f>Q387*H387</f>
        <v>0.097960000000000005</v>
      </c>
      <c r="S387" s="247">
        <v>0</v>
      </c>
      <c r="T387" s="24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9" t="s">
        <v>240</v>
      </c>
      <c r="AT387" s="249" t="s">
        <v>236</v>
      </c>
      <c r="AU387" s="249" t="s">
        <v>87</v>
      </c>
      <c r="AY387" s="17" t="s">
        <v>235</v>
      </c>
      <c r="BE387" s="250">
        <f>IF(N387="základní",J387,0)</f>
        <v>0</v>
      </c>
      <c r="BF387" s="250">
        <f>IF(N387="snížená",J387,0)</f>
        <v>0</v>
      </c>
      <c r="BG387" s="250">
        <f>IF(N387="zákl. přenesená",J387,0)</f>
        <v>0</v>
      </c>
      <c r="BH387" s="250">
        <f>IF(N387="sníž. přenesená",J387,0)</f>
        <v>0</v>
      </c>
      <c r="BI387" s="250">
        <f>IF(N387="nulová",J387,0)</f>
        <v>0</v>
      </c>
      <c r="BJ387" s="17" t="s">
        <v>87</v>
      </c>
      <c r="BK387" s="250">
        <f>ROUND(I387*H387,2)</f>
        <v>0</v>
      </c>
      <c r="BL387" s="17" t="s">
        <v>240</v>
      </c>
      <c r="BM387" s="249" t="s">
        <v>524</v>
      </c>
    </row>
    <row r="388" s="2" customFormat="1">
      <c r="A388" s="38"/>
      <c r="B388" s="39"/>
      <c r="C388" s="40"/>
      <c r="D388" s="253" t="s">
        <v>248</v>
      </c>
      <c r="E388" s="40"/>
      <c r="F388" s="274" t="s">
        <v>1398</v>
      </c>
      <c r="G388" s="40"/>
      <c r="H388" s="40"/>
      <c r="I388" s="155"/>
      <c r="J388" s="40"/>
      <c r="K388" s="40"/>
      <c r="L388" s="44"/>
      <c r="M388" s="275"/>
      <c r="N388" s="276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248</v>
      </c>
      <c r="AU388" s="17" t="s">
        <v>87</v>
      </c>
    </row>
    <row r="389" s="12" customFormat="1">
      <c r="A389" s="12"/>
      <c r="B389" s="251"/>
      <c r="C389" s="252"/>
      <c r="D389" s="253" t="s">
        <v>241</v>
      </c>
      <c r="E389" s="254" t="s">
        <v>1</v>
      </c>
      <c r="F389" s="255" t="s">
        <v>1399</v>
      </c>
      <c r="G389" s="252"/>
      <c r="H389" s="256">
        <v>1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62" t="s">
        <v>241</v>
      </c>
      <c r="AU389" s="262" t="s">
        <v>87</v>
      </c>
      <c r="AV389" s="12" t="s">
        <v>89</v>
      </c>
      <c r="AW389" s="12" t="s">
        <v>36</v>
      </c>
      <c r="AX389" s="12" t="s">
        <v>80</v>
      </c>
      <c r="AY389" s="262" t="s">
        <v>235</v>
      </c>
    </row>
    <row r="390" s="13" customFormat="1">
      <c r="A390" s="13"/>
      <c r="B390" s="263"/>
      <c r="C390" s="264"/>
      <c r="D390" s="253" t="s">
        <v>241</v>
      </c>
      <c r="E390" s="265" t="s">
        <v>1</v>
      </c>
      <c r="F390" s="266" t="s">
        <v>243</v>
      </c>
      <c r="G390" s="264"/>
      <c r="H390" s="267">
        <v>1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3" t="s">
        <v>241</v>
      </c>
      <c r="AU390" s="273" t="s">
        <v>87</v>
      </c>
      <c r="AV390" s="13" t="s">
        <v>240</v>
      </c>
      <c r="AW390" s="13" t="s">
        <v>36</v>
      </c>
      <c r="AX390" s="13" t="s">
        <v>87</v>
      </c>
      <c r="AY390" s="273" t="s">
        <v>235</v>
      </c>
    </row>
    <row r="391" s="2" customFormat="1" ht="16.5" customHeight="1">
      <c r="A391" s="38"/>
      <c r="B391" s="39"/>
      <c r="C391" s="237" t="s">
        <v>526</v>
      </c>
      <c r="D391" s="237" t="s">
        <v>236</v>
      </c>
      <c r="E391" s="238" t="s">
        <v>1400</v>
      </c>
      <c r="F391" s="239" t="s">
        <v>442</v>
      </c>
      <c r="G391" s="240" t="s">
        <v>239</v>
      </c>
      <c r="H391" s="241">
        <v>2</v>
      </c>
      <c r="I391" s="242"/>
      <c r="J391" s="243">
        <f>ROUND(I391*H391,2)</f>
        <v>0</v>
      </c>
      <c r="K391" s="244"/>
      <c r="L391" s="44"/>
      <c r="M391" s="245" t="s">
        <v>1</v>
      </c>
      <c r="N391" s="246" t="s">
        <v>45</v>
      </c>
      <c r="O391" s="91"/>
      <c r="P391" s="247">
        <f>O391*H391</f>
        <v>0</v>
      </c>
      <c r="Q391" s="247">
        <v>0.067309999999999995</v>
      </c>
      <c r="R391" s="247">
        <f>Q391*H391</f>
        <v>0.13461999999999999</v>
      </c>
      <c r="S391" s="247">
        <v>0</v>
      </c>
      <c r="T391" s="24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9" t="s">
        <v>240</v>
      </c>
      <c r="AT391" s="249" t="s">
        <v>236</v>
      </c>
      <c r="AU391" s="249" t="s">
        <v>87</v>
      </c>
      <c r="AY391" s="17" t="s">
        <v>235</v>
      </c>
      <c r="BE391" s="250">
        <f>IF(N391="základní",J391,0)</f>
        <v>0</v>
      </c>
      <c r="BF391" s="250">
        <f>IF(N391="snížená",J391,0)</f>
        <v>0</v>
      </c>
      <c r="BG391" s="250">
        <f>IF(N391="zákl. přenesená",J391,0)</f>
        <v>0</v>
      </c>
      <c r="BH391" s="250">
        <f>IF(N391="sníž. přenesená",J391,0)</f>
        <v>0</v>
      </c>
      <c r="BI391" s="250">
        <f>IF(N391="nulová",J391,0)</f>
        <v>0</v>
      </c>
      <c r="BJ391" s="17" t="s">
        <v>87</v>
      </c>
      <c r="BK391" s="250">
        <f>ROUND(I391*H391,2)</f>
        <v>0</v>
      </c>
      <c r="BL391" s="17" t="s">
        <v>240</v>
      </c>
      <c r="BM391" s="249" t="s">
        <v>529</v>
      </c>
    </row>
    <row r="392" s="2" customFormat="1">
      <c r="A392" s="38"/>
      <c r="B392" s="39"/>
      <c r="C392" s="40"/>
      <c r="D392" s="253" t="s">
        <v>248</v>
      </c>
      <c r="E392" s="40"/>
      <c r="F392" s="274" t="s">
        <v>1401</v>
      </c>
      <c r="G392" s="40"/>
      <c r="H392" s="40"/>
      <c r="I392" s="155"/>
      <c r="J392" s="40"/>
      <c r="K392" s="40"/>
      <c r="L392" s="44"/>
      <c r="M392" s="275"/>
      <c r="N392" s="276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248</v>
      </c>
      <c r="AU392" s="17" t="s">
        <v>87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1402</v>
      </c>
      <c r="G393" s="252"/>
      <c r="H393" s="256">
        <v>1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2" customFormat="1">
      <c r="A394" s="12"/>
      <c r="B394" s="251"/>
      <c r="C394" s="252"/>
      <c r="D394" s="253" t="s">
        <v>241</v>
      </c>
      <c r="E394" s="254" t="s">
        <v>1</v>
      </c>
      <c r="F394" s="255" t="s">
        <v>1403</v>
      </c>
      <c r="G394" s="252"/>
      <c r="H394" s="256">
        <v>1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62" t="s">
        <v>241</v>
      </c>
      <c r="AU394" s="262" t="s">
        <v>87</v>
      </c>
      <c r="AV394" s="12" t="s">
        <v>89</v>
      </c>
      <c r="AW394" s="12" t="s">
        <v>36</v>
      </c>
      <c r="AX394" s="12" t="s">
        <v>80</v>
      </c>
      <c r="AY394" s="262" t="s">
        <v>235</v>
      </c>
    </row>
    <row r="395" s="13" customFormat="1">
      <c r="A395" s="13"/>
      <c r="B395" s="263"/>
      <c r="C395" s="264"/>
      <c r="D395" s="253" t="s">
        <v>241</v>
      </c>
      <c r="E395" s="265" t="s">
        <v>1</v>
      </c>
      <c r="F395" s="266" t="s">
        <v>243</v>
      </c>
      <c r="G395" s="264"/>
      <c r="H395" s="267">
        <v>2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73" t="s">
        <v>241</v>
      </c>
      <c r="AU395" s="273" t="s">
        <v>87</v>
      </c>
      <c r="AV395" s="13" t="s">
        <v>240</v>
      </c>
      <c r="AW395" s="13" t="s">
        <v>36</v>
      </c>
      <c r="AX395" s="13" t="s">
        <v>87</v>
      </c>
      <c r="AY395" s="273" t="s">
        <v>235</v>
      </c>
    </row>
    <row r="396" s="2" customFormat="1" ht="16.5" customHeight="1">
      <c r="A396" s="38"/>
      <c r="B396" s="39"/>
      <c r="C396" s="237" t="s">
        <v>392</v>
      </c>
      <c r="D396" s="237" t="s">
        <v>236</v>
      </c>
      <c r="E396" s="238" t="s">
        <v>455</v>
      </c>
      <c r="F396" s="239" t="s">
        <v>456</v>
      </c>
      <c r="G396" s="240" t="s">
        <v>239</v>
      </c>
      <c r="H396" s="241">
        <v>2</v>
      </c>
      <c r="I396" s="242"/>
      <c r="J396" s="243">
        <f>ROUND(I396*H396,2)</f>
        <v>0</v>
      </c>
      <c r="K396" s="244"/>
      <c r="L396" s="44"/>
      <c r="M396" s="245" t="s">
        <v>1</v>
      </c>
      <c r="N396" s="246" t="s">
        <v>45</v>
      </c>
      <c r="O396" s="91"/>
      <c r="P396" s="247">
        <f>O396*H396</f>
        <v>0</v>
      </c>
      <c r="Q396" s="247">
        <v>0.013599999999999999</v>
      </c>
      <c r="R396" s="247">
        <f>Q396*H396</f>
        <v>0.027199999999999998</v>
      </c>
      <c r="S396" s="247">
        <v>0</v>
      </c>
      <c r="T396" s="24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9" t="s">
        <v>240</v>
      </c>
      <c r="AT396" s="249" t="s">
        <v>236</v>
      </c>
      <c r="AU396" s="249" t="s">
        <v>87</v>
      </c>
      <c r="AY396" s="17" t="s">
        <v>235</v>
      </c>
      <c r="BE396" s="250">
        <f>IF(N396="základní",J396,0)</f>
        <v>0</v>
      </c>
      <c r="BF396" s="250">
        <f>IF(N396="snížená",J396,0)</f>
        <v>0</v>
      </c>
      <c r="BG396" s="250">
        <f>IF(N396="zákl. přenesená",J396,0)</f>
        <v>0</v>
      </c>
      <c r="BH396" s="250">
        <f>IF(N396="sníž. přenesená",J396,0)</f>
        <v>0</v>
      </c>
      <c r="BI396" s="250">
        <f>IF(N396="nulová",J396,0)</f>
        <v>0</v>
      </c>
      <c r="BJ396" s="17" t="s">
        <v>87</v>
      </c>
      <c r="BK396" s="250">
        <f>ROUND(I396*H396,2)</f>
        <v>0</v>
      </c>
      <c r="BL396" s="17" t="s">
        <v>240</v>
      </c>
      <c r="BM396" s="249" t="s">
        <v>536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1404</v>
      </c>
      <c r="G397" s="252"/>
      <c r="H397" s="256">
        <v>2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3" customFormat="1">
      <c r="A398" s="13"/>
      <c r="B398" s="263"/>
      <c r="C398" s="264"/>
      <c r="D398" s="253" t="s">
        <v>241</v>
      </c>
      <c r="E398" s="265" t="s">
        <v>1</v>
      </c>
      <c r="F398" s="266" t="s">
        <v>243</v>
      </c>
      <c r="G398" s="264"/>
      <c r="H398" s="267">
        <v>2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3" t="s">
        <v>241</v>
      </c>
      <c r="AU398" s="273" t="s">
        <v>87</v>
      </c>
      <c r="AV398" s="13" t="s">
        <v>240</v>
      </c>
      <c r="AW398" s="13" t="s">
        <v>36</v>
      </c>
      <c r="AX398" s="13" t="s">
        <v>87</v>
      </c>
      <c r="AY398" s="273" t="s">
        <v>235</v>
      </c>
    </row>
    <row r="399" s="2" customFormat="1" ht="16.5" customHeight="1">
      <c r="A399" s="38"/>
      <c r="B399" s="39"/>
      <c r="C399" s="237" t="s">
        <v>541</v>
      </c>
      <c r="D399" s="237" t="s">
        <v>236</v>
      </c>
      <c r="E399" s="238" t="s">
        <v>1405</v>
      </c>
      <c r="F399" s="239" t="s">
        <v>1406</v>
      </c>
      <c r="G399" s="240" t="s">
        <v>239</v>
      </c>
      <c r="H399" s="241">
        <v>16</v>
      </c>
      <c r="I399" s="242"/>
      <c r="J399" s="243">
        <f>ROUND(I399*H399,2)</f>
        <v>0</v>
      </c>
      <c r="K399" s="244"/>
      <c r="L399" s="44"/>
      <c r="M399" s="245" t="s">
        <v>1</v>
      </c>
      <c r="N399" s="246" t="s">
        <v>45</v>
      </c>
      <c r="O399" s="91"/>
      <c r="P399" s="247">
        <f>O399*H399</f>
        <v>0</v>
      </c>
      <c r="Q399" s="247">
        <v>0.0146</v>
      </c>
      <c r="R399" s="247">
        <f>Q399*H399</f>
        <v>0.2336</v>
      </c>
      <c r="S399" s="247">
        <v>0</v>
      </c>
      <c r="T399" s="24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9" t="s">
        <v>240</v>
      </c>
      <c r="AT399" s="249" t="s">
        <v>236</v>
      </c>
      <c r="AU399" s="249" t="s">
        <v>87</v>
      </c>
      <c r="AY399" s="17" t="s">
        <v>235</v>
      </c>
      <c r="BE399" s="250">
        <f>IF(N399="základní",J399,0)</f>
        <v>0</v>
      </c>
      <c r="BF399" s="250">
        <f>IF(N399="snížená",J399,0)</f>
        <v>0</v>
      </c>
      <c r="BG399" s="250">
        <f>IF(N399="zákl. přenesená",J399,0)</f>
        <v>0</v>
      </c>
      <c r="BH399" s="250">
        <f>IF(N399="sníž. přenesená",J399,0)</f>
        <v>0</v>
      </c>
      <c r="BI399" s="250">
        <f>IF(N399="nulová",J399,0)</f>
        <v>0</v>
      </c>
      <c r="BJ399" s="17" t="s">
        <v>87</v>
      </c>
      <c r="BK399" s="250">
        <f>ROUND(I399*H399,2)</f>
        <v>0</v>
      </c>
      <c r="BL399" s="17" t="s">
        <v>240</v>
      </c>
      <c r="BM399" s="249" t="s">
        <v>544</v>
      </c>
    </row>
    <row r="400" s="12" customFormat="1">
      <c r="A400" s="12"/>
      <c r="B400" s="251"/>
      <c r="C400" s="252"/>
      <c r="D400" s="253" t="s">
        <v>241</v>
      </c>
      <c r="E400" s="254" t="s">
        <v>1</v>
      </c>
      <c r="F400" s="255" t="s">
        <v>1407</v>
      </c>
      <c r="G400" s="252"/>
      <c r="H400" s="256">
        <v>16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62" t="s">
        <v>241</v>
      </c>
      <c r="AU400" s="262" t="s">
        <v>87</v>
      </c>
      <c r="AV400" s="12" t="s">
        <v>89</v>
      </c>
      <c r="AW400" s="12" t="s">
        <v>36</v>
      </c>
      <c r="AX400" s="12" t="s">
        <v>80</v>
      </c>
      <c r="AY400" s="262" t="s">
        <v>235</v>
      </c>
    </row>
    <row r="401" s="13" customFormat="1">
      <c r="A401" s="13"/>
      <c r="B401" s="263"/>
      <c r="C401" s="264"/>
      <c r="D401" s="253" t="s">
        <v>241</v>
      </c>
      <c r="E401" s="265" t="s">
        <v>1</v>
      </c>
      <c r="F401" s="266" t="s">
        <v>243</v>
      </c>
      <c r="G401" s="264"/>
      <c r="H401" s="267">
        <v>16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3" t="s">
        <v>241</v>
      </c>
      <c r="AU401" s="273" t="s">
        <v>87</v>
      </c>
      <c r="AV401" s="13" t="s">
        <v>240</v>
      </c>
      <c r="AW401" s="13" t="s">
        <v>36</v>
      </c>
      <c r="AX401" s="13" t="s">
        <v>87</v>
      </c>
      <c r="AY401" s="273" t="s">
        <v>235</v>
      </c>
    </row>
    <row r="402" s="2" customFormat="1" ht="16.5" customHeight="1">
      <c r="A402" s="38"/>
      <c r="B402" s="39"/>
      <c r="C402" s="237" t="s">
        <v>396</v>
      </c>
      <c r="D402" s="237" t="s">
        <v>236</v>
      </c>
      <c r="E402" s="238" t="s">
        <v>1408</v>
      </c>
      <c r="F402" s="239" t="s">
        <v>1409</v>
      </c>
      <c r="G402" s="240" t="s">
        <v>239</v>
      </c>
      <c r="H402" s="241">
        <v>5</v>
      </c>
      <c r="I402" s="242"/>
      <c r="J402" s="243">
        <f>ROUND(I402*H402,2)</f>
        <v>0</v>
      </c>
      <c r="K402" s="244"/>
      <c r="L402" s="44"/>
      <c r="M402" s="245" t="s">
        <v>1</v>
      </c>
      <c r="N402" s="246" t="s">
        <v>45</v>
      </c>
      <c r="O402" s="91"/>
      <c r="P402" s="247">
        <f>O402*H402</f>
        <v>0</v>
      </c>
      <c r="Q402" s="247">
        <v>0.0241</v>
      </c>
      <c r="R402" s="247">
        <f>Q402*H402</f>
        <v>0.1205</v>
      </c>
      <c r="S402" s="247">
        <v>0</v>
      </c>
      <c r="T402" s="24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9" t="s">
        <v>240</v>
      </c>
      <c r="AT402" s="249" t="s">
        <v>236</v>
      </c>
      <c r="AU402" s="249" t="s">
        <v>87</v>
      </c>
      <c r="AY402" s="17" t="s">
        <v>235</v>
      </c>
      <c r="BE402" s="250">
        <f>IF(N402="základní",J402,0)</f>
        <v>0</v>
      </c>
      <c r="BF402" s="250">
        <f>IF(N402="snížená",J402,0)</f>
        <v>0</v>
      </c>
      <c r="BG402" s="250">
        <f>IF(N402="zákl. přenesená",J402,0)</f>
        <v>0</v>
      </c>
      <c r="BH402" s="250">
        <f>IF(N402="sníž. přenesená",J402,0)</f>
        <v>0</v>
      </c>
      <c r="BI402" s="250">
        <f>IF(N402="nulová",J402,0)</f>
        <v>0</v>
      </c>
      <c r="BJ402" s="17" t="s">
        <v>87</v>
      </c>
      <c r="BK402" s="250">
        <f>ROUND(I402*H402,2)</f>
        <v>0</v>
      </c>
      <c r="BL402" s="17" t="s">
        <v>240</v>
      </c>
      <c r="BM402" s="249" t="s">
        <v>549</v>
      </c>
    </row>
    <row r="403" s="12" customFormat="1">
      <c r="A403" s="12"/>
      <c r="B403" s="251"/>
      <c r="C403" s="252"/>
      <c r="D403" s="253" t="s">
        <v>241</v>
      </c>
      <c r="E403" s="254" t="s">
        <v>1</v>
      </c>
      <c r="F403" s="255" t="s">
        <v>1391</v>
      </c>
      <c r="G403" s="252"/>
      <c r="H403" s="256">
        <v>2</v>
      </c>
      <c r="I403" s="257"/>
      <c r="J403" s="252"/>
      <c r="K403" s="252"/>
      <c r="L403" s="258"/>
      <c r="M403" s="259"/>
      <c r="N403" s="260"/>
      <c r="O403" s="260"/>
      <c r="P403" s="260"/>
      <c r="Q403" s="260"/>
      <c r="R403" s="260"/>
      <c r="S403" s="260"/>
      <c r="T403" s="261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62" t="s">
        <v>241</v>
      </c>
      <c r="AU403" s="262" t="s">
        <v>87</v>
      </c>
      <c r="AV403" s="12" t="s">
        <v>89</v>
      </c>
      <c r="AW403" s="12" t="s">
        <v>36</v>
      </c>
      <c r="AX403" s="12" t="s">
        <v>80</v>
      </c>
      <c r="AY403" s="262" t="s">
        <v>235</v>
      </c>
    </row>
    <row r="404" s="12" customFormat="1">
      <c r="A404" s="12"/>
      <c r="B404" s="251"/>
      <c r="C404" s="252"/>
      <c r="D404" s="253" t="s">
        <v>241</v>
      </c>
      <c r="E404" s="254" t="s">
        <v>1</v>
      </c>
      <c r="F404" s="255" t="s">
        <v>1392</v>
      </c>
      <c r="G404" s="252"/>
      <c r="H404" s="256">
        <v>2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62" t="s">
        <v>241</v>
      </c>
      <c r="AU404" s="262" t="s">
        <v>87</v>
      </c>
      <c r="AV404" s="12" t="s">
        <v>89</v>
      </c>
      <c r="AW404" s="12" t="s">
        <v>36</v>
      </c>
      <c r="AX404" s="12" t="s">
        <v>80</v>
      </c>
      <c r="AY404" s="262" t="s">
        <v>235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1393</v>
      </c>
      <c r="G405" s="252"/>
      <c r="H405" s="256">
        <v>1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80</v>
      </c>
      <c r="AY405" s="262" t="s">
        <v>235</v>
      </c>
    </row>
    <row r="406" s="13" customFormat="1">
      <c r="A406" s="13"/>
      <c r="B406" s="263"/>
      <c r="C406" s="264"/>
      <c r="D406" s="253" t="s">
        <v>241</v>
      </c>
      <c r="E406" s="265" t="s">
        <v>1</v>
      </c>
      <c r="F406" s="266" t="s">
        <v>243</v>
      </c>
      <c r="G406" s="264"/>
      <c r="H406" s="267">
        <v>5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3" t="s">
        <v>241</v>
      </c>
      <c r="AU406" s="273" t="s">
        <v>87</v>
      </c>
      <c r="AV406" s="13" t="s">
        <v>240</v>
      </c>
      <c r="AW406" s="13" t="s">
        <v>36</v>
      </c>
      <c r="AX406" s="13" t="s">
        <v>87</v>
      </c>
      <c r="AY406" s="273" t="s">
        <v>235</v>
      </c>
    </row>
    <row r="407" s="2" customFormat="1" ht="16.5" customHeight="1">
      <c r="A407" s="38"/>
      <c r="B407" s="39"/>
      <c r="C407" s="237" t="s">
        <v>550</v>
      </c>
      <c r="D407" s="237" t="s">
        <v>236</v>
      </c>
      <c r="E407" s="238" t="s">
        <v>1410</v>
      </c>
      <c r="F407" s="239" t="s">
        <v>1411</v>
      </c>
      <c r="G407" s="240" t="s">
        <v>239</v>
      </c>
      <c r="H407" s="241">
        <v>3</v>
      </c>
      <c r="I407" s="242"/>
      <c r="J407" s="243">
        <f>ROUND(I407*H407,2)</f>
        <v>0</v>
      </c>
      <c r="K407" s="244"/>
      <c r="L407" s="44"/>
      <c r="M407" s="245" t="s">
        <v>1</v>
      </c>
      <c r="N407" s="246" t="s">
        <v>45</v>
      </c>
      <c r="O407" s="91"/>
      <c r="P407" s="247">
        <f>O407*H407</f>
        <v>0</v>
      </c>
      <c r="Q407" s="247">
        <v>0.0247</v>
      </c>
      <c r="R407" s="247">
        <f>Q407*H407</f>
        <v>0.074099999999999999</v>
      </c>
      <c r="S407" s="247">
        <v>0</v>
      </c>
      <c r="T407" s="24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9" t="s">
        <v>240</v>
      </c>
      <c r="AT407" s="249" t="s">
        <v>236</v>
      </c>
      <c r="AU407" s="249" t="s">
        <v>87</v>
      </c>
      <c r="AY407" s="17" t="s">
        <v>235</v>
      </c>
      <c r="BE407" s="250">
        <f>IF(N407="základní",J407,0)</f>
        <v>0</v>
      </c>
      <c r="BF407" s="250">
        <f>IF(N407="snížená",J407,0)</f>
        <v>0</v>
      </c>
      <c r="BG407" s="250">
        <f>IF(N407="zákl. přenesená",J407,0)</f>
        <v>0</v>
      </c>
      <c r="BH407" s="250">
        <f>IF(N407="sníž. přenesená",J407,0)</f>
        <v>0</v>
      </c>
      <c r="BI407" s="250">
        <f>IF(N407="nulová",J407,0)</f>
        <v>0</v>
      </c>
      <c r="BJ407" s="17" t="s">
        <v>87</v>
      </c>
      <c r="BK407" s="250">
        <f>ROUND(I407*H407,2)</f>
        <v>0</v>
      </c>
      <c r="BL407" s="17" t="s">
        <v>240</v>
      </c>
      <c r="BM407" s="249" t="s">
        <v>553</v>
      </c>
    </row>
    <row r="408" s="12" customFormat="1">
      <c r="A408" s="12"/>
      <c r="B408" s="251"/>
      <c r="C408" s="252"/>
      <c r="D408" s="253" t="s">
        <v>241</v>
      </c>
      <c r="E408" s="254" t="s">
        <v>1</v>
      </c>
      <c r="F408" s="255" t="s">
        <v>1412</v>
      </c>
      <c r="G408" s="252"/>
      <c r="H408" s="256">
        <v>1</v>
      </c>
      <c r="I408" s="257"/>
      <c r="J408" s="252"/>
      <c r="K408" s="252"/>
      <c r="L408" s="258"/>
      <c r="M408" s="259"/>
      <c r="N408" s="260"/>
      <c r="O408" s="260"/>
      <c r="P408" s="260"/>
      <c r="Q408" s="260"/>
      <c r="R408" s="260"/>
      <c r="S408" s="260"/>
      <c r="T408" s="261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62" t="s">
        <v>241</v>
      </c>
      <c r="AU408" s="262" t="s">
        <v>87</v>
      </c>
      <c r="AV408" s="12" t="s">
        <v>89</v>
      </c>
      <c r="AW408" s="12" t="s">
        <v>36</v>
      </c>
      <c r="AX408" s="12" t="s">
        <v>80</v>
      </c>
      <c r="AY408" s="262" t="s">
        <v>235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1413</v>
      </c>
      <c r="G409" s="252"/>
      <c r="H409" s="256">
        <v>2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3" customFormat="1">
      <c r="A410" s="13"/>
      <c r="B410" s="263"/>
      <c r="C410" s="264"/>
      <c r="D410" s="253" t="s">
        <v>241</v>
      </c>
      <c r="E410" s="265" t="s">
        <v>1</v>
      </c>
      <c r="F410" s="266" t="s">
        <v>243</v>
      </c>
      <c r="G410" s="264"/>
      <c r="H410" s="267">
        <v>3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3" t="s">
        <v>241</v>
      </c>
      <c r="AU410" s="273" t="s">
        <v>87</v>
      </c>
      <c r="AV410" s="13" t="s">
        <v>240</v>
      </c>
      <c r="AW410" s="13" t="s">
        <v>36</v>
      </c>
      <c r="AX410" s="13" t="s">
        <v>87</v>
      </c>
      <c r="AY410" s="273" t="s">
        <v>235</v>
      </c>
    </row>
    <row r="411" s="11" customFormat="1" ht="25.92" customHeight="1">
      <c r="A411" s="11"/>
      <c r="B411" s="223"/>
      <c r="C411" s="224"/>
      <c r="D411" s="225" t="s">
        <v>79</v>
      </c>
      <c r="E411" s="226" t="s">
        <v>481</v>
      </c>
      <c r="F411" s="226" t="s">
        <v>482</v>
      </c>
      <c r="G411" s="224"/>
      <c r="H411" s="224"/>
      <c r="I411" s="227"/>
      <c r="J411" s="228">
        <f>BK411</f>
        <v>0</v>
      </c>
      <c r="K411" s="224"/>
      <c r="L411" s="229"/>
      <c r="M411" s="230"/>
      <c r="N411" s="231"/>
      <c r="O411" s="231"/>
      <c r="P411" s="232">
        <f>SUM(P412:P434)</f>
        <v>0</v>
      </c>
      <c r="Q411" s="231"/>
      <c r="R411" s="232">
        <f>SUM(R412:R434)</f>
        <v>1.2257196799999999</v>
      </c>
      <c r="S411" s="231"/>
      <c r="T411" s="233">
        <f>SUM(T412:T434)</f>
        <v>0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R411" s="234" t="s">
        <v>89</v>
      </c>
      <c r="AT411" s="235" t="s">
        <v>79</v>
      </c>
      <c r="AU411" s="235" t="s">
        <v>80</v>
      </c>
      <c r="AY411" s="234" t="s">
        <v>235</v>
      </c>
      <c r="BK411" s="236">
        <f>SUM(BK412:BK434)</f>
        <v>0</v>
      </c>
    </row>
    <row r="412" s="2" customFormat="1" ht="16.5" customHeight="1">
      <c r="A412" s="38"/>
      <c r="B412" s="39"/>
      <c r="C412" s="237" t="s">
        <v>402</v>
      </c>
      <c r="D412" s="237" t="s">
        <v>236</v>
      </c>
      <c r="E412" s="238" t="s">
        <v>493</v>
      </c>
      <c r="F412" s="239" t="s">
        <v>494</v>
      </c>
      <c r="G412" s="240" t="s">
        <v>265</v>
      </c>
      <c r="H412" s="241">
        <v>304.75599999999997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0.0036800000000000001</v>
      </c>
      <c r="R412" s="247">
        <f>Q412*H412</f>
        <v>1.12150208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280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280</v>
      </c>
      <c r="BM412" s="249" t="s">
        <v>559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1414</v>
      </c>
      <c r="G413" s="252"/>
      <c r="H413" s="256">
        <v>18.119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2" customFormat="1">
      <c r="A414" s="12"/>
      <c r="B414" s="251"/>
      <c r="C414" s="252"/>
      <c r="D414" s="253" t="s">
        <v>241</v>
      </c>
      <c r="E414" s="254" t="s">
        <v>1</v>
      </c>
      <c r="F414" s="255" t="s">
        <v>1415</v>
      </c>
      <c r="G414" s="252"/>
      <c r="H414" s="256">
        <v>25.071999999999999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62" t="s">
        <v>241</v>
      </c>
      <c r="AU414" s="262" t="s">
        <v>87</v>
      </c>
      <c r="AV414" s="12" t="s">
        <v>89</v>
      </c>
      <c r="AW414" s="12" t="s">
        <v>36</v>
      </c>
      <c r="AX414" s="12" t="s">
        <v>80</v>
      </c>
      <c r="AY414" s="262" t="s">
        <v>235</v>
      </c>
    </row>
    <row r="415" s="12" customFormat="1">
      <c r="A415" s="12"/>
      <c r="B415" s="251"/>
      <c r="C415" s="252"/>
      <c r="D415" s="253" t="s">
        <v>241</v>
      </c>
      <c r="E415" s="254" t="s">
        <v>1</v>
      </c>
      <c r="F415" s="255" t="s">
        <v>1416</v>
      </c>
      <c r="G415" s="252"/>
      <c r="H415" s="256">
        <v>18.216999999999999</v>
      </c>
      <c r="I415" s="257"/>
      <c r="J415" s="252"/>
      <c r="K415" s="252"/>
      <c r="L415" s="258"/>
      <c r="M415" s="259"/>
      <c r="N415" s="260"/>
      <c r="O415" s="260"/>
      <c r="P415" s="260"/>
      <c r="Q415" s="260"/>
      <c r="R415" s="260"/>
      <c r="S415" s="260"/>
      <c r="T415" s="261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62" t="s">
        <v>241</v>
      </c>
      <c r="AU415" s="262" t="s">
        <v>87</v>
      </c>
      <c r="AV415" s="12" t="s">
        <v>89</v>
      </c>
      <c r="AW415" s="12" t="s">
        <v>36</v>
      </c>
      <c r="AX415" s="12" t="s">
        <v>80</v>
      </c>
      <c r="AY415" s="262" t="s">
        <v>235</v>
      </c>
    </row>
    <row r="416" s="12" customFormat="1">
      <c r="A416" s="12"/>
      <c r="B416" s="251"/>
      <c r="C416" s="252"/>
      <c r="D416" s="253" t="s">
        <v>241</v>
      </c>
      <c r="E416" s="254" t="s">
        <v>1</v>
      </c>
      <c r="F416" s="255" t="s">
        <v>1417</v>
      </c>
      <c r="G416" s="252"/>
      <c r="H416" s="256">
        <v>25.533999999999999</v>
      </c>
      <c r="I416" s="257"/>
      <c r="J416" s="252"/>
      <c r="K416" s="252"/>
      <c r="L416" s="258"/>
      <c r="M416" s="259"/>
      <c r="N416" s="260"/>
      <c r="O416" s="260"/>
      <c r="P416" s="260"/>
      <c r="Q416" s="260"/>
      <c r="R416" s="260"/>
      <c r="S416" s="260"/>
      <c r="T416" s="26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62" t="s">
        <v>241</v>
      </c>
      <c r="AU416" s="262" t="s">
        <v>87</v>
      </c>
      <c r="AV416" s="12" t="s">
        <v>89</v>
      </c>
      <c r="AW416" s="12" t="s">
        <v>36</v>
      </c>
      <c r="AX416" s="12" t="s">
        <v>80</v>
      </c>
      <c r="AY416" s="262" t="s">
        <v>235</v>
      </c>
    </row>
    <row r="417" s="12" customFormat="1">
      <c r="A417" s="12"/>
      <c r="B417" s="251"/>
      <c r="C417" s="252"/>
      <c r="D417" s="253" t="s">
        <v>241</v>
      </c>
      <c r="E417" s="254" t="s">
        <v>1</v>
      </c>
      <c r="F417" s="255" t="s">
        <v>1418</v>
      </c>
      <c r="G417" s="252"/>
      <c r="H417" s="256">
        <v>18.138999999999999</v>
      </c>
      <c r="I417" s="257"/>
      <c r="J417" s="252"/>
      <c r="K417" s="252"/>
      <c r="L417" s="258"/>
      <c r="M417" s="259"/>
      <c r="N417" s="260"/>
      <c r="O417" s="260"/>
      <c r="P417" s="260"/>
      <c r="Q417" s="260"/>
      <c r="R417" s="260"/>
      <c r="S417" s="260"/>
      <c r="T417" s="26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62" t="s">
        <v>241</v>
      </c>
      <c r="AU417" s="262" t="s">
        <v>87</v>
      </c>
      <c r="AV417" s="12" t="s">
        <v>89</v>
      </c>
      <c r="AW417" s="12" t="s">
        <v>36</v>
      </c>
      <c r="AX417" s="12" t="s">
        <v>80</v>
      </c>
      <c r="AY417" s="262" t="s">
        <v>235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1419</v>
      </c>
      <c r="G418" s="252"/>
      <c r="H418" s="256">
        <v>24.992000000000001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2" customFormat="1">
      <c r="A419" s="12"/>
      <c r="B419" s="251"/>
      <c r="C419" s="252"/>
      <c r="D419" s="253" t="s">
        <v>241</v>
      </c>
      <c r="E419" s="254" t="s">
        <v>1</v>
      </c>
      <c r="F419" s="255" t="s">
        <v>1420</v>
      </c>
      <c r="G419" s="252"/>
      <c r="H419" s="256">
        <v>18.068999999999999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62" t="s">
        <v>241</v>
      </c>
      <c r="AU419" s="262" t="s">
        <v>87</v>
      </c>
      <c r="AV419" s="12" t="s">
        <v>89</v>
      </c>
      <c r="AW419" s="12" t="s">
        <v>36</v>
      </c>
      <c r="AX419" s="12" t="s">
        <v>80</v>
      </c>
      <c r="AY419" s="262" t="s">
        <v>235</v>
      </c>
    </row>
    <row r="420" s="12" customFormat="1">
      <c r="A420" s="12"/>
      <c r="B420" s="251"/>
      <c r="C420" s="252"/>
      <c r="D420" s="253" t="s">
        <v>241</v>
      </c>
      <c r="E420" s="254" t="s">
        <v>1</v>
      </c>
      <c r="F420" s="255" t="s">
        <v>1421</v>
      </c>
      <c r="G420" s="252"/>
      <c r="H420" s="256">
        <v>19.523</v>
      </c>
      <c r="I420" s="257"/>
      <c r="J420" s="252"/>
      <c r="K420" s="252"/>
      <c r="L420" s="258"/>
      <c r="M420" s="259"/>
      <c r="N420" s="260"/>
      <c r="O420" s="260"/>
      <c r="P420" s="260"/>
      <c r="Q420" s="260"/>
      <c r="R420" s="260"/>
      <c r="S420" s="260"/>
      <c r="T420" s="26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62" t="s">
        <v>241</v>
      </c>
      <c r="AU420" s="262" t="s">
        <v>87</v>
      </c>
      <c r="AV420" s="12" t="s">
        <v>89</v>
      </c>
      <c r="AW420" s="12" t="s">
        <v>36</v>
      </c>
      <c r="AX420" s="12" t="s">
        <v>80</v>
      </c>
      <c r="AY420" s="262" t="s">
        <v>235</v>
      </c>
    </row>
    <row r="421" s="12" customFormat="1">
      <c r="A421" s="12"/>
      <c r="B421" s="251"/>
      <c r="C421" s="252"/>
      <c r="D421" s="253" t="s">
        <v>241</v>
      </c>
      <c r="E421" s="254" t="s">
        <v>1</v>
      </c>
      <c r="F421" s="255" t="s">
        <v>1422</v>
      </c>
      <c r="G421" s="252"/>
      <c r="H421" s="256">
        <v>6.6500000000000004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62" t="s">
        <v>241</v>
      </c>
      <c r="AU421" s="262" t="s">
        <v>87</v>
      </c>
      <c r="AV421" s="12" t="s">
        <v>89</v>
      </c>
      <c r="AW421" s="12" t="s">
        <v>36</v>
      </c>
      <c r="AX421" s="12" t="s">
        <v>80</v>
      </c>
      <c r="AY421" s="262" t="s">
        <v>235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1423</v>
      </c>
      <c r="G422" s="252"/>
      <c r="H422" s="256">
        <v>25.794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80</v>
      </c>
      <c r="AY422" s="262" t="s">
        <v>235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1424</v>
      </c>
      <c r="G423" s="252"/>
      <c r="H423" s="256">
        <v>26.196999999999999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1425</v>
      </c>
      <c r="G424" s="252"/>
      <c r="H424" s="256">
        <v>3.2599999999999998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2" customFormat="1">
      <c r="A425" s="12"/>
      <c r="B425" s="251"/>
      <c r="C425" s="252"/>
      <c r="D425" s="253" t="s">
        <v>241</v>
      </c>
      <c r="E425" s="254" t="s">
        <v>1</v>
      </c>
      <c r="F425" s="255" t="s">
        <v>1426</v>
      </c>
      <c r="G425" s="252"/>
      <c r="H425" s="256">
        <v>18.271000000000001</v>
      </c>
      <c r="I425" s="257"/>
      <c r="J425" s="252"/>
      <c r="K425" s="252"/>
      <c r="L425" s="258"/>
      <c r="M425" s="259"/>
      <c r="N425" s="260"/>
      <c r="O425" s="260"/>
      <c r="P425" s="260"/>
      <c r="Q425" s="260"/>
      <c r="R425" s="260"/>
      <c r="S425" s="260"/>
      <c r="T425" s="26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62" t="s">
        <v>241</v>
      </c>
      <c r="AU425" s="262" t="s">
        <v>87</v>
      </c>
      <c r="AV425" s="12" t="s">
        <v>89</v>
      </c>
      <c r="AW425" s="12" t="s">
        <v>36</v>
      </c>
      <c r="AX425" s="12" t="s">
        <v>80</v>
      </c>
      <c r="AY425" s="262" t="s">
        <v>235</v>
      </c>
    </row>
    <row r="426" s="12" customFormat="1">
      <c r="A426" s="12"/>
      <c r="B426" s="251"/>
      <c r="C426" s="252"/>
      <c r="D426" s="253" t="s">
        <v>241</v>
      </c>
      <c r="E426" s="254" t="s">
        <v>1</v>
      </c>
      <c r="F426" s="255" t="s">
        <v>1427</v>
      </c>
      <c r="G426" s="252"/>
      <c r="H426" s="256">
        <v>27.451000000000001</v>
      </c>
      <c r="I426" s="257"/>
      <c r="J426" s="252"/>
      <c r="K426" s="252"/>
      <c r="L426" s="258"/>
      <c r="M426" s="259"/>
      <c r="N426" s="260"/>
      <c r="O426" s="260"/>
      <c r="P426" s="260"/>
      <c r="Q426" s="260"/>
      <c r="R426" s="260"/>
      <c r="S426" s="260"/>
      <c r="T426" s="26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62" t="s">
        <v>241</v>
      </c>
      <c r="AU426" s="262" t="s">
        <v>87</v>
      </c>
      <c r="AV426" s="12" t="s">
        <v>89</v>
      </c>
      <c r="AW426" s="12" t="s">
        <v>36</v>
      </c>
      <c r="AX426" s="12" t="s">
        <v>80</v>
      </c>
      <c r="AY426" s="262" t="s">
        <v>235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1428</v>
      </c>
      <c r="G427" s="252"/>
      <c r="H427" s="256">
        <v>3.52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2" customFormat="1">
      <c r="A428" s="12"/>
      <c r="B428" s="251"/>
      <c r="C428" s="252"/>
      <c r="D428" s="253" t="s">
        <v>241</v>
      </c>
      <c r="E428" s="254" t="s">
        <v>1</v>
      </c>
      <c r="F428" s="255" t="s">
        <v>1429</v>
      </c>
      <c r="G428" s="252"/>
      <c r="H428" s="256">
        <v>3.7200000000000002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62" t="s">
        <v>241</v>
      </c>
      <c r="AU428" s="262" t="s">
        <v>87</v>
      </c>
      <c r="AV428" s="12" t="s">
        <v>89</v>
      </c>
      <c r="AW428" s="12" t="s">
        <v>36</v>
      </c>
      <c r="AX428" s="12" t="s">
        <v>80</v>
      </c>
      <c r="AY428" s="262" t="s">
        <v>235</v>
      </c>
    </row>
    <row r="429" s="12" customFormat="1">
      <c r="A429" s="12"/>
      <c r="B429" s="251"/>
      <c r="C429" s="252"/>
      <c r="D429" s="253" t="s">
        <v>241</v>
      </c>
      <c r="E429" s="254" t="s">
        <v>1</v>
      </c>
      <c r="F429" s="255" t="s">
        <v>1430</v>
      </c>
      <c r="G429" s="252"/>
      <c r="H429" s="256">
        <v>22.228000000000002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62" t="s">
        <v>241</v>
      </c>
      <c r="AU429" s="262" t="s">
        <v>87</v>
      </c>
      <c r="AV429" s="12" t="s">
        <v>89</v>
      </c>
      <c r="AW429" s="12" t="s">
        <v>36</v>
      </c>
      <c r="AX429" s="12" t="s">
        <v>80</v>
      </c>
      <c r="AY429" s="262" t="s">
        <v>235</v>
      </c>
    </row>
    <row r="430" s="13" customFormat="1">
      <c r="A430" s="13"/>
      <c r="B430" s="263"/>
      <c r="C430" s="264"/>
      <c r="D430" s="253" t="s">
        <v>241</v>
      </c>
      <c r="E430" s="265" t="s">
        <v>1</v>
      </c>
      <c r="F430" s="266" t="s">
        <v>243</v>
      </c>
      <c r="G430" s="264"/>
      <c r="H430" s="267">
        <v>304.75600000000003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3" t="s">
        <v>241</v>
      </c>
      <c r="AU430" s="273" t="s">
        <v>87</v>
      </c>
      <c r="AV430" s="13" t="s">
        <v>240</v>
      </c>
      <c r="AW430" s="13" t="s">
        <v>36</v>
      </c>
      <c r="AX430" s="13" t="s">
        <v>87</v>
      </c>
      <c r="AY430" s="273" t="s">
        <v>235</v>
      </c>
    </row>
    <row r="431" s="2" customFormat="1" ht="16.5" customHeight="1">
      <c r="A431" s="38"/>
      <c r="B431" s="39"/>
      <c r="C431" s="237" t="s">
        <v>561</v>
      </c>
      <c r="D431" s="237" t="s">
        <v>236</v>
      </c>
      <c r="E431" s="238" t="s">
        <v>513</v>
      </c>
      <c r="F431" s="239" t="s">
        <v>514</v>
      </c>
      <c r="G431" s="240" t="s">
        <v>313</v>
      </c>
      <c r="H431" s="241">
        <v>325.68000000000001</v>
      </c>
      <c r="I431" s="242"/>
      <c r="J431" s="243">
        <f>ROUND(I431*H431,2)</f>
        <v>0</v>
      </c>
      <c r="K431" s="244"/>
      <c r="L431" s="44"/>
      <c r="M431" s="245" t="s">
        <v>1</v>
      </c>
      <c r="N431" s="246" t="s">
        <v>45</v>
      </c>
      <c r="O431" s="91"/>
      <c r="P431" s="247">
        <f>O431*H431</f>
        <v>0</v>
      </c>
      <c r="Q431" s="247">
        <v>0.00032000000000000003</v>
      </c>
      <c r="R431" s="247">
        <f>Q431*H431</f>
        <v>0.10421760000000001</v>
      </c>
      <c r="S431" s="247">
        <v>0</v>
      </c>
      <c r="T431" s="24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9" t="s">
        <v>280</v>
      </c>
      <c r="AT431" s="249" t="s">
        <v>236</v>
      </c>
      <c r="AU431" s="249" t="s">
        <v>87</v>
      </c>
      <c r="AY431" s="17" t="s">
        <v>235</v>
      </c>
      <c r="BE431" s="250">
        <f>IF(N431="základní",J431,0)</f>
        <v>0</v>
      </c>
      <c r="BF431" s="250">
        <f>IF(N431="snížená",J431,0)</f>
        <v>0</v>
      </c>
      <c r="BG431" s="250">
        <f>IF(N431="zákl. přenesená",J431,0)</f>
        <v>0</v>
      </c>
      <c r="BH431" s="250">
        <f>IF(N431="sníž. přenesená",J431,0)</f>
        <v>0</v>
      </c>
      <c r="BI431" s="250">
        <f>IF(N431="nulová",J431,0)</f>
        <v>0</v>
      </c>
      <c r="BJ431" s="17" t="s">
        <v>87</v>
      </c>
      <c r="BK431" s="250">
        <f>ROUND(I431*H431,2)</f>
        <v>0</v>
      </c>
      <c r="BL431" s="17" t="s">
        <v>280</v>
      </c>
      <c r="BM431" s="249" t="s">
        <v>564</v>
      </c>
    </row>
    <row r="432" s="12" customFormat="1">
      <c r="A432" s="12"/>
      <c r="B432" s="251"/>
      <c r="C432" s="252"/>
      <c r="D432" s="253" t="s">
        <v>241</v>
      </c>
      <c r="E432" s="254" t="s">
        <v>1</v>
      </c>
      <c r="F432" s="255" t="s">
        <v>1431</v>
      </c>
      <c r="G432" s="252"/>
      <c r="H432" s="256">
        <v>325.68000000000001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62" t="s">
        <v>241</v>
      </c>
      <c r="AU432" s="262" t="s">
        <v>87</v>
      </c>
      <c r="AV432" s="12" t="s">
        <v>89</v>
      </c>
      <c r="AW432" s="12" t="s">
        <v>36</v>
      </c>
      <c r="AX432" s="12" t="s">
        <v>80</v>
      </c>
      <c r="AY432" s="262" t="s">
        <v>235</v>
      </c>
    </row>
    <row r="433" s="13" customFormat="1">
      <c r="A433" s="13"/>
      <c r="B433" s="263"/>
      <c r="C433" s="264"/>
      <c r="D433" s="253" t="s">
        <v>241</v>
      </c>
      <c r="E433" s="265" t="s">
        <v>1</v>
      </c>
      <c r="F433" s="266" t="s">
        <v>243</v>
      </c>
      <c r="G433" s="264"/>
      <c r="H433" s="267">
        <v>325.68000000000001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3" t="s">
        <v>241</v>
      </c>
      <c r="AU433" s="273" t="s">
        <v>87</v>
      </c>
      <c r="AV433" s="13" t="s">
        <v>240</v>
      </c>
      <c r="AW433" s="13" t="s">
        <v>36</v>
      </c>
      <c r="AX433" s="13" t="s">
        <v>87</v>
      </c>
      <c r="AY433" s="273" t="s">
        <v>235</v>
      </c>
    </row>
    <row r="434" s="2" customFormat="1" ht="16.5" customHeight="1">
      <c r="A434" s="38"/>
      <c r="B434" s="39"/>
      <c r="C434" s="237" t="s">
        <v>408</v>
      </c>
      <c r="D434" s="237" t="s">
        <v>236</v>
      </c>
      <c r="E434" s="238" t="s">
        <v>517</v>
      </c>
      <c r="F434" s="239" t="s">
        <v>518</v>
      </c>
      <c r="G434" s="240" t="s">
        <v>246</v>
      </c>
      <c r="H434" s="241">
        <v>1.226</v>
      </c>
      <c r="I434" s="242"/>
      <c r="J434" s="243">
        <f>ROUND(I434*H434,2)</f>
        <v>0</v>
      </c>
      <c r="K434" s="244"/>
      <c r="L434" s="44"/>
      <c r="M434" s="245" t="s">
        <v>1</v>
      </c>
      <c r="N434" s="246" t="s">
        <v>45</v>
      </c>
      <c r="O434" s="91"/>
      <c r="P434" s="247">
        <f>O434*H434</f>
        <v>0</v>
      </c>
      <c r="Q434" s="247">
        <v>0</v>
      </c>
      <c r="R434" s="247">
        <f>Q434*H434</f>
        <v>0</v>
      </c>
      <c r="S434" s="247">
        <v>0</v>
      </c>
      <c r="T434" s="24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9" t="s">
        <v>280</v>
      </c>
      <c r="AT434" s="249" t="s">
        <v>236</v>
      </c>
      <c r="AU434" s="249" t="s">
        <v>87</v>
      </c>
      <c r="AY434" s="17" t="s">
        <v>235</v>
      </c>
      <c r="BE434" s="250">
        <f>IF(N434="základní",J434,0)</f>
        <v>0</v>
      </c>
      <c r="BF434" s="250">
        <f>IF(N434="snížená",J434,0)</f>
        <v>0</v>
      </c>
      <c r="BG434" s="250">
        <f>IF(N434="zákl. přenesená",J434,0)</f>
        <v>0</v>
      </c>
      <c r="BH434" s="250">
        <f>IF(N434="sníž. přenesená",J434,0)</f>
        <v>0</v>
      </c>
      <c r="BI434" s="250">
        <f>IF(N434="nulová",J434,0)</f>
        <v>0</v>
      </c>
      <c r="BJ434" s="17" t="s">
        <v>87</v>
      </c>
      <c r="BK434" s="250">
        <f>ROUND(I434*H434,2)</f>
        <v>0</v>
      </c>
      <c r="BL434" s="17" t="s">
        <v>280</v>
      </c>
      <c r="BM434" s="249" t="s">
        <v>568</v>
      </c>
    </row>
    <row r="435" s="11" customFormat="1" ht="25.92" customHeight="1">
      <c r="A435" s="11"/>
      <c r="B435" s="223"/>
      <c r="C435" s="224"/>
      <c r="D435" s="225" t="s">
        <v>79</v>
      </c>
      <c r="E435" s="226" t="s">
        <v>520</v>
      </c>
      <c r="F435" s="226" t="s">
        <v>521</v>
      </c>
      <c r="G435" s="224"/>
      <c r="H435" s="224"/>
      <c r="I435" s="227"/>
      <c r="J435" s="228">
        <f>BK435</f>
        <v>0</v>
      </c>
      <c r="K435" s="224"/>
      <c r="L435" s="229"/>
      <c r="M435" s="230"/>
      <c r="N435" s="231"/>
      <c r="O435" s="231"/>
      <c r="P435" s="232">
        <f>SUM(P436:P461)</f>
        <v>0</v>
      </c>
      <c r="Q435" s="231"/>
      <c r="R435" s="232">
        <f>SUM(R436:R461)</f>
        <v>1.0630989999999998</v>
      </c>
      <c r="S435" s="231"/>
      <c r="T435" s="233">
        <f>SUM(T436:T461)</f>
        <v>0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R435" s="234" t="s">
        <v>89</v>
      </c>
      <c r="AT435" s="235" t="s">
        <v>79</v>
      </c>
      <c r="AU435" s="235" t="s">
        <v>80</v>
      </c>
      <c r="AY435" s="234" t="s">
        <v>235</v>
      </c>
      <c r="BK435" s="236">
        <f>SUM(BK436:BK461)</f>
        <v>0</v>
      </c>
    </row>
    <row r="436" s="2" customFormat="1" ht="16.5" customHeight="1">
      <c r="A436" s="38"/>
      <c r="B436" s="39"/>
      <c r="C436" s="237" t="s">
        <v>569</v>
      </c>
      <c r="D436" s="237" t="s">
        <v>236</v>
      </c>
      <c r="E436" s="238" t="s">
        <v>522</v>
      </c>
      <c r="F436" s="239" t="s">
        <v>523</v>
      </c>
      <c r="G436" s="240" t="s">
        <v>265</v>
      </c>
      <c r="H436" s="241">
        <v>240.19999999999999</v>
      </c>
      <c r="I436" s="242"/>
      <c r="J436" s="243">
        <f>ROUND(I436*H436,2)</f>
        <v>0</v>
      </c>
      <c r="K436" s="244"/>
      <c r="L436" s="44"/>
      <c r="M436" s="245" t="s">
        <v>1</v>
      </c>
      <c r="N436" s="246" t="s">
        <v>45</v>
      </c>
      <c r="O436" s="91"/>
      <c r="P436" s="247">
        <f>O436*H436</f>
        <v>0</v>
      </c>
      <c r="Q436" s="247">
        <v>0</v>
      </c>
      <c r="R436" s="247">
        <f>Q436*H436</f>
        <v>0</v>
      </c>
      <c r="S436" s="247">
        <v>0</v>
      </c>
      <c r="T436" s="24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9" t="s">
        <v>280</v>
      </c>
      <c r="AT436" s="249" t="s">
        <v>236</v>
      </c>
      <c r="AU436" s="249" t="s">
        <v>87</v>
      </c>
      <c r="AY436" s="17" t="s">
        <v>235</v>
      </c>
      <c r="BE436" s="250">
        <f>IF(N436="základní",J436,0)</f>
        <v>0</v>
      </c>
      <c r="BF436" s="250">
        <f>IF(N436="snížená",J436,0)</f>
        <v>0</v>
      </c>
      <c r="BG436" s="250">
        <f>IF(N436="zákl. přenesená",J436,0)</f>
        <v>0</v>
      </c>
      <c r="BH436" s="250">
        <f>IF(N436="sníž. přenesená",J436,0)</f>
        <v>0</v>
      </c>
      <c r="BI436" s="250">
        <f>IF(N436="nulová",J436,0)</f>
        <v>0</v>
      </c>
      <c r="BJ436" s="17" t="s">
        <v>87</v>
      </c>
      <c r="BK436" s="250">
        <f>ROUND(I436*H436,2)</f>
        <v>0</v>
      </c>
      <c r="BL436" s="17" t="s">
        <v>280</v>
      </c>
      <c r="BM436" s="249" t="s">
        <v>572</v>
      </c>
    </row>
    <row r="437" s="2" customFormat="1">
      <c r="A437" s="38"/>
      <c r="B437" s="39"/>
      <c r="C437" s="40"/>
      <c r="D437" s="253" t="s">
        <v>248</v>
      </c>
      <c r="E437" s="40"/>
      <c r="F437" s="274" t="s">
        <v>525</v>
      </c>
      <c r="G437" s="40"/>
      <c r="H437" s="40"/>
      <c r="I437" s="155"/>
      <c r="J437" s="40"/>
      <c r="K437" s="40"/>
      <c r="L437" s="44"/>
      <c r="M437" s="275"/>
      <c r="N437" s="276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248</v>
      </c>
      <c r="AU437" s="17" t="s">
        <v>87</v>
      </c>
    </row>
    <row r="438" s="12" customFormat="1">
      <c r="A438" s="12"/>
      <c r="B438" s="251"/>
      <c r="C438" s="252"/>
      <c r="D438" s="253" t="s">
        <v>241</v>
      </c>
      <c r="E438" s="254" t="s">
        <v>1</v>
      </c>
      <c r="F438" s="255" t="s">
        <v>1368</v>
      </c>
      <c r="G438" s="252"/>
      <c r="H438" s="256">
        <v>160.81</v>
      </c>
      <c r="I438" s="257"/>
      <c r="J438" s="252"/>
      <c r="K438" s="252"/>
      <c r="L438" s="258"/>
      <c r="M438" s="259"/>
      <c r="N438" s="260"/>
      <c r="O438" s="260"/>
      <c r="P438" s="260"/>
      <c r="Q438" s="260"/>
      <c r="R438" s="260"/>
      <c r="S438" s="260"/>
      <c r="T438" s="26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62" t="s">
        <v>241</v>
      </c>
      <c r="AU438" s="262" t="s">
        <v>87</v>
      </c>
      <c r="AV438" s="12" t="s">
        <v>89</v>
      </c>
      <c r="AW438" s="12" t="s">
        <v>36</v>
      </c>
      <c r="AX438" s="12" t="s">
        <v>80</v>
      </c>
      <c r="AY438" s="262" t="s">
        <v>235</v>
      </c>
    </row>
    <row r="439" s="12" customFormat="1">
      <c r="A439" s="12"/>
      <c r="B439" s="251"/>
      <c r="C439" s="252"/>
      <c r="D439" s="253" t="s">
        <v>241</v>
      </c>
      <c r="E439" s="254" t="s">
        <v>1</v>
      </c>
      <c r="F439" s="255" t="s">
        <v>1369</v>
      </c>
      <c r="G439" s="252"/>
      <c r="H439" s="256">
        <v>79.390000000000001</v>
      </c>
      <c r="I439" s="257"/>
      <c r="J439" s="252"/>
      <c r="K439" s="252"/>
      <c r="L439" s="258"/>
      <c r="M439" s="259"/>
      <c r="N439" s="260"/>
      <c r="O439" s="260"/>
      <c r="P439" s="260"/>
      <c r="Q439" s="260"/>
      <c r="R439" s="260"/>
      <c r="S439" s="260"/>
      <c r="T439" s="26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62" t="s">
        <v>241</v>
      </c>
      <c r="AU439" s="262" t="s">
        <v>87</v>
      </c>
      <c r="AV439" s="12" t="s">
        <v>89</v>
      </c>
      <c r="AW439" s="12" t="s">
        <v>36</v>
      </c>
      <c r="AX439" s="12" t="s">
        <v>80</v>
      </c>
      <c r="AY439" s="262" t="s">
        <v>235</v>
      </c>
    </row>
    <row r="440" s="13" customFormat="1">
      <c r="A440" s="13"/>
      <c r="B440" s="263"/>
      <c r="C440" s="264"/>
      <c r="D440" s="253" t="s">
        <v>241</v>
      </c>
      <c r="E440" s="265" t="s">
        <v>1</v>
      </c>
      <c r="F440" s="266" t="s">
        <v>243</v>
      </c>
      <c r="G440" s="264"/>
      <c r="H440" s="267">
        <v>240.19999999999999</v>
      </c>
      <c r="I440" s="268"/>
      <c r="J440" s="264"/>
      <c r="K440" s="264"/>
      <c r="L440" s="269"/>
      <c r="M440" s="270"/>
      <c r="N440" s="271"/>
      <c r="O440" s="271"/>
      <c r="P440" s="271"/>
      <c r="Q440" s="271"/>
      <c r="R440" s="271"/>
      <c r="S440" s="271"/>
      <c r="T440" s="27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3" t="s">
        <v>241</v>
      </c>
      <c r="AU440" s="273" t="s">
        <v>87</v>
      </c>
      <c r="AV440" s="13" t="s">
        <v>240</v>
      </c>
      <c r="AW440" s="13" t="s">
        <v>36</v>
      </c>
      <c r="AX440" s="13" t="s">
        <v>87</v>
      </c>
      <c r="AY440" s="273" t="s">
        <v>235</v>
      </c>
    </row>
    <row r="441" s="2" customFormat="1" ht="16.5" customHeight="1">
      <c r="A441" s="38"/>
      <c r="B441" s="39"/>
      <c r="C441" s="237" t="s">
        <v>416</v>
      </c>
      <c r="D441" s="237" t="s">
        <v>236</v>
      </c>
      <c r="E441" s="238" t="s">
        <v>1432</v>
      </c>
      <c r="F441" s="239" t="s">
        <v>535</v>
      </c>
      <c r="G441" s="240" t="s">
        <v>265</v>
      </c>
      <c r="H441" s="241">
        <v>240.19999999999999</v>
      </c>
      <c r="I441" s="242"/>
      <c r="J441" s="243">
        <f>ROUND(I441*H441,2)</f>
        <v>0</v>
      </c>
      <c r="K441" s="244"/>
      <c r="L441" s="44"/>
      <c r="M441" s="245" t="s">
        <v>1</v>
      </c>
      <c r="N441" s="246" t="s">
        <v>45</v>
      </c>
      <c r="O441" s="91"/>
      <c r="P441" s="247">
        <f>O441*H441</f>
        <v>0</v>
      </c>
      <c r="Q441" s="247">
        <v>0</v>
      </c>
      <c r="R441" s="247">
        <f>Q441*H441</f>
        <v>0</v>
      </c>
      <c r="S441" s="247">
        <v>0</v>
      </c>
      <c r="T441" s="24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9" t="s">
        <v>280</v>
      </c>
      <c r="AT441" s="249" t="s">
        <v>236</v>
      </c>
      <c r="AU441" s="249" t="s">
        <v>87</v>
      </c>
      <c r="AY441" s="17" t="s">
        <v>235</v>
      </c>
      <c r="BE441" s="250">
        <f>IF(N441="základní",J441,0)</f>
        <v>0</v>
      </c>
      <c r="BF441" s="250">
        <f>IF(N441="snížená",J441,0)</f>
        <v>0</v>
      </c>
      <c r="BG441" s="250">
        <f>IF(N441="zákl. přenesená",J441,0)</f>
        <v>0</v>
      </c>
      <c r="BH441" s="250">
        <f>IF(N441="sníž. přenesená",J441,0)</f>
        <v>0</v>
      </c>
      <c r="BI441" s="250">
        <f>IF(N441="nulová",J441,0)</f>
        <v>0</v>
      </c>
      <c r="BJ441" s="17" t="s">
        <v>87</v>
      </c>
      <c r="BK441" s="250">
        <f>ROUND(I441*H441,2)</f>
        <v>0</v>
      </c>
      <c r="BL441" s="17" t="s">
        <v>280</v>
      </c>
      <c r="BM441" s="249" t="s">
        <v>576</v>
      </c>
    </row>
    <row r="442" s="12" customFormat="1">
      <c r="A442" s="12"/>
      <c r="B442" s="251"/>
      <c r="C442" s="252"/>
      <c r="D442" s="253" t="s">
        <v>241</v>
      </c>
      <c r="E442" s="254" t="s">
        <v>1</v>
      </c>
      <c r="F442" s="255" t="s">
        <v>1368</v>
      </c>
      <c r="G442" s="252"/>
      <c r="H442" s="256">
        <v>160.81</v>
      </c>
      <c r="I442" s="257"/>
      <c r="J442" s="252"/>
      <c r="K442" s="252"/>
      <c r="L442" s="258"/>
      <c r="M442" s="259"/>
      <c r="N442" s="260"/>
      <c r="O442" s="260"/>
      <c r="P442" s="260"/>
      <c r="Q442" s="260"/>
      <c r="R442" s="260"/>
      <c r="S442" s="260"/>
      <c r="T442" s="26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62" t="s">
        <v>241</v>
      </c>
      <c r="AU442" s="262" t="s">
        <v>87</v>
      </c>
      <c r="AV442" s="12" t="s">
        <v>89</v>
      </c>
      <c r="AW442" s="12" t="s">
        <v>36</v>
      </c>
      <c r="AX442" s="12" t="s">
        <v>80</v>
      </c>
      <c r="AY442" s="262" t="s">
        <v>235</v>
      </c>
    </row>
    <row r="443" s="12" customFormat="1">
      <c r="A443" s="12"/>
      <c r="B443" s="251"/>
      <c r="C443" s="252"/>
      <c r="D443" s="253" t="s">
        <v>241</v>
      </c>
      <c r="E443" s="254" t="s">
        <v>1</v>
      </c>
      <c r="F443" s="255" t="s">
        <v>1369</v>
      </c>
      <c r="G443" s="252"/>
      <c r="H443" s="256">
        <v>79.390000000000001</v>
      </c>
      <c r="I443" s="257"/>
      <c r="J443" s="252"/>
      <c r="K443" s="252"/>
      <c r="L443" s="258"/>
      <c r="M443" s="259"/>
      <c r="N443" s="260"/>
      <c r="O443" s="260"/>
      <c r="P443" s="260"/>
      <c r="Q443" s="260"/>
      <c r="R443" s="260"/>
      <c r="S443" s="260"/>
      <c r="T443" s="26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62" t="s">
        <v>241</v>
      </c>
      <c r="AU443" s="262" t="s">
        <v>87</v>
      </c>
      <c r="AV443" s="12" t="s">
        <v>89</v>
      </c>
      <c r="AW443" s="12" t="s">
        <v>36</v>
      </c>
      <c r="AX443" s="12" t="s">
        <v>80</v>
      </c>
      <c r="AY443" s="262" t="s">
        <v>235</v>
      </c>
    </row>
    <row r="444" s="13" customFormat="1">
      <c r="A444" s="13"/>
      <c r="B444" s="263"/>
      <c r="C444" s="264"/>
      <c r="D444" s="253" t="s">
        <v>241</v>
      </c>
      <c r="E444" s="265" t="s">
        <v>1</v>
      </c>
      <c r="F444" s="266" t="s">
        <v>243</v>
      </c>
      <c r="G444" s="264"/>
      <c r="H444" s="267">
        <v>240.19999999999999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3" t="s">
        <v>241</v>
      </c>
      <c r="AU444" s="273" t="s">
        <v>87</v>
      </c>
      <c r="AV444" s="13" t="s">
        <v>240</v>
      </c>
      <c r="AW444" s="13" t="s">
        <v>36</v>
      </c>
      <c r="AX444" s="13" t="s">
        <v>87</v>
      </c>
      <c r="AY444" s="273" t="s">
        <v>235</v>
      </c>
    </row>
    <row r="445" s="2" customFormat="1" ht="16.5" customHeight="1">
      <c r="A445" s="38"/>
      <c r="B445" s="39"/>
      <c r="C445" s="237" t="s">
        <v>578</v>
      </c>
      <c r="D445" s="237" t="s">
        <v>236</v>
      </c>
      <c r="E445" s="238" t="s">
        <v>542</v>
      </c>
      <c r="F445" s="239" t="s">
        <v>543</v>
      </c>
      <c r="G445" s="240" t="s">
        <v>265</v>
      </c>
      <c r="H445" s="241">
        <v>344.13</v>
      </c>
      <c r="I445" s="242"/>
      <c r="J445" s="243">
        <f>ROUND(I445*H445,2)</f>
        <v>0</v>
      </c>
      <c r="K445" s="244"/>
      <c r="L445" s="44"/>
      <c r="M445" s="245" t="s">
        <v>1</v>
      </c>
      <c r="N445" s="246" t="s">
        <v>45</v>
      </c>
      <c r="O445" s="91"/>
      <c r="P445" s="247">
        <f>O445*H445</f>
        <v>0</v>
      </c>
      <c r="Q445" s="247">
        <v>0</v>
      </c>
      <c r="R445" s="247">
        <f>Q445*H445</f>
        <v>0</v>
      </c>
      <c r="S445" s="247">
        <v>0</v>
      </c>
      <c r="T445" s="24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9" t="s">
        <v>280</v>
      </c>
      <c r="AT445" s="249" t="s">
        <v>236</v>
      </c>
      <c r="AU445" s="249" t="s">
        <v>87</v>
      </c>
      <c r="AY445" s="17" t="s">
        <v>235</v>
      </c>
      <c r="BE445" s="250">
        <f>IF(N445="základní",J445,0)</f>
        <v>0</v>
      </c>
      <c r="BF445" s="250">
        <f>IF(N445="snížená",J445,0)</f>
        <v>0</v>
      </c>
      <c r="BG445" s="250">
        <f>IF(N445="zákl. přenesená",J445,0)</f>
        <v>0</v>
      </c>
      <c r="BH445" s="250">
        <f>IF(N445="sníž. přenesená",J445,0)</f>
        <v>0</v>
      </c>
      <c r="BI445" s="250">
        <f>IF(N445="nulová",J445,0)</f>
        <v>0</v>
      </c>
      <c r="BJ445" s="17" t="s">
        <v>87</v>
      </c>
      <c r="BK445" s="250">
        <f>ROUND(I445*H445,2)</f>
        <v>0</v>
      </c>
      <c r="BL445" s="17" t="s">
        <v>280</v>
      </c>
      <c r="BM445" s="249" t="s">
        <v>581</v>
      </c>
    </row>
    <row r="446" s="2" customFormat="1">
      <c r="A446" s="38"/>
      <c r="B446" s="39"/>
      <c r="C446" s="40"/>
      <c r="D446" s="253" t="s">
        <v>248</v>
      </c>
      <c r="E446" s="40"/>
      <c r="F446" s="274" t="s">
        <v>545</v>
      </c>
      <c r="G446" s="40"/>
      <c r="H446" s="40"/>
      <c r="I446" s="155"/>
      <c r="J446" s="40"/>
      <c r="K446" s="40"/>
      <c r="L446" s="44"/>
      <c r="M446" s="275"/>
      <c r="N446" s="276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248</v>
      </c>
      <c r="AU446" s="17" t="s">
        <v>87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1433</v>
      </c>
      <c r="G447" s="252"/>
      <c r="H447" s="256">
        <v>193.37000000000001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1434</v>
      </c>
      <c r="G448" s="252"/>
      <c r="H448" s="256">
        <v>150.75999999999999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3" customFormat="1">
      <c r="A449" s="13"/>
      <c r="B449" s="263"/>
      <c r="C449" s="264"/>
      <c r="D449" s="253" t="s">
        <v>241</v>
      </c>
      <c r="E449" s="265" t="s">
        <v>1</v>
      </c>
      <c r="F449" s="266" t="s">
        <v>243</v>
      </c>
      <c r="G449" s="264"/>
      <c r="H449" s="267">
        <v>344.13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3" t="s">
        <v>241</v>
      </c>
      <c r="AU449" s="273" t="s">
        <v>87</v>
      </c>
      <c r="AV449" s="13" t="s">
        <v>240</v>
      </c>
      <c r="AW449" s="13" t="s">
        <v>36</v>
      </c>
      <c r="AX449" s="13" t="s">
        <v>87</v>
      </c>
      <c r="AY449" s="273" t="s">
        <v>235</v>
      </c>
    </row>
    <row r="450" s="2" customFormat="1" ht="16.5" customHeight="1">
      <c r="A450" s="38"/>
      <c r="B450" s="39"/>
      <c r="C450" s="237" t="s">
        <v>422</v>
      </c>
      <c r="D450" s="237" t="s">
        <v>236</v>
      </c>
      <c r="E450" s="238" t="s">
        <v>1435</v>
      </c>
      <c r="F450" s="239" t="s">
        <v>1436</v>
      </c>
      <c r="G450" s="240" t="s">
        <v>265</v>
      </c>
      <c r="H450" s="241">
        <v>240.19999999999999</v>
      </c>
      <c r="I450" s="242"/>
      <c r="J450" s="243">
        <f>ROUND(I450*H450,2)</f>
        <v>0</v>
      </c>
      <c r="K450" s="244"/>
      <c r="L450" s="44"/>
      <c r="M450" s="245" t="s">
        <v>1</v>
      </c>
      <c r="N450" s="246" t="s">
        <v>45</v>
      </c>
      <c r="O450" s="91"/>
      <c r="P450" s="247">
        <f>O450*H450</f>
        <v>0</v>
      </c>
      <c r="Q450" s="247">
        <v>0.00264</v>
      </c>
      <c r="R450" s="247">
        <f>Q450*H450</f>
        <v>0.63412799999999991</v>
      </c>
      <c r="S450" s="247">
        <v>0</v>
      </c>
      <c r="T450" s="24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9" t="s">
        <v>280</v>
      </c>
      <c r="AT450" s="249" t="s">
        <v>236</v>
      </c>
      <c r="AU450" s="249" t="s">
        <v>87</v>
      </c>
      <c r="AY450" s="17" t="s">
        <v>235</v>
      </c>
      <c r="BE450" s="250">
        <f>IF(N450="základní",J450,0)</f>
        <v>0</v>
      </c>
      <c r="BF450" s="250">
        <f>IF(N450="snížená",J450,0)</f>
        <v>0</v>
      </c>
      <c r="BG450" s="250">
        <f>IF(N450="zákl. přenesená",J450,0)</f>
        <v>0</v>
      </c>
      <c r="BH450" s="250">
        <f>IF(N450="sníž. přenesená",J450,0)</f>
        <v>0</v>
      </c>
      <c r="BI450" s="250">
        <f>IF(N450="nulová",J450,0)</f>
        <v>0</v>
      </c>
      <c r="BJ450" s="17" t="s">
        <v>87</v>
      </c>
      <c r="BK450" s="250">
        <f>ROUND(I450*H450,2)</f>
        <v>0</v>
      </c>
      <c r="BL450" s="17" t="s">
        <v>280</v>
      </c>
      <c r="BM450" s="249" t="s">
        <v>585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1368</v>
      </c>
      <c r="G451" s="252"/>
      <c r="H451" s="256">
        <v>160.81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2" customFormat="1">
      <c r="A452" s="12"/>
      <c r="B452" s="251"/>
      <c r="C452" s="252"/>
      <c r="D452" s="253" t="s">
        <v>241</v>
      </c>
      <c r="E452" s="254" t="s">
        <v>1</v>
      </c>
      <c r="F452" s="255" t="s">
        <v>1369</v>
      </c>
      <c r="G452" s="252"/>
      <c r="H452" s="256">
        <v>79.390000000000001</v>
      </c>
      <c r="I452" s="257"/>
      <c r="J452" s="252"/>
      <c r="K452" s="252"/>
      <c r="L452" s="258"/>
      <c r="M452" s="259"/>
      <c r="N452" s="260"/>
      <c r="O452" s="260"/>
      <c r="P452" s="260"/>
      <c r="Q452" s="260"/>
      <c r="R452" s="260"/>
      <c r="S452" s="260"/>
      <c r="T452" s="26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62" t="s">
        <v>241</v>
      </c>
      <c r="AU452" s="262" t="s">
        <v>87</v>
      </c>
      <c r="AV452" s="12" t="s">
        <v>89</v>
      </c>
      <c r="AW452" s="12" t="s">
        <v>36</v>
      </c>
      <c r="AX452" s="12" t="s">
        <v>80</v>
      </c>
      <c r="AY452" s="262" t="s">
        <v>235</v>
      </c>
    </row>
    <row r="453" s="13" customFormat="1">
      <c r="A453" s="13"/>
      <c r="B453" s="263"/>
      <c r="C453" s="264"/>
      <c r="D453" s="253" t="s">
        <v>241</v>
      </c>
      <c r="E453" s="265" t="s">
        <v>1</v>
      </c>
      <c r="F453" s="266" t="s">
        <v>243</v>
      </c>
      <c r="G453" s="264"/>
      <c r="H453" s="267">
        <v>240.19999999999999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3" t="s">
        <v>241</v>
      </c>
      <c r="AU453" s="273" t="s">
        <v>87</v>
      </c>
      <c r="AV453" s="13" t="s">
        <v>240</v>
      </c>
      <c r="AW453" s="13" t="s">
        <v>36</v>
      </c>
      <c r="AX453" s="13" t="s">
        <v>87</v>
      </c>
      <c r="AY453" s="273" t="s">
        <v>235</v>
      </c>
    </row>
    <row r="454" s="2" customFormat="1" ht="16.5" customHeight="1">
      <c r="A454" s="38"/>
      <c r="B454" s="39"/>
      <c r="C454" s="237" t="s">
        <v>587</v>
      </c>
      <c r="D454" s="237" t="s">
        <v>236</v>
      </c>
      <c r="E454" s="238" t="s">
        <v>1437</v>
      </c>
      <c r="F454" s="239" t="s">
        <v>1438</v>
      </c>
      <c r="G454" s="240" t="s">
        <v>239</v>
      </c>
      <c r="H454" s="241">
        <v>3.2029999999999998</v>
      </c>
      <c r="I454" s="242"/>
      <c r="J454" s="243">
        <f>ROUND(I454*H454,2)</f>
        <v>0</v>
      </c>
      <c r="K454" s="244"/>
      <c r="L454" s="44"/>
      <c r="M454" s="245" t="s">
        <v>1</v>
      </c>
      <c r="N454" s="246" t="s">
        <v>45</v>
      </c>
      <c r="O454" s="91"/>
      <c r="P454" s="247">
        <f>O454*H454</f>
        <v>0</v>
      </c>
      <c r="Q454" s="247">
        <v>0.0050000000000000001</v>
      </c>
      <c r="R454" s="247">
        <f>Q454*H454</f>
        <v>0.016014999999999998</v>
      </c>
      <c r="S454" s="247">
        <v>0</v>
      </c>
      <c r="T454" s="24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9" t="s">
        <v>280</v>
      </c>
      <c r="AT454" s="249" t="s">
        <v>236</v>
      </c>
      <c r="AU454" s="249" t="s">
        <v>87</v>
      </c>
      <c r="AY454" s="17" t="s">
        <v>235</v>
      </c>
      <c r="BE454" s="250">
        <f>IF(N454="základní",J454,0)</f>
        <v>0</v>
      </c>
      <c r="BF454" s="250">
        <f>IF(N454="snížená",J454,0)</f>
        <v>0</v>
      </c>
      <c r="BG454" s="250">
        <f>IF(N454="zákl. přenesená",J454,0)</f>
        <v>0</v>
      </c>
      <c r="BH454" s="250">
        <f>IF(N454="sníž. přenesená",J454,0)</f>
        <v>0</v>
      </c>
      <c r="BI454" s="250">
        <f>IF(N454="nulová",J454,0)</f>
        <v>0</v>
      </c>
      <c r="BJ454" s="17" t="s">
        <v>87</v>
      </c>
      <c r="BK454" s="250">
        <f>ROUND(I454*H454,2)</f>
        <v>0</v>
      </c>
      <c r="BL454" s="17" t="s">
        <v>280</v>
      </c>
      <c r="BM454" s="249" t="s">
        <v>590</v>
      </c>
    </row>
    <row r="455" s="12" customFormat="1">
      <c r="A455" s="12"/>
      <c r="B455" s="251"/>
      <c r="C455" s="252"/>
      <c r="D455" s="253" t="s">
        <v>241</v>
      </c>
      <c r="E455" s="254" t="s">
        <v>1</v>
      </c>
      <c r="F455" s="255" t="s">
        <v>1439</v>
      </c>
      <c r="G455" s="252"/>
      <c r="H455" s="256">
        <v>3.2029999999999998</v>
      </c>
      <c r="I455" s="257"/>
      <c r="J455" s="252"/>
      <c r="K455" s="252"/>
      <c r="L455" s="258"/>
      <c r="M455" s="259"/>
      <c r="N455" s="260"/>
      <c r="O455" s="260"/>
      <c r="P455" s="260"/>
      <c r="Q455" s="260"/>
      <c r="R455" s="260"/>
      <c r="S455" s="260"/>
      <c r="T455" s="261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T455" s="262" t="s">
        <v>241</v>
      </c>
      <c r="AU455" s="262" t="s">
        <v>87</v>
      </c>
      <c r="AV455" s="12" t="s">
        <v>89</v>
      </c>
      <c r="AW455" s="12" t="s">
        <v>36</v>
      </c>
      <c r="AX455" s="12" t="s">
        <v>80</v>
      </c>
      <c r="AY455" s="262" t="s">
        <v>235</v>
      </c>
    </row>
    <row r="456" s="13" customFormat="1">
      <c r="A456" s="13"/>
      <c r="B456" s="263"/>
      <c r="C456" s="264"/>
      <c r="D456" s="253" t="s">
        <v>241</v>
      </c>
      <c r="E456" s="265" t="s">
        <v>1</v>
      </c>
      <c r="F456" s="266" t="s">
        <v>243</v>
      </c>
      <c r="G456" s="264"/>
      <c r="H456" s="267">
        <v>3.2029999999999998</v>
      </c>
      <c r="I456" s="268"/>
      <c r="J456" s="264"/>
      <c r="K456" s="264"/>
      <c r="L456" s="269"/>
      <c r="M456" s="270"/>
      <c r="N456" s="271"/>
      <c r="O456" s="271"/>
      <c r="P456" s="271"/>
      <c r="Q456" s="271"/>
      <c r="R456" s="271"/>
      <c r="S456" s="271"/>
      <c r="T456" s="27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3" t="s">
        <v>241</v>
      </c>
      <c r="AU456" s="273" t="s">
        <v>87</v>
      </c>
      <c r="AV456" s="13" t="s">
        <v>240</v>
      </c>
      <c r="AW456" s="13" t="s">
        <v>36</v>
      </c>
      <c r="AX456" s="13" t="s">
        <v>87</v>
      </c>
      <c r="AY456" s="273" t="s">
        <v>235</v>
      </c>
    </row>
    <row r="457" s="2" customFormat="1" ht="16.5" customHeight="1">
      <c r="A457" s="38"/>
      <c r="B457" s="39"/>
      <c r="C457" s="237" t="s">
        <v>429</v>
      </c>
      <c r="D457" s="237" t="s">
        <v>236</v>
      </c>
      <c r="E457" s="238" t="s">
        <v>547</v>
      </c>
      <c r="F457" s="239" t="s">
        <v>548</v>
      </c>
      <c r="G457" s="240" t="s">
        <v>265</v>
      </c>
      <c r="H457" s="241">
        <v>344.13</v>
      </c>
      <c r="I457" s="242"/>
      <c r="J457" s="243">
        <f>ROUND(I457*H457,2)</f>
        <v>0</v>
      </c>
      <c r="K457" s="244"/>
      <c r="L457" s="44"/>
      <c r="M457" s="245" t="s">
        <v>1</v>
      </c>
      <c r="N457" s="246" t="s">
        <v>45</v>
      </c>
      <c r="O457" s="91"/>
      <c r="P457" s="247">
        <f>O457*H457</f>
        <v>0</v>
      </c>
      <c r="Q457" s="247">
        <v>0.0011999999999999999</v>
      </c>
      <c r="R457" s="247">
        <f>Q457*H457</f>
        <v>0.41295599999999993</v>
      </c>
      <c r="S457" s="247">
        <v>0</v>
      </c>
      <c r="T457" s="24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9" t="s">
        <v>280</v>
      </c>
      <c r="AT457" s="249" t="s">
        <v>236</v>
      </c>
      <c r="AU457" s="249" t="s">
        <v>87</v>
      </c>
      <c r="AY457" s="17" t="s">
        <v>235</v>
      </c>
      <c r="BE457" s="250">
        <f>IF(N457="základní",J457,0)</f>
        <v>0</v>
      </c>
      <c r="BF457" s="250">
        <f>IF(N457="snížená",J457,0)</f>
        <v>0</v>
      </c>
      <c r="BG457" s="250">
        <f>IF(N457="zákl. přenesená",J457,0)</f>
        <v>0</v>
      </c>
      <c r="BH457" s="250">
        <f>IF(N457="sníž. přenesená",J457,0)</f>
        <v>0</v>
      </c>
      <c r="BI457" s="250">
        <f>IF(N457="nulová",J457,0)</f>
        <v>0</v>
      </c>
      <c r="BJ457" s="17" t="s">
        <v>87</v>
      </c>
      <c r="BK457" s="250">
        <f>ROUND(I457*H457,2)</f>
        <v>0</v>
      </c>
      <c r="BL457" s="17" t="s">
        <v>280</v>
      </c>
      <c r="BM457" s="249" t="s">
        <v>610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1433</v>
      </c>
      <c r="G458" s="252"/>
      <c r="H458" s="256">
        <v>193.37000000000001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2" customFormat="1">
      <c r="A459" s="12"/>
      <c r="B459" s="251"/>
      <c r="C459" s="252"/>
      <c r="D459" s="253" t="s">
        <v>241</v>
      </c>
      <c r="E459" s="254" t="s">
        <v>1</v>
      </c>
      <c r="F459" s="255" t="s">
        <v>1434</v>
      </c>
      <c r="G459" s="252"/>
      <c r="H459" s="256">
        <v>150.75999999999999</v>
      </c>
      <c r="I459" s="257"/>
      <c r="J459" s="252"/>
      <c r="K459" s="252"/>
      <c r="L459" s="258"/>
      <c r="M459" s="259"/>
      <c r="N459" s="260"/>
      <c r="O459" s="260"/>
      <c r="P459" s="260"/>
      <c r="Q459" s="260"/>
      <c r="R459" s="260"/>
      <c r="S459" s="260"/>
      <c r="T459" s="261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T459" s="262" t="s">
        <v>241</v>
      </c>
      <c r="AU459" s="262" t="s">
        <v>87</v>
      </c>
      <c r="AV459" s="12" t="s">
        <v>89</v>
      </c>
      <c r="AW459" s="12" t="s">
        <v>36</v>
      </c>
      <c r="AX459" s="12" t="s">
        <v>80</v>
      </c>
      <c r="AY459" s="262" t="s">
        <v>235</v>
      </c>
    </row>
    <row r="460" s="13" customFormat="1">
      <c r="A460" s="13"/>
      <c r="B460" s="263"/>
      <c r="C460" s="264"/>
      <c r="D460" s="253" t="s">
        <v>241</v>
      </c>
      <c r="E460" s="265" t="s">
        <v>1</v>
      </c>
      <c r="F460" s="266" t="s">
        <v>243</v>
      </c>
      <c r="G460" s="264"/>
      <c r="H460" s="267">
        <v>344.13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3" t="s">
        <v>241</v>
      </c>
      <c r="AU460" s="273" t="s">
        <v>87</v>
      </c>
      <c r="AV460" s="13" t="s">
        <v>240</v>
      </c>
      <c r="AW460" s="13" t="s">
        <v>36</v>
      </c>
      <c r="AX460" s="13" t="s">
        <v>87</v>
      </c>
      <c r="AY460" s="273" t="s">
        <v>235</v>
      </c>
    </row>
    <row r="461" s="2" customFormat="1" ht="16.5" customHeight="1">
      <c r="A461" s="38"/>
      <c r="B461" s="39"/>
      <c r="C461" s="237" t="s">
        <v>597</v>
      </c>
      <c r="D461" s="237" t="s">
        <v>236</v>
      </c>
      <c r="E461" s="238" t="s">
        <v>551</v>
      </c>
      <c r="F461" s="239" t="s">
        <v>552</v>
      </c>
      <c r="G461" s="240" t="s">
        <v>246</v>
      </c>
      <c r="H461" s="241">
        <v>1.0629999999999999</v>
      </c>
      <c r="I461" s="242"/>
      <c r="J461" s="243">
        <f>ROUND(I461*H461,2)</f>
        <v>0</v>
      </c>
      <c r="K461" s="244"/>
      <c r="L461" s="44"/>
      <c r="M461" s="245" t="s">
        <v>1</v>
      </c>
      <c r="N461" s="246" t="s">
        <v>45</v>
      </c>
      <c r="O461" s="91"/>
      <c r="P461" s="247">
        <f>O461*H461</f>
        <v>0</v>
      </c>
      <c r="Q461" s="247">
        <v>0</v>
      </c>
      <c r="R461" s="247">
        <f>Q461*H461</f>
        <v>0</v>
      </c>
      <c r="S461" s="247">
        <v>0</v>
      </c>
      <c r="T461" s="24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9" t="s">
        <v>280</v>
      </c>
      <c r="AT461" s="249" t="s">
        <v>236</v>
      </c>
      <c r="AU461" s="249" t="s">
        <v>87</v>
      </c>
      <c r="AY461" s="17" t="s">
        <v>235</v>
      </c>
      <c r="BE461" s="250">
        <f>IF(N461="základní",J461,0)</f>
        <v>0</v>
      </c>
      <c r="BF461" s="250">
        <f>IF(N461="snížená",J461,0)</f>
        <v>0</v>
      </c>
      <c r="BG461" s="250">
        <f>IF(N461="zákl. přenesená",J461,0)</f>
        <v>0</v>
      </c>
      <c r="BH461" s="250">
        <f>IF(N461="sníž. přenesená",J461,0)</f>
        <v>0</v>
      </c>
      <c r="BI461" s="250">
        <f>IF(N461="nulová",J461,0)</f>
        <v>0</v>
      </c>
      <c r="BJ461" s="17" t="s">
        <v>87</v>
      </c>
      <c r="BK461" s="250">
        <f>ROUND(I461*H461,2)</f>
        <v>0</v>
      </c>
      <c r="BL461" s="17" t="s">
        <v>280</v>
      </c>
      <c r="BM461" s="249" t="s">
        <v>615</v>
      </c>
    </row>
    <row r="462" s="11" customFormat="1" ht="25.92" customHeight="1">
      <c r="A462" s="11"/>
      <c r="B462" s="223"/>
      <c r="C462" s="224"/>
      <c r="D462" s="225" t="s">
        <v>79</v>
      </c>
      <c r="E462" s="226" t="s">
        <v>554</v>
      </c>
      <c r="F462" s="226" t="s">
        <v>555</v>
      </c>
      <c r="G462" s="224"/>
      <c r="H462" s="224"/>
      <c r="I462" s="227"/>
      <c r="J462" s="228">
        <f>BK462</f>
        <v>0</v>
      </c>
      <c r="K462" s="224"/>
      <c r="L462" s="229"/>
      <c r="M462" s="230"/>
      <c r="N462" s="231"/>
      <c r="O462" s="231"/>
      <c r="P462" s="232">
        <f>SUM(P463:P496)</f>
        <v>0</v>
      </c>
      <c r="Q462" s="231"/>
      <c r="R462" s="232">
        <f>SUM(R463:R496)</f>
        <v>1.1799500000000001</v>
      </c>
      <c r="S462" s="231"/>
      <c r="T462" s="233">
        <f>SUM(T463:T496)</f>
        <v>0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R462" s="234" t="s">
        <v>89</v>
      </c>
      <c r="AT462" s="235" t="s">
        <v>79</v>
      </c>
      <c r="AU462" s="235" t="s">
        <v>80</v>
      </c>
      <c r="AY462" s="234" t="s">
        <v>235</v>
      </c>
      <c r="BK462" s="236">
        <f>SUM(BK463:BK496)</f>
        <v>0</v>
      </c>
    </row>
    <row r="463" s="2" customFormat="1" ht="16.5" customHeight="1">
      <c r="A463" s="38"/>
      <c r="B463" s="39"/>
      <c r="C463" s="237" t="s">
        <v>434</v>
      </c>
      <c r="D463" s="237" t="s">
        <v>236</v>
      </c>
      <c r="E463" s="238" t="s">
        <v>556</v>
      </c>
      <c r="F463" s="239" t="s">
        <v>557</v>
      </c>
      <c r="G463" s="240" t="s">
        <v>558</v>
      </c>
      <c r="H463" s="241">
        <v>9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0.01933</v>
      </c>
      <c r="R463" s="247">
        <f>Q463*H463</f>
        <v>0.17397000000000001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280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280</v>
      </c>
      <c r="BM463" s="249" t="s">
        <v>619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1440</v>
      </c>
      <c r="G464" s="252"/>
      <c r="H464" s="256">
        <v>9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3" customFormat="1">
      <c r="A465" s="13"/>
      <c r="B465" s="263"/>
      <c r="C465" s="264"/>
      <c r="D465" s="253" t="s">
        <v>241</v>
      </c>
      <c r="E465" s="265" t="s">
        <v>1</v>
      </c>
      <c r="F465" s="266" t="s">
        <v>243</v>
      </c>
      <c r="G465" s="264"/>
      <c r="H465" s="267">
        <v>9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3" t="s">
        <v>241</v>
      </c>
      <c r="AU465" s="273" t="s">
        <v>87</v>
      </c>
      <c r="AV465" s="13" t="s">
        <v>240</v>
      </c>
      <c r="AW465" s="13" t="s">
        <v>36</v>
      </c>
      <c r="AX465" s="13" t="s">
        <v>87</v>
      </c>
      <c r="AY465" s="273" t="s">
        <v>235</v>
      </c>
    </row>
    <row r="466" s="2" customFormat="1" ht="16.5" customHeight="1">
      <c r="A466" s="38"/>
      <c r="B466" s="39"/>
      <c r="C466" s="237" t="s">
        <v>607</v>
      </c>
      <c r="D466" s="237" t="s">
        <v>236</v>
      </c>
      <c r="E466" s="238" t="s">
        <v>562</v>
      </c>
      <c r="F466" s="239" t="s">
        <v>563</v>
      </c>
      <c r="G466" s="240" t="s">
        <v>558</v>
      </c>
      <c r="H466" s="241">
        <v>26</v>
      </c>
      <c r="I466" s="242"/>
      <c r="J466" s="243">
        <f>ROUND(I466*H466,2)</f>
        <v>0</v>
      </c>
      <c r="K466" s="244"/>
      <c r="L466" s="44"/>
      <c r="M466" s="245" t="s">
        <v>1</v>
      </c>
      <c r="N466" s="246" t="s">
        <v>45</v>
      </c>
      <c r="O466" s="91"/>
      <c r="P466" s="247">
        <f>O466*H466</f>
        <v>0</v>
      </c>
      <c r="Q466" s="247">
        <v>0.019460000000000002</v>
      </c>
      <c r="R466" s="247">
        <f>Q466*H466</f>
        <v>0.50596000000000008</v>
      </c>
      <c r="S466" s="247">
        <v>0</v>
      </c>
      <c r="T466" s="24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9" t="s">
        <v>280</v>
      </c>
      <c r="AT466" s="249" t="s">
        <v>236</v>
      </c>
      <c r="AU466" s="249" t="s">
        <v>87</v>
      </c>
      <c r="AY466" s="17" t="s">
        <v>235</v>
      </c>
      <c r="BE466" s="250">
        <f>IF(N466="základní",J466,0)</f>
        <v>0</v>
      </c>
      <c r="BF466" s="250">
        <f>IF(N466="snížená",J466,0)</f>
        <v>0</v>
      </c>
      <c r="BG466" s="250">
        <f>IF(N466="zákl. přenesená",J466,0)</f>
        <v>0</v>
      </c>
      <c r="BH466" s="250">
        <f>IF(N466="sníž. přenesená",J466,0)</f>
        <v>0</v>
      </c>
      <c r="BI466" s="250">
        <f>IF(N466="nulová",J466,0)</f>
        <v>0</v>
      </c>
      <c r="BJ466" s="17" t="s">
        <v>87</v>
      </c>
      <c r="BK466" s="250">
        <f>ROUND(I466*H466,2)</f>
        <v>0</v>
      </c>
      <c r="BL466" s="17" t="s">
        <v>280</v>
      </c>
      <c r="BM466" s="249" t="s">
        <v>629</v>
      </c>
    </row>
    <row r="467" s="12" customFormat="1">
      <c r="A467" s="12"/>
      <c r="B467" s="251"/>
      <c r="C467" s="252"/>
      <c r="D467" s="253" t="s">
        <v>241</v>
      </c>
      <c r="E467" s="254" t="s">
        <v>1</v>
      </c>
      <c r="F467" s="255" t="s">
        <v>1441</v>
      </c>
      <c r="G467" s="252"/>
      <c r="H467" s="256">
        <v>26</v>
      </c>
      <c r="I467" s="257"/>
      <c r="J467" s="252"/>
      <c r="K467" s="252"/>
      <c r="L467" s="258"/>
      <c r="M467" s="259"/>
      <c r="N467" s="260"/>
      <c r="O467" s="260"/>
      <c r="P467" s="260"/>
      <c r="Q467" s="260"/>
      <c r="R467" s="260"/>
      <c r="S467" s="260"/>
      <c r="T467" s="261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T467" s="262" t="s">
        <v>241</v>
      </c>
      <c r="AU467" s="262" t="s">
        <v>87</v>
      </c>
      <c r="AV467" s="12" t="s">
        <v>89</v>
      </c>
      <c r="AW467" s="12" t="s">
        <v>36</v>
      </c>
      <c r="AX467" s="12" t="s">
        <v>80</v>
      </c>
      <c r="AY467" s="262" t="s">
        <v>235</v>
      </c>
    </row>
    <row r="468" s="13" customFormat="1">
      <c r="A468" s="13"/>
      <c r="B468" s="263"/>
      <c r="C468" s="264"/>
      <c r="D468" s="253" t="s">
        <v>241</v>
      </c>
      <c r="E468" s="265" t="s">
        <v>1</v>
      </c>
      <c r="F468" s="266" t="s">
        <v>243</v>
      </c>
      <c r="G468" s="264"/>
      <c r="H468" s="267">
        <v>26</v>
      </c>
      <c r="I468" s="268"/>
      <c r="J468" s="264"/>
      <c r="K468" s="264"/>
      <c r="L468" s="269"/>
      <c r="M468" s="270"/>
      <c r="N468" s="271"/>
      <c r="O468" s="271"/>
      <c r="P468" s="271"/>
      <c r="Q468" s="271"/>
      <c r="R468" s="271"/>
      <c r="S468" s="271"/>
      <c r="T468" s="27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3" t="s">
        <v>241</v>
      </c>
      <c r="AU468" s="273" t="s">
        <v>87</v>
      </c>
      <c r="AV468" s="13" t="s">
        <v>240</v>
      </c>
      <c r="AW468" s="13" t="s">
        <v>36</v>
      </c>
      <c r="AX468" s="13" t="s">
        <v>87</v>
      </c>
      <c r="AY468" s="273" t="s">
        <v>235</v>
      </c>
    </row>
    <row r="469" s="2" customFormat="1" ht="16.5" customHeight="1">
      <c r="A469" s="38"/>
      <c r="B469" s="39"/>
      <c r="C469" s="237" t="s">
        <v>443</v>
      </c>
      <c r="D469" s="237" t="s">
        <v>236</v>
      </c>
      <c r="E469" s="238" t="s">
        <v>566</v>
      </c>
      <c r="F469" s="239" t="s">
        <v>567</v>
      </c>
      <c r="G469" s="240" t="s">
        <v>558</v>
      </c>
      <c r="H469" s="241">
        <v>7</v>
      </c>
      <c r="I469" s="242"/>
      <c r="J469" s="243">
        <f>ROUND(I469*H469,2)</f>
        <v>0</v>
      </c>
      <c r="K469" s="244"/>
      <c r="L469" s="44"/>
      <c r="M469" s="245" t="s">
        <v>1</v>
      </c>
      <c r="N469" s="246" t="s">
        <v>45</v>
      </c>
      <c r="O469" s="91"/>
      <c r="P469" s="247">
        <f>O469*H469</f>
        <v>0</v>
      </c>
      <c r="Q469" s="247">
        <v>0.024500000000000001</v>
      </c>
      <c r="R469" s="247">
        <f>Q469*H469</f>
        <v>0.17150000000000001</v>
      </c>
      <c r="S469" s="247">
        <v>0</v>
      </c>
      <c r="T469" s="24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9" t="s">
        <v>280</v>
      </c>
      <c r="AT469" s="249" t="s">
        <v>236</v>
      </c>
      <c r="AU469" s="249" t="s">
        <v>87</v>
      </c>
      <c r="AY469" s="17" t="s">
        <v>235</v>
      </c>
      <c r="BE469" s="250">
        <f>IF(N469="základní",J469,0)</f>
        <v>0</v>
      </c>
      <c r="BF469" s="250">
        <f>IF(N469="snížená",J469,0)</f>
        <v>0</v>
      </c>
      <c r="BG469" s="250">
        <f>IF(N469="zákl. přenesená",J469,0)</f>
        <v>0</v>
      </c>
      <c r="BH469" s="250">
        <f>IF(N469="sníž. přenesená",J469,0)</f>
        <v>0</v>
      </c>
      <c r="BI469" s="250">
        <f>IF(N469="nulová",J469,0)</f>
        <v>0</v>
      </c>
      <c r="BJ469" s="17" t="s">
        <v>87</v>
      </c>
      <c r="BK469" s="250">
        <f>ROUND(I469*H469,2)</f>
        <v>0</v>
      </c>
      <c r="BL469" s="17" t="s">
        <v>280</v>
      </c>
      <c r="BM469" s="249" t="s">
        <v>632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1442</v>
      </c>
      <c r="G470" s="252"/>
      <c r="H470" s="256">
        <v>7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80</v>
      </c>
      <c r="AY470" s="262" t="s">
        <v>235</v>
      </c>
    </row>
    <row r="471" s="13" customFormat="1">
      <c r="A471" s="13"/>
      <c r="B471" s="263"/>
      <c r="C471" s="264"/>
      <c r="D471" s="253" t="s">
        <v>241</v>
      </c>
      <c r="E471" s="265" t="s">
        <v>1</v>
      </c>
      <c r="F471" s="266" t="s">
        <v>243</v>
      </c>
      <c r="G471" s="264"/>
      <c r="H471" s="267">
        <v>7</v>
      </c>
      <c r="I471" s="268"/>
      <c r="J471" s="264"/>
      <c r="K471" s="264"/>
      <c r="L471" s="269"/>
      <c r="M471" s="270"/>
      <c r="N471" s="271"/>
      <c r="O471" s="271"/>
      <c r="P471" s="271"/>
      <c r="Q471" s="271"/>
      <c r="R471" s="271"/>
      <c r="S471" s="271"/>
      <c r="T471" s="27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3" t="s">
        <v>241</v>
      </c>
      <c r="AU471" s="273" t="s">
        <v>87</v>
      </c>
      <c r="AV471" s="13" t="s">
        <v>240</v>
      </c>
      <c r="AW471" s="13" t="s">
        <v>36</v>
      </c>
      <c r="AX471" s="13" t="s">
        <v>87</v>
      </c>
      <c r="AY471" s="273" t="s">
        <v>235</v>
      </c>
    </row>
    <row r="472" s="2" customFormat="1" ht="16.5" customHeight="1">
      <c r="A472" s="38"/>
      <c r="B472" s="39"/>
      <c r="C472" s="237" t="s">
        <v>332</v>
      </c>
      <c r="D472" s="237" t="s">
        <v>236</v>
      </c>
      <c r="E472" s="238" t="s">
        <v>570</v>
      </c>
      <c r="F472" s="239" t="s">
        <v>571</v>
      </c>
      <c r="G472" s="240" t="s">
        <v>558</v>
      </c>
      <c r="H472" s="241">
        <v>37</v>
      </c>
      <c r="I472" s="242"/>
      <c r="J472" s="243">
        <f>ROUND(I472*H472,2)</f>
        <v>0</v>
      </c>
      <c r="K472" s="244"/>
      <c r="L472" s="44"/>
      <c r="M472" s="245" t="s">
        <v>1</v>
      </c>
      <c r="N472" s="246" t="s">
        <v>45</v>
      </c>
      <c r="O472" s="91"/>
      <c r="P472" s="247">
        <f>O472*H472</f>
        <v>0</v>
      </c>
      <c r="Q472" s="247">
        <v>0.00156</v>
      </c>
      <c r="R472" s="247">
        <f>Q472*H472</f>
        <v>0.05772</v>
      </c>
      <c r="S472" s="247">
        <v>0</v>
      </c>
      <c r="T472" s="24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9" t="s">
        <v>280</v>
      </c>
      <c r="AT472" s="249" t="s">
        <v>236</v>
      </c>
      <c r="AU472" s="249" t="s">
        <v>87</v>
      </c>
      <c r="AY472" s="17" t="s">
        <v>235</v>
      </c>
      <c r="BE472" s="250">
        <f>IF(N472="základní",J472,0)</f>
        <v>0</v>
      </c>
      <c r="BF472" s="250">
        <f>IF(N472="snížená",J472,0)</f>
        <v>0</v>
      </c>
      <c r="BG472" s="250">
        <f>IF(N472="zákl. přenesená",J472,0)</f>
        <v>0</v>
      </c>
      <c r="BH472" s="250">
        <f>IF(N472="sníž. přenesená",J472,0)</f>
        <v>0</v>
      </c>
      <c r="BI472" s="250">
        <f>IF(N472="nulová",J472,0)</f>
        <v>0</v>
      </c>
      <c r="BJ472" s="17" t="s">
        <v>87</v>
      </c>
      <c r="BK472" s="250">
        <f>ROUND(I472*H472,2)</f>
        <v>0</v>
      </c>
      <c r="BL472" s="17" t="s">
        <v>280</v>
      </c>
      <c r="BM472" s="249" t="s">
        <v>635</v>
      </c>
    </row>
    <row r="473" s="12" customFormat="1">
      <c r="A473" s="12"/>
      <c r="B473" s="251"/>
      <c r="C473" s="252"/>
      <c r="D473" s="253" t="s">
        <v>241</v>
      </c>
      <c r="E473" s="254" t="s">
        <v>1</v>
      </c>
      <c r="F473" s="255" t="s">
        <v>1443</v>
      </c>
      <c r="G473" s="252"/>
      <c r="H473" s="256">
        <v>37</v>
      </c>
      <c r="I473" s="257"/>
      <c r="J473" s="252"/>
      <c r="K473" s="252"/>
      <c r="L473" s="258"/>
      <c r="M473" s="259"/>
      <c r="N473" s="260"/>
      <c r="O473" s="260"/>
      <c r="P473" s="260"/>
      <c r="Q473" s="260"/>
      <c r="R473" s="260"/>
      <c r="S473" s="260"/>
      <c r="T473" s="261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62" t="s">
        <v>241</v>
      </c>
      <c r="AU473" s="262" t="s">
        <v>87</v>
      </c>
      <c r="AV473" s="12" t="s">
        <v>89</v>
      </c>
      <c r="AW473" s="12" t="s">
        <v>36</v>
      </c>
      <c r="AX473" s="12" t="s">
        <v>80</v>
      </c>
      <c r="AY473" s="262" t="s">
        <v>235</v>
      </c>
    </row>
    <row r="474" s="13" customFormat="1">
      <c r="A474" s="13"/>
      <c r="B474" s="263"/>
      <c r="C474" s="264"/>
      <c r="D474" s="253" t="s">
        <v>241</v>
      </c>
      <c r="E474" s="265" t="s">
        <v>1</v>
      </c>
      <c r="F474" s="266" t="s">
        <v>243</v>
      </c>
      <c r="G474" s="264"/>
      <c r="H474" s="267">
        <v>37</v>
      </c>
      <c r="I474" s="268"/>
      <c r="J474" s="264"/>
      <c r="K474" s="264"/>
      <c r="L474" s="269"/>
      <c r="M474" s="270"/>
      <c r="N474" s="271"/>
      <c r="O474" s="271"/>
      <c r="P474" s="271"/>
      <c r="Q474" s="271"/>
      <c r="R474" s="271"/>
      <c r="S474" s="271"/>
      <c r="T474" s="27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3" t="s">
        <v>241</v>
      </c>
      <c r="AU474" s="273" t="s">
        <v>87</v>
      </c>
      <c r="AV474" s="13" t="s">
        <v>240</v>
      </c>
      <c r="AW474" s="13" t="s">
        <v>36</v>
      </c>
      <c r="AX474" s="13" t="s">
        <v>87</v>
      </c>
      <c r="AY474" s="273" t="s">
        <v>235</v>
      </c>
    </row>
    <row r="475" s="2" customFormat="1" ht="16.5" customHeight="1">
      <c r="A475" s="38"/>
      <c r="B475" s="39"/>
      <c r="C475" s="237" t="s">
        <v>448</v>
      </c>
      <c r="D475" s="237" t="s">
        <v>236</v>
      </c>
      <c r="E475" s="238" t="s">
        <v>1444</v>
      </c>
      <c r="F475" s="239" t="s">
        <v>1445</v>
      </c>
      <c r="G475" s="240" t="s">
        <v>558</v>
      </c>
      <c r="H475" s="241">
        <v>2</v>
      </c>
      <c r="I475" s="242"/>
      <c r="J475" s="243">
        <f>ROUND(I475*H475,2)</f>
        <v>0</v>
      </c>
      <c r="K475" s="244"/>
      <c r="L475" s="44"/>
      <c r="M475" s="245" t="s">
        <v>1</v>
      </c>
      <c r="N475" s="246" t="s">
        <v>45</v>
      </c>
      <c r="O475" s="91"/>
      <c r="P475" s="247">
        <f>O475*H475</f>
        <v>0</v>
      </c>
      <c r="Q475" s="247">
        <v>0.125</v>
      </c>
      <c r="R475" s="247">
        <f>Q475*H475</f>
        <v>0.25</v>
      </c>
      <c r="S475" s="247">
        <v>0</v>
      </c>
      <c r="T475" s="24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9" t="s">
        <v>280</v>
      </c>
      <c r="AT475" s="249" t="s">
        <v>236</v>
      </c>
      <c r="AU475" s="249" t="s">
        <v>87</v>
      </c>
      <c r="AY475" s="17" t="s">
        <v>235</v>
      </c>
      <c r="BE475" s="250">
        <f>IF(N475="základní",J475,0)</f>
        <v>0</v>
      </c>
      <c r="BF475" s="250">
        <f>IF(N475="snížená",J475,0)</f>
        <v>0</v>
      </c>
      <c r="BG475" s="250">
        <f>IF(N475="zákl. přenesená",J475,0)</f>
        <v>0</v>
      </c>
      <c r="BH475" s="250">
        <f>IF(N475="sníž. přenesená",J475,0)</f>
        <v>0</v>
      </c>
      <c r="BI475" s="250">
        <f>IF(N475="nulová",J475,0)</f>
        <v>0</v>
      </c>
      <c r="BJ475" s="17" t="s">
        <v>87</v>
      </c>
      <c r="BK475" s="250">
        <f>ROUND(I475*H475,2)</f>
        <v>0</v>
      </c>
      <c r="BL475" s="17" t="s">
        <v>280</v>
      </c>
      <c r="BM475" s="249" t="s">
        <v>639</v>
      </c>
    </row>
    <row r="476" s="12" customFormat="1">
      <c r="A476" s="12"/>
      <c r="B476" s="251"/>
      <c r="C476" s="252"/>
      <c r="D476" s="253" t="s">
        <v>241</v>
      </c>
      <c r="E476" s="254" t="s">
        <v>1</v>
      </c>
      <c r="F476" s="255" t="s">
        <v>1223</v>
      </c>
      <c r="G476" s="252"/>
      <c r="H476" s="256">
        <v>2</v>
      </c>
      <c r="I476" s="257"/>
      <c r="J476" s="252"/>
      <c r="K476" s="252"/>
      <c r="L476" s="258"/>
      <c r="M476" s="259"/>
      <c r="N476" s="260"/>
      <c r="O476" s="260"/>
      <c r="P476" s="260"/>
      <c r="Q476" s="260"/>
      <c r="R476" s="260"/>
      <c r="S476" s="260"/>
      <c r="T476" s="261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62" t="s">
        <v>241</v>
      </c>
      <c r="AU476" s="262" t="s">
        <v>87</v>
      </c>
      <c r="AV476" s="12" t="s">
        <v>89</v>
      </c>
      <c r="AW476" s="12" t="s">
        <v>36</v>
      </c>
      <c r="AX476" s="12" t="s">
        <v>80</v>
      </c>
      <c r="AY476" s="262" t="s">
        <v>235</v>
      </c>
    </row>
    <row r="477" s="13" customFormat="1">
      <c r="A477" s="13"/>
      <c r="B477" s="263"/>
      <c r="C477" s="264"/>
      <c r="D477" s="253" t="s">
        <v>241</v>
      </c>
      <c r="E477" s="265" t="s">
        <v>1</v>
      </c>
      <c r="F477" s="266" t="s">
        <v>243</v>
      </c>
      <c r="G477" s="264"/>
      <c r="H477" s="267">
        <v>2</v>
      </c>
      <c r="I477" s="268"/>
      <c r="J477" s="264"/>
      <c r="K477" s="264"/>
      <c r="L477" s="269"/>
      <c r="M477" s="270"/>
      <c r="N477" s="271"/>
      <c r="O477" s="271"/>
      <c r="P477" s="271"/>
      <c r="Q477" s="271"/>
      <c r="R477" s="271"/>
      <c r="S477" s="271"/>
      <c r="T477" s="27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3" t="s">
        <v>241</v>
      </c>
      <c r="AU477" s="273" t="s">
        <v>87</v>
      </c>
      <c r="AV477" s="13" t="s">
        <v>240</v>
      </c>
      <c r="AW477" s="13" t="s">
        <v>36</v>
      </c>
      <c r="AX477" s="13" t="s">
        <v>87</v>
      </c>
      <c r="AY477" s="273" t="s">
        <v>235</v>
      </c>
    </row>
    <row r="478" s="2" customFormat="1" ht="16.5" customHeight="1">
      <c r="A478" s="38"/>
      <c r="B478" s="39"/>
      <c r="C478" s="237" t="s">
        <v>410</v>
      </c>
      <c r="D478" s="237" t="s">
        <v>236</v>
      </c>
      <c r="E478" s="238" t="s">
        <v>574</v>
      </c>
      <c r="F478" s="239" t="s">
        <v>575</v>
      </c>
      <c r="G478" s="240" t="s">
        <v>558</v>
      </c>
      <c r="H478" s="241">
        <v>3</v>
      </c>
      <c r="I478" s="242"/>
      <c r="J478" s="243">
        <f>ROUND(I478*H478,2)</f>
        <v>0</v>
      </c>
      <c r="K478" s="244"/>
      <c r="L478" s="44"/>
      <c r="M478" s="245" t="s">
        <v>1</v>
      </c>
      <c r="N478" s="246" t="s">
        <v>45</v>
      </c>
      <c r="O478" s="91"/>
      <c r="P478" s="247">
        <f>O478*H478</f>
        <v>0</v>
      </c>
      <c r="Q478" s="247">
        <v>0.0012999999999999999</v>
      </c>
      <c r="R478" s="247">
        <f>Q478*H478</f>
        <v>0.0038999999999999998</v>
      </c>
      <c r="S478" s="247">
        <v>0</v>
      </c>
      <c r="T478" s="24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9" t="s">
        <v>280</v>
      </c>
      <c r="AT478" s="249" t="s">
        <v>236</v>
      </c>
      <c r="AU478" s="249" t="s">
        <v>87</v>
      </c>
      <c r="AY478" s="17" t="s">
        <v>235</v>
      </c>
      <c r="BE478" s="250">
        <f>IF(N478="základní",J478,0)</f>
        <v>0</v>
      </c>
      <c r="BF478" s="250">
        <f>IF(N478="snížená",J478,0)</f>
        <v>0</v>
      </c>
      <c r="BG478" s="250">
        <f>IF(N478="zákl. přenesená",J478,0)</f>
        <v>0</v>
      </c>
      <c r="BH478" s="250">
        <f>IF(N478="sníž. přenesená",J478,0)</f>
        <v>0</v>
      </c>
      <c r="BI478" s="250">
        <f>IF(N478="nulová",J478,0)</f>
        <v>0</v>
      </c>
      <c r="BJ478" s="17" t="s">
        <v>87</v>
      </c>
      <c r="BK478" s="250">
        <f>ROUND(I478*H478,2)</f>
        <v>0</v>
      </c>
      <c r="BL478" s="17" t="s">
        <v>280</v>
      </c>
      <c r="BM478" s="249" t="s">
        <v>642</v>
      </c>
    </row>
    <row r="479" s="12" customFormat="1">
      <c r="A479" s="12"/>
      <c r="B479" s="251"/>
      <c r="C479" s="252"/>
      <c r="D479" s="253" t="s">
        <v>241</v>
      </c>
      <c r="E479" s="254" t="s">
        <v>1</v>
      </c>
      <c r="F479" s="255" t="s">
        <v>1234</v>
      </c>
      <c r="G479" s="252"/>
      <c r="H479" s="256">
        <v>1</v>
      </c>
      <c r="I479" s="257"/>
      <c r="J479" s="252"/>
      <c r="K479" s="252"/>
      <c r="L479" s="258"/>
      <c r="M479" s="259"/>
      <c r="N479" s="260"/>
      <c r="O479" s="260"/>
      <c r="P479" s="260"/>
      <c r="Q479" s="260"/>
      <c r="R479" s="260"/>
      <c r="S479" s="260"/>
      <c r="T479" s="26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62" t="s">
        <v>241</v>
      </c>
      <c r="AU479" s="262" t="s">
        <v>87</v>
      </c>
      <c r="AV479" s="12" t="s">
        <v>89</v>
      </c>
      <c r="AW479" s="12" t="s">
        <v>36</v>
      </c>
      <c r="AX479" s="12" t="s">
        <v>80</v>
      </c>
      <c r="AY479" s="262" t="s">
        <v>235</v>
      </c>
    </row>
    <row r="480" s="12" customFormat="1">
      <c r="A480" s="12"/>
      <c r="B480" s="251"/>
      <c r="C480" s="252"/>
      <c r="D480" s="253" t="s">
        <v>241</v>
      </c>
      <c r="E480" s="254" t="s">
        <v>1</v>
      </c>
      <c r="F480" s="255" t="s">
        <v>1446</v>
      </c>
      <c r="G480" s="252"/>
      <c r="H480" s="256">
        <v>2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62" t="s">
        <v>241</v>
      </c>
      <c r="AU480" s="262" t="s">
        <v>87</v>
      </c>
      <c r="AV480" s="12" t="s">
        <v>89</v>
      </c>
      <c r="AW480" s="12" t="s">
        <v>36</v>
      </c>
      <c r="AX480" s="12" t="s">
        <v>80</v>
      </c>
      <c r="AY480" s="262" t="s">
        <v>235</v>
      </c>
    </row>
    <row r="481" s="13" customFormat="1">
      <c r="A481" s="13"/>
      <c r="B481" s="263"/>
      <c r="C481" s="264"/>
      <c r="D481" s="253" t="s">
        <v>241</v>
      </c>
      <c r="E481" s="265" t="s">
        <v>1</v>
      </c>
      <c r="F481" s="266" t="s">
        <v>243</v>
      </c>
      <c r="G481" s="264"/>
      <c r="H481" s="267">
        <v>3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3" t="s">
        <v>241</v>
      </c>
      <c r="AU481" s="273" t="s">
        <v>87</v>
      </c>
      <c r="AV481" s="13" t="s">
        <v>240</v>
      </c>
      <c r="AW481" s="13" t="s">
        <v>36</v>
      </c>
      <c r="AX481" s="13" t="s">
        <v>87</v>
      </c>
      <c r="AY481" s="273" t="s">
        <v>235</v>
      </c>
    </row>
    <row r="482" s="2" customFormat="1" ht="16.5" customHeight="1">
      <c r="A482" s="38"/>
      <c r="B482" s="39"/>
      <c r="C482" s="237" t="s">
        <v>438</v>
      </c>
      <c r="D482" s="237" t="s">
        <v>236</v>
      </c>
      <c r="E482" s="238" t="s">
        <v>579</v>
      </c>
      <c r="F482" s="239" t="s">
        <v>580</v>
      </c>
      <c r="G482" s="240" t="s">
        <v>558</v>
      </c>
      <c r="H482" s="241">
        <v>3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0.0023</v>
      </c>
      <c r="R482" s="247">
        <f>Q482*H482</f>
        <v>0.0068999999999999999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280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280</v>
      </c>
      <c r="BM482" s="249" t="s">
        <v>648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582</v>
      </c>
      <c r="G483" s="252"/>
      <c r="H483" s="256">
        <v>1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2" customFormat="1">
      <c r="A484" s="12"/>
      <c r="B484" s="251"/>
      <c r="C484" s="252"/>
      <c r="D484" s="253" t="s">
        <v>241</v>
      </c>
      <c r="E484" s="254" t="s">
        <v>1</v>
      </c>
      <c r="F484" s="255" t="s">
        <v>1447</v>
      </c>
      <c r="G484" s="252"/>
      <c r="H484" s="256">
        <v>2</v>
      </c>
      <c r="I484" s="257"/>
      <c r="J484" s="252"/>
      <c r="K484" s="252"/>
      <c r="L484" s="258"/>
      <c r="M484" s="259"/>
      <c r="N484" s="260"/>
      <c r="O484" s="260"/>
      <c r="P484" s="260"/>
      <c r="Q484" s="260"/>
      <c r="R484" s="260"/>
      <c r="S484" s="260"/>
      <c r="T484" s="26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62" t="s">
        <v>241</v>
      </c>
      <c r="AU484" s="262" t="s">
        <v>87</v>
      </c>
      <c r="AV484" s="12" t="s">
        <v>89</v>
      </c>
      <c r="AW484" s="12" t="s">
        <v>36</v>
      </c>
      <c r="AX484" s="12" t="s">
        <v>80</v>
      </c>
      <c r="AY484" s="262" t="s">
        <v>235</v>
      </c>
    </row>
    <row r="485" s="13" customFormat="1">
      <c r="A485" s="13"/>
      <c r="B485" s="263"/>
      <c r="C485" s="264"/>
      <c r="D485" s="253" t="s">
        <v>241</v>
      </c>
      <c r="E485" s="265" t="s">
        <v>1</v>
      </c>
      <c r="F485" s="266" t="s">
        <v>243</v>
      </c>
      <c r="G485" s="264"/>
      <c r="H485" s="267">
        <v>3</v>
      </c>
      <c r="I485" s="268"/>
      <c r="J485" s="264"/>
      <c r="K485" s="264"/>
      <c r="L485" s="269"/>
      <c r="M485" s="270"/>
      <c r="N485" s="271"/>
      <c r="O485" s="271"/>
      <c r="P485" s="271"/>
      <c r="Q485" s="271"/>
      <c r="R485" s="271"/>
      <c r="S485" s="271"/>
      <c r="T485" s="27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3" t="s">
        <v>241</v>
      </c>
      <c r="AU485" s="273" t="s">
        <v>87</v>
      </c>
      <c r="AV485" s="13" t="s">
        <v>240</v>
      </c>
      <c r="AW485" s="13" t="s">
        <v>36</v>
      </c>
      <c r="AX485" s="13" t="s">
        <v>87</v>
      </c>
      <c r="AY485" s="273" t="s">
        <v>235</v>
      </c>
    </row>
    <row r="486" s="2" customFormat="1" ht="16.5" customHeight="1">
      <c r="A486" s="38"/>
      <c r="B486" s="39"/>
      <c r="C486" s="237" t="s">
        <v>636</v>
      </c>
      <c r="D486" s="237" t="s">
        <v>236</v>
      </c>
      <c r="E486" s="238" t="s">
        <v>583</v>
      </c>
      <c r="F486" s="239" t="s">
        <v>584</v>
      </c>
      <c r="G486" s="240" t="s">
        <v>558</v>
      </c>
      <c r="H486" s="241">
        <v>4</v>
      </c>
      <c r="I486" s="242"/>
      <c r="J486" s="243">
        <f>ROUND(I486*H486,2)</f>
        <v>0</v>
      </c>
      <c r="K486" s="244"/>
      <c r="L486" s="44"/>
      <c r="M486" s="245" t="s">
        <v>1</v>
      </c>
      <c r="N486" s="246" t="s">
        <v>45</v>
      </c>
      <c r="O486" s="91"/>
      <c r="P486" s="247">
        <f>O486*H486</f>
        <v>0</v>
      </c>
      <c r="Q486" s="247">
        <v>0.0011000000000000001</v>
      </c>
      <c r="R486" s="247">
        <f>Q486*H486</f>
        <v>0.0044000000000000003</v>
      </c>
      <c r="S486" s="247">
        <v>0</v>
      </c>
      <c r="T486" s="24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9" t="s">
        <v>280</v>
      </c>
      <c r="AT486" s="249" t="s">
        <v>236</v>
      </c>
      <c r="AU486" s="249" t="s">
        <v>87</v>
      </c>
      <c r="AY486" s="17" t="s">
        <v>235</v>
      </c>
      <c r="BE486" s="250">
        <f>IF(N486="základní",J486,0)</f>
        <v>0</v>
      </c>
      <c r="BF486" s="250">
        <f>IF(N486="snížená",J486,0)</f>
        <v>0</v>
      </c>
      <c r="BG486" s="250">
        <f>IF(N486="zákl. přenesená",J486,0)</f>
        <v>0</v>
      </c>
      <c r="BH486" s="250">
        <f>IF(N486="sníž. přenesená",J486,0)</f>
        <v>0</v>
      </c>
      <c r="BI486" s="250">
        <f>IF(N486="nulová",J486,0)</f>
        <v>0</v>
      </c>
      <c r="BJ486" s="17" t="s">
        <v>87</v>
      </c>
      <c r="BK486" s="250">
        <f>ROUND(I486*H486,2)</f>
        <v>0</v>
      </c>
      <c r="BL486" s="17" t="s">
        <v>280</v>
      </c>
      <c r="BM486" s="249" t="s">
        <v>652</v>
      </c>
    </row>
    <row r="487" s="12" customFormat="1">
      <c r="A487" s="12"/>
      <c r="B487" s="251"/>
      <c r="C487" s="252"/>
      <c r="D487" s="253" t="s">
        <v>241</v>
      </c>
      <c r="E487" s="254" t="s">
        <v>1</v>
      </c>
      <c r="F487" s="255" t="s">
        <v>1448</v>
      </c>
      <c r="G487" s="252"/>
      <c r="H487" s="256">
        <v>2</v>
      </c>
      <c r="I487" s="257"/>
      <c r="J487" s="252"/>
      <c r="K487" s="252"/>
      <c r="L487" s="258"/>
      <c r="M487" s="259"/>
      <c r="N487" s="260"/>
      <c r="O487" s="260"/>
      <c r="P487" s="260"/>
      <c r="Q487" s="260"/>
      <c r="R487" s="260"/>
      <c r="S487" s="260"/>
      <c r="T487" s="26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62" t="s">
        <v>241</v>
      </c>
      <c r="AU487" s="262" t="s">
        <v>87</v>
      </c>
      <c r="AV487" s="12" t="s">
        <v>89</v>
      </c>
      <c r="AW487" s="12" t="s">
        <v>36</v>
      </c>
      <c r="AX487" s="12" t="s">
        <v>80</v>
      </c>
      <c r="AY487" s="262" t="s">
        <v>235</v>
      </c>
    </row>
    <row r="488" s="12" customFormat="1">
      <c r="A488" s="12"/>
      <c r="B488" s="251"/>
      <c r="C488" s="252"/>
      <c r="D488" s="253" t="s">
        <v>241</v>
      </c>
      <c r="E488" s="254" t="s">
        <v>1</v>
      </c>
      <c r="F488" s="255" t="s">
        <v>1446</v>
      </c>
      <c r="G488" s="252"/>
      <c r="H488" s="256">
        <v>2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62" t="s">
        <v>241</v>
      </c>
      <c r="AU488" s="262" t="s">
        <v>87</v>
      </c>
      <c r="AV488" s="12" t="s">
        <v>89</v>
      </c>
      <c r="AW488" s="12" t="s">
        <v>36</v>
      </c>
      <c r="AX488" s="12" t="s">
        <v>80</v>
      </c>
      <c r="AY488" s="262" t="s">
        <v>235</v>
      </c>
    </row>
    <row r="489" s="13" customFormat="1">
      <c r="A489" s="13"/>
      <c r="B489" s="263"/>
      <c r="C489" s="264"/>
      <c r="D489" s="253" t="s">
        <v>241</v>
      </c>
      <c r="E489" s="265" t="s">
        <v>1</v>
      </c>
      <c r="F489" s="266" t="s">
        <v>243</v>
      </c>
      <c r="G489" s="264"/>
      <c r="H489" s="267">
        <v>4</v>
      </c>
      <c r="I489" s="268"/>
      <c r="J489" s="264"/>
      <c r="K489" s="264"/>
      <c r="L489" s="269"/>
      <c r="M489" s="270"/>
      <c r="N489" s="271"/>
      <c r="O489" s="271"/>
      <c r="P489" s="271"/>
      <c r="Q489" s="271"/>
      <c r="R489" s="271"/>
      <c r="S489" s="271"/>
      <c r="T489" s="27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3" t="s">
        <v>241</v>
      </c>
      <c r="AU489" s="273" t="s">
        <v>87</v>
      </c>
      <c r="AV489" s="13" t="s">
        <v>240</v>
      </c>
      <c r="AW489" s="13" t="s">
        <v>36</v>
      </c>
      <c r="AX489" s="13" t="s">
        <v>87</v>
      </c>
      <c r="AY489" s="273" t="s">
        <v>235</v>
      </c>
    </row>
    <row r="490" s="2" customFormat="1" ht="16.5" customHeight="1">
      <c r="A490" s="38"/>
      <c r="B490" s="39"/>
      <c r="C490" s="237" t="s">
        <v>457</v>
      </c>
      <c r="D490" s="237" t="s">
        <v>236</v>
      </c>
      <c r="E490" s="238" t="s">
        <v>1449</v>
      </c>
      <c r="F490" s="239" t="s">
        <v>1450</v>
      </c>
      <c r="G490" s="240" t="s">
        <v>558</v>
      </c>
      <c r="H490" s="241">
        <v>2</v>
      </c>
      <c r="I490" s="242"/>
      <c r="J490" s="243">
        <f>ROUND(I490*H490,2)</f>
        <v>0</v>
      </c>
      <c r="K490" s="244"/>
      <c r="L490" s="44"/>
      <c r="M490" s="245" t="s">
        <v>1</v>
      </c>
      <c r="N490" s="246" t="s">
        <v>45</v>
      </c>
      <c r="O490" s="91"/>
      <c r="P490" s="247">
        <f>O490*H490</f>
        <v>0</v>
      </c>
      <c r="Q490" s="247">
        <v>0.0018</v>
      </c>
      <c r="R490" s="247">
        <f>Q490*H490</f>
        <v>0.0035999999999999999</v>
      </c>
      <c r="S490" s="247">
        <v>0</v>
      </c>
      <c r="T490" s="24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9" t="s">
        <v>280</v>
      </c>
      <c r="AT490" s="249" t="s">
        <v>236</v>
      </c>
      <c r="AU490" s="249" t="s">
        <v>87</v>
      </c>
      <c r="AY490" s="17" t="s">
        <v>235</v>
      </c>
      <c r="BE490" s="250">
        <f>IF(N490="základní",J490,0)</f>
        <v>0</v>
      </c>
      <c r="BF490" s="250">
        <f>IF(N490="snížená",J490,0)</f>
        <v>0</v>
      </c>
      <c r="BG490" s="250">
        <f>IF(N490="zákl. přenesená",J490,0)</f>
        <v>0</v>
      </c>
      <c r="BH490" s="250">
        <f>IF(N490="sníž. přenesená",J490,0)</f>
        <v>0</v>
      </c>
      <c r="BI490" s="250">
        <f>IF(N490="nulová",J490,0)</f>
        <v>0</v>
      </c>
      <c r="BJ490" s="17" t="s">
        <v>87</v>
      </c>
      <c r="BK490" s="250">
        <f>ROUND(I490*H490,2)</f>
        <v>0</v>
      </c>
      <c r="BL490" s="17" t="s">
        <v>280</v>
      </c>
      <c r="BM490" s="249" t="s">
        <v>657</v>
      </c>
    </row>
    <row r="491" s="12" customFormat="1">
      <c r="A491" s="12"/>
      <c r="B491" s="251"/>
      <c r="C491" s="252"/>
      <c r="D491" s="253" t="s">
        <v>241</v>
      </c>
      <c r="E491" s="254" t="s">
        <v>1</v>
      </c>
      <c r="F491" s="255" t="s">
        <v>1451</v>
      </c>
      <c r="G491" s="252"/>
      <c r="H491" s="256">
        <v>2</v>
      </c>
      <c r="I491" s="257"/>
      <c r="J491" s="252"/>
      <c r="K491" s="252"/>
      <c r="L491" s="258"/>
      <c r="M491" s="259"/>
      <c r="N491" s="260"/>
      <c r="O491" s="260"/>
      <c r="P491" s="260"/>
      <c r="Q491" s="260"/>
      <c r="R491" s="260"/>
      <c r="S491" s="260"/>
      <c r="T491" s="26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62" t="s">
        <v>241</v>
      </c>
      <c r="AU491" s="262" t="s">
        <v>87</v>
      </c>
      <c r="AV491" s="12" t="s">
        <v>89</v>
      </c>
      <c r="AW491" s="12" t="s">
        <v>36</v>
      </c>
      <c r="AX491" s="12" t="s">
        <v>80</v>
      </c>
      <c r="AY491" s="262" t="s">
        <v>235</v>
      </c>
    </row>
    <row r="492" s="13" customFormat="1">
      <c r="A492" s="13"/>
      <c r="B492" s="263"/>
      <c r="C492" s="264"/>
      <c r="D492" s="253" t="s">
        <v>241</v>
      </c>
      <c r="E492" s="265" t="s">
        <v>1</v>
      </c>
      <c r="F492" s="266" t="s">
        <v>243</v>
      </c>
      <c r="G492" s="264"/>
      <c r="H492" s="267">
        <v>2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3" t="s">
        <v>241</v>
      </c>
      <c r="AU492" s="273" t="s">
        <v>87</v>
      </c>
      <c r="AV492" s="13" t="s">
        <v>240</v>
      </c>
      <c r="AW492" s="13" t="s">
        <v>36</v>
      </c>
      <c r="AX492" s="13" t="s">
        <v>87</v>
      </c>
      <c r="AY492" s="273" t="s">
        <v>235</v>
      </c>
    </row>
    <row r="493" s="2" customFormat="1" ht="16.5" customHeight="1">
      <c r="A493" s="38"/>
      <c r="B493" s="39"/>
      <c r="C493" s="237" t="s">
        <v>645</v>
      </c>
      <c r="D493" s="237" t="s">
        <v>236</v>
      </c>
      <c r="E493" s="238" t="s">
        <v>1452</v>
      </c>
      <c r="F493" s="239" t="s">
        <v>1453</v>
      </c>
      <c r="G493" s="240" t="s">
        <v>558</v>
      </c>
      <c r="H493" s="241">
        <v>2</v>
      </c>
      <c r="I493" s="242"/>
      <c r="J493" s="243">
        <f>ROUND(I493*H493,2)</f>
        <v>0</v>
      </c>
      <c r="K493" s="244"/>
      <c r="L493" s="44"/>
      <c r="M493" s="245" t="s">
        <v>1</v>
      </c>
      <c r="N493" s="246" t="s">
        <v>45</v>
      </c>
      <c r="O493" s="91"/>
      <c r="P493" s="247">
        <f>O493*H493</f>
        <v>0</v>
      </c>
      <c r="Q493" s="247">
        <v>0.001</v>
      </c>
      <c r="R493" s="247">
        <f>Q493*H493</f>
        <v>0.002</v>
      </c>
      <c r="S493" s="247">
        <v>0</v>
      </c>
      <c r="T493" s="24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9" t="s">
        <v>280</v>
      </c>
      <c r="AT493" s="249" t="s">
        <v>236</v>
      </c>
      <c r="AU493" s="249" t="s">
        <v>87</v>
      </c>
      <c r="AY493" s="17" t="s">
        <v>235</v>
      </c>
      <c r="BE493" s="250">
        <f>IF(N493="základní",J493,0)</f>
        <v>0</v>
      </c>
      <c r="BF493" s="250">
        <f>IF(N493="snížená",J493,0)</f>
        <v>0</v>
      </c>
      <c r="BG493" s="250">
        <f>IF(N493="zákl. přenesená",J493,0)</f>
        <v>0</v>
      </c>
      <c r="BH493" s="250">
        <f>IF(N493="sníž. přenesená",J493,0)</f>
        <v>0</v>
      </c>
      <c r="BI493" s="250">
        <f>IF(N493="nulová",J493,0)</f>
        <v>0</v>
      </c>
      <c r="BJ493" s="17" t="s">
        <v>87</v>
      </c>
      <c r="BK493" s="250">
        <f>ROUND(I493*H493,2)</f>
        <v>0</v>
      </c>
      <c r="BL493" s="17" t="s">
        <v>280</v>
      </c>
      <c r="BM493" s="249" t="s">
        <v>662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1454</v>
      </c>
      <c r="G494" s="252"/>
      <c r="H494" s="256">
        <v>2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3" customFormat="1">
      <c r="A495" s="13"/>
      <c r="B495" s="263"/>
      <c r="C495" s="264"/>
      <c r="D495" s="253" t="s">
        <v>241</v>
      </c>
      <c r="E495" s="265" t="s">
        <v>1</v>
      </c>
      <c r="F495" s="266" t="s">
        <v>243</v>
      </c>
      <c r="G495" s="264"/>
      <c r="H495" s="267">
        <v>2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241</v>
      </c>
      <c r="AU495" s="273" t="s">
        <v>87</v>
      </c>
      <c r="AV495" s="13" t="s">
        <v>240</v>
      </c>
      <c r="AW495" s="13" t="s">
        <v>36</v>
      </c>
      <c r="AX495" s="13" t="s">
        <v>87</v>
      </c>
      <c r="AY495" s="273" t="s">
        <v>235</v>
      </c>
    </row>
    <row r="496" s="2" customFormat="1" ht="16.5" customHeight="1">
      <c r="A496" s="38"/>
      <c r="B496" s="39"/>
      <c r="C496" s="237" t="s">
        <v>462</v>
      </c>
      <c r="D496" s="237" t="s">
        <v>236</v>
      </c>
      <c r="E496" s="238" t="s">
        <v>588</v>
      </c>
      <c r="F496" s="239" t="s">
        <v>589</v>
      </c>
      <c r="G496" s="240" t="s">
        <v>246</v>
      </c>
      <c r="H496" s="241">
        <v>1.1799999999999999</v>
      </c>
      <c r="I496" s="242"/>
      <c r="J496" s="243">
        <f>ROUND(I496*H496,2)</f>
        <v>0</v>
      </c>
      <c r="K496" s="244"/>
      <c r="L496" s="44"/>
      <c r="M496" s="245" t="s">
        <v>1</v>
      </c>
      <c r="N496" s="246" t="s">
        <v>45</v>
      </c>
      <c r="O496" s="91"/>
      <c r="P496" s="247">
        <f>O496*H496</f>
        <v>0</v>
      </c>
      <c r="Q496" s="247">
        <v>0</v>
      </c>
      <c r="R496" s="247">
        <f>Q496*H496</f>
        <v>0</v>
      </c>
      <c r="S496" s="247">
        <v>0</v>
      </c>
      <c r="T496" s="24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9" t="s">
        <v>280</v>
      </c>
      <c r="AT496" s="249" t="s">
        <v>236</v>
      </c>
      <c r="AU496" s="249" t="s">
        <v>87</v>
      </c>
      <c r="AY496" s="17" t="s">
        <v>235</v>
      </c>
      <c r="BE496" s="250">
        <f>IF(N496="základní",J496,0)</f>
        <v>0</v>
      </c>
      <c r="BF496" s="250">
        <f>IF(N496="snížená",J496,0)</f>
        <v>0</v>
      </c>
      <c r="BG496" s="250">
        <f>IF(N496="zákl. přenesená",J496,0)</f>
        <v>0</v>
      </c>
      <c r="BH496" s="250">
        <f>IF(N496="sníž. přenesená",J496,0)</f>
        <v>0</v>
      </c>
      <c r="BI496" s="250">
        <f>IF(N496="nulová",J496,0)</f>
        <v>0</v>
      </c>
      <c r="BJ496" s="17" t="s">
        <v>87</v>
      </c>
      <c r="BK496" s="250">
        <f>ROUND(I496*H496,2)</f>
        <v>0</v>
      </c>
      <c r="BL496" s="17" t="s">
        <v>280</v>
      </c>
      <c r="BM496" s="249" t="s">
        <v>666</v>
      </c>
    </row>
    <row r="497" s="11" customFormat="1" ht="25.92" customHeight="1">
      <c r="A497" s="11"/>
      <c r="B497" s="223"/>
      <c r="C497" s="224"/>
      <c r="D497" s="225" t="s">
        <v>79</v>
      </c>
      <c r="E497" s="226" t="s">
        <v>591</v>
      </c>
      <c r="F497" s="226" t="s">
        <v>592</v>
      </c>
      <c r="G497" s="224"/>
      <c r="H497" s="224"/>
      <c r="I497" s="227"/>
      <c r="J497" s="228">
        <f>BK497</f>
        <v>0</v>
      </c>
      <c r="K497" s="224"/>
      <c r="L497" s="229"/>
      <c r="M497" s="230"/>
      <c r="N497" s="231"/>
      <c r="O497" s="231"/>
      <c r="P497" s="232">
        <f>SUM(P498:P502)</f>
        <v>0</v>
      </c>
      <c r="Q497" s="231"/>
      <c r="R497" s="232">
        <f>SUM(R498:R502)</f>
        <v>0.01209</v>
      </c>
      <c r="S497" s="231"/>
      <c r="T497" s="233">
        <f>SUM(T498:T502)</f>
        <v>0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R497" s="234" t="s">
        <v>89</v>
      </c>
      <c r="AT497" s="235" t="s">
        <v>79</v>
      </c>
      <c r="AU497" s="235" t="s">
        <v>80</v>
      </c>
      <c r="AY497" s="234" t="s">
        <v>235</v>
      </c>
      <c r="BK497" s="236">
        <f>SUM(BK498:BK502)</f>
        <v>0</v>
      </c>
    </row>
    <row r="498" s="2" customFormat="1" ht="16.5" customHeight="1">
      <c r="A498" s="38"/>
      <c r="B498" s="39"/>
      <c r="C498" s="237" t="s">
        <v>654</v>
      </c>
      <c r="D498" s="237" t="s">
        <v>236</v>
      </c>
      <c r="E498" s="238" t="s">
        <v>593</v>
      </c>
      <c r="F498" s="239" t="s">
        <v>594</v>
      </c>
      <c r="G498" s="240" t="s">
        <v>239</v>
      </c>
      <c r="H498" s="241">
        <v>13</v>
      </c>
      <c r="I498" s="242"/>
      <c r="J498" s="243">
        <f>ROUND(I498*H498,2)</f>
        <v>0</v>
      </c>
      <c r="K498" s="244"/>
      <c r="L498" s="44"/>
      <c r="M498" s="245" t="s">
        <v>1</v>
      </c>
      <c r="N498" s="246" t="s">
        <v>45</v>
      </c>
      <c r="O498" s="91"/>
      <c r="P498" s="247">
        <f>O498*H498</f>
        <v>0</v>
      </c>
      <c r="Q498" s="247">
        <v>3.0000000000000001E-05</v>
      </c>
      <c r="R498" s="247">
        <f>Q498*H498</f>
        <v>0.00038999999999999999</v>
      </c>
      <c r="S498" s="247">
        <v>0</v>
      </c>
      <c r="T498" s="24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9" t="s">
        <v>280</v>
      </c>
      <c r="AT498" s="249" t="s">
        <v>236</v>
      </c>
      <c r="AU498" s="249" t="s">
        <v>87</v>
      </c>
      <c r="AY498" s="17" t="s">
        <v>235</v>
      </c>
      <c r="BE498" s="250">
        <f>IF(N498="základní",J498,0)</f>
        <v>0</v>
      </c>
      <c r="BF498" s="250">
        <f>IF(N498="snížená",J498,0)</f>
        <v>0</v>
      </c>
      <c r="BG498" s="250">
        <f>IF(N498="zákl. přenesená",J498,0)</f>
        <v>0</v>
      </c>
      <c r="BH498" s="250">
        <f>IF(N498="sníž. přenesená",J498,0)</f>
        <v>0</v>
      </c>
      <c r="BI498" s="250">
        <f>IF(N498="nulová",J498,0)</f>
        <v>0</v>
      </c>
      <c r="BJ498" s="17" t="s">
        <v>87</v>
      </c>
      <c r="BK498" s="250">
        <f>ROUND(I498*H498,2)</f>
        <v>0</v>
      </c>
      <c r="BL498" s="17" t="s">
        <v>280</v>
      </c>
      <c r="BM498" s="249" t="s">
        <v>1455</v>
      </c>
    </row>
    <row r="499" s="14" customFormat="1">
      <c r="A499" s="14"/>
      <c r="B499" s="277"/>
      <c r="C499" s="278"/>
      <c r="D499" s="253" t="s">
        <v>241</v>
      </c>
      <c r="E499" s="279" t="s">
        <v>1</v>
      </c>
      <c r="F499" s="280" t="s">
        <v>1456</v>
      </c>
      <c r="G499" s="278"/>
      <c r="H499" s="279" t="s">
        <v>1</v>
      </c>
      <c r="I499" s="281"/>
      <c r="J499" s="278"/>
      <c r="K499" s="278"/>
      <c r="L499" s="282"/>
      <c r="M499" s="283"/>
      <c r="N499" s="284"/>
      <c r="O499" s="284"/>
      <c r="P499" s="284"/>
      <c r="Q499" s="284"/>
      <c r="R499" s="284"/>
      <c r="S499" s="284"/>
      <c r="T499" s="28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6" t="s">
        <v>241</v>
      </c>
      <c r="AU499" s="286" t="s">
        <v>87</v>
      </c>
      <c r="AV499" s="14" t="s">
        <v>87</v>
      </c>
      <c r="AW499" s="14" t="s">
        <v>36</v>
      </c>
      <c r="AX499" s="14" t="s">
        <v>80</v>
      </c>
      <c r="AY499" s="286" t="s">
        <v>235</v>
      </c>
    </row>
    <row r="500" s="12" customFormat="1">
      <c r="A500" s="12"/>
      <c r="B500" s="251"/>
      <c r="C500" s="252"/>
      <c r="D500" s="253" t="s">
        <v>241</v>
      </c>
      <c r="E500" s="254" t="s">
        <v>1</v>
      </c>
      <c r="F500" s="255" t="s">
        <v>306</v>
      </c>
      <c r="G500" s="252"/>
      <c r="H500" s="256">
        <v>13</v>
      </c>
      <c r="I500" s="257"/>
      <c r="J500" s="252"/>
      <c r="K500" s="252"/>
      <c r="L500" s="258"/>
      <c r="M500" s="259"/>
      <c r="N500" s="260"/>
      <c r="O500" s="260"/>
      <c r="P500" s="260"/>
      <c r="Q500" s="260"/>
      <c r="R500" s="260"/>
      <c r="S500" s="260"/>
      <c r="T500" s="26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62" t="s">
        <v>241</v>
      </c>
      <c r="AU500" s="262" t="s">
        <v>87</v>
      </c>
      <c r="AV500" s="12" t="s">
        <v>89</v>
      </c>
      <c r="AW500" s="12" t="s">
        <v>36</v>
      </c>
      <c r="AX500" s="12" t="s">
        <v>87</v>
      </c>
      <c r="AY500" s="262" t="s">
        <v>235</v>
      </c>
    </row>
    <row r="501" s="2" customFormat="1" ht="16.5" customHeight="1">
      <c r="A501" s="38"/>
      <c r="B501" s="39"/>
      <c r="C501" s="287" t="s">
        <v>468</v>
      </c>
      <c r="D501" s="287" t="s">
        <v>598</v>
      </c>
      <c r="E501" s="288" t="s">
        <v>599</v>
      </c>
      <c r="F501" s="289" t="s">
        <v>600</v>
      </c>
      <c r="G501" s="290" t="s">
        <v>239</v>
      </c>
      <c r="H501" s="291">
        <v>13</v>
      </c>
      <c r="I501" s="292"/>
      <c r="J501" s="293">
        <f>ROUND(I501*H501,2)</f>
        <v>0</v>
      </c>
      <c r="K501" s="294"/>
      <c r="L501" s="295"/>
      <c r="M501" s="296" t="s">
        <v>1</v>
      </c>
      <c r="N501" s="297" t="s">
        <v>45</v>
      </c>
      <c r="O501" s="91"/>
      <c r="P501" s="247">
        <f>O501*H501</f>
        <v>0</v>
      </c>
      <c r="Q501" s="247">
        <v>0.00089999999999999998</v>
      </c>
      <c r="R501" s="247">
        <f>Q501*H501</f>
        <v>0.0117</v>
      </c>
      <c r="S501" s="247">
        <v>0</v>
      </c>
      <c r="T501" s="24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9" t="s">
        <v>321</v>
      </c>
      <c r="AT501" s="249" t="s">
        <v>598</v>
      </c>
      <c r="AU501" s="249" t="s">
        <v>87</v>
      </c>
      <c r="AY501" s="17" t="s">
        <v>235</v>
      </c>
      <c r="BE501" s="250">
        <f>IF(N501="základní",J501,0)</f>
        <v>0</v>
      </c>
      <c r="BF501" s="250">
        <f>IF(N501="snížená",J501,0)</f>
        <v>0</v>
      </c>
      <c r="BG501" s="250">
        <f>IF(N501="zákl. přenesená",J501,0)</f>
        <v>0</v>
      </c>
      <c r="BH501" s="250">
        <f>IF(N501="sníž. přenesená",J501,0)</f>
        <v>0</v>
      </c>
      <c r="BI501" s="250">
        <f>IF(N501="nulová",J501,0)</f>
        <v>0</v>
      </c>
      <c r="BJ501" s="17" t="s">
        <v>87</v>
      </c>
      <c r="BK501" s="250">
        <f>ROUND(I501*H501,2)</f>
        <v>0</v>
      </c>
      <c r="BL501" s="17" t="s">
        <v>280</v>
      </c>
      <c r="BM501" s="249" t="s">
        <v>1457</v>
      </c>
    </row>
    <row r="502" s="2" customFormat="1" ht="21.75" customHeight="1">
      <c r="A502" s="38"/>
      <c r="B502" s="39"/>
      <c r="C502" s="237" t="s">
        <v>663</v>
      </c>
      <c r="D502" s="237" t="s">
        <v>236</v>
      </c>
      <c r="E502" s="238" t="s">
        <v>602</v>
      </c>
      <c r="F502" s="239" t="s">
        <v>603</v>
      </c>
      <c r="G502" s="240" t="s">
        <v>246</v>
      </c>
      <c r="H502" s="241">
        <v>0.012</v>
      </c>
      <c r="I502" s="242"/>
      <c r="J502" s="243">
        <f>ROUND(I502*H502,2)</f>
        <v>0</v>
      </c>
      <c r="K502" s="244"/>
      <c r="L502" s="44"/>
      <c r="M502" s="245" t="s">
        <v>1</v>
      </c>
      <c r="N502" s="246" t="s">
        <v>45</v>
      </c>
      <c r="O502" s="91"/>
      <c r="P502" s="247">
        <f>O502*H502</f>
        <v>0</v>
      </c>
      <c r="Q502" s="247">
        <v>0</v>
      </c>
      <c r="R502" s="247">
        <f>Q502*H502</f>
        <v>0</v>
      </c>
      <c r="S502" s="247">
        <v>0</v>
      </c>
      <c r="T502" s="24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9" t="s">
        <v>280</v>
      </c>
      <c r="AT502" s="249" t="s">
        <v>236</v>
      </c>
      <c r="AU502" s="249" t="s">
        <v>87</v>
      </c>
      <c r="AY502" s="17" t="s">
        <v>235</v>
      </c>
      <c r="BE502" s="250">
        <f>IF(N502="základní",J502,0)</f>
        <v>0</v>
      </c>
      <c r="BF502" s="250">
        <f>IF(N502="snížená",J502,0)</f>
        <v>0</v>
      </c>
      <c r="BG502" s="250">
        <f>IF(N502="zákl. přenesená",J502,0)</f>
        <v>0</v>
      </c>
      <c r="BH502" s="250">
        <f>IF(N502="sníž. přenesená",J502,0)</f>
        <v>0</v>
      </c>
      <c r="BI502" s="250">
        <f>IF(N502="nulová",J502,0)</f>
        <v>0</v>
      </c>
      <c r="BJ502" s="17" t="s">
        <v>87</v>
      </c>
      <c r="BK502" s="250">
        <f>ROUND(I502*H502,2)</f>
        <v>0</v>
      </c>
      <c r="BL502" s="17" t="s">
        <v>280</v>
      </c>
      <c r="BM502" s="249" t="s">
        <v>1458</v>
      </c>
    </row>
    <row r="503" s="11" customFormat="1" ht="25.92" customHeight="1">
      <c r="A503" s="11"/>
      <c r="B503" s="223"/>
      <c r="C503" s="224"/>
      <c r="D503" s="225" t="s">
        <v>79</v>
      </c>
      <c r="E503" s="226" t="s">
        <v>605</v>
      </c>
      <c r="F503" s="226" t="s">
        <v>606</v>
      </c>
      <c r="G503" s="224"/>
      <c r="H503" s="224"/>
      <c r="I503" s="227"/>
      <c r="J503" s="228">
        <f>BK503</f>
        <v>0</v>
      </c>
      <c r="K503" s="224"/>
      <c r="L503" s="229"/>
      <c r="M503" s="230"/>
      <c r="N503" s="231"/>
      <c r="O503" s="231"/>
      <c r="P503" s="232">
        <f>SUM(P504:P593)</f>
        <v>0</v>
      </c>
      <c r="Q503" s="231"/>
      <c r="R503" s="232">
        <f>SUM(R504:R593)</f>
        <v>1.0676000000000001</v>
      </c>
      <c r="S503" s="231"/>
      <c r="T503" s="233">
        <f>SUM(T504:T593)</f>
        <v>0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R503" s="234" t="s">
        <v>89</v>
      </c>
      <c r="AT503" s="235" t="s">
        <v>79</v>
      </c>
      <c r="AU503" s="235" t="s">
        <v>80</v>
      </c>
      <c r="AY503" s="234" t="s">
        <v>235</v>
      </c>
      <c r="BK503" s="236">
        <f>SUM(BK504:BK593)</f>
        <v>0</v>
      </c>
    </row>
    <row r="504" s="2" customFormat="1" ht="16.5" customHeight="1">
      <c r="A504" s="38"/>
      <c r="B504" s="39"/>
      <c r="C504" s="237" t="s">
        <v>474</v>
      </c>
      <c r="D504" s="237" t="s">
        <v>236</v>
      </c>
      <c r="E504" s="238" t="s">
        <v>608</v>
      </c>
      <c r="F504" s="239" t="s">
        <v>609</v>
      </c>
      <c r="G504" s="240" t="s">
        <v>239</v>
      </c>
      <c r="H504" s="241">
        <v>47</v>
      </c>
      <c r="I504" s="242"/>
      <c r="J504" s="243">
        <f>ROUND(I504*H504,2)</f>
        <v>0</v>
      </c>
      <c r="K504" s="244"/>
      <c r="L504" s="44"/>
      <c r="M504" s="245" t="s">
        <v>1</v>
      </c>
      <c r="N504" s="246" t="s">
        <v>45</v>
      </c>
      <c r="O504" s="91"/>
      <c r="P504" s="247">
        <f>O504*H504</f>
        <v>0</v>
      </c>
      <c r="Q504" s="247">
        <v>0</v>
      </c>
      <c r="R504" s="247">
        <f>Q504*H504</f>
        <v>0</v>
      </c>
      <c r="S504" s="247">
        <v>0</v>
      </c>
      <c r="T504" s="24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9" t="s">
        <v>280</v>
      </c>
      <c r="AT504" s="249" t="s">
        <v>236</v>
      </c>
      <c r="AU504" s="249" t="s">
        <v>87</v>
      </c>
      <c r="AY504" s="17" t="s">
        <v>235</v>
      </c>
      <c r="BE504" s="250">
        <f>IF(N504="základní",J504,0)</f>
        <v>0</v>
      </c>
      <c r="BF504" s="250">
        <f>IF(N504="snížená",J504,0)</f>
        <v>0</v>
      </c>
      <c r="BG504" s="250">
        <f>IF(N504="zákl. přenesená",J504,0)</f>
        <v>0</v>
      </c>
      <c r="BH504" s="250">
        <f>IF(N504="sníž. přenesená",J504,0)</f>
        <v>0</v>
      </c>
      <c r="BI504" s="250">
        <f>IF(N504="nulová",J504,0)</f>
        <v>0</v>
      </c>
      <c r="BJ504" s="17" t="s">
        <v>87</v>
      </c>
      <c r="BK504" s="250">
        <f>ROUND(I504*H504,2)</f>
        <v>0</v>
      </c>
      <c r="BL504" s="17" t="s">
        <v>280</v>
      </c>
      <c r="BM504" s="249" t="s">
        <v>672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1459</v>
      </c>
      <c r="G505" s="252"/>
      <c r="H505" s="256">
        <v>47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3" customFormat="1">
      <c r="A506" s="13"/>
      <c r="B506" s="263"/>
      <c r="C506" s="264"/>
      <c r="D506" s="253" t="s">
        <v>241</v>
      </c>
      <c r="E506" s="265" t="s">
        <v>1</v>
      </c>
      <c r="F506" s="266" t="s">
        <v>243</v>
      </c>
      <c r="G506" s="264"/>
      <c r="H506" s="267">
        <v>47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3" t="s">
        <v>241</v>
      </c>
      <c r="AU506" s="273" t="s">
        <v>87</v>
      </c>
      <c r="AV506" s="13" t="s">
        <v>240</v>
      </c>
      <c r="AW506" s="13" t="s">
        <v>36</v>
      </c>
      <c r="AX506" s="13" t="s">
        <v>87</v>
      </c>
      <c r="AY506" s="273" t="s">
        <v>235</v>
      </c>
    </row>
    <row r="507" s="2" customFormat="1" ht="16.5" customHeight="1">
      <c r="A507" s="38"/>
      <c r="B507" s="39"/>
      <c r="C507" s="237" t="s">
        <v>675</v>
      </c>
      <c r="D507" s="237" t="s">
        <v>236</v>
      </c>
      <c r="E507" s="238" t="s">
        <v>617</v>
      </c>
      <c r="F507" s="239" t="s">
        <v>618</v>
      </c>
      <c r="G507" s="240" t="s">
        <v>239</v>
      </c>
      <c r="H507" s="241">
        <v>22</v>
      </c>
      <c r="I507" s="242"/>
      <c r="J507" s="243">
        <f>ROUND(I507*H507,2)</f>
        <v>0</v>
      </c>
      <c r="K507" s="244"/>
      <c r="L507" s="44"/>
      <c r="M507" s="245" t="s">
        <v>1</v>
      </c>
      <c r="N507" s="246" t="s">
        <v>45</v>
      </c>
      <c r="O507" s="91"/>
      <c r="P507" s="247">
        <f>O507*H507</f>
        <v>0</v>
      </c>
      <c r="Q507" s="247">
        <v>0</v>
      </c>
      <c r="R507" s="247">
        <f>Q507*H507</f>
        <v>0</v>
      </c>
      <c r="S507" s="247">
        <v>0</v>
      </c>
      <c r="T507" s="24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9" t="s">
        <v>280</v>
      </c>
      <c r="AT507" s="249" t="s">
        <v>236</v>
      </c>
      <c r="AU507" s="249" t="s">
        <v>87</v>
      </c>
      <c r="AY507" s="17" t="s">
        <v>235</v>
      </c>
      <c r="BE507" s="250">
        <f>IF(N507="základní",J507,0)</f>
        <v>0</v>
      </c>
      <c r="BF507" s="250">
        <f>IF(N507="snížená",J507,0)</f>
        <v>0</v>
      </c>
      <c r="BG507" s="250">
        <f>IF(N507="zákl. přenesená",J507,0)</f>
        <v>0</v>
      </c>
      <c r="BH507" s="250">
        <f>IF(N507="sníž. přenesená",J507,0)</f>
        <v>0</v>
      </c>
      <c r="BI507" s="250">
        <f>IF(N507="nulová",J507,0)</f>
        <v>0</v>
      </c>
      <c r="BJ507" s="17" t="s">
        <v>87</v>
      </c>
      <c r="BK507" s="250">
        <f>ROUND(I507*H507,2)</f>
        <v>0</v>
      </c>
      <c r="BL507" s="17" t="s">
        <v>280</v>
      </c>
      <c r="BM507" s="249" t="s">
        <v>678</v>
      </c>
    </row>
    <row r="508" s="12" customFormat="1">
      <c r="A508" s="12"/>
      <c r="B508" s="251"/>
      <c r="C508" s="252"/>
      <c r="D508" s="253" t="s">
        <v>241</v>
      </c>
      <c r="E508" s="254" t="s">
        <v>1</v>
      </c>
      <c r="F508" s="255" t="s">
        <v>1460</v>
      </c>
      <c r="G508" s="252"/>
      <c r="H508" s="256">
        <v>8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62" t="s">
        <v>241</v>
      </c>
      <c r="AU508" s="262" t="s">
        <v>87</v>
      </c>
      <c r="AV508" s="12" t="s">
        <v>89</v>
      </c>
      <c r="AW508" s="12" t="s">
        <v>36</v>
      </c>
      <c r="AX508" s="12" t="s">
        <v>80</v>
      </c>
      <c r="AY508" s="262" t="s">
        <v>235</v>
      </c>
    </row>
    <row r="509" s="12" customFormat="1">
      <c r="A509" s="12"/>
      <c r="B509" s="251"/>
      <c r="C509" s="252"/>
      <c r="D509" s="253" t="s">
        <v>241</v>
      </c>
      <c r="E509" s="254" t="s">
        <v>1</v>
      </c>
      <c r="F509" s="255" t="s">
        <v>1461</v>
      </c>
      <c r="G509" s="252"/>
      <c r="H509" s="256">
        <v>5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62" t="s">
        <v>241</v>
      </c>
      <c r="AU509" s="262" t="s">
        <v>87</v>
      </c>
      <c r="AV509" s="12" t="s">
        <v>89</v>
      </c>
      <c r="AW509" s="12" t="s">
        <v>36</v>
      </c>
      <c r="AX509" s="12" t="s">
        <v>80</v>
      </c>
      <c r="AY509" s="262" t="s">
        <v>235</v>
      </c>
    </row>
    <row r="510" s="12" customFormat="1">
      <c r="A510" s="12"/>
      <c r="B510" s="251"/>
      <c r="C510" s="252"/>
      <c r="D510" s="253" t="s">
        <v>241</v>
      </c>
      <c r="E510" s="254" t="s">
        <v>1</v>
      </c>
      <c r="F510" s="255" t="s">
        <v>1462</v>
      </c>
      <c r="G510" s="252"/>
      <c r="H510" s="256">
        <v>1</v>
      </c>
      <c r="I510" s="257"/>
      <c r="J510" s="252"/>
      <c r="K510" s="252"/>
      <c r="L510" s="258"/>
      <c r="M510" s="259"/>
      <c r="N510" s="260"/>
      <c r="O510" s="260"/>
      <c r="P510" s="260"/>
      <c r="Q510" s="260"/>
      <c r="R510" s="260"/>
      <c r="S510" s="260"/>
      <c r="T510" s="26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62" t="s">
        <v>241</v>
      </c>
      <c r="AU510" s="262" t="s">
        <v>87</v>
      </c>
      <c r="AV510" s="12" t="s">
        <v>89</v>
      </c>
      <c r="AW510" s="12" t="s">
        <v>36</v>
      </c>
      <c r="AX510" s="12" t="s">
        <v>80</v>
      </c>
      <c r="AY510" s="262" t="s">
        <v>235</v>
      </c>
    </row>
    <row r="511" s="12" customFormat="1">
      <c r="A511" s="12"/>
      <c r="B511" s="251"/>
      <c r="C511" s="252"/>
      <c r="D511" s="253" t="s">
        <v>241</v>
      </c>
      <c r="E511" s="254" t="s">
        <v>1</v>
      </c>
      <c r="F511" s="255" t="s">
        <v>1389</v>
      </c>
      <c r="G511" s="252"/>
      <c r="H511" s="256">
        <v>1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62" t="s">
        <v>241</v>
      </c>
      <c r="AU511" s="262" t="s">
        <v>87</v>
      </c>
      <c r="AV511" s="12" t="s">
        <v>89</v>
      </c>
      <c r="AW511" s="12" t="s">
        <v>36</v>
      </c>
      <c r="AX511" s="12" t="s">
        <v>80</v>
      </c>
      <c r="AY511" s="262" t="s">
        <v>235</v>
      </c>
    </row>
    <row r="512" s="12" customFormat="1">
      <c r="A512" s="12"/>
      <c r="B512" s="251"/>
      <c r="C512" s="252"/>
      <c r="D512" s="253" t="s">
        <v>241</v>
      </c>
      <c r="E512" s="254" t="s">
        <v>1</v>
      </c>
      <c r="F512" s="255" t="s">
        <v>1382</v>
      </c>
      <c r="G512" s="252"/>
      <c r="H512" s="256">
        <v>1</v>
      </c>
      <c r="I512" s="257"/>
      <c r="J512" s="252"/>
      <c r="K512" s="252"/>
      <c r="L512" s="258"/>
      <c r="M512" s="259"/>
      <c r="N512" s="260"/>
      <c r="O512" s="260"/>
      <c r="P512" s="260"/>
      <c r="Q512" s="260"/>
      <c r="R512" s="260"/>
      <c r="S512" s="260"/>
      <c r="T512" s="261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62" t="s">
        <v>241</v>
      </c>
      <c r="AU512" s="262" t="s">
        <v>87</v>
      </c>
      <c r="AV512" s="12" t="s">
        <v>89</v>
      </c>
      <c r="AW512" s="12" t="s">
        <v>36</v>
      </c>
      <c r="AX512" s="12" t="s">
        <v>80</v>
      </c>
      <c r="AY512" s="262" t="s">
        <v>235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1463</v>
      </c>
      <c r="G513" s="252"/>
      <c r="H513" s="256">
        <v>1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1464</v>
      </c>
      <c r="G514" s="252"/>
      <c r="H514" s="256">
        <v>2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2" customFormat="1">
      <c r="A515" s="12"/>
      <c r="B515" s="251"/>
      <c r="C515" s="252"/>
      <c r="D515" s="253" t="s">
        <v>241</v>
      </c>
      <c r="E515" s="254" t="s">
        <v>1</v>
      </c>
      <c r="F515" s="255" t="s">
        <v>1465</v>
      </c>
      <c r="G515" s="252"/>
      <c r="H515" s="256">
        <v>2</v>
      </c>
      <c r="I515" s="257"/>
      <c r="J515" s="252"/>
      <c r="K515" s="252"/>
      <c r="L515" s="258"/>
      <c r="M515" s="259"/>
      <c r="N515" s="260"/>
      <c r="O515" s="260"/>
      <c r="P515" s="260"/>
      <c r="Q515" s="260"/>
      <c r="R515" s="260"/>
      <c r="S515" s="260"/>
      <c r="T515" s="26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62" t="s">
        <v>241</v>
      </c>
      <c r="AU515" s="262" t="s">
        <v>87</v>
      </c>
      <c r="AV515" s="12" t="s">
        <v>89</v>
      </c>
      <c r="AW515" s="12" t="s">
        <v>36</v>
      </c>
      <c r="AX515" s="12" t="s">
        <v>80</v>
      </c>
      <c r="AY515" s="262" t="s">
        <v>235</v>
      </c>
    </row>
    <row r="516" s="12" customFormat="1">
      <c r="A516" s="12"/>
      <c r="B516" s="251"/>
      <c r="C516" s="252"/>
      <c r="D516" s="253" t="s">
        <v>241</v>
      </c>
      <c r="E516" s="254" t="s">
        <v>1</v>
      </c>
      <c r="F516" s="255" t="s">
        <v>1466</v>
      </c>
      <c r="G516" s="252"/>
      <c r="H516" s="256">
        <v>1</v>
      </c>
      <c r="I516" s="257"/>
      <c r="J516" s="252"/>
      <c r="K516" s="252"/>
      <c r="L516" s="258"/>
      <c r="M516" s="259"/>
      <c r="N516" s="260"/>
      <c r="O516" s="260"/>
      <c r="P516" s="260"/>
      <c r="Q516" s="260"/>
      <c r="R516" s="260"/>
      <c r="S516" s="260"/>
      <c r="T516" s="261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62" t="s">
        <v>241</v>
      </c>
      <c r="AU516" s="262" t="s">
        <v>87</v>
      </c>
      <c r="AV516" s="12" t="s">
        <v>89</v>
      </c>
      <c r="AW516" s="12" t="s">
        <v>36</v>
      </c>
      <c r="AX516" s="12" t="s">
        <v>80</v>
      </c>
      <c r="AY516" s="262" t="s">
        <v>235</v>
      </c>
    </row>
    <row r="517" s="13" customFormat="1">
      <c r="A517" s="13"/>
      <c r="B517" s="263"/>
      <c r="C517" s="264"/>
      <c r="D517" s="253" t="s">
        <v>241</v>
      </c>
      <c r="E517" s="265" t="s">
        <v>1</v>
      </c>
      <c r="F517" s="266" t="s">
        <v>243</v>
      </c>
      <c r="G517" s="264"/>
      <c r="H517" s="267">
        <v>22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3" t="s">
        <v>241</v>
      </c>
      <c r="AU517" s="273" t="s">
        <v>87</v>
      </c>
      <c r="AV517" s="13" t="s">
        <v>240</v>
      </c>
      <c r="AW517" s="13" t="s">
        <v>36</v>
      </c>
      <c r="AX517" s="13" t="s">
        <v>87</v>
      </c>
      <c r="AY517" s="273" t="s">
        <v>235</v>
      </c>
    </row>
    <row r="518" s="2" customFormat="1" ht="16.5" customHeight="1">
      <c r="A518" s="38"/>
      <c r="B518" s="39"/>
      <c r="C518" s="237" t="s">
        <v>478</v>
      </c>
      <c r="D518" s="237" t="s">
        <v>236</v>
      </c>
      <c r="E518" s="238" t="s">
        <v>1467</v>
      </c>
      <c r="F518" s="239" t="s">
        <v>1468</v>
      </c>
      <c r="G518" s="240" t="s">
        <v>239</v>
      </c>
      <c r="H518" s="241">
        <v>5</v>
      </c>
      <c r="I518" s="242"/>
      <c r="J518" s="243">
        <f>ROUND(I518*H518,2)</f>
        <v>0</v>
      </c>
      <c r="K518" s="244"/>
      <c r="L518" s="44"/>
      <c r="M518" s="245" t="s">
        <v>1</v>
      </c>
      <c r="N518" s="246" t="s">
        <v>45</v>
      </c>
      <c r="O518" s="91"/>
      <c r="P518" s="247">
        <f>O518*H518</f>
        <v>0</v>
      </c>
      <c r="Q518" s="247">
        <v>0</v>
      </c>
      <c r="R518" s="247">
        <f>Q518*H518</f>
        <v>0</v>
      </c>
      <c r="S518" s="247">
        <v>0</v>
      </c>
      <c r="T518" s="24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9" t="s">
        <v>280</v>
      </c>
      <c r="AT518" s="249" t="s">
        <v>236</v>
      </c>
      <c r="AU518" s="249" t="s">
        <v>87</v>
      </c>
      <c r="AY518" s="17" t="s">
        <v>235</v>
      </c>
      <c r="BE518" s="250">
        <f>IF(N518="základní",J518,0)</f>
        <v>0</v>
      </c>
      <c r="BF518" s="250">
        <f>IF(N518="snížená",J518,0)</f>
        <v>0</v>
      </c>
      <c r="BG518" s="250">
        <f>IF(N518="zákl. přenesená",J518,0)</f>
        <v>0</v>
      </c>
      <c r="BH518" s="250">
        <f>IF(N518="sníž. přenesená",J518,0)</f>
        <v>0</v>
      </c>
      <c r="BI518" s="250">
        <f>IF(N518="nulová",J518,0)</f>
        <v>0</v>
      </c>
      <c r="BJ518" s="17" t="s">
        <v>87</v>
      </c>
      <c r="BK518" s="250">
        <f>ROUND(I518*H518,2)</f>
        <v>0</v>
      </c>
      <c r="BL518" s="17" t="s">
        <v>280</v>
      </c>
      <c r="BM518" s="249" t="s">
        <v>683</v>
      </c>
    </row>
    <row r="519" s="12" customFormat="1">
      <c r="A519" s="12"/>
      <c r="B519" s="251"/>
      <c r="C519" s="252"/>
      <c r="D519" s="253" t="s">
        <v>241</v>
      </c>
      <c r="E519" s="254" t="s">
        <v>1</v>
      </c>
      <c r="F519" s="255" t="s">
        <v>1469</v>
      </c>
      <c r="G519" s="252"/>
      <c r="H519" s="256">
        <v>1</v>
      </c>
      <c r="I519" s="257"/>
      <c r="J519" s="252"/>
      <c r="K519" s="252"/>
      <c r="L519" s="258"/>
      <c r="M519" s="259"/>
      <c r="N519" s="260"/>
      <c r="O519" s="260"/>
      <c r="P519" s="260"/>
      <c r="Q519" s="260"/>
      <c r="R519" s="260"/>
      <c r="S519" s="260"/>
      <c r="T519" s="261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62" t="s">
        <v>241</v>
      </c>
      <c r="AU519" s="262" t="s">
        <v>87</v>
      </c>
      <c r="AV519" s="12" t="s">
        <v>89</v>
      </c>
      <c r="AW519" s="12" t="s">
        <v>36</v>
      </c>
      <c r="AX519" s="12" t="s">
        <v>80</v>
      </c>
      <c r="AY519" s="262" t="s">
        <v>235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1403</v>
      </c>
      <c r="G520" s="252"/>
      <c r="H520" s="256">
        <v>1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1470</v>
      </c>
      <c r="G521" s="252"/>
      <c r="H521" s="256">
        <v>2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2" customFormat="1">
      <c r="A522" s="12"/>
      <c r="B522" s="251"/>
      <c r="C522" s="252"/>
      <c r="D522" s="253" t="s">
        <v>241</v>
      </c>
      <c r="E522" s="254" t="s">
        <v>1</v>
      </c>
      <c r="F522" s="255" t="s">
        <v>1471</v>
      </c>
      <c r="G522" s="252"/>
      <c r="H522" s="256">
        <v>1</v>
      </c>
      <c r="I522" s="257"/>
      <c r="J522" s="252"/>
      <c r="K522" s="252"/>
      <c r="L522" s="258"/>
      <c r="M522" s="259"/>
      <c r="N522" s="260"/>
      <c r="O522" s="260"/>
      <c r="P522" s="260"/>
      <c r="Q522" s="260"/>
      <c r="R522" s="260"/>
      <c r="S522" s="260"/>
      <c r="T522" s="26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62" t="s">
        <v>241</v>
      </c>
      <c r="AU522" s="262" t="s">
        <v>87</v>
      </c>
      <c r="AV522" s="12" t="s">
        <v>89</v>
      </c>
      <c r="AW522" s="12" t="s">
        <v>36</v>
      </c>
      <c r="AX522" s="12" t="s">
        <v>80</v>
      </c>
      <c r="AY522" s="262" t="s">
        <v>235</v>
      </c>
    </row>
    <row r="523" s="13" customFormat="1">
      <c r="A523" s="13"/>
      <c r="B523" s="263"/>
      <c r="C523" s="264"/>
      <c r="D523" s="253" t="s">
        <v>241</v>
      </c>
      <c r="E523" s="265" t="s">
        <v>1</v>
      </c>
      <c r="F523" s="266" t="s">
        <v>243</v>
      </c>
      <c r="G523" s="264"/>
      <c r="H523" s="267">
        <v>5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3" t="s">
        <v>241</v>
      </c>
      <c r="AU523" s="273" t="s">
        <v>87</v>
      </c>
      <c r="AV523" s="13" t="s">
        <v>240</v>
      </c>
      <c r="AW523" s="13" t="s">
        <v>36</v>
      </c>
      <c r="AX523" s="13" t="s">
        <v>87</v>
      </c>
      <c r="AY523" s="273" t="s">
        <v>235</v>
      </c>
    </row>
    <row r="524" s="2" customFormat="1" ht="16.5" customHeight="1">
      <c r="A524" s="38"/>
      <c r="B524" s="39"/>
      <c r="C524" s="237" t="s">
        <v>689</v>
      </c>
      <c r="D524" s="237" t="s">
        <v>236</v>
      </c>
      <c r="E524" s="238" t="s">
        <v>640</v>
      </c>
      <c r="F524" s="239" t="s">
        <v>641</v>
      </c>
      <c r="G524" s="240" t="s">
        <v>239</v>
      </c>
      <c r="H524" s="241">
        <v>2</v>
      </c>
      <c r="I524" s="242"/>
      <c r="J524" s="243">
        <f>ROUND(I524*H524,2)</f>
        <v>0</v>
      </c>
      <c r="K524" s="244"/>
      <c r="L524" s="44"/>
      <c r="M524" s="245" t="s">
        <v>1</v>
      </c>
      <c r="N524" s="246" t="s">
        <v>45</v>
      </c>
      <c r="O524" s="91"/>
      <c r="P524" s="247">
        <f>O524*H524</f>
        <v>0</v>
      </c>
      <c r="Q524" s="247">
        <v>0</v>
      </c>
      <c r="R524" s="247">
        <f>Q524*H524</f>
        <v>0</v>
      </c>
      <c r="S524" s="247">
        <v>0</v>
      </c>
      <c r="T524" s="24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9" t="s">
        <v>280</v>
      </c>
      <c r="AT524" s="249" t="s">
        <v>236</v>
      </c>
      <c r="AU524" s="249" t="s">
        <v>87</v>
      </c>
      <c r="AY524" s="17" t="s">
        <v>235</v>
      </c>
      <c r="BE524" s="250">
        <f>IF(N524="základní",J524,0)</f>
        <v>0</v>
      </c>
      <c r="BF524" s="250">
        <f>IF(N524="snížená",J524,0)</f>
        <v>0</v>
      </c>
      <c r="BG524" s="250">
        <f>IF(N524="zákl. přenesená",J524,0)</f>
        <v>0</v>
      </c>
      <c r="BH524" s="250">
        <f>IF(N524="sníž. přenesená",J524,0)</f>
        <v>0</v>
      </c>
      <c r="BI524" s="250">
        <f>IF(N524="nulová",J524,0)</f>
        <v>0</v>
      </c>
      <c r="BJ524" s="17" t="s">
        <v>87</v>
      </c>
      <c r="BK524" s="250">
        <f>ROUND(I524*H524,2)</f>
        <v>0</v>
      </c>
      <c r="BL524" s="17" t="s">
        <v>280</v>
      </c>
      <c r="BM524" s="249" t="s">
        <v>692</v>
      </c>
    </row>
    <row r="525" s="12" customFormat="1">
      <c r="A525" s="12"/>
      <c r="B525" s="251"/>
      <c r="C525" s="252"/>
      <c r="D525" s="253" t="s">
        <v>241</v>
      </c>
      <c r="E525" s="254" t="s">
        <v>1</v>
      </c>
      <c r="F525" s="255" t="s">
        <v>1472</v>
      </c>
      <c r="G525" s="252"/>
      <c r="H525" s="256">
        <v>1</v>
      </c>
      <c r="I525" s="257"/>
      <c r="J525" s="252"/>
      <c r="K525" s="252"/>
      <c r="L525" s="258"/>
      <c r="M525" s="259"/>
      <c r="N525" s="260"/>
      <c r="O525" s="260"/>
      <c r="P525" s="260"/>
      <c r="Q525" s="260"/>
      <c r="R525" s="260"/>
      <c r="S525" s="260"/>
      <c r="T525" s="261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62" t="s">
        <v>241</v>
      </c>
      <c r="AU525" s="262" t="s">
        <v>87</v>
      </c>
      <c r="AV525" s="12" t="s">
        <v>89</v>
      </c>
      <c r="AW525" s="12" t="s">
        <v>36</v>
      </c>
      <c r="AX525" s="12" t="s">
        <v>80</v>
      </c>
      <c r="AY525" s="262" t="s">
        <v>235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1473</v>
      </c>
      <c r="G526" s="252"/>
      <c r="H526" s="256">
        <v>1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3" customFormat="1">
      <c r="A527" s="13"/>
      <c r="B527" s="263"/>
      <c r="C527" s="264"/>
      <c r="D527" s="253" t="s">
        <v>241</v>
      </c>
      <c r="E527" s="265" t="s">
        <v>1</v>
      </c>
      <c r="F527" s="266" t="s">
        <v>243</v>
      </c>
      <c r="G527" s="264"/>
      <c r="H527" s="267">
        <v>2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3" t="s">
        <v>241</v>
      </c>
      <c r="AU527" s="273" t="s">
        <v>87</v>
      </c>
      <c r="AV527" s="13" t="s">
        <v>240</v>
      </c>
      <c r="AW527" s="13" t="s">
        <v>36</v>
      </c>
      <c r="AX527" s="13" t="s">
        <v>87</v>
      </c>
      <c r="AY527" s="273" t="s">
        <v>235</v>
      </c>
    </row>
    <row r="528" s="2" customFormat="1" ht="16.5" customHeight="1">
      <c r="A528" s="38"/>
      <c r="B528" s="39"/>
      <c r="C528" s="237" t="s">
        <v>486</v>
      </c>
      <c r="D528" s="237" t="s">
        <v>236</v>
      </c>
      <c r="E528" s="238" t="s">
        <v>1474</v>
      </c>
      <c r="F528" s="239" t="s">
        <v>1475</v>
      </c>
      <c r="G528" s="240" t="s">
        <v>239</v>
      </c>
      <c r="H528" s="241">
        <v>16</v>
      </c>
      <c r="I528" s="242"/>
      <c r="J528" s="243">
        <f>ROUND(I528*H528,2)</f>
        <v>0</v>
      </c>
      <c r="K528" s="244"/>
      <c r="L528" s="44"/>
      <c r="M528" s="245" t="s">
        <v>1</v>
      </c>
      <c r="N528" s="246" t="s">
        <v>45</v>
      </c>
      <c r="O528" s="91"/>
      <c r="P528" s="247">
        <f>O528*H528</f>
        <v>0</v>
      </c>
      <c r="Q528" s="247">
        <v>0</v>
      </c>
      <c r="R528" s="247">
        <f>Q528*H528</f>
        <v>0</v>
      </c>
      <c r="S528" s="247">
        <v>0</v>
      </c>
      <c r="T528" s="24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9" t="s">
        <v>280</v>
      </c>
      <c r="AT528" s="249" t="s">
        <v>236</v>
      </c>
      <c r="AU528" s="249" t="s">
        <v>87</v>
      </c>
      <c r="AY528" s="17" t="s">
        <v>235</v>
      </c>
      <c r="BE528" s="250">
        <f>IF(N528="základní",J528,0)</f>
        <v>0</v>
      </c>
      <c r="BF528" s="250">
        <f>IF(N528="snížená",J528,0)</f>
        <v>0</v>
      </c>
      <c r="BG528" s="250">
        <f>IF(N528="zákl. přenesená",J528,0)</f>
        <v>0</v>
      </c>
      <c r="BH528" s="250">
        <f>IF(N528="sníž. přenesená",J528,0)</f>
        <v>0</v>
      </c>
      <c r="BI528" s="250">
        <f>IF(N528="nulová",J528,0)</f>
        <v>0</v>
      </c>
      <c r="BJ528" s="17" t="s">
        <v>87</v>
      </c>
      <c r="BK528" s="250">
        <f>ROUND(I528*H528,2)</f>
        <v>0</v>
      </c>
      <c r="BL528" s="17" t="s">
        <v>280</v>
      </c>
      <c r="BM528" s="249" t="s">
        <v>698</v>
      </c>
    </row>
    <row r="529" s="12" customFormat="1">
      <c r="A529" s="12"/>
      <c r="B529" s="251"/>
      <c r="C529" s="252"/>
      <c r="D529" s="253" t="s">
        <v>241</v>
      </c>
      <c r="E529" s="254" t="s">
        <v>1</v>
      </c>
      <c r="F529" s="255" t="s">
        <v>1476</v>
      </c>
      <c r="G529" s="252"/>
      <c r="H529" s="256">
        <v>13</v>
      </c>
      <c r="I529" s="257"/>
      <c r="J529" s="252"/>
      <c r="K529" s="252"/>
      <c r="L529" s="258"/>
      <c r="M529" s="259"/>
      <c r="N529" s="260"/>
      <c r="O529" s="260"/>
      <c r="P529" s="260"/>
      <c r="Q529" s="260"/>
      <c r="R529" s="260"/>
      <c r="S529" s="260"/>
      <c r="T529" s="26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62" t="s">
        <v>241</v>
      </c>
      <c r="AU529" s="262" t="s">
        <v>87</v>
      </c>
      <c r="AV529" s="12" t="s">
        <v>89</v>
      </c>
      <c r="AW529" s="12" t="s">
        <v>36</v>
      </c>
      <c r="AX529" s="12" t="s">
        <v>80</v>
      </c>
      <c r="AY529" s="262" t="s">
        <v>235</v>
      </c>
    </row>
    <row r="530" s="12" customFormat="1">
      <c r="A530" s="12"/>
      <c r="B530" s="251"/>
      <c r="C530" s="252"/>
      <c r="D530" s="253" t="s">
        <v>241</v>
      </c>
      <c r="E530" s="254" t="s">
        <v>1</v>
      </c>
      <c r="F530" s="255" t="s">
        <v>1477</v>
      </c>
      <c r="G530" s="252"/>
      <c r="H530" s="256">
        <v>3</v>
      </c>
      <c r="I530" s="257"/>
      <c r="J530" s="252"/>
      <c r="K530" s="252"/>
      <c r="L530" s="258"/>
      <c r="M530" s="259"/>
      <c r="N530" s="260"/>
      <c r="O530" s="260"/>
      <c r="P530" s="260"/>
      <c r="Q530" s="260"/>
      <c r="R530" s="260"/>
      <c r="S530" s="260"/>
      <c r="T530" s="261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62" t="s">
        <v>241</v>
      </c>
      <c r="AU530" s="262" t="s">
        <v>87</v>
      </c>
      <c r="AV530" s="12" t="s">
        <v>89</v>
      </c>
      <c r="AW530" s="12" t="s">
        <v>36</v>
      </c>
      <c r="AX530" s="12" t="s">
        <v>80</v>
      </c>
      <c r="AY530" s="262" t="s">
        <v>235</v>
      </c>
    </row>
    <row r="531" s="13" customFormat="1">
      <c r="A531" s="13"/>
      <c r="B531" s="263"/>
      <c r="C531" s="264"/>
      <c r="D531" s="253" t="s">
        <v>241</v>
      </c>
      <c r="E531" s="265" t="s">
        <v>1</v>
      </c>
      <c r="F531" s="266" t="s">
        <v>243</v>
      </c>
      <c r="G531" s="264"/>
      <c r="H531" s="267">
        <v>16</v>
      </c>
      <c r="I531" s="268"/>
      <c r="J531" s="264"/>
      <c r="K531" s="264"/>
      <c r="L531" s="269"/>
      <c r="M531" s="270"/>
      <c r="N531" s="271"/>
      <c r="O531" s="271"/>
      <c r="P531" s="271"/>
      <c r="Q531" s="271"/>
      <c r="R531" s="271"/>
      <c r="S531" s="271"/>
      <c r="T531" s="27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3" t="s">
        <v>241</v>
      </c>
      <c r="AU531" s="273" t="s">
        <v>87</v>
      </c>
      <c r="AV531" s="13" t="s">
        <v>240</v>
      </c>
      <c r="AW531" s="13" t="s">
        <v>36</v>
      </c>
      <c r="AX531" s="13" t="s">
        <v>87</v>
      </c>
      <c r="AY531" s="273" t="s">
        <v>235</v>
      </c>
    </row>
    <row r="532" s="2" customFormat="1" ht="16.5" customHeight="1">
      <c r="A532" s="38"/>
      <c r="B532" s="39"/>
      <c r="C532" s="237" t="s">
        <v>701</v>
      </c>
      <c r="D532" s="237" t="s">
        <v>236</v>
      </c>
      <c r="E532" s="238" t="s">
        <v>655</v>
      </c>
      <c r="F532" s="239" t="s">
        <v>656</v>
      </c>
      <c r="G532" s="240" t="s">
        <v>239</v>
      </c>
      <c r="H532" s="241">
        <v>18</v>
      </c>
      <c r="I532" s="242"/>
      <c r="J532" s="243">
        <f>ROUND(I532*H532,2)</f>
        <v>0</v>
      </c>
      <c r="K532" s="244"/>
      <c r="L532" s="44"/>
      <c r="M532" s="245" t="s">
        <v>1</v>
      </c>
      <c r="N532" s="246" t="s">
        <v>45</v>
      </c>
      <c r="O532" s="91"/>
      <c r="P532" s="247">
        <f>O532*H532</f>
        <v>0</v>
      </c>
      <c r="Q532" s="247">
        <v>0</v>
      </c>
      <c r="R532" s="247">
        <f>Q532*H532</f>
        <v>0</v>
      </c>
      <c r="S532" s="247">
        <v>0</v>
      </c>
      <c r="T532" s="248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9" t="s">
        <v>280</v>
      </c>
      <c r="AT532" s="249" t="s">
        <v>236</v>
      </c>
      <c r="AU532" s="249" t="s">
        <v>87</v>
      </c>
      <c r="AY532" s="17" t="s">
        <v>235</v>
      </c>
      <c r="BE532" s="250">
        <f>IF(N532="základní",J532,0)</f>
        <v>0</v>
      </c>
      <c r="BF532" s="250">
        <f>IF(N532="snížená",J532,0)</f>
        <v>0</v>
      </c>
      <c r="BG532" s="250">
        <f>IF(N532="zákl. přenesená",J532,0)</f>
        <v>0</v>
      </c>
      <c r="BH532" s="250">
        <f>IF(N532="sníž. přenesená",J532,0)</f>
        <v>0</v>
      </c>
      <c r="BI532" s="250">
        <f>IF(N532="nulová",J532,0)</f>
        <v>0</v>
      </c>
      <c r="BJ532" s="17" t="s">
        <v>87</v>
      </c>
      <c r="BK532" s="250">
        <f>ROUND(I532*H532,2)</f>
        <v>0</v>
      </c>
      <c r="BL532" s="17" t="s">
        <v>280</v>
      </c>
      <c r="BM532" s="249" t="s">
        <v>704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1478</v>
      </c>
      <c r="G533" s="252"/>
      <c r="H533" s="256">
        <v>18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3" customFormat="1">
      <c r="A534" s="13"/>
      <c r="B534" s="263"/>
      <c r="C534" s="264"/>
      <c r="D534" s="253" t="s">
        <v>241</v>
      </c>
      <c r="E534" s="265" t="s">
        <v>1</v>
      </c>
      <c r="F534" s="266" t="s">
        <v>243</v>
      </c>
      <c r="G534" s="264"/>
      <c r="H534" s="267">
        <v>18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3" t="s">
        <v>241</v>
      </c>
      <c r="AU534" s="273" t="s">
        <v>87</v>
      </c>
      <c r="AV534" s="13" t="s">
        <v>240</v>
      </c>
      <c r="AW534" s="13" t="s">
        <v>36</v>
      </c>
      <c r="AX534" s="13" t="s">
        <v>87</v>
      </c>
      <c r="AY534" s="273" t="s">
        <v>235</v>
      </c>
    </row>
    <row r="535" s="2" customFormat="1" ht="16.5" customHeight="1">
      <c r="A535" s="38"/>
      <c r="B535" s="39"/>
      <c r="C535" s="237" t="s">
        <v>490</v>
      </c>
      <c r="D535" s="237" t="s">
        <v>236</v>
      </c>
      <c r="E535" s="238" t="s">
        <v>659</v>
      </c>
      <c r="F535" s="239" t="s">
        <v>660</v>
      </c>
      <c r="G535" s="240" t="s">
        <v>661</v>
      </c>
      <c r="H535" s="241">
        <v>18</v>
      </c>
      <c r="I535" s="242"/>
      <c r="J535" s="243">
        <f>ROUND(I535*H535,2)</f>
        <v>0</v>
      </c>
      <c r="K535" s="244"/>
      <c r="L535" s="44"/>
      <c r="M535" s="245" t="s">
        <v>1</v>
      </c>
      <c r="N535" s="246" t="s">
        <v>45</v>
      </c>
      <c r="O535" s="91"/>
      <c r="P535" s="247">
        <f>O535*H535</f>
        <v>0</v>
      </c>
      <c r="Q535" s="247">
        <v>0</v>
      </c>
      <c r="R535" s="247">
        <f>Q535*H535</f>
        <v>0</v>
      </c>
      <c r="S535" s="247">
        <v>0</v>
      </c>
      <c r="T535" s="24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9" t="s">
        <v>280</v>
      </c>
      <c r="AT535" s="249" t="s">
        <v>236</v>
      </c>
      <c r="AU535" s="249" t="s">
        <v>87</v>
      </c>
      <c r="AY535" s="17" t="s">
        <v>235</v>
      </c>
      <c r="BE535" s="250">
        <f>IF(N535="základní",J535,0)</f>
        <v>0</v>
      </c>
      <c r="BF535" s="250">
        <f>IF(N535="snížená",J535,0)</f>
        <v>0</v>
      </c>
      <c r="BG535" s="250">
        <f>IF(N535="zákl. přenesená",J535,0)</f>
        <v>0</v>
      </c>
      <c r="BH535" s="250">
        <f>IF(N535="sníž. přenesená",J535,0)</f>
        <v>0</v>
      </c>
      <c r="BI535" s="250">
        <f>IF(N535="nulová",J535,0)</f>
        <v>0</v>
      </c>
      <c r="BJ535" s="17" t="s">
        <v>87</v>
      </c>
      <c r="BK535" s="250">
        <f>ROUND(I535*H535,2)</f>
        <v>0</v>
      </c>
      <c r="BL535" s="17" t="s">
        <v>280</v>
      </c>
      <c r="BM535" s="249" t="s">
        <v>708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1478</v>
      </c>
      <c r="G536" s="252"/>
      <c r="H536" s="256">
        <v>18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3" customFormat="1">
      <c r="A537" s="13"/>
      <c r="B537" s="263"/>
      <c r="C537" s="264"/>
      <c r="D537" s="253" t="s">
        <v>241</v>
      </c>
      <c r="E537" s="265" t="s">
        <v>1</v>
      </c>
      <c r="F537" s="266" t="s">
        <v>243</v>
      </c>
      <c r="G537" s="264"/>
      <c r="H537" s="267">
        <v>18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3" t="s">
        <v>241</v>
      </c>
      <c r="AU537" s="273" t="s">
        <v>87</v>
      </c>
      <c r="AV537" s="13" t="s">
        <v>240</v>
      </c>
      <c r="AW537" s="13" t="s">
        <v>36</v>
      </c>
      <c r="AX537" s="13" t="s">
        <v>87</v>
      </c>
      <c r="AY537" s="273" t="s">
        <v>235</v>
      </c>
    </row>
    <row r="538" s="2" customFormat="1" ht="16.5" customHeight="1">
      <c r="A538" s="38"/>
      <c r="B538" s="39"/>
      <c r="C538" s="237" t="s">
        <v>709</v>
      </c>
      <c r="D538" s="237" t="s">
        <v>236</v>
      </c>
      <c r="E538" s="238" t="s">
        <v>664</v>
      </c>
      <c r="F538" s="239" t="s">
        <v>665</v>
      </c>
      <c r="G538" s="240" t="s">
        <v>313</v>
      </c>
      <c r="H538" s="241">
        <v>86.099999999999994</v>
      </c>
      <c r="I538" s="242"/>
      <c r="J538" s="243">
        <f>ROUND(I538*H538,2)</f>
        <v>0</v>
      </c>
      <c r="K538" s="244"/>
      <c r="L538" s="44"/>
      <c r="M538" s="245" t="s">
        <v>1</v>
      </c>
      <c r="N538" s="246" t="s">
        <v>45</v>
      </c>
      <c r="O538" s="91"/>
      <c r="P538" s="247">
        <f>O538*H538</f>
        <v>0</v>
      </c>
      <c r="Q538" s="247">
        <v>0</v>
      </c>
      <c r="R538" s="247">
        <f>Q538*H538</f>
        <v>0</v>
      </c>
      <c r="S538" s="247">
        <v>0</v>
      </c>
      <c r="T538" s="24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9" t="s">
        <v>280</v>
      </c>
      <c r="AT538" s="249" t="s">
        <v>236</v>
      </c>
      <c r="AU538" s="249" t="s">
        <v>87</v>
      </c>
      <c r="AY538" s="17" t="s">
        <v>235</v>
      </c>
      <c r="BE538" s="250">
        <f>IF(N538="základní",J538,0)</f>
        <v>0</v>
      </c>
      <c r="BF538" s="250">
        <f>IF(N538="snížená",J538,0)</f>
        <v>0</v>
      </c>
      <c r="BG538" s="250">
        <f>IF(N538="zákl. přenesená",J538,0)</f>
        <v>0</v>
      </c>
      <c r="BH538" s="250">
        <f>IF(N538="sníž. přenesená",J538,0)</f>
        <v>0</v>
      </c>
      <c r="BI538" s="250">
        <f>IF(N538="nulová",J538,0)</f>
        <v>0</v>
      </c>
      <c r="BJ538" s="17" t="s">
        <v>87</v>
      </c>
      <c r="BK538" s="250">
        <f>ROUND(I538*H538,2)</f>
        <v>0</v>
      </c>
      <c r="BL538" s="17" t="s">
        <v>280</v>
      </c>
      <c r="BM538" s="249" t="s">
        <v>712</v>
      </c>
    </row>
    <row r="539" s="2" customFormat="1">
      <c r="A539" s="38"/>
      <c r="B539" s="39"/>
      <c r="C539" s="40"/>
      <c r="D539" s="253" t="s">
        <v>248</v>
      </c>
      <c r="E539" s="40"/>
      <c r="F539" s="274" t="s">
        <v>667</v>
      </c>
      <c r="G539" s="40"/>
      <c r="H539" s="40"/>
      <c r="I539" s="155"/>
      <c r="J539" s="40"/>
      <c r="K539" s="40"/>
      <c r="L539" s="44"/>
      <c r="M539" s="275"/>
      <c r="N539" s="276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248</v>
      </c>
      <c r="AU539" s="17" t="s">
        <v>87</v>
      </c>
    </row>
    <row r="540" s="12" customFormat="1">
      <c r="A540" s="12"/>
      <c r="B540" s="251"/>
      <c r="C540" s="252"/>
      <c r="D540" s="253" t="s">
        <v>241</v>
      </c>
      <c r="E540" s="254" t="s">
        <v>1</v>
      </c>
      <c r="F540" s="255" t="s">
        <v>1479</v>
      </c>
      <c r="G540" s="252"/>
      <c r="H540" s="256">
        <v>86.099999999999994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62" t="s">
        <v>241</v>
      </c>
      <c r="AU540" s="262" t="s">
        <v>87</v>
      </c>
      <c r="AV540" s="12" t="s">
        <v>89</v>
      </c>
      <c r="AW540" s="12" t="s">
        <v>36</v>
      </c>
      <c r="AX540" s="12" t="s">
        <v>80</v>
      </c>
      <c r="AY540" s="262" t="s">
        <v>235</v>
      </c>
    </row>
    <row r="541" s="13" customFormat="1">
      <c r="A541" s="13"/>
      <c r="B541" s="263"/>
      <c r="C541" s="264"/>
      <c r="D541" s="253" t="s">
        <v>241</v>
      </c>
      <c r="E541" s="265" t="s">
        <v>1</v>
      </c>
      <c r="F541" s="266" t="s">
        <v>243</v>
      </c>
      <c r="G541" s="264"/>
      <c r="H541" s="267">
        <v>86.099999999999994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3" t="s">
        <v>241</v>
      </c>
      <c r="AU541" s="273" t="s">
        <v>87</v>
      </c>
      <c r="AV541" s="13" t="s">
        <v>240</v>
      </c>
      <c r="AW541" s="13" t="s">
        <v>36</v>
      </c>
      <c r="AX541" s="13" t="s">
        <v>87</v>
      </c>
      <c r="AY541" s="273" t="s">
        <v>235</v>
      </c>
    </row>
    <row r="542" s="2" customFormat="1" ht="21.75" customHeight="1">
      <c r="A542" s="38"/>
      <c r="B542" s="39"/>
      <c r="C542" s="237" t="s">
        <v>495</v>
      </c>
      <c r="D542" s="237" t="s">
        <v>236</v>
      </c>
      <c r="E542" s="238" t="s">
        <v>669</v>
      </c>
      <c r="F542" s="239" t="s">
        <v>670</v>
      </c>
      <c r="G542" s="240" t="s">
        <v>671</v>
      </c>
      <c r="H542" s="241">
        <v>18</v>
      </c>
      <c r="I542" s="242"/>
      <c r="J542" s="243">
        <f>ROUND(I542*H542,2)</f>
        <v>0</v>
      </c>
      <c r="K542" s="244"/>
      <c r="L542" s="44"/>
      <c r="M542" s="245" t="s">
        <v>1</v>
      </c>
      <c r="N542" s="246" t="s">
        <v>45</v>
      </c>
      <c r="O542" s="91"/>
      <c r="P542" s="247">
        <f>O542*H542</f>
        <v>0</v>
      </c>
      <c r="Q542" s="247">
        <v>0</v>
      </c>
      <c r="R542" s="247">
        <f>Q542*H542</f>
        <v>0</v>
      </c>
      <c r="S542" s="247">
        <v>0</v>
      </c>
      <c r="T542" s="24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9" t="s">
        <v>280</v>
      </c>
      <c r="AT542" s="249" t="s">
        <v>236</v>
      </c>
      <c r="AU542" s="249" t="s">
        <v>87</v>
      </c>
      <c r="AY542" s="17" t="s">
        <v>235</v>
      </c>
      <c r="BE542" s="250">
        <f>IF(N542="základní",J542,0)</f>
        <v>0</v>
      </c>
      <c r="BF542" s="250">
        <f>IF(N542="snížená",J542,0)</f>
        <v>0</v>
      </c>
      <c r="BG542" s="250">
        <f>IF(N542="zákl. přenesená",J542,0)</f>
        <v>0</v>
      </c>
      <c r="BH542" s="250">
        <f>IF(N542="sníž. přenesená",J542,0)</f>
        <v>0</v>
      </c>
      <c r="BI542" s="250">
        <f>IF(N542="nulová",J542,0)</f>
        <v>0</v>
      </c>
      <c r="BJ542" s="17" t="s">
        <v>87</v>
      </c>
      <c r="BK542" s="250">
        <f>ROUND(I542*H542,2)</f>
        <v>0</v>
      </c>
      <c r="BL542" s="17" t="s">
        <v>280</v>
      </c>
      <c r="BM542" s="249" t="s">
        <v>717</v>
      </c>
    </row>
    <row r="543" s="2" customFormat="1">
      <c r="A543" s="38"/>
      <c r="B543" s="39"/>
      <c r="C543" s="40"/>
      <c r="D543" s="253" t="s">
        <v>248</v>
      </c>
      <c r="E543" s="40"/>
      <c r="F543" s="274" t="s">
        <v>673</v>
      </c>
      <c r="G543" s="40"/>
      <c r="H543" s="40"/>
      <c r="I543" s="155"/>
      <c r="J543" s="40"/>
      <c r="K543" s="40"/>
      <c r="L543" s="44"/>
      <c r="M543" s="275"/>
      <c r="N543" s="276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248</v>
      </c>
      <c r="AU543" s="17" t="s">
        <v>87</v>
      </c>
    </row>
    <row r="544" s="12" customFormat="1">
      <c r="A544" s="12"/>
      <c r="B544" s="251"/>
      <c r="C544" s="252"/>
      <c r="D544" s="253" t="s">
        <v>241</v>
      </c>
      <c r="E544" s="254" t="s">
        <v>1</v>
      </c>
      <c r="F544" s="255" t="s">
        <v>1480</v>
      </c>
      <c r="G544" s="252"/>
      <c r="H544" s="256">
        <v>18</v>
      </c>
      <c r="I544" s="257"/>
      <c r="J544" s="252"/>
      <c r="K544" s="252"/>
      <c r="L544" s="258"/>
      <c r="M544" s="259"/>
      <c r="N544" s="260"/>
      <c r="O544" s="260"/>
      <c r="P544" s="260"/>
      <c r="Q544" s="260"/>
      <c r="R544" s="260"/>
      <c r="S544" s="260"/>
      <c r="T544" s="261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62" t="s">
        <v>241</v>
      </c>
      <c r="AU544" s="262" t="s">
        <v>87</v>
      </c>
      <c r="AV544" s="12" t="s">
        <v>89</v>
      </c>
      <c r="AW544" s="12" t="s">
        <v>36</v>
      </c>
      <c r="AX544" s="12" t="s">
        <v>80</v>
      </c>
      <c r="AY544" s="262" t="s">
        <v>235</v>
      </c>
    </row>
    <row r="545" s="13" customFormat="1">
      <c r="A545" s="13"/>
      <c r="B545" s="263"/>
      <c r="C545" s="264"/>
      <c r="D545" s="253" t="s">
        <v>241</v>
      </c>
      <c r="E545" s="265" t="s">
        <v>1</v>
      </c>
      <c r="F545" s="266" t="s">
        <v>243</v>
      </c>
      <c r="G545" s="264"/>
      <c r="H545" s="267">
        <v>18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3" t="s">
        <v>241</v>
      </c>
      <c r="AU545" s="273" t="s">
        <v>87</v>
      </c>
      <c r="AV545" s="13" t="s">
        <v>240</v>
      </c>
      <c r="AW545" s="13" t="s">
        <v>36</v>
      </c>
      <c r="AX545" s="13" t="s">
        <v>87</v>
      </c>
      <c r="AY545" s="273" t="s">
        <v>235</v>
      </c>
    </row>
    <row r="546" s="2" customFormat="1" ht="16.5" customHeight="1">
      <c r="A546" s="38"/>
      <c r="B546" s="39"/>
      <c r="C546" s="237" t="s">
        <v>720</v>
      </c>
      <c r="D546" s="237" t="s">
        <v>236</v>
      </c>
      <c r="E546" s="238" t="s">
        <v>690</v>
      </c>
      <c r="F546" s="239" t="s">
        <v>691</v>
      </c>
      <c r="G546" s="240" t="s">
        <v>671</v>
      </c>
      <c r="H546" s="241">
        <v>1</v>
      </c>
      <c r="I546" s="242"/>
      <c r="J546" s="243">
        <f>ROUND(I546*H546,2)</f>
        <v>0</v>
      </c>
      <c r="K546" s="244"/>
      <c r="L546" s="44"/>
      <c r="M546" s="245" t="s">
        <v>1</v>
      </c>
      <c r="N546" s="246" t="s">
        <v>45</v>
      </c>
      <c r="O546" s="91"/>
      <c r="P546" s="247">
        <f>O546*H546</f>
        <v>0</v>
      </c>
      <c r="Q546" s="247">
        <v>0</v>
      </c>
      <c r="R546" s="247">
        <f>Q546*H546</f>
        <v>0</v>
      </c>
      <c r="S546" s="247">
        <v>0</v>
      </c>
      <c r="T546" s="24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9" t="s">
        <v>280</v>
      </c>
      <c r="AT546" s="249" t="s">
        <v>236</v>
      </c>
      <c r="AU546" s="249" t="s">
        <v>87</v>
      </c>
      <c r="AY546" s="17" t="s">
        <v>235</v>
      </c>
      <c r="BE546" s="250">
        <f>IF(N546="základní",J546,0)</f>
        <v>0</v>
      </c>
      <c r="BF546" s="250">
        <f>IF(N546="snížená",J546,0)</f>
        <v>0</v>
      </c>
      <c r="BG546" s="250">
        <f>IF(N546="zákl. přenesená",J546,0)</f>
        <v>0</v>
      </c>
      <c r="BH546" s="250">
        <f>IF(N546="sníž. přenesená",J546,0)</f>
        <v>0</v>
      </c>
      <c r="BI546" s="250">
        <f>IF(N546="nulová",J546,0)</f>
        <v>0</v>
      </c>
      <c r="BJ546" s="17" t="s">
        <v>87</v>
      </c>
      <c r="BK546" s="250">
        <f>ROUND(I546*H546,2)</f>
        <v>0</v>
      </c>
      <c r="BL546" s="17" t="s">
        <v>280</v>
      </c>
      <c r="BM546" s="249" t="s">
        <v>723</v>
      </c>
    </row>
    <row r="547" s="2" customFormat="1">
      <c r="A547" s="38"/>
      <c r="B547" s="39"/>
      <c r="C547" s="40"/>
      <c r="D547" s="253" t="s">
        <v>248</v>
      </c>
      <c r="E547" s="40"/>
      <c r="F547" s="274" t="s">
        <v>693</v>
      </c>
      <c r="G547" s="40"/>
      <c r="H547" s="40"/>
      <c r="I547" s="155"/>
      <c r="J547" s="40"/>
      <c r="K547" s="40"/>
      <c r="L547" s="44"/>
      <c r="M547" s="275"/>
      <c r="N547" s="276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248</v>
      </c>
      <c r="AU547" s="17" t="s">
        <v>87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1481</v>
      </c>
      <c r="G548" s="252"/>
      <c r="H548" s="256">
        <v>1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3" customFormat="1">
      <c r="A549" s="13"/>
      <c r="B549" s="263"/>
      <c r="C549" s="264"/>
      <c r="D549" s="253" t="s">
        <v>241</v>
      </c>
      <c r="E549" s="265" t="s">
        <v>1</v>
      </c>
      <c r="F549" s="266" t="s">
        <v>243</v>
      </c>
      <c r="G549" s="264"/>
      <c r="H549" s="267">
        <v>1</v>
      </c>
      <c r="I549" s="268"/>
      <c r="J549" s="264"/>
      <c r="K549" s="264"/>
      <c r="L549" s="269"/>
      <c r="M549" s="270"/>
      <c r="N549" s="271"/>
      <c r="O549" s="271"/>
      <c r="P549" s="271"/>
      <c r="Q549" s="271"/>
      <c r="R549" s="271"/>
      <c r="S549" s="271"/>
      <c r="T549" s="27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3" t="s">
        <v>241</v>
      </c>
      <c r="AU549" s="273" t="s">
        <v>87</v>
      </c>
      <c r="AV549" s="13" t="s">
        <v>240</v>
      </c>
      <c r="AW549" s="13" t="s">
        <v>36</v>
      </c>
      <c r="AX549" s="13" t="s">
        <v>87</v>
      </c>
      <c r="AY549" s="273" t="s">
        <v>235</v>
      </c>
    </row>
    <row r="550" s="2" customFormat="1" ht="16.5" customHeight="1">
      <c r="A550" s="38"/>
      <c r="B550" s="39"/>
      <c r="C550" s="237" t="s">
        <v>515</v>
      </c>
      <c r="D550" s="237" t="s">
        <v>236</v>
      </c>
      <c r="E550" s="238" t="s">
        <v>1482</v>
      </c>
      <c r="F550" s="239" t="s">
        <v>1483</v>
      </c>
      <c r="G550" s="240" t="s">
        <v>239</v>
      </c>
      <c r="H550" s="241">
        <v>1</v>
      </c>
      <c r="I550" s="242"/>
      <c r="J550" s="243">
        <f>ROUND(I550*H550,2)</f>
        <v>0</v>
      </c>
      <c r="K550" s="244"/>
      <c r="L550" s="44"/>
      <c r="M550" s="245" t="s">
        <v>1</v>
      </c>
      <c r="N550" s="246" t="s">
        <v>45</v>
      </c>
      <c r="O550" s="91"/>
      <c r="P550" s="247">
        <f>O550*H550</f>
        <v>0</v>
      </c>
      <c r="Q550" s="247">
        <v>0</v>
      </c>
      <c r="R550" s="247">
        <f>Q550*H550</f>
        <v>0</v>
      </c>
      <c r="S550" s="247">
        <v>0</v>
      </c>
      <c r="T550" s="24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9" t="s">
        <v>280</v>
      </c>
      <c r="AT550" s="249" t="s">
        <v>236</v>
      </c>
      <c r="AU550" s="249" t="s">
        <v>87</v>
      </c>
      <c r="AY550" s="17" t="s">
        <v>235</v>
      </c>
      <c r="BE550" s="250">
        <f>IF(N550="základní",J550,0)</f>
        <v>0</v>
      </c>
      <c r="BF550" s="250">
        <f>IF(N550="snížená",J550,0)</f>
        <v>0</v>
      </c>
      <c r="BG550" s="250">
        <f>IF(N550="zákl. přenesená",J550,0)</f>
        <v>0</v>
      </c>
      <c r="BH550" s="250">
        <f>IF(N550="sníž. přenesená",J550,0)</f>
        <v>0</v>
      </c>
      <c r="BI550" s="250">
        <f>IF(N550="nulová",J550,0)</f>
        <v>0</v>
      </c>
      <c r="BJ550" s="17" t="s">
        <v>87</v>
      </c>
      <c r="BK550" s="250">
        <f>ROUND(I550*H550,2)</f>
        <v>0</v>
      </c>
      <c r="BL550" s="17" t="s">
        <v>280</v>
      </c>
      <c r="BM550" s="249" t="s">
        <v>728</v>
      </c>
    </row>
    <row r="551" s="12" customFormat="1">
      <c r="A551" s="12"/>
      <c r="B551" s="251"/>
      <c r="C551" s="252"/>
      <c r="D551" s="253" t="s">
        <v>241</v>
      </c>
      <c r="E551" s="254" t="s">
        <v>1</v>
      </c>
      <c r="F551" s="255" t="s">
        <v>1399</v>
      </c>
      <c r="G551" s="252"/>
      <c r="H551" s="256">
        <v>1</v>
      </c>
      <c r="I551" s="257"/>
      <c r="J551" s="252"/>
      <c r="K551" s="252"/>
      <c r="L551" s="258"/>
      <c r="M551" s="259"/>
      <c r="N551" s="260"/>
      <c r="O551" s="260"/>
      <c r="P551" s="260"/>
      <c r="Q551" s="260"/>
      <c r="R551" s="260"/>
      <c r="S551" s="260"/>
      <c r="T551" s="261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62" t="s">
        <v>241</v>
      </c>
      <c r="AU551" s="262" t="s">
        <v>87</v>
      </c>
      <c r="AV551" s="12" t="s">
        <v>89</v>
      </c>
      <c r="AW551" s="12" t="s">
        <v>36</v>
      </c>
      <c r="AX551" s="12" t="s">
        <v>80</v>
      </c>
      <c r="AY551" s="262" t="s">
        <v>235</v>
      </c>
    </row>
    <row r="552" s="13" customFormat="1">
      <c r="A552" s="13"/>
      <c r="B552" s="263"/>
      <c r="C552" s="264"/>
      <c r="D552" s="253" t="s">
        <v>241</v>
      </c>
      <c r="E552" s="265" t="s">
        <v>1</v>
      </c>
      <c r="F552" s="266" t="s">
        <v>243</v>
      </c>
      <c r="G552" s="264"/>
      <c r="H552" s="267">
        <v>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3" t="s">
        <v>241</v>
      </c>
      <c r="AU552" s="273" t="s">
        <v>87</v>
      </c>
      <c r="AV552" s="13" t="s">
        <v>240</v>
      </c>
      <c r="AW552" s="13" t="s">
        <v>36</v>
      </c>
      <c r="AX552" s="13" t="s">
        <v>87</v>
      </c>
      <c r="AY552" s="273" t="s">
        <v>235</v>
      </c>
    </row>
    <row r="553" s="2" customFormat="1" ht="16.5" customHeight="1">
      <c r="A553" s="38"/>
      <c r="B553" s="39"/>
      <c r="C553" s="237" t="s">
        <v>730</v>
      </c>
      <c r="D553" s="237" t="s">
        <v>236</v>
      </c>
      <c r="E553" s="238" t="s">
        <v>1484</v>
      </c>
      <c r="F553" s="239" t="s">
        <v>1485</v>
      </c>
      <c r="G553" s="240" t="s">
        <v>671</v>
      </c>
      <c r="H553" s="241">
        <v>1</v>
      </c>
      <c r="I553" s="242"/>
      <c r="J553" s="243">
        <f>ROUND(I553*H553,2)</f>
        <v>0</v>
      </c>
      <c r="K553" s="244"/>
      <c r="L553" s="44"/>
      <c r="M553" s="245" t="s">
        <v>1</v>
      </c>
      <c r="N553" s="246" t="s">
        <v>45</v>
      </c>
      <c r="O553" s="91"/>
      <c r="P553" s="247">
        <f>O553*H553</f>
        <v>0</v>
      </c>
      <c r="Q553" s="247">
        <v>0</v>
      </c>
      <c r="R553" s="247">
        <f>Q553*H553</f>
        <v>0</v>
      </c>
      <c r="S553" s="247">
        <v>0</v>
      </c>
      <c r="T553" s="248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9" t="s">
        <v>280</v>
      </c>
      <c r="AT553" s="249" t="s">
        <v>236</v>
      </c>
      <c r="AU553" s="249" t="s">
        <v>87</v>
      </c>
      <c r="AY553" s="17" t="s">
        <v>235</v>
      </c>
      <c r="BE553" s="250">
        <f>IF(N553="základní",J553,0)</f>
        <v>0</v>
      </c>
      <c r="BF553" s="250">
        <f>IF(N553="snížená",J553,0)</f>
        <v>0</v>
      </c>
      <c r="BG553" s="250">
        <f>IF(N553="zákl. přenesená",J553,0)</f>
        <v>0</v>
      </c>
      <c r="BH553" s="250">
        <f>IF(N553="sníž. přenesená",J553,0)</f>
        <v>0</v>
      </c>
      <c r="BI553" s="250">
        <f>IF(N553="nulová",J553,0)</f>
        <v>0</v>
      </c>
      <c r="BJ553" s="17" t="s">
        <v>87</v>
      </c>
      <c r="BK553" s="250">
        <f>ROUND(I553*H553,2)</f>
        <v>0</v>
      </c>
      <c r="BL553" s="17" t="s">
        <v>280</v>
      </c>
      <c r="BM553" s="249" t="s">
        <v>733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1486</v>
      </c>
      <c r="G554" s="252"/>
      <c r="H554" s="256">
        <v>1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3" customFormat="1">
      <c r="A555" s="13"/>
      <c r="B555" s="263"/>
      <c r="C555" s="264"/>
      <c r="D555" s="253" t="s">
        <v>241</v>
      </c>
      <c r="E555" s="265" t="s">
        <v>1</v>
      </c>
      <c r="F555" s="266" t="s">
        <v>243</v>
      </c>
      <c r="G555" s="264"/>
      <c r="H555" s="267">
        <v>1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3" t="s">
        <v>241</v>
      </c>
      <c r="AU555" s="273" t="s">
        <v>87</v>
      </c>
      <c r="AV555" s="13" t="s">
        <v>240</v>
      </c>
      <c r="AW555" s="13" t="s">
        <v>36</v>
      </c>
      <c r="AX555" s="13" t="s">
        <v>87</v>
      </c>
      <c r="AY555" s="273" t="s">
        <v>235</v>
      </c>
    </row>
    <row r="556" s="2" customFormat="1" ht="16.5" customHeight="1">
      <c r="A556" s="38"/>
      <c r="B556" s="39"/>
      <c r="C556" s="237" t="s">
        <v>519</v>
      </c>
      <c r="D556" s="237" t="s">
        <v>236</v>
      </c>
      <c r="E556" s="238" t="s">
        <v>715</v>
      </c>
      <c r="F556" s="239" t="s">
        <v>716</v>
      </c>
      <c r="G556" s="240" t="s">
        <v>313</v>
      </c>
      <c r="H556" s="241">
        <v>138.19999999999999</v>
      </c>
      <c r="I556" s="242"/>
      <c r="J556" s="243">
        <f>ROUND(I556*H556,2)</f>
        <v>0</v>
      </c>
      <c r="K556" s="244"/>
      <c r="L556" s="44"/>
      <c r="M556" s="245" t="s">
        <v>1</v>
      </c>
      <c r="N556" s="246" t="s">
        <v>45</v>
      </c>
      <c r="O556" s="91"/>
      <c r="P556" s="247">
        <f>O556*H556</f>
        <v>0</v>
      </c>
      <c r="Q556" s="247">
        <v>0</v>
      </c>
      <c r="R556" s="247">
        <f>Q556*H556</f>
        <v>0</v>
      </c>
      <c r="S556" s="247">
        <v>0</v>
      </c>
      <c r="T556" s="24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9" t="s">
        <v>280</v>
      </c>
      <c r="AT556" s="249" t="s">
        <v>236</v>
      </c>
      <c r="AU556" s="249" t="s">
        <v>87</v>
      </c>
      <c r="AY556" s="17" t="s">
        <v>235</v>
      </c>
      <c r="BE556" s="250">
        <f>IF(N556="základní",J556,0)</f>
        <v>0</v>
      </c>
      <c r="BF556" s="250">
        <f>IF(N556="snížená",J556,0)</f>
        <v>0</v>
      </c>
      <c r="BG556" s="250">
        <f>IF(N556="zákl. přenesená",J556,0)</f>
        <v>0</v>
      </c>
      <c r="BH556" s="250">
        <f>IF(N556="sníž. přenesená",J556,0)</f>
        <v>0</v>
      </c>
      <c r="BI556" s="250">
        <f>IF(N556="nulová",J556,0)</f>
        <v>0</v>
      </c>
      <c r="BJ556" s="17" t="s">
        <v>87</v>
      </c>
      <c r="BK556" s="250">
        <f>ROUND(I556*H556,2)</f>
        <v>0</v>
      </c>
      <c r="BL556" s="17" t="s">
        <v>280</v>
      </c>
      <c r="BM556" s="249" t="s">
        <v>737</v>
      </c>
    </row>
    <row r="557" s="2" customFormat="1">
      <c r="A557" s="38"/>
      <c r="B557" s="39"/>
      <c r="C557" s="40"/>
      <c r="D557" s="253" t="s">
        <v>248</v>
      </c>
      <c r="E557" s="40"/>
      <c r="F557" s="274" t="s">
        <v>667</v>
      </c>
      <c r="G557" s="40"/>
      <c r="H557" s="40"/>
      <c r="I557" s="155"/>
      <c r="J557" s="40"/>
      <c r="K557" s="40"/>
      <c r="L557" s="44"/>
      <c r="M557" s="275"/>
      <c r="N557" s="276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248</v>
      </c>
      <c r="AU557" s="17" t="s">
        <v>87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1487</v>
      </c>
      <c r="G558" s="252"/>
      <c r="H558" s="256">
        <v>138.19999999999999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3" customFormat="1">
      <c r="A559" s="13"/>
      <c r="B559" s="263"/>
      <c r="C559" s="264"/>
      <c r="D559" s="253" t="s">
        <v>241</v>
      </c>
      <c r="E559" s="265" t="s">
        <v>1</v>
      </c>
      <c r="F559" s="266" t="s">
        <v>243</v>
      </c>
      <c r="G559" s="264"/>
      <c r="H559" s="267">
        <v>138.19999999999999</v>
      </c>
      <c r="I559" s="268"/>
      <c r="J559" s="264"/>
      <c r="K559" s="264"/>
      <c r="L559" s="269"/>
      <c r="M559" s="270"/>
      <c r="N559" s="271"/>
      <c r="O559" s="271"/>
      <c r="P559" s="271"/>
      <c r="Q559" s="271"/>
      <c r="R559" s="271"/>
      <c r="S559" s="271"/>
      <c r="T559" s="27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3" t="s">
        <v>241</v>
      </c>
      <c r="AU559" s="273" t="s">
        <v>87</v>
      </c>
      <c r="AV559" s="13" t="s">
        <v>240</v>
      </c>
      <c r="AW559" s="13" t="s">
        <v>36</v>
      </c>
      <c r="AX559" s="13" t="s">
        <v>87</v>
      </c>
      <c r="AY559" s="273" t="s">
        <v>235</v>
      </c>
    </row>
    <row r="560" s="2" customFormat="1" ht="16.5" customHeight="1">
      <c r="A560" s="38"/>
      <c r="B560" s="39"/>
      <c r="C560" s="237" t="s">
        <v>740</v>
      </c>
      <c r="D560" s="237" t="s">
        <v>236</v>
      </c>
      <c r="E560" s="238" t="s">
        <v>613</v>
      </c>
      <c r="F560" s="239" t="s">
        <v>614</v>
      </c>
      <c r="G560" s="240" t="s">
        <v>239</v>
      </c>
      <c r="H560" s="241">
        <v>47</v>
      </c>
      <c r="I560" s="242"/>
      <c r="J560" s="243">
        <f>ROUND(I560*H560,2)</f>
        <v>0</v>
      </c>
      <c r="K560" s="244"/>
      <c r="L560" s="44"/>
      <c r="M560" s="245" t="s">
        <v>1</v>
      </c>
      <c r="N560" s="246" t="s">
        <v>45</v>
      </c>
      <c r="O560" s="91"/>
      <c r="P560" s="247">
        <f>O560*H560</f>
        <v>0</v>
      </c>
      <c r="Q560" s="247">
        <v>0.00080000000000000004</v>
      </c>
      <c r="R560" s="247">
        <f>Q560*H560</f>
        <v>0.037600000000000001</v>
      </c>
      <c r="S560" s="247">
        <v>0</v>
      </c>
      <c r="T560" s="248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9" t="s">
        <v>280</v>
      </c>
      <c r="AT560" s="249" t="s">
        <v>236</v>
      </c>
      <c r="AU560" s="249" t="s">
        <v>87</v>
      </c>
      <c r="AY560" s="17" t="s">
        <v>235</v>
      </c>
      <c r="BE560" s="250">
        <f>IF(N560="základní",J560,0)</f>
        <v>0</v>
      </c>
      <c r="BF560" s="250">
        <f>IF(N560="snížená",J560,0)</f>
        <v>0</v>
      </c>
      <c r="BG560" s="250">
        <f>IF(N560="zákl. přenesená",J560,0)</f>
        <v>0</v>
      </c>
      <c r="BH560" s="250">
        <f>IF(N560="sníž. přenesená",J560,0)</f>
        <v>0</v>
      </c>
      <c r="BI560" s="250">
        <f>IF(N560="nulová",J560,0)</f>
        <v>0</v>
      </c>
      <c r="BJ560" s="17" t="s">
        <v>87</v>
      </c>
      <c r="BK560" s="250">
        <f>ROUND(I560*H560,2)</f>
        <v>0</v>
      </c>
      <c r="BL560" s="17" t="s">
        <v>280</v>
      </c>
      <c r="BM560" s="249" t="s">
        <v>743</v>
      </c>
    </row>
    <row r="561" s="12" customFormat="1">
      <c r="A561" s="12"/>
      <c r="B561" s="251"/>
      <c r="C561" s="252"/>
      <c r="D561" s="253" t="s">
        <v>241</v>
      </c>
      <c r="E561" s="254" t="s">
        <v>1</v>
      </c>
      <c r="F561" s="255" t="s">
        <v>1459</v>
      </c>
      <c r="G561" s="252"/>
      <c r="H561" s="256">
        <v>47</v>
      </c>
      <c r="I561" s="257"/>
      <c r="J561" s="252"/>
      <c r="K561" s="252"/>
      <c r="L561" s="258"/>
      <c r="M561" s="259"/>
      <c r="N561" s="260"/>
      <c r="O561" s="260"/>
      <c r="P561" s="260"/>
      <c r="Q561" s="260"/>
      <c r="R561" s="260"/>
      <c r="S561" s="260"/>
      <c r="T561" s="261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62" t="s">
        <v>241</v>
      </c>
      <c r="AU561" s="262" t="s">
        <v>87</v>
      </c>
      <c r="AV561" s="12" t="s">
        <v>89</v>
      </c>
      <c r="AW561" s="12" t="s">
        <v>36</v>
      </c>
      <c r="AX561" s="12" t="s">
        <v>80</v>
      </c>
      <c r="AY561" s="262" t="s">
        <v>235</v>
      </c>
    </row>
    <row r="562" s="13" customFormat="1">
      <c r="A562" s="13"/>
      <c r="B562" s="263"/>
      <c r="C562" s="264"/>
      <c r="D562" s="253" t="s">
        <v>241</v>
      </c>
      <c r="E562" s="265" t="s">
        <v>1</v>
      </c>
      <c r="F562" s="266" t="s">
        <v>243</v>
      </c>
      <c r="G562" s="264"/>
      <c r="H562" s="267">
        <v>47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73" t="s">
        <v>241</v>
      </c>
      <c r="AU562" s="273" t="s">
        <v>87</v>
      </c>
      <c r="AV562" s="13" t="s">
        <v>240</v>
      </c>
      <c r="AW562" s="13" t="s">
        <v>36</v>
      </c>
      <c r="AX562" s="13" t="s">
        <v>87</v>
      </c>
      <c r="AY562" s="273" t="s">
        <v>235</v>
      </c>
    </row>
    <row r="563" s="2" customFormat="1" ht="16.5" customHeight="1">
      <c r="A563" s="38"/>
      <c r="B563" s="39"/>
      <c r="C563" s="237" t="s">
        <v>524</v>
      </c>
      <c r="D563" s="237" t="s">
        <v>236</v>
      </c>
      <c r="E563" s="238" t="s">
        <v>633</v>
      </c>
      <c r="F563" s="239" t="s">
        <v>634</v>
      </c>
      <c r="G563" s="240" t="s">
        <v>239</v>
      </c>
      <c r="H563" s="241">
        <v>15</v>
      </c>
      <c r="I563" s="242"/>
      <c r="J563" s="243">
        <f>ROUND(I563*H563,2)</f>
        <v>0</v>
      </c>
      <c r="K563" s="244"/>
      <c r="L563" s="44"/>
      <c r="M563" s="245" t="s">
        <v>1</v>
      </c>
      <c r="N563" s="246" t="s">
        <v>45</v>
      </c>
      <c r="O563" s="91"/>
      <c r="P563" s="247">
        <f>O563*H563</f>
        <v>0</v>
      </c>
      <c r="Q563" s="247">
        <v>0.017000000000000001</v>
      </c>
      <c r="R563" s="247">
        <f>Q563*H563</f>
        <v>0.255</v>
      </c>
      <c r="S563" s="247">
        <v>0</v>
      </c>
      <c r="T563" s="24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9" t="s">
        <v>280</v>
      </c>
      <c r="AT563" s="249" t="s">
        <v>236</v>
      </c>
      <c r="AU563" s="249" t="s">
        <v>87</v>
      </c>
      <c r="AY563" s="17" t="s">
        <v>235</v>
      </c>
      <c r="BE563" s="250">
        <f>IF(N563="základní",J563,0)</f>
        <v>0</v>
      </c>
      <c r="BF563" s="250">
        <f>IF(N563="snížená",J563,0)</f>
        <v>0</v>
      </c>
      <c r="BG563" s="250">
        <f>IF(N563="zákl. přenesená",J563,0)</f>
        <v>0</v>
      </c>
      <c r="BH563" s="250">
        <f>IF(N563="sníž. přenesená",J563,0)</f>
        <v>0</v>
      </c>
      <c r="BI563" s="250">
        <f>IF(N563="nulová",J563,0)</f>
        <v>0</v>
      </c>
      <c r="BJ563" s="17" t="s">
        <v>87</v>
      </c>
      <c r="BK563" s="250">
        <f>ROUND(I563*H563,2)</f>
        <v>0</v>
      </c>
      <c r="BL563" s="17" t="s">
        <v>280</v>
      </c>
      <c r="BM563" s="249" t="s">
        <v>749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1460</v>
      </c>
      <c r="G564" s="252"/>
      <c r="H564" s="256">
        <v>8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1461</v>
      </c>
      <c r="G565" s="252"/>
      <c r="H565" s="256">
        <v>5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2" customFormat="1">
      <c r="A566" s="12"/>
      <c r="B566" s="251"/>
      <c r="C566" s="252"/>
      <c r="D566" s="253" t="s">
        <v>241</v>
      </c>
      <c r="E566" s="254" t="s">
        <v>1</v>
      </c>
      <c r="F566" s="255" t="s">
        <v>1462</v>
      </c>
      <c r="G566" s="252"/>
      <c r="H566" s="256">
        <v>1</v>
      </c>
      <c r="I566" s="257"/>
      <c r="J566" s="252"/>
      <c r="K566" s="252"/>
      <c r="L566" s="258"/>
      <c r="M566" s="259"/>
      <c r="N566" s="260"/>
      <c r="O566" s="260"/>
      <c r="P566" s="260"/>
      <c r="Q566" s="260"/>
      <c r="R566" s="260"/>
      <c r="S566" s="260"/>
      <c r="T566" s="26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62" t="s">
        <v>241</v>
      </c>
      <c r="AU566" s="262" t="s">
        <v>87</v>
      </c>
      <c r="AV566" s="12" t="s">
        <v>89</v>
      </c>
      <c r="AW566" s="12" t="s">
        <v>36</v>
      </c>
      <c r="AX566" s="12" t="s">
        <v>80</v>
      </c>
      <c r="AY566" s="262" t="s">
        <v>235</v>
      </c>
    </row>
    <row r="567" s="12" customFormat="1">
      <c r="A567" s="12"/>
      <c r="B567" s="251"/>
      <c r="C567" s="252"/>
      <c r="D567" s="253" t="s">
        <v>241</v>
      </c>
      <c r="E567" s="254" t="s">
        <v>1</v>
      </c>
      <c r="F567" s="255" t="s">
        <v>1389</v>
      </c>
      <c r="G567" s="252"/>
      <c r="H567" s="256">
        <v>1</v>
      </c>
      <c r="I567" s="257"/>
      <c r="J567" s="252"/>
      <c r="K567" s="252"/>
      <c r="L567" s="258"/>
      <c r="M567" s="259"/>
      <c r="N567" s="260"/>
      <c r="O567" s="260"/>
      <c r="P567" s="260"/>
      <c r="Q567" s="260"/>
      <c r="R567" s="260"/>
      <c r="S567" s="260"/>
      <c r="T567" s="261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62" t="s">
        <v>241</v>
      </c>
      <c r="AU567" s="262" t="s">
        <v>87</v>
      </c>
      <c r="AV567" s="12" t="s">
        <v>89</v>
      </c>
      <c r="AW567" s="12" t="s">
        <v>36</v>
      </c>
      <c r="AX567" s="12" t="s">
        <v>80</v>
      </c>
      <c r="AY567" s="262" t="s">
        <v>235</v>
      </c>
    </row>
    <row r="568" s="13" customFormat="1">
      <c r="A568" s="13"/>
      <c r="B568" s="263"/>
      <c r="C568" s="264"/>
      <c r="D568" s="253" t="s">
        <v>241</v>
      </c>
      <c r="E568" s="265" t="s">
        <v>1</v>
      </c>
      <c r="F568" s="266" t="s">
        <v>243</v>
      </c>
      <c r="G568" s="264"/>
      <c r="H568" s="267">
        <v>15</v>
      </c>
      <c r="I568" s="268"/>
      <c r="J568" s="264"/>
      <c r="K568" s="264"/>
      <c r="L568" s="269"/>
      <c r="M568" s="270"/>
      <c r="N568" s="271"/>
      <c r="O568" s="271"/>
      <c r="P568" s="271"/>
      <c r="Q568" s="271"/>
      <c r="R568" s="271"/>
      <c r="S568" s="271"/>
      <c r="T568" s="27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3" t="s">
        <v>241</v>
      </c>
      <c r="AU568" s="273" t="s">
        <v>87</v>
      </c>
      <c r="AV568" s="13" t="s">
        <v>240</v>
      </c>
      <c r="AW568" s="13" t="s">
        <v>36</v>
      </c>
      <c r="AX568" s="13" t="s">
        <v>87</v>
      </c>
      <c r="AY568" s="273" t="s">
        <v>235</v>
      </c>
    </row>
    <row r="569" s="2" customFormat="1" ht="16.5" customHeight="1">
      <c r="A569" s="38"/>
      <c r="B569" s="39"/>
      <c r="C569" s="237" t="s">
        <v>752</v>
      </c>
      <c r="D569" s="237" t="s">
        <v>236</v>
      </c>
      <c r="E569" s="238" t="s">
        <v>637</v>
      </c>
      <c r="F569" s="239" t="s">
        <v>638</v>
      </c>
      <c r="G569" s="240" t="s">
        <v>239</v>
      </c>
      <c r="H569" s="241">
        <v>7</v>
      </c>
      <c r="I569" s="242"/>
      <c r="J569" s="243">
        <f>ROUND(I569*H569,2)</f>
        <v>0</v>
      </c>
      <c r="K569" s="244"/>
      <c r="L569" s="44"/>
      <c r="M569" s="245" t="s">
        <v>1</v>
      </c>
      <c r="N569" s="246" t="s">
        <v>45</v>
      </c>
      <c r="O569" s="91"/>
      <c r="P569" s="247">
        <f>O569*H569</f>
        <v>0</v>
      </c>
      <c r="Q569" s="247">
        <v>0.019</v>
      </c>
      <c r="R569" s="247">
        <f>Q569*H569</f>
        <v>0.13300000000000001</v>
      </c>
      <c r="S569" s="247">
        <v>0</v>
      </c>
      <c r="T569" s="248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9" t="s">
        <v>280</v>
      </c>
      <c r="AT569" s="249" t="s">
        <v>236</v>
      </c>
      <c r="AU569" s="249" t="s">
        <v>87</v>
      </c>
      <c r="AY569" s="17" t="s">
        <v>235</v>
      </c>
      <c r="BE569" s="250">
        <f>IF(N569="základní",J569,0)</f>
        <v>0</v>
      </c>
      <c r="BF569" s="250">
        <f>IF(N569="snížená",J569,0)</f>
        <v>0</v>
      </c>
      <c r="BG569" s="250">
        <f>IF(N569="zákl. přenesená",J569,0)</f>
        <v>0</v>
      </c>
      <c r="BH569" s="250">
        <f>IF(N569="sníž. přenesená",J569,0)</f>
        <v>0</v>
      </c>
      <c r="BI569" s="250">
        <f>IF(N569="nulová",J569,0)</f>
        <v>0</v>
      </c>
      <c r="BJ569" s="17" t="s">
        <v>87</v>
      </c>
      <c r="BK569" s="250">
        <f>ROUND(I569*H569,2)</f>
        <v>0</v>
      </c>
      <c r="BL569" s="17" t="s">
        <v>280</v>
      </c>
      <c r="BM569" s="249" t="s">
        <v>755</v>
      </c>
    </row>
    <row r="570" s="12" customFormat="1">
      <c r="A570" s="12"/>
      <c r="B570" s="251"/>
      <c r="C570" s="252"/>
      <c r="D570" s="253" t="s">
        <v>241</v>
      </c>
      <c r="E570" s="254" t="s">
        <v>1</v>
      </c>
      <c r="F570" s="255" t="s">
        <v>1382</v>
      </c>
      <c r="G570" s="252"/>
      <c r="H570" s="256">
        <v>1</v>
      </c>
      <c r="I570" s="257"/>
      <c r="J570" s="252"/>
      <c r="K570" s="252"/>
      <c r="L570" s="258"/>
      <c r="M570" s="259"/>
      <c r="N570" s="260"/>
      <c r="O570" s="260"/>
      <c r="P570" s="260"/>
      <c r="Q570" s="260"/>
      <c r="R570" s="260"/>
      <c r="S570" s="260"/>
      <c r="T570" s="26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62" t="s">
        <v>241</v>
      </c>
      <c r="AU570" s="262" t="s">
        <v>87</v>
      </c>
      <c r="AV570" s="12" t="s">
        <v>89</v>
      </c>
      <c r="AW570" s="12" t="s">
        <v>36</v>
      </c>
      <c r="AX570" s="12" t="s">
        <v>80</v>
      </c>
      <c r="AY570" s="262" t="s">
        <v>235</v>
      </c>
    </row>
    <row r="571" s="12" customFormat="1">
      <c r="A571" s="12"/>
      <c r="B571" s="251"/>
      <c r="C571" s="252"/>
      <c r="D571" s="253" t="s">
        <v>241</v>
      </c>
      <c r="E571" s="254" t="s">
        <v>1</v>
      </c>
      <c r="F571" s="255" t="s">
        <v>1463</v>
      </c>
      <c r="G571" s="252"/>
      <c r="H571" s="256">
        <v>1</v>
      </c>
      <c r="I571" s="257"/>
      <c r="J571" s="252"/>
      <c r="K571" s="252"/>
      <c r="L571" s="258"/>
      <c r="M571" s="259"/>
      <c r="N571" s="260"/>
      <c r="O571" s="260"/>
      <c r="P571" s="260"/>
      <c r="Q571" s="260"/>
      <c r="R571" s="260"/>
      <c r="S571" s="260"/>
      <c r="T571" s="26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62" t="s">
        <v>241</v>
      </c>
      <c r="AU571" s="262" t="s">
        <v>87</v>
      </c>
      <c r="AV571" s="12" t="s">
        <v>89</v>
      </c>
      <c r="AW571" s="12" t="s">
        <v>36</v>
      </c>
      <c r="AX571" s="12" t="s">
        <v>80</v>
      </c>
      <c r="AY571" s="262" t="s">
        <v>235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1464</v>
      </c>
      <c r="G572" s="252"/>
      <c r="H572" s="256">
        <v>2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1465</v>
      </c>
      <c r="G573" s="252"/>
      <c r="H573" s="256">
        <v>2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2" customFormat="1">
      <c r="A574" s="12"/>
      <c r="B574" s="251"/>
      <c r="C574" s="252"/>
      <c r="D574" s="253" t="s">
        <v>241</v>
      </c>
      <c r="E574" s="254" t="s">
        <v>1</v>
      </c>
      <c r="F574" s="255" t="s">
        <v>1466</v>
      </c>
      <c r="G574" s="252"/>
      <c r="H574" s="256">
        <v>1</v>
      </c>
      <c r="I574" s="257"/>
      <c r="J574" s="252"/>
      <c r="K574" s="252"/>
      <c r="L574" s="258"/>
      <c r="M574" s="259"/>
      <c r="N574" s="260"/>
      <c r="O574" s="260"/>
      <c r="P574" s="260"/>
      <c r="Q574" s="260"/>
      <c r="R574" s="260"/>
      <c r="S574" s="260"/>
      <c r="T574" s="261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62" t="s">
        <v>241</v>
      </c>
      <c r="AU574" s="262" t="s">
        <v>87</v>
      </c>
      <c r="AV574" s="12" t="s">
        <v>89</v>
      </c>
      <c r="AW574" s="12" t="s">
        <v>36</v>
      </c>
      <c r="AX574" s="12" t="s">
        <v>80</v>
      </c>
      <c r="AY574" s="262" t="s">
        <v>235</v>
      </c>
    </row>
    <row r="575" s="13" customFormat="1">
      <c r="A575" s="13"/>
      <c r="B575" s="263"/>
      <c r="C575" s="264"/>
      <c r="D575" s="253" t="s">
        <v>241</v>
      </c>
      <c r="E575" s="265" t="s">
        <v>1</v>
      </c>
      <c r="F575" s="266" t="s">
        <v>243</v>
      </c>
      <c r="G575" s="264"/>
      <c r="H575" s="267">
        <v>7</v>
      </c>
      <c r="I575" s="268"/>
      <c r="J575" s="264"/>
      <c r="K575" s="264"/>
      <c r="L575" s="269"/>
      <c r="M575" s="270"/>
      <c r="N575" s="271"/>
      <c r="O575" s="271"/>
      <c r="P575" s="271"/>
      <c r="Q575" s="271"/>
      <c r="R575" s="271"/>
      <c r="S575" s="271"/>
      <c r="T575" s="27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73" t="s">
        <v>241</v>
      </c>
      <c r="AU575" s="273" t="s">
        <v>87</v>
      </c>
      <c r="AV575" s="13" t="s">
        <v>240</v>
      </c>
      <c r="AW575" s="13" t="s">
        <v>36</v>
      </c>
      <c r="AX575" s="13" t="s">
        <v>87</v>
      </c>
      <c r="AY575" s="273" t="s">
        <v>235</v>
      </c>
    </row>
    <row r="576" s="2" customFormat="1" ht="16.5" customHeight="1">
      <c r="A576" s="38"/>
      <c r="B576" s="39"/>
      <c r="C576" s="237" t="s">
        <v>529</v>
      </c>
      <c r="D576" s="237" t="s">
        <v>236</v>
      </c>
      <c r="E576" s="238" t="s">
        <v>1488</v>
      </c>
      <c r="F576" s="239" t="s">
        <v>1489</v>
      </c>
      <c r="G576" s="240" t="s">
        <v>239</v>
      </c>
      <c r="H576" s="241">
        <v>5</v>
      </c>
      <c r="I576" s="242"/>
      <c r="J576" s="243">
        <f>ROUND(I576*H576,2)</f>
        <v>0</v>
      </c>
      <c r="K576" s="244"/>
      <c r="L576" s="44"/>
      <c r="M576" s="245" t="s">
        <v>1</v>
      </c>
      <c r="N576" s="246" t="s">
        <v>45</v>
      </c>
      <c r="O576" s="91"/>
      <c r="P576" s="247">
        <f>O576*H576</f>
        <v>0</v>
      </c>
      <c r="Q576" s="247">
        <v>0.021000000000000001</v>
      </c>
      <c r="R576" s="247">
        <f>Q576*H576</f>
        <v>0.10500000000000001</v>
      </c>
      <c r="S576" s="247">
        <v>0</v>
      </c>
      <c r="T576" s="24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9" t="s">
        <v>280</v>
      </c>
      <c r="AT576" s="249" t="s">
        <v>236</v>
      </c>
      <c r="AU576" s="249" t="s">
        <v>87</v>
      </c>
      <c r="AY576" s="17" t="s">
        <v>235</v>
      </c>
      <c r="BE576" s="250">
        <f>IF(N576="základní",J576,0)</f>
        <v>0</v>
      </c>
      <c r="BF576" s="250">
        <f>IF(N576="snížená",J576,0)</f>
        <v>0</v>
      </c>
      <c r="BG576" s="250">
        <f>IF(N576="zákl. přenesená",J576,0)</f>
        <v>0</v>
      </c>
      <c r="BH576" s="250">
        <f>IF(N576="sníž. přenesená",J576,0)</f>
        <v>0</v>
      </c>
      <c r="BI576" s="250">
        <f>IF(N576="nulová",J576,0)</f>
        <v>0</v>
      </c>
      <c r="BJ576" s="17" t="s">
        <v>87</v>
      </c>
      <c r="BK576" s="250">
        <f>ROUND(I576*H576,2)</f>
        <v>0</v>
      </c>
      <c r="BL576" s="17" t="s">
        <v>280</v>
      </c>
      <c r="BM576" s="249" t="s">
        <v>759</v>
      </c>
    </row>
    <row r="577" s="12" customFormat="1">
      <c r="A577" s="12"/>
      <c r="B577" s="251"/>
      <c r="C577" s="252"/>
      <c r="D577" s="253" t="s">
        <v>241</v>
      </c>
      <c r="E577" s="254" t="s">
        <v>1</v>
      </c>
      <c r="F577" s="255" t="s">
        <v>1469</v>
      </c>
      <c r="G577" s="252"/>
      <c r="H577" s="256">
        <v>1</v>
      </c>
      <c r="I577" s="257"/>
      <c r="J577" s="252"/>
      <c r="K577" s="252"/>
      <c r="L577" s="258"/>
      <c r="M577" s="259"/>
      <c r="N577" s="260"/>
      <c r="O577" s="260"/>
      <c r="P577" s="260"/>
      <c r="Q577" s="260"/>
      <c r="R577" s="260"/>
      <c r="S577" s="260"/>
      <c r="T577" s="26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62" t="s">
        <v>241</v>
      </c>
      <c r="AU577" s="262" t="s">
        <v>87</v>
      </c>
      <c r="AV577" s="12" t="s">
        <v>89</v>
      </c>
      <c r="AW577" s="12" t="s">
        <v>36</v>
      </c>
      <c r="AX577" s="12" t="s">
        <v>80</v>
      </c>
      <c r="AY577" s="262" t="s">
        <v>235</v>
      </c>
    </row>
    <row r="578" s="12" customFormat="1">
      <c r="A578" s="12"/>
      <c r="B578" s="251"/>
      <c r="C578" s="252"/>
      <c r="D578" s="253" t="s">
        <v>241</v>
      </c>
      <c r="E578" s="254" t="s">
        <v>1</v>
      </c>
      <c r="F578" s="255" t="s">
        <v>1403</v>
      </c>
      <c r="G578" s="252"/>
      <c r="H578" s="256">
        <v>1</v>
      </c>
      <c r="I578" s="257"/>
      <c r="J578" s="252"/>
      <c r="K578" s="252"/>
      <c r="L578" s="258"/>
      <c r="M578" s="259"/>
      <c r="N578" s="260"/>
      <c r="O578" s="260"/>
      <c r="P578" s="260"/>
      <c r="Q578" s="260"/>
      <c r="R578" s="260"/>
      <c r="S578" s="260"/>
      <c r="T578" s="261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62" t="s">
        <v>241</v>
      </c>
      <c r="AU578" s="262" t="s">
        <v>87</v>
      </c>
      <c r="AV578" s="12" t="s">
        <v>89</v>
      </c>
      <c r="AW578" s="12" t="s">
        <v>36</v>
      </c>
      <c r="AX578" s="12" t="s">
        <v>80</v>
      </c>
      <c r="AY578" s="262" t="s">
        <v>235</v>
      </c>
    </row>
    <row r="579" s="12" customFormat="1">
      <c r="A579" s="12"/>
      <c r="B579" s="251"/>
      <c r="C579" s="252"/>
      <c r="D579" s="253" t="s">
        <v>241</v>
      </c>
      <c r="E579" s="254" t="s">
        <v>1</v>
      </c>
      <c r="F579" s="255" t="s">
        <v>1470</v>
      </c>
      <c r="G579" s="252"/>
      <c r="H579" s="256">
        <v>2</v>
      </c>
      <c r="I579" s="257"/>
      <c r="J579" s="252"/>
      <c r="K579" s="252"/>
      <c r="L579" s="258"/>
      <c r="M579" s="259"/>
      <c r="N579" s="260"/>
      <c r="O579" s="260"/>
      <c r="P579" s="260"/>
      <c r="Q579" s="260"/>
      <c r="R579" s="260"/>
      <c r="S579" s="260"/>
      <c r="T579" s="261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62" t="s">
        <v>241</v>
      </c>
      <c r="AU579" s="262" t="s">
        <v>87</v>
      </c>
      <c r="AV579" s="12" t="s">
        <v>89</v>
      </c>
      <c r="AW579" s="12" t="s">
        <v>36</v>
      </c>
      <c r="AX579" s="12" t="s">
        <v>80</v>
      </c>
      <c r="AY579" s="262" t="s">
        <v>235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1471</v>
      </c>
      <c r="G580" s="252"/>
      <c r="H580" s="256">
        <v>1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3" customFormat="1">
      <c r="A581" s="13"/>
      <c r="B581" s="263"/>
      <c r="C581" s="264"/>
      <c r="D581" s="253" t="s">
        <v>241</v>
      </c>
      <c r="E581" s="265" t="s">
        <v>1</v>
      </c>
      <c r="F581" s="266" t="s">
        <v>243</v>
      </c>
      <c r="G581" s="264"/>
      <c r="H581" s="267">
        <v>5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3" t="s">
        <v>241</v>
      </c>
      <c r="AU581" s="273" t="s">
        <v>87</v>
      </c>
      <c r="AV581" s="13" t="s">
        <v>240</v>
      </c>
      <c r="AW581" s="13" t="s">
        <v>36</v>
      </c>
      <c r="AX581" s="13" t="s">
        <v>87</v>
      </c>
      <c r="AY581" s="273" t="s">
        <v>235</v>
      </c>
    </row>
    <row r="582" s="2" customFormat="1" ht="16.5" customHeight="1">
      <c r="A582" s="38"/>
      <c r="B582" s="39"/>
      <c r="C582" s="237" t="s">
        <v>760</v>
      </c>
      <c r="D582" s="237" t="s">
        <v>236</v>
      </c>
      <c r="E582" s="238" t="s">
        <v>646</v>
      </c>
      <c r="F582" s="239" t="s">
        <v>647</v>
      </c>
      <c r="G582" s="240" t="s">
        <v>239</v>
      </c>
      <c r="H582" s="241">
        <v>2</v>
      </c>
      <c r="I582" s="242"/>
      <c r="J582" s="243">
        <f>ROUND(I582*H582,2)</f>
        <v>0</v>
      </c>
      <c r="K582" s="244"/>
      <c r="L582" s="44"/>
      <c r="M582" s="245" t="s">
        <v>1</v>
      </c>
      <c r="N582" s="246" t="s">
        <v>45</v>
      </c>
      <c r="O582" s="91"/>
      <c r="P582" s="247">
        <f>O582*H582</f>
        <v>0</v>
      </c>
      <c r="Q582" s="247">
        <v>0.025000000000000001</v>
      </c>
      <c r="R582" s="247">
        <f>Q582*H582</f>
        <v>0.050000000000000003</v>
      </c>
      <c r="S582" s="247">
        <v>0</v>
      </c>
      <c r="T582" s="24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9" t="s">
        <v>280</v>
      </c>
      <c r="AT582" s="249" t="s">
        <v>236</v>
      </c>
      <c r="AU582" s="249" t="s">
        <v>87</v>
      </c>
      <c r="AY582" s="17" t="s">
        <v>235</v>
      </c>
      <c r="BE582" s="250">
        <f>IF(N582="základní",J582,0)</f>
        <v>0</v>
      </c>
      <c r="BF582" s="250">
        <f>IF(N582="snížená",J582,0)</f>
        <v>0</v>
      </c>
      <c r="BG582" s="250">
        <f>IF(N582="zákl. přenesená",J582,0)</f>
        <v>0</v>
      </c>
      <c r="BH582" s="250">
        <f>IF(N582="sníž. přenesená",J582,0)</f>
        <v>0</v>
      </c>
      <c r="BI582" s="250">
        <f>IF(N582="nulová",J582,0)</f>
        <v>0</v>
      </c>
      <c r="BJ582" s="17" t="s">
        <v>87</v>
      </c>
      <c r="BK582" s="250">
        <f>ROUND(I582*H582,2)</f>
        <v>0</v>
      </c>
      <c r="BL582" s="17" t="s">
        <v>280</v>
      </c>
      <c r="BM582" s="249" t="s">
        <v>763</v>
      </c>
    </row>
    <row r="583" s="12" customFormat="1">
      <c r="A583" s="12"/>
      <c r="B583" s="251"/>
      <c r="C583" s="252"/>
      <c r="D583" s="253" t="s">
        <v>241</v>
      </c>
      <c r="E583" s="254" t="s">
        <v>1</v>
      </c>
      <c r="F583" s="255" t="s">
        <v>1472</v>
      </c>
      <c r="G583" s="252"/>
      <c r="H583" s="256">
        <v>1</v>
      </c>
      <c r="I583" s="257"/>
      <c r="J583" s="252"/>
      <c r="K583" s="252"/>
      <c r="L583" s="258"/>
      <c r="M583" s="259"/>
      <c r="N583" s="260"/>
      <c r="O583" s="260"/>
      <c r="P583" s="260"/>
      <c r="Q583" s="260"/>
      <c r="R583" s="260"/>
      <c r="S583" s="260"/>
      <c r="T583" s="26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62" t="s">
        <v>241</v>
      </c>
      <c r="AU583" s="262" t="s">
        <v>87</v>
      </c>
      <c r="AV583" s="12" t="s">
        <v>89</v>
      </c>
      <c r="AW583" s="12" t="s">
        <v>36</v>
      </c>
      <c r="AX583" s="12" t="s">
        <v>80</v>
      </c>
      <c r="AY583" s="262" t="s">
        <v>235</v>
      </c>
    </row>
    <row r="584" s="12" customFormat="1">
      <c r="A584" s="12"/>
      <c r="B584" s="251"/>
      <c r="C584" s="252"/>
      <c r="D584" s="253" t="s">
        <v>241</v>
      </c>
      <c r="E584" s="254" t="s">
        <v>1</v>
      </c>
      <c r="F584" s="255" t="s">
        <v>1473</v>
      </c>
      <c r="G584" s="252"/>
      <c r="H584" s="256">
        <v>1</v>
      </c>
      <c r="I584" s="257"/>
      <c r="J584" s="252"/>
      <c r="K584" s="252"/>
      <c r="L584" s="258"/>
      <c r="M584" s="259"/>
      <c r="N584" s="260"/>
      <c r="O584" s="260"/>
      <c r="P584" s="260"/>
      <c r="Q584" s="260"/>
      <c r="R584" s="260"/>
      <c r="S584" s="260"/>
      <c r="T584" s="261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62" t="s">
        <v>241</v>
      </c>
      <c r="AU584" s="262" t="s">
        <v>87</v>
      </c>
      <c r="AV584" s="12" t="s">
        <v>89</v>
      </c>
      <c r="AW584" s="12" t="s">
        <v>36</v>
      </c>
      <c r="AX584" s="12" t="s">
        <v>80</v>
      </c>
      <c r="AY584" s="262" t="s">
        <v>235</v>
      </c>
    </row>
    <row r="585" s="13" customFormat="1">
      <c r="A585" s="13"/>
      <c r="B585" s="263"/>
      <c r="C585" s="264"/>
      <c r="D585" s="253" t="s">
        <v>241</v>
      </c>
      <c r="E585" s="265" t="s">
        <v>1</v>
      </c>
      <c r="F585" s="266" t="s">
        <v>243</v>
      </c>
      <c r="G585" s="264"/>
      <c r="H585" s="267">
        <v>2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3" t="s">
        <v>241</v>
      </c>
      <c r="AU585" s="273" t="s">
        <v>87</v>
      </c>
      <c r="AV585" s="13" t="s">
        <v>240</v>
      </c>
      <c r="AW585" s="13" t="s">
        <v>36</v>
      </c>
      <c r="AX585" s="13" t="s">
        <v>87</v>
      </c>
      <c r="AY585" s="273" t="s">
        <v>235</v>
      </c>
    </row>
    <row r="586" s="2" customFormat="1" ht="16.5" customHeight="1">
      <c r="A586" s="38"/>
      <c r="B586" s="39"/>
      <c r="C586" s="237" t="s">
        <v>536</v>
      </c>
      <c r="D586" s="237" t="s">
        <v>236</v>
      </c>
      <c r="E586" s="238" t="s">
        <v>1490</v>
      </c>
      <c r="F586" s="239" t="s">
        <v>1491</v>
      </c>
      <c r="G586" s="240" t="s">
        <v>239</v>
      </c>
      <c r="H586" s="241">
        <v>16</v>
      </c>
      <c r="I586" s="242"/>
      <c r="J586" s="243">
        <f>ROUND(I586*H586,2)</f>
        <v>0</v>
      </c>
      <c r="K586" s="244"/>
      <c r="L586" s="44"/>
      <c r="M586" s="245" t="s">
        <v>1</v>
      </c>
      <c r="N586" s="246" t="s">
        <v>45</v>
      </c>
      <c r="O586" s="91"/>
      <c r="P586" s="247">
        <f>O586*H586</f>
        <v>0</v>
      </c>
      <c r="Q586" s="247">
        <v>0.028000000000000001</v>
      </c>
      <c r="R586" s="247">
        <f>Q586*H586</f>
        <v>0.44800000000000001</v>
      </c>
      <c r="S586" s="247">
        <v>0</v>
      </c>
      <c r="T586" s="248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9" t="s">
        <v>280</v>
      </c>
      <c r="AT586" s="249" t="s">
        <v>236</v>
      </c>
      <c r="AU586" s="249" t="s">
        <v>87</v>
      </c>
      <c r="AY586" s="17" t="s">
        <v>235</v>
      </c>
      <c r="BE586" s="250">
        <f>IF(N586="základní",J586,0)</f>
        <v>0</v>
      </c>
      <c r="BF586" s="250">
        <f>IF(N586="snížená",J586,0)</f>
        <v>0</v>
      </c>
      <c r="BG586" s="250">
        <f>IF(N586="zákl. přenesená",J586,0)</f>
        <v>0</v>
      </c>
      <c r="BH586" s="250">
        <f>IF(N586="sníž. přenesená",J586,0)</f>
        <v>0</v>
      </c>
      <c r="BI586" s="250">
        <f>IF(N586="nulová",J586,0)</f>
        <v>0</v>
      </c>
      <c r="BJ586" s="17" t="s">
        <v>87</v>
      </c>
      <c r="BK586" s="250">
        <f>ROUND(I586*H586,2)</f>
        <v>0</v>
      </c>
      <c r="BL586" s="17" t="s">
        <v>280</v>
      </c>
      <c r="BM586" s="249" t="s">
        <v>769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1476</v>
      </c>
      <c r="G587" s="252"/>
      <c r="H587" s="256">
        <v>13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2" customFormat="1">
      <c r="A588" s="12"/>
      <c r="B588" s="251"/>
      <c r="C588" s="252"/>
      <c r="D588" s="253" t="s">
        <v>241</v>
      </c>
      <c r="E588" s="254" t="s">
        <v>1</v>
      </c>
      <c r="F588" s="255" t="s">
        <v>1477</v>
      </c>
      <c r="G588" s="252"/>
      <c r="H588" s="256">
        <v>3</v>
      </c>
      <c r="I588" s="257"/>
      <c r="J588" s="252"/>
      <c r="K588" s="252"/>
      <c r="L588" s="258"/>
      <c r="M588" s="259"/>
      <c r="N588" s="260"/>
      <c r="O588" s="260"/>
      <c r="P588" s="260"/>
      <c r="Q588" s="260"/>
      <c r="R588" s="260"/>
      <c r="S588" s="260"/>
      <c r="T588" s="26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62" t="s">
        <v>241</v>
      </c>
      <c r="AU588" s="262" t="s">
        <v>87</v>
      </c>
      <c r="AV588" s="12" t="s">
        <v>89</v>
      </c>
      <c r="AW588" s="12" t="s">
        <v>36</v>
      </c>
      <c r="AX588" s="12" t="s">
        <v>80</v>
      </c>
      <c r="AY588" s="262" t="s">
        <v>235</v>
      </c>
    </row>
    <row r="589" s="13" customFormat="1">
      <c r="A589" s="13"/>
      <c r="B589" s="263"/>
      <c r="C589" s="264"/>
      <c r="D589" s="253" t="s">
        <v>241</v>
      </c>
      <c r="E589" s="265" t="s">
        <v>1</v>
      </c>
      <c r="F589" s="266" t="s">
        <v>243</v>
      </c>
      <c r="G589" s="264"/>
      <c r="H589" s="267">
        <v>16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3" t="s">
        <v>241</v>
      </c>
      <c r="AU589" s="273" t="s">
        <v>87</v>
      </c>
      <c r="AV589" s="13" t="s">
        <v>240</v>
      </c>
      <c r="AW589" s="13" t="s">
        <v>36</v>
      </c>
      <c r="AX589" s="13" t="s">
        <v>87</v>
      </c>
      <c r="AY589" s="273" t="s">
        <v>235</v>
      </c>
    </row>
    <row r="590" s="2" customFormat="1" ht="16.5" customHeight="1">
      <c r="A590" s="38"/>
      <c r="B590" s="39"/>
      <c r="C590" s="237" t="s">
        <v>774</v>
      </c>
      <c r="D590" s="237" t="s">
        <v>236</v>
      </c>
      <c r="E590" s="238" t="s">
        <v>1492</v>
      </c>
      <c r="F590" s="239" t="s">
        <v>1493</v>
      </c>
      <c r="G590" s="240" t="s">
        <v>239</v>
      </c>
      <c r="H590" s="241">
        <v>1</v>
      </c>
      <c r="I590" s="242"/>
      <c r="J590" s="243">
        <f>ROUND(I590*H590,2)</f>
        <v>0</v>
      </c>
      <c r="K590" s="244"/>
      <c r="L590" s="44"/>
      <c r="M590" s="245" t="s">
        <v>1</v>
      </c>
      <c r="N590" s="246" t="s">
        <v>45</v>
      </c>
      <c r="O590" s="91"/>
      <c r="P590" s="247">
        <f>O590*H590</f>
        <v>0</v>
      </c>
      <c r="Q590" s="247">
        <v>0.039</v>
      </c>
      <c r="R590" s="247">
        <f>Q590*H590</f>
        <v>0.039</v>
      </c>
      <c r="S590" s="247">
        <v>0</v>
      </c>
      <c r="T590" s="24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9" t="s">
        <v>280</v>
      </c>
      <c r="AT590" s="249" t="s">
        <v>236</v>
      </c>
      <c r="AU590" s="249" t="s">
        <v>87</v>
      </c>
      <c r="AY590" s="17" t="s">
        <v>235</v>
      </c>
      <c r="BE590" s="250">
        <f>IF(N590="základní",J590,0)</f>
        <v>0</v>
      </c>
      <c r="BF590" s="250">
        <f>IF(N590="snížená",J590,0)</f>
        <v>0</v>
      </c>
      <c r="BG590" s="250">
        <f>IF(N590="zákl. přenesená",J590,0)</f>
        <v>0</v>
      </c>
      <c r="BH590" s="250">
        <f>IF(N590="sníž. přenesená",J590,0)</f>
        <v>0</v>
      </c>
      <c r="BI590" s="250">
        <f>IF(N590="nulová",J590,0)</f>
        <v>0</v>
      </c>
      <c r="BJ590" s="17" t="s">
        <v>87</v>
      </c>
      <c r="BK590" s="250">
        <f>ROUND(I590*H590,2)</f>
        <v>0</v>
      </c>
      <c r="BL590" s="17" t="s">
        <v>280</v>
      </c>
      <c r="BM590" s="249" t="s">
        <v>777</v>
      </c>
    </row>
    <row r="591" s="12" customFormat="1">
      <c r="A591" s="12"/>
      <c r="B591" s="251"/>
      <c r="C591" s="252"/>
      <c r="D591" s="253" t="s">
        <v>241</v>
      </c>
      <c r="E591" s="254" t="s">
        <v>1</v>
      </c>
      <c r="F591" s="255" t="s">
        <v>1399</v>
      </c>
      <c r="G591" s="252"/>
      <c r="H591" s="256">
        <v>1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62" t="s">
        <v>241</v>
      </c>
      <c r="AU591" s="262" t="s">
        <v>87</v>
      </c>
      <c r="AV591" s="12" t="s">
        <v>89</v>
      </c>
      <c r="AW591" s="12" t="s">
        <v>36</v>
      </c>
      <c r="AX591" s="12" t="s">
        <v>80</v>
      </c>
      <c r="AY591" s="262" t="s">
        <v>235</v>
      </c>
    </row>
    <row r="592" s="13" customFormat="1">
      <c r="A592" s="13"/>
      <c r="B592" s="263"/>
      <c r="C592" s="264"/>
      <c r="D592" s="253" t="s">
        <v>241</v>
      </c>
      <c r="E592" s="265" t="s">
        <v>1</v>
      </c>
      <c r="F592" s="266" t="s">
        <v>243</v>
      </c>
      <c r="G592" s="264"/>
      <c r="H592" s="267">
        <v>1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3" t="s">
        <v>241</v>
      </c>
      <c r="AU592" s="273" t="s">
        <v>87</v>
      </c>
      <c r="AV592" s="13" t="s">
        <v>240</v>
      </c>
      <c r="AW592" s="13" t="s">
        <v>36</v>
      </c>
      <c r="AX592" s="13" t="s">
        <v>87</v>
      </c>
      <c r="AY592" s="273" t="s">
        <v>235</v>
      </c>
    </row>
    <row r="593" s="2" customFormat="1" ht="16.5" customHeight="1">
      <c r="A593" s="38"/>
      <c r="B593" s="39"/>
      <c r="C593" s="237" t="s">
        <v>544</v>
      </c>
      <c r="D593" s="237" t="s">
        <v>236</v>
      </c>
      <c r="E593" s="238" t="s">
        <v>721</v>
      </c>
      <c r="F593" s="239" t="s">
        <v>722</v>
      </c>
      <c r="G593" s="240" t="s">
        <v>246</v>
      </c>
      <c r="H593" s="241">
        <v>1.0680000000000001</v>
      </c>
      <c r="I593" s="242"/>
      <c r="J593" s="243">
        <f>ROUND(I593*H593,2)</f>
        <v>0</v>
      </c>
      <c r="K593" s="244"/>
      <c r="L593" s="44"/>
      <c r="M593" s="245" t="s">
        <v>1</v>
      </c>
      <c r="N593" s="246" t="s">
        <v>45</v>
      </c>
      <c r="O593" s="91"/>
      <c r="P593" s="247">
        <f>O593*H593</f>
        <v>0</v>
      </c>
      <c r="Q593" s="247">
        <v>0</v>
      </c>
      <c r="R593" s="247">
        <f>Q593*H593</f>
        <v>0</v>
      </c>
      <c r="S593" s="247">
        <v>0</v>
      </c>
      <c r="T593" s="248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49" t="s">
        <v>280</v>
      </c>
      <c r="AT593" s="249" t="s">
        <v>236</v>
      </c>
      <c r="AU593" s="249" t="s">
        <v>87</v>
      </c>
      <c r="AY593" s="17" t="s">
        <v>235</v>
      </c>
      <c r="BE593" s="250">
        <f>IF(N593="základní",J593,0)</f>
        <v>0</v>
      </c>
      <c r="BF593" s="250">
        <f>IF(N593="snížená",J593,0)</f>
        <v>0</v>
      </c>
      <c r="BG593" s="250">
        <f>IF(N593="zákl. přenesená",J593,0)</f>
        <v>0</v>
      </c>
      <c r="BH593" s="250">
        <f>IF(N593="sníž. přenesená",J593,0)</f>
        <v>0</v>
      </c>
      <c r="BI593" s="250">
        <f>IF(N593="nulová",J593,0)</f>
        <v>0</v>
      </c>
      <c r="BJ593" s="17" t="s">
        <v>87</v>
      </c>
      <c r="BK593" s="250">
        <f>ROUND(I593*H593,2)</f>
        <v>0</v>
      </c>
      <c r="BL593" s="17" t="s">
        <v>280</v>
      </c>
      <c r="BM593" s="249" t="s">
        <v>783</v>
      </c>
    </row>
    <row r="594" s="11" customFormat="1" ht="25.92" customHeight="1">
      <c r="A594" s="11"/>
      <c r="B594" s="223"/>
      <c r="C594" s="224"/>
      <c r="D594" s="225" t="s">
        <v>79</v>
      </c>
      <c r="E594" s="226" t="s">
        <v>738</v>
      </c>
      <c r="F594" s="226" t="s">
        <v>739</v>
      </c>
      <c r="G594" s="224"/>
      <c r="H594" s="224"/>
      <c r="I594" s="227"/>
      <c r="J594" s="228">
        <f>BK594</f>
        <v>0</v>
      </c>
      <c r="K594" s="224"/>
      <c r="L594" s="229"/>
      <c r="M594" s="230"/>
      <c r="N594" s="231"/>
      <c r="O594" s="231"/>
      <c r="P594" s="232">
        <f>SUM(P595:P641)</f>
        <v>0</v>
      </c>
      <c r="Q594" s="231"/>
      <c r="R594" s="232">
        <f>SUM(R595:R641)</f>
        <v>4.8970488699999999</v>
      </c>
      <c r="S594" s="231"/>
      <c r="T594" s="233">
        <f>SUM(T595:T641)</f>
        <v>0</v>
      </c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R594" s="234" t="s">
        <v>89</v>
      </c>
      <c r="AT594" s="235" t="s">
        <v>79</v>
      </c>
      <c r="AU594" s="235" t="s">
        <v>80</v>
      </c>
      <c r="AY594" s="234" t="s">
        <v>235</v>
      </c>
      <c r="BK594" s="236">
        <f>SUM(BK595:BK641)</f>
        <v>0</v>
      </c>
    </row>
    <row r="595" s="2" customFormat="1" ht="16.5" customHeight="1">
      <c r="A595" s="38"/>
      <c r="B595" s="39"/>
      <c r="C595" s="237" t="s">
        <v>786</v>
      </c>
      <c r="D595" s="237" t="s">
        <v>236</v>
      </c>
      <c r="E595" s="238" t="s">
        <v>741</v>
      </c>
      <c r="F595" s="239" t="s">
        <v>742</v>
      </c>
      <c r="G595" s="240" t="s">
        <v>265</v>
      </c>
      <c r="H595" s="241">
        <v>156.00700000000001</v>
      </c>
      <c r="I595" s="242"/>
      <c r="J595" s="243">
        <f>ROUND(I595*H595,2)</f>
        <v>0</v>
      </c>
      <c r="K595" s="244"/>
      <c r="L595" s="44"/>
      <c r="M595" s="245" t="s">
        <v>1</v>
      </c>
      <c r="N595" s="246" t="s">
        <v>45</v>
      </c>
      <c r="O595" s="91"/>
      <c r="P595" s="247">
        <f>O595*H595</f>
        <v>0</v>
      </c>
      <c r="Q595" s="247">
        <v>0</v>
      </c>
      <c r="R595" s="247">
        <f>Q595*H595</f>
        <v>0</v>
      </c>
      <c r="S595" s="247">
        <v>0</v>
      </c>
      <c r="T595" s="24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9" t="s">
        <v>280</v>
      </c>
      <c r="AT595" s="249" t="s">
        <v>236</v>
      </c>
      <c r="AU595" s="249" t="s">
        <v>87</v>
      </c>
      <c r="AY595" s="17" t="s">
        <v>235</v>
      </c>
      <c r="BE595" s="250">
        <f>IF(N595="základní",J595,0)</f>
        <v>0</v>
      </c>
      <c r="BF595" s="250">
        <f>IF(N595="snížená",J595,0)</f>
        <v>0</v>
      </c>
      <c r="BG595" s="250">
        <f>IF(N595="zákl. přenesená",J595,0)</f>
        <v>0</v>
      </c>
      <c r="BH595" s="250">
        <f>IF(N595="sníž. přenesená",J595,0)</f>
        <v>0</v>
      </c>
      <c r="BI595" s="250">
        <f>IF(N595="nulová",J595,0)</f>
        <v>0</v>
      </c>
      <c r="BJ595" s="17" t="s">
        <v>87</v>
      </c>
      <c r="BK595" s="250">
        <f>ROUND(I595*H595,2)</f>
        <v>0</v>
      </c>
      <c r="BL595" s="17" t="s">
        <v>280</v>
      </c>
      <c r="BM595" s="249" t="s">
        <v>789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1494</v>
      </c>
      <c r="G596" s="252"/>
      <c r="H596" s="256">
        <v>80.587000000000003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1495</v>
      </c>
      <c r="G597" s="252"/>
      <c r="H597" s="256">
        <v>75.420000000000002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3" customFormat="1">
      <c r="A598" s="13"/>
      <c r="B598" s="263"/>
      <c r="C598" s="264"/>
      <c r="D598" s="253" t="s">
        <v>241</v>
      </c>
      <c r="E598" s="265" t="s">
        <v>1</v>
      </c>
      <c r="F598" s="266" t="s">
        <v>243</v>
      </c>
      <c r="G598" s="264"/>
      <c r="H598" s="267">
        <v>156.00700000000001</v>
      </c>
      <c r="I598" s="268"/>
      <c r="J598" s="264"/>
      <c r="K598" s="264"/>
      <c r="L598" s="269"/>
      <c r="M598" s="270"/>
      <c r="N598" s="271"/>
      <c r="O598" s="271"/>
      <c r="P598" s="271"/>
      <c r="Q598" s="271"/>
      <c r="R598" s="271"/>
      <c r="S598" s="271"/>
      <c r="T598" s="27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3" t="s">
        <v>241</v>
      </c>
      <c r="AU598" s="273" t="s">
        <v>87</v>
      </c>
      <c r="AV598" s="13" t="s">
        <v>240</v>
      </c>
      <c r="AW598" s="13" t="s">
        <v>36</v>
      </c>
      <c r="AX598" s="13" t="s">
        <v>87</v>
      </c>
      <c r="AY598" s="273" t="s">
        <v>235</v>
      </c>
    </row>
    <row r="599" s="2" customFormat="1" ht="16.5" customHeight="1">
      <c r="A599" s="38"/>
      <c r="B599" s="39"/>
      <c r="C599" s="237" t="s">
        <v>549</v>
      </c>
      <c r="D599" s="237" t="s">
        <v>236</v>
      </c>
      <c r="E599" s="238" t="s">
        <v>747</v>
      </c>
      <c r="F599" s="239" t="s">
        <v>748</v>
      </c>
      <c r="G599" s="240" t="s">
        <v>265</v>
      </c>
      <c r="H599" s="241">
        <v>156.00700000000001</v>
      </c>
      <c r="I599" s="242"/>
      <c r="J599" s="243">
        <f>ROUND(I599*H599,2)</f>
        <v>0</v>
      </c>
      <c r="K599" s="244"/>
      <c r="L599" s="44"/>
      <c r="M599" s="245" t="s">
        <v>1</v>
      </c>
      <c r="N599" s="246" t="s">
        <v>45</v>
      </c>
      <c r="O599" s="91"/>
      <c r="P599" s="247">
        <f>O599*H599</f>
        <v>0</v>
      </c>
      <c r="Q599" s="247">
        <v>0.00021000000000000001</v>
      </c>
      <c r="R599" s="247">
        <f>Q599*H599</f>
        <v>0.032761470000000001</v>
      </c>
      <c r="S599" s="247">
        <v>0</v>
      </c>
      <c r="T599" s="24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9" t="s">
        <v>280</v>
      </c>
      <c r="AT599" s="249" t="s">
        <v>236</v>
      </c>
      <c r="AU599" s="249" t="s">
        <v>87</v>
      </c>
      <c r="AY599" s="17" t="s">
        <v>235</v>
      </c>
      <c r="BE599" s="250">
        <f>IF(N599="základní",J599,0)</f>
        <v>0</v>
      </c>
      <c r="BF599" s="250">
        <f>IF(N599="snížená",J599,0)</f>
        <v>0</v>
      </c>
      <c r="BG599" s="250">
        <f>IF(N599="zákl. přenesená",J599,0)</f>
        <v>0</v>
      </c>
      <c r="BH599" s="250">
        <f>IF(N599="sníž. přenesená",J599,0)</f>
        <v>0</v>
      </c>
      <c r="BI599" s="250">
        <f>IF(N599="nulová",J599,0)</f>
        <v>0</v>
      </c>
      <c r="BJ599" s="17" t="s">
        <v>87</v>
      </c>
      <c r="BK599" s="250">
        <f>ROUND(I599*H599,2)</f>
        <v>0</v>
      </c>
      <c r="BL599" s="17" t="s">
        <v>280</v>
      </c>
      <c r="BM599" s="249" t="s">
        <v>793</v>
      </c>
    </row>
    <row r="600" s="2" customFormat="1">
      <c r="A600" s="38"/>
      <c r="B600" s="39"/>
      <c r="C600" s="40"/>
      <c r="D600" s="253" t="s">
        <v>248</v>
      </c>
      <c r="E600" s="40"/>
      <c r="F600" s="274" t="s">
        <v>750</v>
      </c>
      <c r="G600" s="40"/>
      <c r="H600" s="40"/>
      <c r="I600" s="155"/>
      <c r="J600" s="40"/>
      <c r="K600" s="40"/>
      <c r="L600" s="44"/>
      <c r="M600" s="275"/>
      <c r="N600" s="276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248</v>
      </c>
      <c r="AU600" s="17" t="s">
        <v>87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1494</v>
      </c>
      <c r="G601" s="252"/>
      <c r="H601" s="256">
        <v>80.587000000000003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1495</v>
      </c>
      <c r="G602" s="252"/>
      <c r="H602" s="256">
        <v>75.420000000000002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156.00700000000001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794</v>
      </c>
      <c r="D604" s="237" t="s">
        <v>236</v>
      </c>
      <c r="E604" s="238" t="s">
        <v>753</v>
      </c>
      <c r="F604" s="239" t="s">
        <v>754</v>
      </c>
      <c r="G604" s="240" t="s">
        <v>265</v>
      </c>
      <c r="H604" s="241">
        <v>156.00700000000001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797</v>
      </c>
    </row>
    <row r="605" s="2" customFormat="1">
      <c r="A605" s="38"/>
      <c r="B605" s="39"/>
      <c r="C605" s="40"/>
      <c r="D605" s="253" t="s">
        <v>248</v>
      </c>
      <c r="E605" s="40"/>
      <c r="F605" s="274" t="s">
        <v>756</v>
      </c>
      <c r="G605" s="40"/>
      <c r="H605" s="40"/>
      <c r="I605" s="155"/>
      <c r="J605" s="40"/>
      <c r="K605" s="40"/>
      <c r="L605" s="44"/>
      <c r="M605" s="275"/>
      <c r="N605" s="276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248</v>
      </c>
      <c r="AU605" s="17" t="s">
        <v>87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1494</v>
      </c>
      <c r="G606" s="252"/>
      <c r="H606" s="256">
        <v>80.587000000000003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2" customFormat="1">
      <c r="A607" s="12"/>
      <c r="B607" s="251"/>
      <c r="C607" s="252"/>
      <c r="D607" s="253" t="s">
        <v>241</v>
      </c>
      <c r="E607" s="254" t="s">
        <v>1</v>
      </c>
      <c r="F607" s="255" t="s">
        <v>1495</v>
      </c>
      <c r="G607" s="252"/>
      <c r="H607" s="256">
        <v>75.420000000000002</v>
      </c>
      <c r="I607" s="257"/>
      <c r="J607" s="252"/>
      <c r="K607" s="252"/>
      <c r="L607" s="258"/>
      <c r="M607" s="259"/>
      <c r="N607" s="260"/>
      <c r="O607" s="260"/>
      <c r="P607" s="260"/>
      <c r="Q607" s="260"/>
      <c r="R607" s="260"/>
      <c r="S607" s="260"/>
      <c r="T607" s="26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62" t="s">
        <v>241</v>
      </c>
      <c r="AU607" s="262" t="s">
        <v>87</v>
      </c>
      <c r="AV607" s="12" t="s">
        <v>89</v>
      </c>
      <c r="AW607" s="12" t="s">
        <v>36</v>
      </c>
      <c r="AX607" s="12" t="s">
        <v>80</v>
      </c>
      <c r="AY607" s="262" t="s">
        <v>235</v>
      </c>
    </row>
    <row r="608" s="13" customFormat="1">
      <c r="A608" s="13"/>
      <c r="B608" s="263"/>
      <c r="C608" s="264"/>
      <c r="D608" s="253" t="s">
        <v>241</v>
      </c>
      <c r="E608" s="265" t="s">
        <v>1</v>
      </c>
      <c r="F608" s="266" t="s">
        <v>243</v>
      </c>
      <c r="G608" s="264"/>
      <c r="H608" s="267">
        <v>156.00700000000001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3" t="s">
        <v>241</v>
      </c>
      <c r="AU608" s="273" t="s">
        <v>87</v>
      </c>
      <c r="AV608" s="13" t="s">
        <v>240</v>
      </c>
      <c r="AW608" s="13" t="s">
        <v>36</v>
      </c>
      <c r="AX608" s="13" t="s">
        <v>87</v>
      </c>
      <c r="AY608" s="273" t="s">
        <v>235</v>
      </c>
    </row>
    <row r="609" s="2" customFormat="1" ht="16.5" customHeight="1">
      <c r="A609" s="38"/>
      <c r="B609" s="39"/>
      <c r="C609" s="237" t="s">
        <v>553</v>
      </c>
      <c r="D609" s="237" t="s">
        <v>236</v>
      </c>
      <c r="E609" s="238" t="s">
        <v>757</v>
      </c>
      <c r="F609" s="239" t="s">
        <v>758</v>
      </c>
      <c r="G609" s="240" t="s">
        <v>265</v>
      </c>
      <c r="H609" s="241">
        <v>42.356999999999999</v>
      </c>
      <c r="I609" s="242"/>
      <c r="J609" s="243">
        <f>ROUND(I609*H609,2)</f>
        <v>0</v>
      </c>
      <c r="K609" s="244"/>
      <c r="L609" s="44"/>
      <c r="M609" s="245" t="s">
        <v>1</v>
      </c>
      <c r="N609" s="246" t="s">
        <v>45</v>
      </c>
      <c r="O609" s="91"/>
      <c r="P609" s="247">
        <f>O609*H609</f>
        <v>0</v>
      </c>
      <c r="Q609" s="247">
        <v>0.0048300000000000001</v>
      </c>
      <c r="R609" s="247">
        <f>Q609*H609</f>
        <v>0.20458430999999999</v>
      </c>
      <c r="S609" s="247">
        <v>0</v>
      </c>
      <c r="T609" s="24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9" t="s">
        <v>280</v>
      </c>
      <c r="AT609" s="249" t="s">
        <v>236</v>
      </c>
      <c r="AU609" s="249" t="s">
        <v>87</v>
      </c>
      <c r="AY609" s="17" t="s">
        <v>235</v>
      </c>
      <c r="BE609" s="250">
        <f>IF(N609="základní",J609,0)</f>
        <v>0</v>
      </c>
      <c r="BF609" s="250">
        <f>IF(N609="snížená",J609,0)</f>
        <v>0</v>
      </c>
      <c r="BG609" s="250">
        <f>IF(N609="zákl. přenesená",J609,0)</f>
        <v>0</v>
      </c>
      <c r="BH609" s="250">
        <f>IF(N609="sníž. přenesená",J609,0)</f>
        <v>0</v>
      </c>
      <c r="BI609" s="250">
        <f>IF(N609="nulová",J609,0)</f>
        <v>0</v>
      </c>
      <c r="BJ609" s="17" t="s">
        <v>87</v>
      </c>
      <c r="BK609" s="250">
        <f>ROUND(I609*H609,2)</f>
        <v>0</v>
      </c>
      <c r="BL609" s="17" t="s">
        <v>280</v>
      </c>
      <c r="BM609" s="249" t="s">
        <v>802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1496</v>
      </c>
      <c r="G610" s="252"/>
      <c r="H610" s="256">
        <v>42.356999999999999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3" customFormat="1">
      <c r="A611" s="13"/>
      <c r="B611" s="263"/>
      <c r="C611" s="264"/>
      <c r="D611" s="253" t="s">
        <v>241</v>
      </c>
      <c r="E611" s="265" t="s">
        <v>1</v>
      </c>
      <c r="F611" s="266" t="s">
        <v>243</v>
      </c>
      <c r="G611" s="264"/>
      <c r="H611" s="267">
        <v>42.356999999999999</v>
      </c>
      <c r="I611" s="268"/>
      <c r="J611" s="264"/>
      <c r="K611" s="264"/>
      <c r="L611" s="269"/>
      <c r="M611" s="270"/>
      <c r="N611" s="271"/>
      <c r="O611" s="271"/>
      <c r="P611" s="271"/>
      <c r="Q611" s="271"/>
      <c r="R611" s="271"/>
      <c r="S611" s="271"/>
      <c r="T611" s="27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3" t="s">
        <v>241</v>
      </c>
      <c r="AU611" s="273" t="s">
        <v>87</v>
      </c>
      <c r="AV611" s="13" t="s">
        <v>240</v>
      </c>
      <c r="AW611" s="13" t="s">
        <v>36</v>
      </c>
      <c r="AX611" s="13" t="s">
        <v>87</v>
      </c>
      <c r="AY611" s="273" t="s">
        <v>235</v>
      </c>
    </row>
    <row r="612" s="2" customFormat="1" ht="16.5" customHeight="1">
      <c r="A612" s="38"/>
      <c r="B612" s="39"/>
      <c r="C612" s="237" t="s">
        <v>805</v>
      </c>
      <c r="D612" s="237" t="s">
        <v>236</v>
      </c>
      <c r="E612" s="238" t="s">
        <v>767</v>
      </c>
      <c r="F612" s="239" t="s">
        <v>768</v>
      </c>
      <c r="G612" s="240" t="s">
        <v>313</v>
      </c>
      <c r="H612" s="241">
        <v>29.593</v>
      </c>
      <c r="I612" s="242"/>
      <c r="J612" s="243">
        <f>ROUND(I612*H612,2)</f>
        <v>0</v>
      </c>
      <c r="K612" s="244"/>
      <c r="L612" s="44"/>
      <c r="M612" s="245" t="s">
        <v>1</v>
      </c>
      <c r="N612" s="246" t="s">
        <v>45</v>
      </c>
      <c r="O612" s="91"/>
      <c r="P612" s="247">
        <f>O612*H612</f>
        <v>0</v>
      </c>
      <c r="Q612" s="247">
        <v>0.01213</v>
      </c>
      <c r="R612" s="247">
        <f>Q612*H612</f>
        <v>0.35896308999999998</v>
      </c>
      <c r="S612" s="247">
        <v>0</v>
      </c>
      <c r="T612" s="24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9" t="s">
        <v>280</v>
      </c>
      <c r="AT612" s="249" t="s">
        <v>236</v>
      </c>
      <c r="AU612" s="249" t="s">
        <v>87</v>
      </c>
      <c r="AY612" s="17" t="s">
        <v>235</v>
      </c>
      <c r="BE612" s="250">
        <f>IF(N612="základní",J612,0)</f>
        <v>0</v>
      </c>
      <c r="BF612" s="250">
        <f>IF(N612="snížená",J612,0)</f>
        <v>0</v>
      </c>
      <c r="BG612" s="250">
        <f>IF(N612="zákl. přenesená",J612,0)</f>
        <v>0</v>
      </c>
      <c r="BH612" s="250">
        <f>IF(N612="sníž. přenesená",J612,0)</f>
        <v>0</v>
      </c>
      <c r="BI612" s="250">
        <f>IF(N612="nulová",J612,0)</f>
        <v>0</v>
      </c>
      <c r="BJ612" s="17" t="s">
        <v>87</v>
      </c>
      <c r="BK612" s="250">
        <f>ROUND(I612*H612,2)</f>
        <v>0</v>
      </c>
      <c r="BL612" s="17" t="s">
        <v>280</v>
      </c>
      <c r="BM612" s="249" t="s">
        <v>808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1497</v>
      </c>
      <c r="G613" s="252"/>
      <c r="H613" s="256">
        <v>29.593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3" customFormat="1">
      <c r="A614" s="13"/>
      <c r="B614" s="263"/>
      <c r="C614" s="264"/>
      <c r="D614" s="253" t="s">
        <v>241</v>
      </c>
      <c r="E614" s="265" t="s">
        <v>1</v>
      </c>
      <c r="F614" s="266" t="s">
        <v>243</v>
      </c>
      <c r="G614" s="264"/>
      <c r="H614" s="267">
        <v>29.593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3" t="s">
        <v>241</v>
      </c>
      <c r="AU614" s="273" t="s">
        <v>87</v>
      </c>
      <c r="AV614" s="13" t="s">
        <v>240</v>
      </c>
      <c r="AW614" s="13" t="s">
        <v>36</v>
      </c>
      <c r="AX614" s="13" t="s">
        <v>87</v>
      </c>
      <c r="AY614" s="273" t="s">
        <v>235</v>
      </c>
    </row>
    <row r="615" s="2" customFormat="1" ht="16.5" customHeight="1">
      <c r="A615" s="38"/>
      <c r="B615" s="39"/>
      <c r="C615" s="237" t="s">
        <v>559</v>
      </c>
      <c r="D615" s="237" t="s">
        <v>236</v>
      </c>
      <c r="E615" s="238" t="s">
        <v>781</v>
      </c>
      <c r="F615" s="239" t="s">
        <v>782</v>
      </c>
      <c r="G615" s="240" t="s">
        <v>313</v>
      </c>
      <c r="H615" s="241">
        <v>30.199999999999999</v>
      </c>
      <c r="I615" s="242"/>
      <c r="J615" s="243">
        <f>ROUND(I615*H615,2)</f>
        <v>0</v>
      </c>
      <c r="K615" s="244"/>
      <c r="L615" s="44"/>
      <c r="M615" s="245" t="s">
        <v>1</v>
      </c>
      <c r="N615" s="246" t="s">
        <v>45</v>
      </c>
      <c r="O615" s="91"/>
      <c r="P615" s="247">
        <f>O615*H615</f>
        <v>0</v>
      </c>
      <c r="Q615" s="247">
        <v>0.00032000000000000003</v>
      </c>
      <c r="R615" s="247">
        <f>Q615*H615</f>
        <v>0.0096640000000000007</v>
      </c>
      <c r="S615" s="247">
        <v>0</v>
      </c>
      <c r="T615" s="24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9" t="s">
        <v>280</v>
      </c>
      <c r="AT615" s="249" t="s">
        <v>236</v>
      </c>
      <c r="AU615" s="249" t="s">
        <v>87</v>
      </c>
      <c r="AY615" s="17" t="s">
        <v>235</v>
      </c>
      <c r="BE615" s="250">
        <f>IF(N615="základní",J615,0)</f>
        <v>0</v>
      </c>
      <c r="BF615" s="250">
        <f>IF(N615="snížená",J615,0)</f>
        <v>0</v>
      </c>
      <c r="BG615" s="250">
        <f>IF(N615="zákl. přenesená",J615,0)</f>
        <v>0</v>
      </c>
      <c r="BH615" s="250">
        <f>IF(N615="sníž. přenesená",J615,0)</f>
        <v>0</v>
      </c>
      <c r="BI615" s="250">
        <f>IF(N615="nulová",J615,0)</f>
        <v>0</v>
      </c>
      <c r="BJ615" s="17" t="s">
        <v>87</v>
      </c>
      <c r="BK615" s="250">
        <f>ROUND(I615*H615,2)</f>
        <v>0</v>
      </c>
      <c r="BL615" s="17" t="s">
        <v>280</v>
      </c>
      <c r="BM615" s="249" t="s">
        <v>813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1498</v>
      </c>
      <c r="G616" s="252"/>
      <c r="H616" s="256">
        <v>5.2199999999999998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2" customFormat="1">
      <c r="A617" s="12"/>
      <c r="B617" s="251"/>
      <c r="C617" s="252"/>
      <c r="D617" s="253" t="s">
        <v>241</v>
      </c>
      <c r="E617" s="254" t="s">
        <v>1</v>
      </c>
      <c r="F617" s="255" t="s">
        <v>1499</v>
      </c>
      <c r="G617" s="252"/>
      <c r="H617" s="256">
        <v>6.96</v>
      </c>
      <c r="I617" s="257"/>
      <c r="J617" s="252"/>
      <c r="K617" s="252"/>
      <c r="L617" s="258"/>
      <c r="M617" s="259"/>
      <c r="N617" s="260"/>
      <c r="O617" s="260"/>
      <c r="P617" s="260"/>
      <c r="Q617" s="260"/>
      <c r="R617" s="260"/>
      <c r="S617" s="260"/>
      <c r="T617" s="26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62" t="s">
        <v>241</v>
      </c>
      <c r="AU617" s="262" t="s">
        <v>87</v>
      </c>
      <c r="AV617" s="12" t="s">
        <v>89</v>
      </c>
      <c r="AW617" s="12" t="s">
        <v>36</v>
      </c>
      <c r="AX617" s="12" t="s">
        <v>80</v>
      </c>
      <c r="AY617" s="262" t="s">
        <v>235</v>
      </c>
    </row>
    <row r="618" s="12" customFormat="1">
      <c r="A618" s="12"/>
      <c r="B618" s="251"/>
      <c r="C618" s="252"/>
      <c r="D618" s="253" t="s">
        <v>241</v>
      </c>
      <c r="E618" s="254" t="s">
        <v>1</v>
      </c>
      <c r="F618" s="255" t="s">
        <v>1500</v>
      </c>
      <c r="G618" s="252"/>
      <c r="H618" s="256">
        <v>6.0599999999999996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62" t="s">
        <v>241</v>
      </c>
      <c r="AU618" s="262" t="s">
        <v>87</v>
      </c>
      <c r="AV618" s="12" t="s">
        <v>89</v>
      </c>
      <c r="AW618" s="12" t="s">
        <v>36</v>
      </c>
      <c r="AX618" s="12" t="s">
        <v>80</v>
      </c>
      <c r="AY618" s="262" t="s">
        <v>235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1501</v>
      </c>
      <c r="G619" s="252"/>
      <c r="H619" s="256">
        <v>11.960000000000001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3" customFormat="1">
      <c r="A620" s="13"/>
      <c r="B620" s="263"/>
      <c r="C620" s="264"/>
      <c r="D620" s="253" t="s">
        <v>241</v>
      </c>
      <c r="E620" s="265" t="s">
        <v>1</v>
      </c>
      <c r="F620" s="266" t="s">
        <v>243</v>
      </c>
      <c r="G620" s="264"/>
      <c r="H620" s="267">
        <v>30.199999999999999</v>
      </c>
      <c r="I620" s="268"/>
      <c r="J620" s="264"/>
      <c r="K620" s="264"/>
      <c r="L620" s="269"/>
      <c r="M620" s="270"/>
      <c r="N620" s="271"/>
      <c r="O620" s="271"/>
      <c r="P620" s="271"/>
      <c r="Q620" s="271"/>
      <c r="R620" s="271"/>
      <c r="S620" s="271"/>
      <c r="T620" s="27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3" t="s">
        <v>241</v>
      </c>
      <c r="AU620" s="273" t="s">
        <v>87</v>
      </c>
      <c r="AV620" s="13" t="s">
        <v>240</v>
      </c>
      <c r="AW620" s="13" t="s">
        <v>36</v>
      </c>
      <c r="AX620" s="13" t="s">
        <v>87</v>
      </c>
      <c r="AY620" s="273" t="s">
        <v>235</v>
      </c>
    </row>
    <row r="621" s="2" customFormat="1" ht="16.5" customHeight="1">
      <c r="A621" s="38"/>
      <c r="B621" s="39"/>
      <c r="C621" s="237" t="s">
        <v>819</v>
      </c>
      <c r="D621" s="237" t="s">
        <v>236</v>
      </c>
      <c r="E621" s="238" t="s">
        <v>787</v>
      </c>
      <c r="F621" s="239" t="s">
        <v>788</v>
      </c>
      <c r="G621" s="240" t="s">
        <v>313</v>
      </c>
      <c r="H621" s="241">
        <v>30.199999999999999</v>
      </c>
      <c r="I621" s="242"/>
      <c r="J621" s="243">
        <f>ROUND(I621*H621,2)</f>
        <v>0</v>
      </c>
      <c r="K621" s="244"/>
      <c r="L621" s="44"/>
      <c r="M621" s="245" t="s">
        <v>1</v>
      </c>
      <c r="N621" s="246" t="s">
        <v>45</v>
      </c>
      <c r="O621" s="91"/>
      <c r="P621" s="247">
        <f>O621*H621</f>
        <v>0</v>
      </c>
      <c r="Q621" s="247">
        <v>0</v>
      </c>
      <c r="R621" s="247">
        <f>Q621*H621</f>
        <v>0</v>
      </c>
      <c r="S621" s="247">
        <v>0</v>
      </c>
      <c r="T621" s="24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9" t="s">
        <v>280</v>
      </c>
      <c r="AT621" s="249" t="s">
        <v>236</v>
      </c>
      <c r="AU621" s="249" t="s">
        <v>87</v>
      </c>
      <c r="AY621" s="17" t="s">
        <v>235</v>
      </c>
      <c r="BE621" s="250">
        <f>IF(N621="základní",J621,0)</f>
        <v>0</v>
      </c>
      <c r="BF621" s="250">
        <f>IF(N621="snížená",J621,0)</f>
        <v>0</v>
      </c>
      <c r="BG621" s="250">
        <f>IF(N621="zákl. přenesená",J621,0)</f>
        <v>0</v>
      </c>
      <c r="BH621" s="250">
        <f>IF(N621="sníž. přenesená",J621,0)</f>
        <v>0</v>
      </c>
      <c r="BI621" s="250">
        <f>IF(N621="nulová",J621,0)</f>
        <v>0</v>
      </c>
      <c r="BJ621" s="17" t="s">
        <v>87</v>
      </c>
      <c r="BK621" s="250">
        <f>ROUND(I621*H621,2)</f>
        <v>0</v>
      </c>
      <c r="BL621" s="17" t="s">
        <v>280</v>
      </c>
      <c r="BM621" s="249" t="s">
        <v>822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1498</v>
      </c>
      <c r="G622" s="252"/>
      <c r="H622" s="256">
        <v>5.2199999999999998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2" customFormat="1">
      <c r="A623" s="12"/>
      <c r="B623" s="251"/>
      <c r="C623" s="252"/>
      <c r="D623" s="253" t="s">
        <v>241</v>
      </c>
      <c r="E623" s="254" t="s">
        <v>1</v>
      </c>
      <c r="F623" s="255" t="s">
        <v>1499</v>
      </c>
      <c r="G623" s="252"/>
      <c r="H623" s="256">
        <v>6.96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62" t="s">
        <v>241</v>
      </c>
      <c r="AU623" s="262" t="s">
        <v>87</v>
      </c>
      <c r="AV623" s="12" t="s">
        <v>89</v>
      </c>
      <c r="AW623" s="12" t="s">
        <v>36</v>
      </c>
      <c r="AX623" s="12" t="s">
        <v>80</v>
      </c>
      <c r="AY623" s="262" t="s">
        <v>235</v>
      </c>
    </row>
    <row r="624" s="12" customFormat="1">
      <c r="A624" s="12"/>
      <c r="B624" s="251"/>
      <c r="C624" s="252"/>
      <c r="D624" s="253" t="s">
        <v>241</v>
      </c>
      <c r="E624" s="254" t="s">
        <v>1</v>
      </c>
      <c r="F624" s="255" t="s">
        <v>1500</v>
      </c>
      <c r="G624" s="252"/>
      <c r="H624" s="256">
        <v>6.0599999999999996</v>
      </c>
      <c r="I624" s="257"/>
      <c r="J624" s="252"/>
      <c r="K624" s="252"/>
      <c r="L624" s="258"/>
      <c r="M624" s="259"/>
      <c r="N624" s="260"/>
      <c r="O624" s="260"/>
      <c r="P624" s="260"/>
      <c r="Q624" s="260"/>
      <c r="R624" s="260"/>
      <c r="S624" s="260"/>
      <c r="T624" s="26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62" t="s">
        <v>241</v>
      </c>
      <c r="AU624" s="262" t="s">
        <v>87</v>
      </c>
      <c r="AV624" s="12" t="s">
        <v>89</v>
      </c>
      <c r="AW624" s="12" t="s">
        <v>36</v>
      </c>
      <c r="AX624" s="12" t="s">
        <v>80</v>
      </c>
      <c r="AY624" s="262" t="s">
        <v>235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1501</v>
      </c>
      <c r="G625" s="252"/>
      <c r="H625" s="256">
        <v>11.960000000000001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3" customFormat="1">
      <c r="A626" s="13"/>
      <c r="B626" s="263"/>
      <c r="C626" s="264"/>
      <c r="D626" s="253" t="s">
        <v>241</v>
      </c>
      <c r="E626" s="265" t="s">
        <v>1</v>
      </c>
      <c r="F626" s="266" t="s">
        <v>243</v>
      </c>
      <c r="G626" s="264"/>
      <c r="H626" s="267">
        <v>30.199999999999999</v>
      </c>
      <c r="I626" s="268"/>
      <c r="J626" s="264"/>
      <c r="K626" s="264"/>
      <c r="L626" s="269"/>
      <c r="M626" s="270"/>
      <c r="N626" s="271"/>
      <c r="O626" s="271"/>
      <c r="P626" s="271"/>
      <c r="Q626" s="271"/>
      <c r="R626" s="271"/>
      <c r="S626" s="271"/>
      <c r="T626" s="27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3" t="s">
        <v>241</v>
      </c>
      <c r="AU626" s="273" t="s">
        <v>87</v>
      </c>
      <c r="AV626" s="13" t="s">
        <v>240</v>
      </c>
      <c r="AW626" s="13" t="s">
        <v>36</v>
      </c>
      <c r="AX626" s="13" t="s">
        <v>87</v>
      </c>
      <c r="AY626" s="273" t="s">
        <v>235</v>
      </c>
    </row>
    <row r="627" s="2" customFormat="1" ht="16.5" customHeight="1">
      <c r="A627" s="38"/>
      <c r="B627" s="39"/>
      <c r="C627" s="237" t="s">
        <v>564</v>
      </c>
      <c r="D627" s="237" t="s">
        <v>236</v>
      </c>
      <c r="E627" s="238" t="s">
        <v>791</v>
      </c>
      <c r="F627" s="239" t="s">
        <v>792</v>
      </c>
      <c r="G627" s="240" t="s">
        <v>265</v>
      </c>
      <c r="H627" s="241">
        <v>113.65000000000001</v>
      </c>
      <c r="I627" s="242"/>
      <c r="J627" s="243">
        <f>ROUND(I627*H627,2)</f>
        <v>0</v>
      </c>
      <c r="K627" s="244"/>
      <c r="L627" s="44"/>
      <c r="M627" s="245" t="s">
        <v>1</v>
      </c>
      <c r="N627" s="246" t="s">
        <v>45</v>
      </c>
      <c r="O627" s="91"/>
      <c r="P627" s="247">
        <f>O627*H627</f>
        <v>0</v>
      </c>
      <c r="Q627" s="247">
        <v>0.0050400000000000002</v>
      </c>
      <c r="R627" s="247">
        <f>Q627*H627</f>
        <v>0.57279600000000008</v>
      </c>
      <c r="S627" s="247">
        <v>0</v>
      </c>
      <c r="T627" s="248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9" t="s">
        <v>280</v>
      </c>
      <c r="AT627" s="249" t="s">
        <v>236</v>
      </c>
      <c r="AU627" s="249" t="s">
        <v>87</v>
      </c>
      <c r="AY627" s="17" t="s">
        <v>235</v>
      </c>
      <c r="BE627" s="250">
        <f>IF(N627="základní",J627,0)</f>
        <v>0</v>
      </c>
      <c r="BF627" s="250">
        <f>IF(N627="snížená",J627,0)</f>
        <v>0</v>
      </c>
      <c r="BG627" s="250">
        <f>IF(N627="zákl. přenesená",J627,0)</f>
        <v>0</v>
      </c>
      <c r="BH627" s="250">
        <f>IF(N627="sníž. přenesená",J627,0)</f>
        <v>0</v>
      </c>
      <c r="BI627" s="250">
        <f>IF(N627="nulová",J627,0)</f>
        <v>0</v>
      </c>
      <c r="BJ627" s="17" t="s">
        <v>87</v>
      </c>
      <c r="BK627" s="250">
        <f>ROUND(I627*H627,2)</f>
        <v>0</v>
      </c>
      <c r="BL627" s="17" t="s">
        <v>280</v>
      </c>
      <c r="BM627" s="249" t="s">
        <v>826</v>
      </c>
    </row>
    <row r="628" s="12" customFormat="1">
      <c r="A628" s="12"/>
      <c r="B628" s="251"/>
      <c r="C628" s="252"/>
      <c r="D628" s="253" t="s">
        <v>241</v>
      </c>
      <c r="E628" s="254" t="s">
        <v>1</v>
      </c>
      <c r="F628" s="255" t="s">
        <v>1502</v>
      </c>
      <c r="G628" s="252"/>
      <c r="H628" s="256">
        <v>38.229999999999997</v>
      </c>
      <c r="I628" s="257"/>
      <c r="J628" s="252"/>
      <c r="K628" s="252"/>
      <c r="L628" s="258"/>
      <c r="M628" s="259"/>
      <c r="N628" s="260"/>
      <c r="O628" s="260"/>
      <c r="P628" s="260"/>
      <c r="Q628" s="260"/>
      <c r="R628" s="260"/>
      <c r="S628" s="260"/>
      <c r="T628" s="26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62" t="s">
        <v>241</v>
      </c>
      <c r="AU628" s="262" t="s">
        <v>87</v>
      </c>
      <c r="AV628" s="12" t="s">
        <v>89</v>
      </c>
      <c r="AW628" s="12" t="s">
        <v>36</v>
      </c>
      <c r="AX628" s="12" t="s">
        <v>80</v>
      </c>
      <c r="AY628" s="262" t="s">
        <v>235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1495</v>
      </c>
      <c r="G629" s="252"/>
      <c r="H629" s="256">
        <v>75.420000000000002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3" customFormat="1">
      <c r="A630" s="13"/>
      <c r="B630" s="263"/>
      <c r="C630" s="264"/>
      <c r="D630" s="253" t="s">
        <v>241</v>
      </c>
      <c r="E630" s="265" t="s">
        <v>1</v>
      </c>
      <c r="F630" s="266" t="s">
        <v>243</v>
      </c>
      <c r="G630" s="264"/>
      <c r="H630" s="267">
        <v>113.65000000000001</v>
      </c>
      <c r="I630" s="268"/>
      <c r="J630" s="264"/>
      <c r="K630" s="264"/>
      <c r="L630" s="269"/>
      <c r="M630" s="270"/>
      <c r="N630" s="271"/>
      <c r="O630" s="271"/>
      <c r="P630" s="271"/>
      <c r="Q630" s="271"/>
      <c r="R630" s="271"/>
      <c r="S630" s="271"/>
      <c r="T630" s="27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73" t="s">
        <v>241</v>
      </c>
      <c r="AU630" s="273" t="s">
        <v>87</v>
      </c>
      <c r="AV630" s="13" t="s">
        <v>240</v>
      </c>
      <c r="AW630" s="13" t="s">
        <v>36</v>
      </c>
      <c r="AX630" s="13" t="s">
        <v>87</v>
      </c>
      <c r="AY630" s="273" t="s">
        <v>235</v>
      </c>
    </row>
    <row r="631" s="2" customFormat="1" ht="21.75" customHeight="1">
      <c r="A631" s="38"/>
      <c r="B631" s="39"/>
      <c r="C631" s="237" t="s">
        <v>828</v>
      </c>
      <c r="D631" s="237" t="s">
        <v>236</v>
      </c>
      <c r="E631" s="238" t="s">
        <v>761</v>
      </c>
      <c r="F631" s="239" t="s">
        <v>762</v>
      </c>
      <c r="G631" s="240" t="s">
        <v>265</v>
      </c>
      <c r="H631" s="241">
        <v>42.399999999999999</v>
      </c>
      <c r="I631" s="242"/>
      <c r="J631" s="243">
        <f>ROUND(I631*H631,2)</f>
        <v>0</v>
      </c>
      <c r="K631" s="244"/>
      <c r="L631" s="44"/>
      <c r="M631" s="245" t="s">
        <v>1</v>
      </c>
      <c r="N631" s="246" t="s">
        <v>45</v>
      </c>
      <c r="O631" s="91"/>
      <c r="P631" s="247">
        <f>O631*H631</f>
        <v>0</v>
      </c>
      <c r="Q631" s="247">
        <v>0.033500000000000002</v>
      </c>
      <c r="R631" s="247">
        <f>Q631*H631</f>
        <v>1.4204000000000001</v>
      </c>
      <c r="S631" s="247">
        <v>0</v>
      </c>
      <c r="T631" s="248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9" t="s">
        <v>280</v>
      </c>
      <c r="AT631" s="249" t="s">
        <v>236</v>
      </c>
      <c r="AU631" s="249" t="s">
        <v>87</v>
      </c>
      <c r="AY631" s="17" t="s">
        <v>235</v>
      </c>
      <c r="BE631" s="250">
        <f>IF(N631="základní",J631,0)</f>
        <v>0</v>
      </c>
      <c r="BF631" s="250">
        <f>IF(N631="snížená",J631,0)</f>
        <v>0</v>
      </c>
      <c r="BG631" s="250">
        <f>IF(N631="zákl. přenesená",J631,0)</f>
        <v>0</v>
      </c>
      <c r="BH631" s="250">
        <f>IF(N631="sníž. přenesená",J631,0)</f>
        <v>0</v>
      </c>
      <c r="BI631" s="250">
        <f>IF(N631="nulová",J631,0)</f>
        <v>0</v>
      </c>
      <c r="BJ631" s="17" t="s">
        <v>87</v>
      </c>
      <c r="BK631" s="250">
        <f>ROUND(I631*H631,2)</f>
        <v>0</v>
      </c>
      <c r="BL631" s="17" t="s">
        <v>280</v>
      </c>
      <c r="BM631" s="249" t="s">
        <v>831</v>
      </c>
    </row>
    <row r="632" s="12" customFormat="1">
      <c r="A632" s="12"/>
      <c r="B632" s="251"/>
      <c r="C632" s="252"/>
      <c r="D632" s="253" t="s">
        <v>241</v>
      </c>
      <c r="E632" s="254" t="s">
        <v>1</v>
      </c>
      <c r="F632" s="255" t="s">
        <v>1503</v>
      </c>
      <c r="G632" s="252"/>
      <c r="H632" s="256">
        <v>42.399999999999999</v>
      </c>
      <c r="I632" s="257"/>
      <c r="J632" s="252"/>
      <c r="K632" s="252"/>
      <c r="L632" s="258"/>
      <c r="M632" s="259"/>
      <c r="N632" s="260"/>
      <c r="O632" s="260"/>
      <c r="P632" s="260"/>
      <c r="Q632" s="260"/>
      <c r="R632" s="260"/>
      <c r="S632" s="260"/>
      <c r="T632" s="261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62" t="s">
        <v>241</v>
      </c>
      <c r="AU632" s="262" t="s">
        <v>87</v>
      </c>
      <c r="AV632" s="12" t="s">
        <v>89</v>
      </c>
      <c r="AW632" s="12" t="s">
        <v>36</v>
      </c>
      <c r="AX632" s="12" t="s">
        <v>80</v>
      </c>
      <c r="AY632" s="262" t="s">
        <v>235</v>
      </c>
    </row>
    <row r="633" s="13" customFormat="1">
      <c r="A633" s="13"/>
      <c r="B633" s="263"/>
      <c r="C633" s="264"/>
      <c r="D633" s="253" t="s">
        <v>241</v>
      </c>
      <c r="E633" s="265" t="s">
        <v>1</v>
      </c>
      <c r="F633" s="266" t="s">
        <v>243</v>
      </c>
      <c r="G633" s="264"/>
      <c r="H633" s="267">
        <v>42.399999999999999</v>
      </c>
      <c r="I633" s="268"/>
      <c r="J633" s="264"/>
      <c r="K633" s="264"/>
      <c r="L633" s="269"/>
      <c r="M633" s="270"/>
      <c r="N633" s="271"/>
      <c r="O633" s="271"/>
      <c r="P633" s="271"/>
      <c r="Q633" s="271"/>
      <c r="R633" s="271"/>
      <c r="S633" s="271"/>
      <c r="T633" s="27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3" t="s">
        <v>241</v>
      </c>
      <c r="AU633" s="273" t="s">
        <v>87</v>
      </c>
      <c r="AV633" s="13" t="s">
        <v>240</v>
      </c>
      <c r="AW633" s="13" t="s">
        <v>36</v>
      </c>
      <c r="AX633" s="13" t="s">
        <v>87</v>
      </c>
      <c r="AY633" s="273" t="s">
        <v>235</v>
      </c>
    </row>
    <row r="634" s="2" customFormat="1" ht="21.75" customHeight="1">
      <c r="A634" s="38"/>
      <c r="B634" s="39"/>
      <c r="C634" s="237" t="s">
        <v>568</v>
      </c>
      <c r="D634" s="237" t="s">
        <v>236</v>
      </c>
      <c r="E634" s="238" t="s">
        <v>775</v>
      </c>
      <c r="F634" s="239" t="s">
        <v>776</v>
      </c>
      <c r="G634" s="240" t="s">
        <v>239</v>
      </c>
      <c r="H634" s="241">
        <v>300</v>
      </c>
      <c r="I634" s="242"/>
      <c r="J634" s="243">
        <f>ROUND(I634*H634,2)</f>
        <v>0</v>
      </c>
      <c r="K634" s="244"/>
      <c r="L634" s="44"/>
      <c r="M634" s="245" t="s">
        <v>1</v>
      </c>
      <c r="N634" s="246" t="s">
        <v>45</v>
      </c>
      <c r="O634" s="91"/>
      <c r="P634" s="247">
        <f>O634*H634</f>
        <v>0</v>
      </c>
      <c r="Q634" s="247">
        <v>0.00012999999999999999</v>
      </c>
      <c r="R634" s="247">
        <f>Q634*H634</f>
        <v>0.039</v>
      </c>
      <c r="S634" s="247">
        <v>0</v>
      </c>
      <c r="T634" s="248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49" t="s">
        <v>280</v>
      </c>
      <c r="AT634" s="249" t="s">
        <v>236</v>
      </c>
      <c r="AU634" s="249" t="s">
        <v>87</v>
      </c>
      <c r="AY634" s="17" t="s">
        <v>235</v>
      </c>
      <c r="BE634" s="250">
        <f>IF(N634="základní",J634,0)</f>
        <v>0</v>
      </c>
      <c r="BF634" s="250">
        <f>IF(N634="snížená",J634,0)</f>
        <v>0</v>
      </c>
      <c r="BG634" s="250">
        <f>IF(N634="zákl. přenesená",J634,0)</f>
        <v>0</v>
      </c>
      <c r="BH634" s="250">
        <f>IF(N634="sníž. přenesená",J634,0)</f>
        <v>0</v>
      </c>
      <c r="BI634" s="250">
        <f>IF(N634="nulová",J634,0)</f>
        <v>0</v>
      </c>
      <c r="BJ634" s="17" t="s">
        <v>87</v>
      </c>
      <c r="BK634" s="250">
        <f>ROUND(I634*H634,2)</f>
        <v>0</v>
      </c>
      <c r="BL634" s="17" t="s">
        <v>280</v>
      </c>
      <c r="BM634" s="249" t="s">
        <v>837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1504</v>
      </c>
      <c r="G635" s="252"/>
      <c r="H635" s="256">
        <v>300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300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839</v>
      </c>
      <c r="D637" s="237" t="s">
        <v>236</v>
      </c>
      <c r="E637" s="238" t="s">
        <v>795</v>
      </c>
      <c r="F637" s="239" t="s">
        <v>796</v>
      </c>
      <c r="G637" s="240" t="s">
        <v>265</v>
      </c>
      <c r="H637" s="241">
        <v>117.65000000000001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0.019199999999999998</v>
      </c>
      <c r="R637" s="247">
        <f>Q637*H637</f>
        <v>2.25888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280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280</v>
      </c>
      <c r="BM637" s="249" t="s">
        <v>842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1502</v>
      </c>
      <c r="G638" s="252"/>
      <c r="H638" s="256">
        <v>38.229999999999997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1505</v>
      </c>
      <c r="G639" s="252"/>
      <c r="H639" s="256">
        <v>79.420000000000002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3" customFormat="1">
      <c r="A640" s="13"/>
      <c r="B640" s="263"/>
      <c r="C640" s="264"/>
      <c r="D640" s="253" t="s">
        <v>241</v>
      </c>
      <c r="E640" s="265" t="s">
        <v>1</v>
      </c>
      <c r="F640" s="266" t="s">
        <v>243</v>
      </c>
      <c r="G640" s="264"/>
      <c r="H640" s="267">
        <v>117.65000000000001</v>
      </c>
      <c r="I640" s="268"/>
      <c r="J640" s="264"/>
      <c r="K640" s="264"/>
      <c r="L640" s="269"/>
      <c r="M640" s="270"/>
      <c r="N640" s="271"/>
      <c r="O640" s="271"/>
      <c r="P640" s="271"/>
      <c r="Q640" s="271"/>
      <c r="R640" s="271"/>
      <c r="S640" s="271"/>
      <c r="T640" s="27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3" t="s">
        <v>241</v>
      </c>
      <c r="AU640" s="273" t="s">
        <v>87</v>
      </c>
      <c r="AV640" s="13" t="s">
        <v>240</v>
      </c>
      <c r="AW640" s="13" t="s">
        <v>36</v>
      </c>
      <c r="AX640" s="13" t="s">
        <v>87</v>
      </c>
      <c r="AY640" s="273" t="s">
        <v>235</v>
      </c>
    </row>
    <row r="641" s="2" customFormat="1" ht="16.5" customHeight="1">
      <c r="A641" s="38"/>
      <c r="B641" s="39"/>
      <c r="C641" s="237" t="s">
        <v>572</v>
      </c>
      <c r="D641" s="237" t="s">
        <v>236</v>
      </c>
      <c r="E641" s="238" t="s">
        <v>800</v>
      </c>
      <c r="F641" s="239" t="s">
        <v>801</v>
      </c>
      <c r="G641" s="240" t="s">
        <v>246</v>
      </c>
      <c r="H641" s="241">
        <v>4.8970000000000002</v>
      </c>
      <c r="I641" s="242"/>
      <c r="J641" s="243">
        <f>ROUND(I641*H641,2)</f>
        <v>0</v>
      </c>
      <c r="K641" s="244"/>
      <c r="L641" s="44"/>
      <c r="M641" s="245" t="s">
        <v>1</v>
      </c>
      <c r="N641" s="246" t="s">
        <v>45</v>
      </c>
      <c r="O641" s="91"/>
      <c r="P641" s="247">
        <f>O641*H641</f>
        <v>0</v>
      </c>
      <c r="Q641" s="247">
        <v>0</v>
      </c>
      <c r="R641" s="247">
        <f>Q641*H641</f>
        <v>0</v>
      </c>
      <c r="S641" s="247">
        <v>0</v>
      </c>
      <c r="T641" s="24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9" t="s">
        <v>280</v>
      </c>
      <c r="AT641" s="249" t="s">
        <v>236</v>
      </c>
      <c r="AU641" s="249" t="s">
        <v>87</v>
      </c>
      <c r="AY641" s="17" t="s">
        <v>235</v>
      </c>
      <c r="BE641" s="250">
        <f>IF(N641="základní",J641,0)</f>
        <v>0</v>
      </c>
      <c r="BF641" s="250">
        <f>IF(N641="snížená",J641,0)</f>
        <v>0</v>
      </c>
      <c r="BG641" s="250">
        <f>IF(N641="zákl. přenesená",J641,0)</f>
        <v>0</v>
      </c>
      <c r="BH641" s="250">
        <f>IF(N641="sníž. přenesená",J641,0)</f>
        <v>0</v>
      </c>
      <c r="BI641" s="250">
        <f>IF(N641="nulová",J641,0)</f>
        <v>0</v>
      </c>
      <c r="BJ641" s="17" t="s">
        <v>87</v>
      </c>
      <c r="BK641" s="250">
        <f>ROUND(I641*H641,2)</f>
        <v>0</v>
      </c>
      <c r="BL641" s="17" t="s">
        <v>280</v>
      </c>
      <c r="BM641" s="249" t="s">
        <v>845</v>
      </c>
    </row>
    <row r="642" s="11" customFormat="1" ht="25.92" customHeight="1">
      <c r="A642" s="11"/>
      <c r="B642" s="223"/>
      <c r="C642" s="224"/>
      <c r="D642" s="225" t="s">
        <v>79</v>
      </c>
      <c r="E642" s="226" t="s">
        <v>803</v>
      </c>
      <c r="F642" s="226" t="s">
        <v>804</v>
      </c>
      <c r="G642" s="224"/>
      <c r="H642" s="224"/>
      <c r="I642" s="227"/>
      <c r="J642" s="228">
        <f>BK642</f>
        <v>0</v>
      </c>
      <c r="K642" s="224"/>
      <c r="L642" s="229"/>
      <c r="M642" s="230"/>
      <c r="N642" s="231"/>
      <c r="O642" s="231"/>
      <c r="P642" s="232">
        <f>SUM(P643:P698)</f>
        <v>0</v>
      </c>
      <c r="Q642" s="231"/>
      <c r="R642" s="232">
        <f>SUM(R643:R698)</f>
        <v>1.4920768000000002</v>
      </c>
      <c r="S642" s="231"/>
      <c r="T642" s="233">
        <f>SUM(T643:T698)</f>
        <v>0</v>
      </c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R642" s="234" t="s">
        <v>89</v>
      </c>
      <c r="AT642" s="235" t="s">
        <v>79</v>
      </c>
      <c r="AU642" s="235" t="s">
        <v>80</v>
      </c>
      <c r="AY642" s="234" t="s">
        <v>235</v>
      </c>
      <c r="BK642" s="236">
        <f>SUM(BK643:BK698)</f>
        <v>0</v>
      </c>
    </row>
    <row r="643" s="2" customFormat="1" ht="16.5" customHeight="1">
      <c r="A643" s="38"/>
      <c r="B643" s="39"/>
      <c r="C643" s="237" t="s">
        <v>848</v>
      </c>
      <c r="D643" s="237" t="s">
        <v>236</v>
      </c>
      <c r="E643" s="238" t="s">
        <v>806</v>
      </c>
      <c r="F643" s="239" t="s">
        <v>807</v>
      </c>
      <c r="G643" s="240" t="s">
        <v>313</v>
      </c>
      <c r="H643" s="241">
        <v>295.30000000000001</v>
      </c>
      <c r="I643" s="242"/>
      <c r="J643" s="243">
        <f>ROUND(I643*H643,2)</f>
        <v>0</v>
      </c>
      <c r="K643" s="244"/>
      <c r="L643" s="44"/>
      <c r="M643" s="245" t="s">
        <v>1</v>
      </c>
      <c r="N643" s="246" t="s">
        <v>45</v>
      </c>
      <c r="O643" s="91"/>
      <c r="P643" s="247">
        <f>O643*H643</f>
        <v>0</v>
      </c>
      <c r="Q643" s="247">
        <v>8.0000000000000007E-05</v>
      </c>
      <c r="R643" s="247">
        <f>Q643*H643</f>
        <v>0.023624000000000003</v>
      </c>
      <c r="S643" s="247">
        <v>0</v>
      </c>
      <c r="T643" s="24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9" t="s">
        <v>280</v>
      </c>
      <c r="AT643" s="249" t="s">
        <v>236</v>
      </c>
      <c r="AU643" s="249" t="s">
        <v>87</v>
      </c>
      <c r="AY643" s="17" t="s">
        <v>235</v>
      </c>
      <c r="BE643" s="250">
        <f>IF(N643="základní",J643,0)</f>
        <v>0</v>
      </c>
      <c r="BF643" s="250">
        <f>IF(N643="snížená",J643,0)</f>
        <v>0</v>
      </c>
      <c r="BG643" s="250">
        <f>IF(N643="zákl. přenesená",J643,0)</f>
        <v>0</v>
      </c>
      <c r="BH643" s="250">
        <f>IF(N643="sníž. přenesená",J643,0)</f>
        <v>0</v>
      </c>
      <c r="BI643" s="250">
        <f>IF(N643="nulová",J643,0)</f>
        <v>0</v>
      </c>
      <c r="BJ643" s="17" t="s">
        <v>87</v>
      </c>
      <c r="BK643" s="250">
        <f>ROUND(I643*H643,2)</f>
        <v>0</v>
      </c>
      <c r="BL643" s="17" t="s">
        <v>280</v>
      </c>
      <c r="BM643" s="249" t="s">
        <v>851</v>
      </c>
    </row>
    <row r="644" s="2" customFormat="1">
      <c r="A644" s="38"/>
      <c r="B644" s="39"/>
      <c r="C644" s="40"/>
      <c r="D644" s="253" t="s">
        <v>248</v>
      </c>
      <c r="E644" s="40"/>
      <c r="F644" s="274" t="s">
        <v>809</v>
      </c>
      <c r="G644" s="40"/>
      <c r="H644" s="40"/>
      <c r="I644" s="155"/>
      <c r="J644" s="40"/>
      <c r="K644" s="40"/>
      <c r="L644" s="44"/>
      <c r="M644" s="275"/>
      <c r="N644" s="276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248</v>
      </c>
      <c r="AU644" s="17" t="s">
        <v>87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1506</v>
      </c>
      <c r="G645" s="252"/>
      <c r="H645" s="256">
        <v>295.30000000000001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3" customFormat="1">
      <c r="A646" s="13"/>
      <c r="B646" s="263"/>
      <c r="C646" s="264"/>
      <c r="D646" s="253" t="s">
        <v>241</v>
      </c>
      <c r="E646" s="265" t="s">
        <v>1</v>
      </c>
      <c r="F646" s="266" t="s">
        <v>243</v>
      </c>
      <c r="G646" s="264"/>
      <c r="H646" s="267">
        <v>295.30000000000001</v>
      </c>
      <c r="I646" s="268"/>
      <c r="J646" s="264"/>
      <c r="K646" s="264"/>
      <c r="L646" s="269"/>
      <c r="M646" s="270"/>
      <c r="N646" s="271"/>
      <c r="O646" s="271"/>
      <c r="P646" s="271"/>
      <c r="Q646" s="271"/>
      <c r="R646" s="271"/>
      <c r="S646" s="271"/>
      <c r="T646" s="27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3" t="s">
        <v>241</v>
      </c>
      <c r="AU646" s="273" t="s">
        <v>87</v>
      </c>
      <c r="AV646" s="13" t="s">
        <v>240</v>
      </c>
      <c r="AW646" s="13" t="s">
        <v>36</v>
      </c>
      <c r="AX646" s="13" t="s">
        <v>87</v>
      </c>
      <c r="AY646" s="273" t="s">
        <v>235</v>
      </c>
    </row>
    <row r="647" s="2" customFormat="1" ht="16.5" customHeight="1">
      <c r="A647" s="38"/>
      <c r="B647" s="39"/>
      <c r="C647" s="237" t="s">
        <v>576</v>
      </c>
      <c r="D647" s="237" t="s">
        <v>236</v>
      </c>
      <c r="E647" s="238" t="s">
        <v>820</v>
      </c>
      <c r="F647" s="239" t="s">
        <v>821</v>
      </c>
      <c r="G647" s="240" t="s">
        <v>265</v>
      </c>
      <c r="H647" s="241">
        <v>295</v>
      </c>
      <c r="I647" s="242"/>
      <c r="J647" s="243">
        <f>ROUND(I647*H647,2)</f>
        <v>0</v>
      </c>
      <c r="K647" s="244"/>
      <c r="L647" s="44"/>
      <c r="M647" s="245" t="s">
        <v>1</v>
      </c>
      <c r="N647" s="246" t="s">
        <v>45</v>
      </c>
      <c r="O647" s="91"/>
      <c r="P647" s="247">
        <f>O647*H647</f>
        <v>0</v>
      </c>
      <c r="Q647" s="247">
        <v>0</v>
      </c>
      <c r="R647" s="247">
        <f>Q647*H647</f>
        <v>0</v>
      </c>
      <c r="S647" s="247">
        <v>0</v>
      </c>
      <c r="T647" s="248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9" t="s">
        <v>280</v>
      </c>
      <c r="AT647" s="249" t="s">
        <v>236</v>
      </c>
      <c r="AU647" s="249" t="s">
        <v>87</v>
      </c>
      <c r="AY647" s="17" t="s">
        <v>235</v>
      </c>
      <c r="BE647" s="250">
        <f>IF(N647="základní",J647,0)</f>
        <v>0</v>
      </c>
      <c r="BF647" s="250">
        <f>IF(N647="snížená",J647,0)</f>
        <v>0</v>
      </c>
      <c r="BG647" s="250">
        <f>IF(N647="zákl. přenesená",J647,0)</f>
        <v>0</v>
      </c>
      <c r="BH647" s="250">
        <f>IF(N647="sníž. přenesená",J647,0)</f>
        <v>0</v>
      </c>
      <c r="BI647" s="250">
        <f>IF(N647="nulová",J647,0)</f>
        <v>0</v>
      </c>
      <c r="BJ647" s="17" t="s">
        <v>87</v>
      </c>
      <c r="BK647" s="250">
        <f>ROUND(I647*H647,2)</f>
        <v>0</v>
      </c>
      <c r="BL647" s="17" t="s">
        <v>280</v>
      </c>
      <c r="BM647" s="249" t="s">
        <v>856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1507</v>
      </c>
      <c r="G648" s="252"/>
      <c r="H648" s="256">
        <v>206.59999999999999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1508</v>
      </c>
      <c r="G649" s="252"/>
      <c r="H649" s="256">
        <v>88.400000000000006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3" customFormat="1">
      <c r="A650" s="13"/>
      <c r="B650" s="263"/>
      <c r="C650" s="264"/>
      <c r="D650" s="253" t="s">
        <v>241</v>
      </c>
      <c r="E650" s="265" t="s">
        <v>1</v>
      </c>
      <c r="F650" s="266" t="s">
        <v>243</v>
      </c>
      <c r="G650" s="264"/>
      <c r="H650" s="267">
        <v>295</v>
      </c>
      <c r="I650" s="268"/>
      <c r="J650" s="264"/>
      <c r="K650" s="264"/>
      <c r="L650" s="269"/>
      <c r="M650" s="270"/>
      <c r="N650" s="271"/>
      <c r="O650" s="271"/>
      <c r="P650" s="271"/>
      <c r="Q650" s="271"/>
      <c r="R650" s="271"/>
      <c r="S650" s="271"/>
      <c r="T650" s="27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3" t="s">
        <v>241</v>
      </c>
      <c r="AU650" s="273" t="s">
        <v>87</v>
      </c>
      <c r="AV650" s="13" t="s">
        <v>240</v>
      </c>
      <c r="AW650" s="13" t="s">
        <v>36</v>
      </c>
      <c r="AX650" s="13" t="s">
        <v>87</v>
      </c>
      <c r="AY650" s="273" t="s">
        <v>235</v>
      </c>
    </row>
    <row r="651" s="2" customFormat="1" ht="16.5" customHeight="1">
      <c r="A651" s="38"/>
      <c r="B651" s="39"/>
      <c r="C651" s="237" t="s">
        <v>859</v>
      </c>
      <c r="D651" s="237" t="s">
        <v>236</v>
      </c>
      <c r="E651" s="238" t="s">
        <v>824</v>
      </c>
      <c r="F651" s="239" t="s">
        <v>825</v>
      </c>
      <c r="G651" s="240" t="s">
        <v>265</v>
      </c>
      <c r="H651" s="241">
        <v>295</v>
      </c>
      <c r="I651" s="242"/>
      <c r="J651" s="243">
        <f>ROUND(I651*H651,2)</f>
        <v>0</v>
      </c>
      <c r="K651" s="244"/>
      <c r="L651" s="44"/>
      <c r="M651" s="245" t="s">
        <v>1</v>
      </c>
      <c r="N651" s="246" t="s">
        <v>45</v>
      </c>
      <c r="O651" s="91"/>
      <c r="P651" s="247">
        <f>O651*H651</f>
        <v>0</v>
      </c>
      <c r="Q651" s="247">
        <v>0</v>
      </c>
      <c r="R651" s="247">
        <f>Q651*H651</f>
        <v>0</v>
      </c>
      <c r="S651" s="247">
        <v>0</v>
      </c>
      <c r="T651" s="248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9" t="s">
        <v>280</v>
      </c>
      <c r="AT651" s="249" t="s">
        <v>236</v>
      </c>
      <c r="AU651" s="249" t="s">
        <v>87</v>
      </c>
      <c r="AY651" s="17" t="s">
        <v>235</v>
      </c>
      <c r="BE651" s="250">
        <f>IF(N651="základní",J651,0)</f>
        <v>0</v>
      </c>
      <c r="BF651" s="250">
        <f>IF(N651="snížená",J651,0)</f>
        <v>0</v>
      </c>
      <c r="BG651" s="250">
        <f>IF(N651="zákl. přenesená",J651,0)</f>
        <v>0</v>
      </c>
      <c r="BH651" s="250">
        <f>IF(N651="sníž. přenesená",J651,0)</f>
        <v>0</v>
      </c>
      <c r="BI651" s="250">
        <f>IF(N651="nulová",J651,0)</f>
        <v>0</v>
      </c>
      <c r="BJ651" s="17" t="s">
        <v>87</v>
      </c>
      <c r="BK651" s="250">
        <f>ROUND(I651*H651,2)</f>
        <v>0</v>
      </c>
      <c r="BL651" s="17" t="s">
        <v>280</v>
      </c>
      <c r="BM651" s="249" t="s">
        <v>862</v>
      </c>
    </row>
    <row r="652" s="2" customFormat="1">
      <c r="A652" s="38"/>
      <c r="B652" s="39"/>
      <c r="C652" s="40"/>
      <c r="D652" s="253" t="s">
        <v>248</v>
      </c>
      <c r="E652" s="40"/>
      <c r="F652" s="274" t="s">
        <v>827</v>
      </c>
      <c r="G652" s="40"/>
      <c r="H652" s="40"/>
      <c r="I652" s="155"/>
      <c r="J652" s="40"/>
      <c r="K652" s="40"/>
      <c r="L652" s="44"/>
      <c r="M652" s="275"/>
      <c r="N652" s="276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248</v>
      </c>
      <c r="AU652" s="17" t="s">
        <v>87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1507</v>
      </c>
      <c r="G653" s="252"/>
      <c r="H653" s="256">
        <v>206.59999999999999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1508</v>
      </c>
      <c r="G654" s="252"/>
      <c r="H654" s="256">
        <v>88.400000000000006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3" customFormat="1">
      <c r="A655" s="13"/>
      <c r="B655" s="263"/>
      <c r="C655" s="264"/>
      <c r="D655" s="253" t="s">
        <v>241</v>
      </c>
      <c r="E655" s="265" t="s">
        <v>1</v>
      </c>
      <c r="F655" s="266" t="s">
        <v>243</v>
      </c>
      <c r="G655" s="264"/>
      <c r="H655" s="267">
        <v>295</v>
      </c>
      <c r="I655" s="268"/>
      <c r="J655" s="264"/>
      <c r="K655" s="264"/>
      <c r="L655" s="269"/>
      <c r="M655" s="270"/>
      <c r="N655" s="271"/>
      <c r="O655" s="271"/>
      <c r="P655" s="271"/>
      <c r="Q655" s="271"/>
      <c r="R655" s="271"/>
      <c r="S655" s="271"/>
      <c r="T655" s="27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3" t="s">
        <v>241</v>
      </c>
      <c r="AU655" s="273" t="s">
        <v>87</v>
      </c>
      <c r="AV655" s="13" t="s">
        <v>240</v>
      </c>
      <c r="AW655" s="13" t="s">
        <v>36</v>
      </c>
      <c r="AX655" s="13" t="s">
        <v>87</v>
      </c>
      <c r="AY655" s="273" t="s">
        <v>235</v>
      </c>
    </row>
    <row r="656" s="2" customFormat="1" ht="16.5" customHeight="1">
      <c r="A656" s="38"/>
      <c r="B656" s="39"/>
      <c r="C656" s="237" t="s">
        <v>581</v>
      </c>
      <c r="D656" s="237" t="s">
        <v>236</v>
      </c>
      <c r="E656" s="238" t="s">
        <v>829</v>
      </c>
      <c r="F656" s="239" t="s">
        <v>830</v>
      </c>
      <c r="G656" s="240" t="s">
        <v>313</v>
      </c>
      <c r="H656" s="241">
        <v>286.36000000000001</v>
      </c>
      <c r="I656" s="242"/>
      <c r="J656" s="243">
        <f>ROUND(I656*H656,2)</f>
        <v>0</v>
      </c>
      <c r="K656" s="244"/>
      <c r="L656" s="44"/>
      <c r="M656" s="245" t="s">
        <v>1</v>
      </c>
      <c r="N656" s="246" t="s">
        <v>45</v>
      </c>
      <c r="O656" s="91"/>
      <c r="P656" s="247">
        <f>O656*H656</f>
        <v>0</v>
      </c>
      <c r="Q656" s="247">
        <v>3.0000000000000001E-05</v>
      </c>
      <c r="R656" s="247">
        <f>Q656*H656</f>
        <v>0.0085908000000000009</v>
      </c>
      <c r="S656" s="247">
        <v>0</v>
      </c>
      <c r="T656" s="248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49" t="s">
        <v>280</v>
      </c>
      <c r="AT656" s="249" t="s">
        <v>236</v>
      </c>
      <c r="AU656" s="249" t="s">
        <v>87</v>
      </c>
      <c r="AY656" s="17" t="s">
        <v>235</v>
      </c>
      <c r="BE656" s="250">
        <f>IF(N656="základní",J656,0)</f>
        <v>0</v>
      </c>
      <c r="BF656" s="250">
        <f>IF(N656="snížená",J656,0)</f>
        <v>0</v>
      </c>
      <c r="BG656" s="250">
        <f>IF(N656="zákl. přenesená",J656,0)</f>
        <v>0</v>
      </c>
      <c r="BH656" s="250">
        <f>IF(N656="sníž. přenesená",J656,0)</f>
        <v>0</v>
      </c>
      <c r="BI656" s="250">
        <f>IF(N656="nulová",J656,0)</f>
        <v>0</v>
      </c>
      <c r="BJ656" s="17" t="s">
        <v>87</v>
      </c>
      <c r="BK656" s="250">
        <f>ROUND(I656*H656,2)</f>
        <v>0</v>
      </c>
      <c r="BL656" s="17" t="s">
        <v>280</v>
      </c>
      <c r="BM656" s="249" t="s">
        <v>868</v>
      </c>
    </row>
    <row r="657" s="2" customFormat="1">
      <c r="A657" s="38"/>
      <c r="B657" s="39"/>
      <c r="C657" s="40"/>
      <c r="D657" s="253" t="s">
        <v>248</v>
      </c>
      <c r="E657" s="40"/>
      <c r="F657" s="274" t="s">
        <v>832</v>
      </c>
      <c r="G657" s="40"/>
      <c r="H657" s="40"/>
      <c r="I657" s="155"/>
      <c r="J657" s="40"/>
      <c r="K657" s="40"/>
      <c r="L657" s="44"/>
      <c r="M657" s="275"/>
      <c r="N657" s="276"/>
      <c r="O657" s="91"/>
      <c r="P657" s="91"/>
      <c r="Q657" s="91"/>
      <c r="R657" s="91"/>
      <c r="S657" s="91"/>
      <c r="T657" s="92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248</v>
      </c>
      <c r="AU657" s="17" t="s">
        <v>87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1509</v>
      </c>
      <c r="G658" s="252"/>
      <c r="H658" s="256">
        <v>52.200000000000003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1510</v>
      </c>
      <c r="G659" s="252"/>
      <c r="H659" s="256">
        <v>64.459999999999994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1511</v>
      </c>
      <c r="G660" s="252"/>
      <c r="H660" s="256">
        <v>55.82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1512</v>
      </c>
      <c r="G661" s="252"/>
      <c r="H661" s="256">
        <v>64.260000000000005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1513</v>
      </c>
      <c r="G662" s="252"/>
      <c r="H662" s="256">
        <v>49.619999999999997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3" customFormat="1">
      <c r="A663" s="13"/>
      <c r="B663" s="263"/>
      <c r="C663" s="264"/>
      <c r="D663" s="253" t="s">
        <v>241</v>
      </c>
      <c r="E663" s="265" t="s">
        <v>1</v>
      </c>
      <c r="F663" s="266" t="s">
        <v>243</v>
      </c>
      <c r="G663" s="264"/>
      <c r="H663" s="267">
        <v>286.36000000000001</v>
      </c>
      <c r="I663" s="268"/>
      <c r="J663" s="264"/>
      <c r="K663" s="264"/>
      <c r="L663" s="269"/>
      <c r="M663" s="270"/>
      <c r="N663" s="271"/>
      <c r="O663" s="271"/>
      <c r="P663" s="271"/>
      <c r="Q663" s="271"/>
      <c r="R663" s="271"/>
      <c r="S663" s="271"/>
      <c r="T663" s="27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3" t="s">
        <v>241</v>
      </c>
      <c r="AU663" s="273" t="s">
        <v>87</v>
      </c>
      <c r="AV663" s="13" t="s">
        <v>240</v>
      </c>
      <c r="AW663" s="13" t="s">
        <v>36</v>
      </c>
      <c r="AX663" s="13" t="s">
        <v>87</v>
      </c>
      <c r="AY663" s="273" t="s">
        <v>235</v>
      </c>
    </row>
    <row r="664" s="2" customFormat="1" ht="16.5" customHeight="1">
      <c r="A664" s="38"/>
      <c r="B664" s="39"/>
      <c r="C664" s="237" t="s">
        <v>871</v>
      </c>
      <c r="D664" s="237" t="s">
        <v>236</v>
      </c>
      <c r="E664" s="238" t="s">
        <v>840</v>
      </c>
      <c r="F664" s="239" t="s">
        <v>841</v>
      </c>
      <c r="G664" s="240" t="s">
        <v>265</v>
      </c>
      <c r="H664" s="241">
        <v>295</v>
      </c>
      <c r="I664" s="242"/>
      <c r="J664" s="243">
        <f>ROUND(I664*H664,2)</f>
        <v>0</v>
      </c>
      <c r="K664" s="244"/>
      <c r="L664" s="44"/>
      <c r="M664" s="245" t="s">
        <v>1</v>
      </c>
      <c r="N664" s="246" t="s">
        <v>45</v>
      </c>
      <c r="O664" s="91"/>
      <c r="P664" s="247">
        <f>O664*H664</f>
        <v>0</v>
      </c>
      <c r="Q664" s="247">
        <v>0.00033</v>
      </c>
      <c r="R664" s="247">
        <f>Q664*H664</f>
        <v>0.097350000000000006</v>
      </c>
      <c r="S664" s="247">
        <v>0</v>
      </c>
      <c r="T664" s="248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49" t="s">
        <v>280</v>
      </c>
      <c r="AT664" s="249" t="s">
        <v>236</v>
      </c>
      <c r="AU664" s="249" t="s">
        <v>87</v>
      </c>
      <c r="AY664" s="17" t="s">
        <v>235</v>
      </c>
      <c r="BE664" s="250">
        <f>IF(N664="základní",J664,0)</f>
        <v>0</v>
      </c>
      <c r="BF664" s="250">
        <f>IF(N664="snížená",J664,0)</f>
        <v>0</v>
      </c>
      <c r="BG664" s="250">
        <f>IF(N664="zákl. přenesená",J664,0)</f>
        <v>0</v>
      </c>
      <c r="BH664" s="250">
        <f>IF(N664="sníž. přenesená",J664,0)</f>
        <v>0</v>
      </c>
      <c r="BI664" s="250">
        <f>IF(N664="nulová",J664,0)</f>
        <v>0</v>
      </c>
      <c r="BJ664" s="17" t="s">
        <v>87</v>
      </c>
      <c r="BK664" s="250">
        <f>ROUND(I664*H664,2)</f>
        <v>0</v>
      </c>
      <c r="BL664" s="17" t="s">
        <v>280</v>
      </c>
      <c r="BM664" s="249" t="s">
        <v>874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1507</v>
      </c>
      <c r="G665" s="252"/>
      <c r="H665" s="256">
        <v>206.59999999999999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1508</v>
      </c>
      <c r="G666" s="252"/>
      <c r="H666" s="256">
        <v>88.400000000000006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3" customFormat="1">
      <c r="A667" s="13"/>
      <c r="B667" s="263"/>
      <c r="C667" s="264"/>
      <c r="D667" s="253" t="s">
        <v>241</v>
      </c>
      <c r="E667" s="265" t="s">
        <v>1</v>
      </c>
      <c r="F667" s="266" t="s">
        <v>243</v>
      </c>
      <c r="G667" s="264"/>
      <c r="H667" s="267">
        <v>295</v>
      </c>
      <c r="I667" s="268"/>
      <c r="J667" s="264"/>
      <c r="K667" s="264"/>
      <c r="L667" s="269"/>
      <c r="M667" s="270"/>
      <c r="N667" s="271"/>
      <c r="O667" s="271"/>
      <c r="P667" s="271"/>
      <c r="Q667" s="271"/>
      <c r="R667" s="271"/>
      <c r="S667" s="271"/>
      <c r="T667" s="27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3" t="s">
        <v>241</v>
      </c>
      <c r="AU667" s="273" t="s">
        <v>87</v>
      </c>
      <c r="AV667" s="13" t="s">
        <v>240</v>
      </c>
      <c r="AW667" s="13" t="s">
        <v>36</v>
      </c>
      <c r="AX667" s="13" t="s">
        <v>87</v>
      </c>
      <c r="AY667" s="273" t="s">
        <v>235</v>
      </c>
    </row>
    <row r="668" s="2" customFormat="1" ht="16.5" customHeight="1">
      <c r="A668" s="38"/>
      <c r="B668" s="39"/>
      <c r="C668" s="237" t="s">
        <v>585</v>
      </c>
      <c r="D668" s="237" t="s">
        <v>236</v>
      </c>
      <c r="E668" s="238" t="s">
        <v>1514</v>
      </c>
      <c r="F668" s="239" t="s">
        <v>1515</v>
      </c>
      <c r="G668" s="240" t="s">
        <v>265</v>
      </c>
      <c r="H668" s="241">
        <v>287.29000000000002</v>
      </c>
      <c r="I668" s="242"/>
      <c r="J668" s="243">
        <f>ROUND(I668*H668,2)</f>
        <v>0</v>
      </c>
      <c r="K668" s="244"/>
      <c r="L668" s="44"/>
      <c r="M668" s="245" t="s">
        <v>1</v>
      </c>
      <c r="N668" s="246" t="s">
        <v>45</v>
      </c>
      <c r="O668" s="91"/>
      <c r="P668" s="247">
        <f>O668*H668</f>
        <v>0</v>
      </c>
      <c r="Q668" s="247">
        <v>0.001</v>
      </c>
      <c r="R668" s="247">
        <f>Q668*H668</f>
        <v>0.28729000000000005</v>
      </c>
      <c r="S668" s="247">
        <v>0</v>
      </c>
      <c r="T668" s="248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9" t="s">
        <v>280</v>
      </c>
      <c r="AT668" s="249" t="s">
        <v>236</v>
      </c>
      <c r="AU668" s="249" t="s">
        <v>87</v>
      </c>
      <c r="AY668" s="17" t="s">
        <v>235</v>
      </c>
      <c r="BE668" s="250">
        <f>IF(N668="základní",J668,0)</f>
        <v>0</v>
      </c>
      <c r="BF668" s="250">
        <f>IF(N668="snížená",J668,0)</f>
        <v>0</v>
      </c>
      <c r="BG668" s="250">
        <f>IF(N668="zákl. přenesená",J668,0)</f>
        <v>0</v>
      </c>
      <c r="BH668" s="250">
        <f>IF(N668="sníž. přenesená",J668,0)</f>
        <v>0</v>
      </c>
      <c r="BI668" s="250">
        <f>IF(N668="nulová",J668,0)</f>
        <v>0</v>
      </c>
      <c r="BJ668" s="17" t="s">
        <v>87</v>
      </c>
      <c r="BK668" s="250">
        <f>ROUND(I668*H668,2)</f>
        <v>0</v>
      </c>
      <c r="BL668" s="17" t="s">
        <v>280</v>
      </c>
      <c r="BM668" s="249" t="s">
        <v>903</v>
      </c>
    </row>
    <row r="669" s="2" customFormat="1">
      <c r="A669" s="38"/>
      <c r="B669" s="39"/>
      <c r="C669" s="40"/>
      <c r="D669" s="253" t="s">
        <v>248</v>
      </c>
      <c r="E669" s="40"/>
      <c r="F669" s="274" t="s">
        <v>814</v>
      </c>
      <c r="G669" s="40"/>
      <c r="H669" s="40"/>
      <c r="I669" s="155"/>
      <c r="J669" s="40"/>
      <c r="K669" s="40"/>
      <c r="L669" s="44"/>
      <c r="M669" s="275"/>
      <c r="N669" s="276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248</v>
      </c>
      <c r="AU669" s="17" t="s">
        <v>87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1516</v>
      </c>
      <c r="G670" s="252"/>
      <c r="H670" s="256">
        <v>165.53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1517</v>
      </c>
      <c r="G671" s="252"/>
      <c r="H671" s="256">
        <v>121.76000000000001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3" customFormat="1">
      <c r="A672" s="13"/>
      <c r="B672" s="263"/>
      <c r="C672" s="264"/>
      <c r="D672" s="253" t="s">
        <v>241</v>
      </c>
      <c r="E672" s="265" t="s">
        <v>1</v>
      </c>
      <c r="F672" s="266" t="s">
        <v>243</v>
      </c>
      <c r="G672" s="264"/>
      <c r="H672" s="267">
        <v>287.29000000000002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3" t="s">
        <v>241</v>
      </c>
      <c r="AU672" s="273" t="s">
        <v>87</v>
      </c>
      <c r="AV672" s="13" t="s">
        <v>240</v>
      </c>
      <c r="AW672" s="13" t="s">
        <v>36</v>
      </c>
      <c r="AX672" s="13" t="s">
        <v>87</v>
      </c>
      <c r="AY672" s="273" t="s">
        <v>235</v>
      </c>
    </row>
    <row r="673" s="2" customFormat="1" ht="16.5" customHeight="1">
      <c r="A673" s="38"/>
      <c r="B673" s="39"/>
      <c r="C673" s="237" t="s">
        <v>905</v>
      </c>
      <c r="D673" s="237" t="s">
        <v>236</v>
      </c>
      <c r="E673" s="238" t="s">
        <v>854</v>
      </c>
      <c r="F673" s="239" t="s">
        <v>855</v>
      </c>
      <c r="G673" s="240" t="s">
        <v>313</v>
      </c>
      <c r="H673" s="241">
        <v>28</v>
      </c>
      <c r="I673" s="242"/>
      <c r="J673" s="243">
        <f>ROUND(I673*H673,2)</f>
        <v>0</v>
      </c>
      <c r="K673" s="244"/>
      <c r="L673" s="44"/>
      <c r="M673" s="245" t="s">
        <v>1</v>
      </c>
      <c r="N673" s="246" t="s">
        <v>45</v>
      </c>
      <c r="O673" s="91"/>
      <c r="P673" s="247">
        <f>O673*H673</f>
        <v>0</v>
      </c>
      <c r="Q673" s="247">
        <v>0.00023000000000000001</v>
      </c>
      <c r="R673" s="247">
        <f>Q673*H673</f>
        <v>0.0064400000000000004</v>
      </c>
      <c r="S673" s="247">
        <v>0</v>
      </c>
      <c r="T673" s="248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9" t="s">
        <v>280</v>
      </c>
      <c r="AT673" s="249" t="s">
        <v>236</v>
      </c>
      <c r="AU673" s="249" t="s">
        <v>87</v>
      </c>
      <c r="AY673" s="17" t="s">
        <v>235</v>
      </c>
      <c r="BE673" s="250">
        <f>IF(N673="základní",J673,0)</f>
        <v>0</v>
      </c>
      <c r="BF673" s="250">
        <f>IF(N673="snížená",J673,0)</f>
        <v>0</v>
      </c>
      <c r="BG673" s="250">
        <f>IF(N673="zákl. přenesená",J673,0)</f>
        <v>0</v>
      </c>
      <c r="BH673" s="250">
        <f>IF(N673="sníž. přenesená",J673,0)</f>
        <v>0</v>
      </c>
      <c r="BI673" s="250">
        <f>IF(N673="nulová",J673,0)</f>
        <v>0</v>
      </c>
      <c r="BJ673" s="17" t="s">
        <v>87</v>
      </c>
      <c r="BK673" s="250">
        <f>ROUND(I673*H673,2)</f>
        <v>0</v>
      </c>
      <c r="BL673" s="17" t="s">
        <v>280</v>
      </c>
      <c r="BM673" s="249" t="s">
        <v>908</v>
      </c>
    </row>
    <row r="674" s="2" customFormat="1">
      <c r="A674" s="38"/>
      <c r="B674" s="39"/>
      <c r="C674" s="40"/>
      <c r="D674" s="253" t="s">
        <v>248</v>
      </c>
      <c r="E674" s="40"/>
      <c r="F674" s="274" t="s">
        <v>857</v>
      </c>
      <c r="G674" s="40"/>
      <c r="H674" s="40"/>
      <c r="I674" s="155"/>
      <c r="J674" s="40"/>
      <c r="K674" s="40"/>
      <c r="L674" s="44"/>
      <c r="M674" s="275"/>
      <c r="N674" s="276"/>
      <c r="O674" s="91"/>
      <c r="P674" s="91"/>
      <c r="Q674" s="91"/>
      <c r="R674" s="91"/>
      <c r="S674" s="91"/>
      <c r="T674" s="92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248</v>
      </c>
      <c r="AU674" s="17" t="s">
        <v>87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1518</v>
      </c>
      <c r="G675" s="252"/>
      <c r="H675" s="256">
        <v>28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3" customFormat="1">
      <c r="A676" s="13"/>
      <c r="B676" s="263"/>
      <c r="C676" s="264"/>
      <c r="D676" s="253" t="s">
        <v>241</v>
      </c>
      <c r="E676" s="265" t="s">
        <v>1</v>
      </c>
      <c r="F676" s="266" t="s">
        <v>243</v>
      </c>
      <c r="G676" s="264"/>
      <c r="H676" s="267">
        <v>28</v>
      </c>
      <c r="I676" s="268"/>
      <c r="J676" s="264"/>
      <c r="K676" s="264"/>
      <c r="L676" s="269"/>
      <c r="M676" s="270"/>
      <c r="N676" s="271"/>
      <c r="O676" s="271"/>
      <c r="P676" s="271"/>
      <c r="Q676" s="271"/>
      <c r="R676" s="271"/>
      <c r="S676" s="271"/>
      <c r="T676" s="27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3" t="s">
        <v>241</v>
      </c>
      <c r="AU676" s="273" t="s">
        <v>87</v>
      </c>
      <c r="AV676" s="13" t="s">
        <v>240</v>
      </c>
      <c r="AW676" s="13" t="s">
        <v>36</v>
      </c>
      <c r="AX676" s="13" t="s">
        <v>87</v>
      </c>
      <c r="AY676" s="273" t="s">
        <v>235</v>
      </c>
    </row>
    <row r="677" s="2" customFormat="1" ht="16.5" customHeight="1">
      <c r="A677" s="38"/>
      <c r="B677" s="39"/>
      <c r="C677" s="237" t="s">
        <v>590</v>
      </c>
      <c r="D677" s="237" t="s">
        <v>236</v>
      </c>
      <c r="E677" s="238" t="s">
        <v>860</v>
      </c>
      <c r="F677" s="239" t="s">
        <v>861</v>
      </c>
      <c r="G677" s="240" t="s">
        <v>265</v>
      </c>
      <c r="H677" s="241">
        <v>590</v>
      </c>
      <c r="I677" s="242"/>
      <c r="J677" s="243">
        <f>ROUND(I677*H677,2)</f>
        <v>0</v>
      </c>
      <c r="K677" s="244"/>
      <c r="L677" s="44"/>
      <c r="M677" s="245" t="s">
        <v>1</v>
      </c>
      <c r="N677" s="246" t="s">
        <v>45</v>
      </c>
      <c r="O677" s="91"/>
      <c r="P677" s="247">
        <f>O677*H677</f>
        <v>0</v>
      </c>
      <c r="Q677" s="247">
        <v>0</v>
      </c>
      <c r="R677" s="247">
        <f>Q677*H677</f>
        <v>0</v>
      </c>
      <c r="S677" s="247">
        <v>0</v>
      </c>
      <c r="T677" s="248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9" t="s">
        <v>280</v>
      </c>
      <c r="AT677" s="249" t="s">
        <v>236</v>
      </c>
      <c r="AU677" s="249" t="s">
        <v>87</v>
      </c>
      <c r="AY677" s="17" t="s">
        <v>235</v>
      </c>
      <c r="BE677" s="250">
        <f>IF(N677="základní",J677,0)</f>
        <v>0</v>
      </c>
      <c r="BF677" s="250">
        <f>IF(N677="snížená",J677,0)</f>
        <v>0</v>
      </c>
      <c r="BG677" s="250">
        <f>IF(N677="zákl. přenesená",J677,0)</f>
        <v>0</v>
      </c>
      <c r="BH677" s="250">
        <f>IF(N677="sníž. přenesená",J677,0)</f>
        <v>0</v>
      </c>
      <c r="BI677" s="250">
        <f>IF(N677="nulová",J677,0)</f>
        <v>0</v>
      </c>
      <c r="BJ677" s="17" t="s">
        <v>87</v>
      </c>
      <c r="BK677" s="250">
        <f>ROUND(I677*H677,2)</f>
        <v>0</v>
      </c>
      <c r="BL677" s="17" t="s">
        <v>280</v>
      </c>
      <c r="BM677" s="249" t="s">
        <v>911</v>
      </c>
    </row>
    <row r="678" s="2" customFormat="1">
      <c r="A678" s="38"/>
      <c r="B678" s="39"/>
      <c r="C678" s="40"/>
      <c r="D678" s="253" t="s">
        <v>248</v>
      </c>
      <c r="E678" s="40"/>
      <c r="F678" s="274" t="s">
        <v>863</v>
      </c>
      <c r="G678" s="40"/>
      <c r="H678" s="40"/>
      <c r="I678" s="155"/>
      <c r="J678" s="40"/>
      <c r="K678" s="40"/>
      <c r="L678" s="44"/>
      <c r="M678" s="275"/>
      <c r="N678" s="276"/>
      <c r="O678" s="91"/>
      <c r="P678" s="91"/>
      <c r="Q678" s="91"/>
      <c r="R678" s="91"/>
      <c r="S678" s="91"/>
      <c r="T678" s="92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248</v>
      </c>
      <c r="AU678" s="17" t="s">
        <v>87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1507</v>
      </c>
      <c r="G679" s="252"/>
      <c r="H679" s="256">
        <v>206.59999999999999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1508</v>
      </c>
      <c r="G680" s="252"/>
      <c r="H680" s="256">
        <v>88.400000000000006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1507</v>
      </c>
      <c r="G681" s="252"/>
      <c r="H681" s="256">
        <v>206.59999999999999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1508</v>
      </c>
      <c r="G682" s="252"/>
      <c r="H682" s="256">
        <v>88.400000000000006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3" customFormat="1">
      <c r="A683" s="13"/>
      <c r="B683" s="263"/>
      <c r="C683" s="264"/>
      <c r="D683" s="253" t="s">
        <v>241</v>
      </c>
      <c r="E683" s="265" t="s">
        <v>1</v>
      </c>
      <c r="F683" s="266" t="s">
        <v>243</v>
      </c>
      <c r="G683" s="264"/>
      <c r="H683" s="267">
        <v>590</v>
      </c>
      <c r="I683" s="268"/>
      <c r="J683" s="264"/>
      <c r="K683" s="264"/>
      <c r="L683" s="269"/>
      <c r="M683" s="270"/>
      <c r="N683" s="271"/>
      <c r="O683" s="271"/>
      <c r="P683" s="271"/>
      <c r="Q683" s="271"/>
      <c r="R683" s="271"/>
      <c r="S683" s="271"/>
      <c r="T683" s="27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3" t="s">
        <v>241</v>
      </c>
      <c r="AU683" s="273" t="s">
        <v>87</v>
      </c>
      <c r="AV683" s="13" t="s">
        <v>240</v>
      </c>
      <c r="AW683" s="13" t="s">
        <v>36</v>
      </c>
      <c r="AX683" s="13" t="s">
        <v>87</v>
      </c>
      <c r="AY683" s="273" t="s">
        <v>235</v>
      </c>
    </row>
    <row r="684" s="2" customFormat="1" ht="16.5" customHeight="1">
      <c r="A684" s="38"/>
      <c r="B684" s="39"/>
      <c r="C684" s="237" t="s">
        <v>913</v>
      </c>
      <c r="D684" s="237" t="s">
        <v>236</v>
      </c>
      <c r="E684" s="238" t="s">
        <v>835</v>
      </c>
      <c r="F684" s="239" t="s">
        <v>836</v>
      </c>
      <c r="G684" s="240" t="s">
        <v>313</v>
      </c>
      <c r="H684" s="241">
        <v>286.36000000000001</v>
      </c>
      <c r="I684" s="242"/>
      <c r="J684" s="243">
        <f>ROUND(I684*H684,2)</f>
        <v>0</v>
      </c>
      <c r="K684" s="244"/>
      <c r="L684" s="44"/>
      <c r="M684" s="245" t="s">
        <v>1</v>
      </c>
      <c r="N684" s="246" t="s">
        <v>45</v>
      </c>
      <c r="O684" s="91"/>
      <c r="P684" s="247">
        <f>O684*H684</f>
        <v>0</v>
      </c>
      <c r="Q684" s="247">
        <v>0.00013999999999999999</v>
      </c>
      <c r="R684" s="247">
        <f>Q684*H684</f>
        <v>0.040090399999999998</v>
      </c>
      <c r="S684" s="247">
        <v>0</v>
      </c>
      <c r="T684" s="248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9" t="s">
        <v>280</v>
      </c>
      <c r="AT684" s="249" t="s">
        <v>236</v>
      </c>
      <c r="AU684" s="249" t="s">
        <v>87</v>
      </c>
      <c r="AY684" s="17" t="s">
        <v>235</v>
      </c>
      <c r="BE684" s="250">
        <f>IF(N684="základní",J684,0)</f>
        <v>0</v>
      </c>
      <c r="BF684" s="250">
        <f>IF(N684="snížená",J684,0)</f>
        <v>0</v>
      </c>
      <c r="BG684" s="250">
        <f>IF(N684="zákl. přenesená",J684,0)</f>
        <v>0</v>
      </c>
      <c r="BH684" s="250">
        <f>IF(N684="sníž. přenesená",J684,0)</f>
        <v>0</v>
      </c>
      <c r="BI684" s="250">
        <f>IF(N684="nulová",J684,0)</f>
        <v>0</v>
      </c>
      <c r="BJ684" s="17" t="s">
        <v>87</v>
      </c>
      <c r="BK684" s="250">
        <f>ROUND(I684*H684,2)</f>
        <v>0</v>
      </c>
      <c r="BL684" s="17" t="s">
        <v>280</v>
      </c>
      <c r="BM684" s="249" t="s">
        <v>916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1509</v>
      </c>
      <c r="G685" s="252"/>
      <c r="H685" s="256">
        <v>52.200000000000003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1510</v>
      </c>
      <c r="G686" s="252"/>
      <c r="H686" s="256">
        <v>64.459999999999994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1511</v>
      </c>
      <c r="G687" s="252"/>
      <c r="H687" s="256">
        <v>55.82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1512</v>
      </c>
      <c r="G688" s="252"/>
      <c r="H688" s="256">
        <v>64.260000000000005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1513</v>
      </c>
      <c r="G689" s="252"/>
      <c r="H689" s="256">
        <v>49.619999999999997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3" customFormat="1">
      <c r="A690" s="13"/>
      <c r="B690" s="263"/>
      <c r="C690" s="264"/>
      <c r="D690" s="253" t="s">
        <v>241</v>
      </c>
      <c r="E690" s="265" t="s">
        <v>1</v>
      </c>
      <c r="F690" s="266" t="s">
        <v>243</v>
      </c>
      <c r="G690" s="264"/>
      <c r="H690" s="267">
        <v>286.36000000000001</v>
      </c>
      <c r="I690" s="268"/>
      <c r="J690" s="264"/>
      <c r="K690" s="264"/>
      <c r="L690" s="269"/>
      <c r="M690" s="270"/>
      <c r="N690" s="271"/>
      <c r="O690" s="271"/>
      <c r="P690" s="271"/>
      <c r="Q690" s="271"/>
      <c r="R690" s="271"/>
      <c r="S690" s="271"/>
      <c r="T690" s="27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3" t="s">
        <v>241</v>
      </c>
      <c r="AU690" s="273" t="s">
        <v>87</v>
      </c>
      <c r="AV690" s="13" t="s">
        <v>240</v>
      </c>
      <c r="AW690" s="13" t="s">
        <v>36</v>
      </c>
      <c r="AX690" s="13" t="s">
        <v>87</v>
      </c>
      <c r="AY690" s="273" t="s">
        <v>235</v>
      </c>
    </row>
    <row r="691" s="2" customFormat="1" ht="16.5" customHeight="1">
      <c r="A691" s="38"/>
      <c r="B691" s="39"/>
      <c r="C691" s="237" t="s">
        <v>610</v>
      </c>
      <c r="D691" s="237" t="s">
        <v>236</v>
      </c>
      <c r="E691" s="238" t="s">
        <v>843</v>
      </c>
      <c r="F691" s="239" t="s">
        <v>844</v>
      </c>
      <c r="G691" s="240" t="s">
        <v>265</v>
      </c>
      <c r="H691" s="241">
        <v>254.38</v>
      </c>
      <c r="I691" s="242"/>
      <c r="J691" s="243">
        <f>ROUND(I691*H691,2)</f>
        <v>0</v>
      </c>
      <c r="K691" s="244"/>
      <c r="L691" s="44"/>
      <c r="M691" s="245" t="s">
        <v>1</v>
      </c>
      <c r="N691" s="246" t="s">
        <v>45</v>
      </c>
      <c r="O691" s="91"/>
      <c r="P691" s="247">
        <f>O691*H691</f>
        <v>0</v>
      </c>
      <c r="Q691" s="247">
        <v>0.0035999999999999999</v>
      </c>
      <c r="R691" s="247">
        <f>Q691*H691</f>
        <v>0.91576799999999992</v>
      </c>
      <c r="S691" s="247">
        <v>0</v>
      </c>
      <c r="T691" s="248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9" t="s">
        <v>280</v>
      </c>
      <c r="AT691" s="249" t="s">
        <v>236</v>
      </c>
      <c r="AU691" s="249" t="s">
        <v>87</v>
      </c>
      <c r="AY691" s="17" t="s">
        <v>235</v>
      </c>
      <c r="BE691" s="250">
        <f>IF(N691="základní",J691,0)</f>
        <v>0</v>
      </c>
      <c r="BF691" s="250">
        <f>IF(N691="snížená",J691,0)</f>
        <v>0</v>
      </c>
      <c r="BG691" s="250">
        <f>IF(N691="zákl. přenesená",J691,0)</f>
        <v>0</v>
      </c>
      <c r="BH691" s="250">
        <f>IF(N691="sníž. přenesená",J691,0)</f>
        <v>0</v>
      </c>
      <c r="BI691" s="250">
        <f>IF(N691="nulová",J691,0)</f>
        <v>0</v>
      </c>
      <c r="BJ691" s="17" t="s">
        <v>87</v>
      </c>
      <c r="BK691" s="250">
        <f>ROUND(I691*H691,2)</f>
        <v>0</v>
      </c>
      <c r="BL691" s="17" t="s">
        <v>280</v>
      </c>
      <c r="BM691" s="249" t="s">
        <v>922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1519</v>
      </c>
      <c r="G692" s="252"/>
      <c r="H692" s="256">
        <v>178.94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1520</v>
      </c>
      <c r="G693" s="252"/>
      <c r="H693" s="256">
        <v>75.439999999999998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3" customFormat="1">
      <c r="A694" s="13"/>
      <c r="B694" s="263"/>
      <c r="C694" s="264"/>
      <c r="D694" s="253" t="s">
        <v>241</v>
      </c>
      <c r="E694" s="265" t="s">
        <v>1</v>
      </c>
      <c r="F694" s="266" t="s">
        <v>243</v>
      </c>
      <c r="G694" s="264"/>
      <c r="H694" s="267">
        <v>254.38</v>
      </c>
      <c r="I694" s="268"/>
      <c r="J694" s="264"/>
      <c r="K694" s="264"/>
      <c r="L694" s="269"/>
      <c r="M694" s="270"/>
      <c r="N694" s="271"/>
      <c r="O694" s="271"/>
      <c r="P694" s="271"/>
      <c r="Q694" s="271"/>
      <c r="R694" s="271"/>
      <c r="S694" s="271"/>
      <c r="T694" s="27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3" t="s">
        <v>241</v>
      </c>
      <c r="AU694" s="273" t="s">
        <v>87</v>
      </c>
      <c r="AV694" s="13" t="s">
        <v>240</v>
      </c>
      <c r="AW694" s="13" t="s">
        <v>36</v>
      </c>
      <c r="AX694" s="13" t="s">
        <v>87</v>
      </c>
      <c r="AY694" s="273" t="s">
        <v>235</v>
      </c>
    </row>
    <row r="695" s="2" customFormat="1" ht="16.5" customHeight="1">
      <c r="A695" s="38"/>
      <c r="B695" s="39"/>
      <c r="C695" s="237" t="s">
        <v>925</v>
      </c>
      <c r="D695" s="237" t="s">
        <v>236</v>
      </c>
      <c r="E695" s="238" t="s">
        <v>849</v>
      </c>
      <c r="F695" s="239" t="s">
        <v>850</v>
      </c>
      <c r="G695" s="240" t="s">
        <v>265</v>
      </c>
      <c r="H695" s="241">
        <v>40.619999999999997</v>
      </c>
      <c r="I695" s="242"/>
      <c r="J695" s="243">
        <f>ROUND(I695*H695,2)</f>
        <v>0</v>
      </c>
      <c r="K695" s="244"/>
      <c r="L695" s="44"/>
      <c r="M695" s="245" t="s">
        <v>1</v>
      </c>
      <c r="N695" s="246" t="s">
        <v>45</v>
      </c>
      <c r="O695" s="91"/>
      <c r="P695" s="247">
        <f>O695*H695</f>
        <v>0</v>
      </c>
      <c r="Q695" s="247">
        <v>0.0027799999999999999</v>
      </c>
      <c r="R695" s="247">
        <f>Q695*H695</f>
        <v>0.11292359999999999</v>
      </c>
      <c r="S695" s="247">
        <v>0</v>
      </c>
      <c r="T695" s="248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49" t="s">
        <v>280</v>
      </c>
      <c r="AT695" s="249" t="s">
        <v>236</v>
      </c>
      <c r="AU695" s="249" t="s">
        <v>87</v>
      </c>
      <c r="AY695" s="17" t="s">
        <v>235</v>
      </c>
      <c r="BE695" s="250">
        <f>IF(N695="základní",J695,0)</f>
        <v>0</v>
      </c>
      <c r="BF695" s="250">
        <f>IF(N695="snížená",J695,0)</f>
        <v>0</v>
      </c>
      <c r="BG695" s="250">
        <f>IF(N695="zákl. přenesená",J695,0)</f>
        <v>0</v>
      </c>
      <c r="BH695" s="250">
        <f>IF(N695="sníž. přenesená",J695,0)</f>
        <v>0</v>
      </c>
      <c r="BI695" s="250">
        <f>IF(N695="nulová",J695,0)</f>
        <v>0</v>
      </c>
      <c r="BJ695" s="17" t="s">
        <v>87</v>
      </c>
      <c r="BK695" s="250">
        <f>ROUND(I695*H695,2)</f>
        <v>0</v>
      </c>
      <c r="BL695" s="17" t="s">
        <v>280</v>
      </c>
      <c r="BM695" s="249" t="s">
        <v>928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1521</v>
      </c>
      <c r="G696" s="252"/>
      <c r="H696" s="256">
        <v>40.619999999999997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3" customFormat="1">
      <c r="A697" s="13"/>
      <c r="B697" s="263"/>
      <c r="C697" s="264"/>
      <c r="D697" s="253" t="s">
        <v>241</v>
      </c>
      <c r="E697" s="265" t="s">
        <v>1</v>
      </c>
      <c r="F697" s="266" t="s">
        <v>243</v>
      </c>
      <c r="G697" s="264"/>
      <c r="H697" s="267">
        <v>40.619999999999997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73" t="s">
        <v>241</v>
      </c>
      <c r="AU697" s="273" t="s">
        <v>87</v>
      </c>
      <c r="AV697" s="13" t="s">
        <v>240</v>
      </c>
      <c r="AW697" s="13" t="s">
        <v>36</v>
      </c>
      <c r="AX697" s="13" t="s">
        <v>87</v>
      </c>
      <c r="AY697" s="273" t="s">
        <v>235</v>
      </c>
    </row>
    <row r="698" s="2" customFormat="1" ht="16.5" customHeight="1">
      <c r="A698" s="38"/>
      <c r="B698" s="39"/>
      <c r="C698" s="237" t="s">
        <v>615</v>
      </c>
      <c r="D698" s="237" t="s">
        <v>236</v>
      </c>
      <c r="E698" s="238" t="s">
        <v>866</v>
      </c>
      <c r="F698" s="239" t="s">
        <v>867</v>
      </c>
      <c r="G698" s="240" t="s">
        <v>246</v>
      </c>
      <c r="H698" s="241">
        <v>1.492</v>
      </c>
      <c r="I698" s="242"/>
      <c r="J698" s="243">
        <f>ROUND(I698*H698,2)</f>
        <v>0</v>
      </c>
      <c r="K698" s="244"/>
      <c r="L698" s="44"/>
      <c r="M698" s="245" t="s">
        <v>1</v>
      </c>
      <c r="N698" s="246" t="s">
        <v>45</v>
      </c>
      <c r="O698" s="91"/>
      <c r="P698" s="247">
        <f>O698*H698</f>
        <v>0</v>
      </c>
      <c r="Q698" s="247">
        <v>0</v>
      </c>
      <c r="R698" s="247">
        <f>Q698*H698</f>
        <v>0</v>
      </c>
      <c r="S698" s="247">
        <v>0</v>
      </c>
      <c r="T698" s="248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49" t="s">
        <v>280</v>
      </c>
      <c r="AT698" s="249" t="s">
        <v>236</v>
      </c>
      <c r="AU698" s="249" t="s">
        <v>87</v>
      </c>
      <c r="AY698" s="17" t="s">
        <v>235</v>
      </c>
      <c r="BE698" s="250">
        <f>IF(N698="základní",J698,0)</f>
        <v>0</v>
      </c>
      <c r="BF698" s="250">
        <f>IF(N698="snížená",J698,0)</f>
        <v>0</v>
      </c>
      <c r="BG698" s="250">
        <f>IF(N698="zákl. přenesená",J698,0)</f>
        <v>0</v>
      </c>
      <c r="BH698" s="250">
        <f>IF(N698="sníž. přenesená",J698,0)</f>
        <v>0</v>
      </c>
      <c r="BI698" s="250">
        <f>IF(N698="nulová",J698,0)</f>
        <v>0</v>
      </c>
      <c r="BJ698" s="17" t="s">
        <v>87</v>
      </c>
      <c r="BK698" s="250">
        <f>ROUND(I698*H698,2)</f>
        <v>0</v>
      </c>
      <c r="BL698" s="17" t="s">
        <v>280</v>
      </c>
      <c r="BM698" s="249" t="s">
        <v>936</v>
      </c>
    </row>
    <row r="699" s="11" customFormat="1" ht="25.92" customHeight="1">
      <c r="A699" s="11"/>
      <c r="B699" s="223"/>
      <c r="C699" s="224"/>
      <c r="D699" s="225" t="s">
        <v>79</v>
      </c>
      <c r="E699" s="226" t="s">
        <v>869</v>
      </c>
      <c r="F699" s="226" t="s">
        <v>870</v>
      </c>
      <c r="G699" s="224"/>
      <c r="H699" s="224"/>
      <c r="I699" s="227"/>
      <c r="J699" s="228">
        <f>BK699</f>
        <v>0</v>
      </c>
      <c r="K699" s="224"/>
      <c r="L699" s="229"/>
      <c r="M699" s="230"/>
      <c r="N699" s="231"/>
      <c r="O699" s="231"/>
      <c r="P699" s="232">
        <f>SUM(P700:P823)</f>
        <v>0</v>
      </c>
      <c r="Q699" s="231"/>
      <c r="R699" s="232">
        <f>SUM(R700:R823)</f>
        <v>6.7025772399999992</v>
      </c>
      <c r="S699" s="231"/>
      <c r="T699" s="233">
        <f>SUM(T700:T823)</f>
        <v>0</v>
      </c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R699" s="234" t="s">
        <v>89</v>
      </c>
      <c r="AT699" s="235" t="s">
        <v>79</v>
      </c>
      <c r="AU699" s="235" t="s">
        <v>80</v>
      </c>
      <c r="AY699" s="234" t="s">
        <v>235</v>
      </c>
      <c r="BK699" s="236">
        <f>SUM(BK700:BK823)</f>
        <v>0</v>
      </c>
    </row>
    <row r="700" s="2" customFormat="1" ht="16.5" customHeight="1">
      <c r="A700" s="38"/>
      <c r="B700" s="39"/>
      <c r="C700" s="237" t="s">
        <v>964</v>
      </c>
      <c r="D700" s="237" t="s">
        <v>236</v>
      </c>
      <c r="E700" s="238" t="s">
        <v>872</v>
      </c>
      <c r="F700" s="239" t="s">
        <v>873</v>
      </c>
      <c r="G700" s="240" t="s">
        <v>265</v>
      </c>
      <c r="H700" s="241">
        <v>344.74799999999999</v>
      </c>
      <c r="I700" s="242"/>
      <c r="J700" s="243">
        <f>ROUND(I700*H700,2)</f>
        <v>0</v>
      </c>
      <c r="K700" s="244"/>
      <c r="L700" s="44"/>
      <c r="M700" s="245" t="s">
        <v>1</v>
      </c>
      <c r="N700" s="246" t="s">
        <v>45</v>
      </c>
      <c r="O700" s="91"/>
      <c r="P700" s="247">
        <f>O700*H700</f>
        <v>0</v>
      </c>
      <c r="Q700" s="247">
        <v>0</v>
      </c>
      <c r="R700" s="247">
        <f>Q700*H700</f>
        <v>0</v>
      </c>
      <c r="S700" s="247">
        <v>0</v>
      </c>
      <c r="T700" s="248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49" t="s">
        <v>280</v>
      </c>
      <c r="AT700" s="249" t="s">
        <v>236</v>
      </c>
      <c r="AU700" s="249" t="s">
        <v>87</v>
      </c>
      <c r="AY700" s="17" t="s">
        <v>235</v>
      </c>
      <c r="BE700" s="250">
        <f>IF(N700="základní",J700,0)</f>
        <v>0</v>
      </c>
      <c r="BF700" s="250">
        <f>IF(N700="snížená",J700,0)</f>
        <v>0</v>
      </c>
      <c r="BG700" s="250">
        <f>IF(N700="zákl. přenesená",J700,0)</f>
        <v>0</v>
      </c>
      <c r="BH700" s="250">
        <f>IF(N700="sníž. přenesená",J700,0)</f>
        <v>0</v>
      </c>
      <c r="BI700" s="250">
        <f>IF(N700="nulová",J700,0)</f>
        <v>0</v>
      </c>
      <c r="BJ700" s="17" t="s">
        <v>87</v>
      </c>
      <c r="BK700" s="250">
        <f>ROUND(I700*H700,2)</f>
        <v>0</v>
      </c>
      <c r="BL700" s="17" t="s">
        <v>280</v>
      </c>
      <c r="BM700" s="249" t="s">
        <v>967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1522</v>
      </c>
      <c r="G701" s="252"/>
      <c r="H701" s="256">
        <v>14.769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1523</v>
      </c>
      <c r="G702" s="252"/>
      <c r="H702" s="256">
        <v>20.341999999999999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1524</v>
      </c>
      <c r="G703" s="252"/>
      <c r="H703" s="256">
        <v>14.856999999999999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1525</v>
      </c>
      <c r="G704" s="252"/>
      <c r="H704" s="256">
        <v>19.244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1526</v>
      </c>
      <c r="G705" s="252"/>
      <c r="H705" s="256">
        <v>14.769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1527</v>
      </c>
      <c r="G706" s="252"/>
      <c r="H706" s="256">
        <v>20.341999999999999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1528</v>
      </c>
      <c r="G707" s="252"/>
      <c r="H707" s="256">
        <v>14.769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1529</v>
      </c>
      <c r="G708" s="252"/>
      <c r="H708" s="256">
        <v>16.132999999999999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1530</v>
      </c>
      <c r="G709" s="252"/>
      <c r="H709" s="256">
        <v>12.256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1531</v>
      </c>
      <c r="G710" s="252"/>
      <c r="H710" s="256">
        <v>20.143999999999998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1532</v>
      </c>
      <c r="G711" s="252"/>
      <c r="H711" s="256">
        <v>18.847000000000001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1533</v>
      </c>
      <c r="G712" s="252"/>
      <c r="H712" s="256">
        <v>6.2400000000000002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1426</v>
      </c>
      <c r="G713" s="252"/>
      <c r="H713" s="256">
        <v>18.271000000000001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1427</v>
      </c>
      <c r="G714" s="252"/>
      <c r="H714" s="256">
        <v>27.451000000000001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1534</v>
      </c>
      <c r="G715" s="252"/>
      <c r="H715" s="256">
        <v>6.7199999999999998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1535</v>
      </c>
      <c r="G716" s="252"/>
      <c r="H716" s="256">
        <v>7.04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1430</v>
      </c>
      <c r="G717" s="252"/>
      <c r="H717" s="256">
        <v>22.228000000000002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1536</v>
      </c>
      <c r="G718" s="252"/>
      <c r="H718" s="256">
        <v>10.272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1537</v>
      </c>
      <c r="G719" s="252"/>
      <c r="H719" s="256">
        <v>7.2640000000000002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1538</v>
      </c>
      <c r="G720" s="252"/>
      <c r="H720" s="256">
        <v>3.52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1539</v>
      </c>
      <c r="G721" s="252"/>
      <c r="H721" s="256">
        <v>5.25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1540</v>
      </c>
      <c r="G722" s="252"/>
      <c r="H722" s="256">
        <v>1.3999999999999999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1541</v>
      </c>
      <c r="G723" s="252"/>
      <c r="H723" s="256">
        <v>7.5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1542</v>
      </c>
      <c r="G724" s="252"/>
      <c r="H724" s="256">
        <v>7.5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1543</v>
      </c>
      <c r="G725" s="252"/>
      <c r="H725" s="256">
        <v>18.719999999999999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1544</v>
      </c>
      <c r="G726" s="252"/>
      <c r="H726" s="256">
        <v>7.5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1545</v>
      </c>
      <c r="G727" s="252"/>
      <c r="H727" s="256">
        <v>1.3999999999999999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3" customFormat="1">
      <c r="A728" s="13"/>
      <c r="B728" s="263"/>
      <c r="C728" s="264"/>
      <c r="D728" s="253" t="s">
        <v>241</v>
      </c>
      <c r="E728" s="265" t="s">
        <v>1</v>
      </c>
      <c r="F728" s="266" t="s">
        <v>243</v>
      </c>
      <c r="G728" s="264"/>
      <c r="H728" s="267">
        <v>344.74799999999993</v>
      </c>
      <c r="I728" s="268"/>
      <c r="J728" s="264"/>
      <c r="K728" s="264"/>
      <c r="L728" s="269"/>
      <c r="M728" s="270"/>
      <c r="N728" s="271"/>
      <c r="O728" s="271"/>
      <c r="P728" s="271"/>
      <c r="Q728" s="271"/>
      <c r="R728" s="271"/>
      <c r="S728" s="271"/>
      <c r="T728" s="27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73" t="s">
        <v>241</v>
      </c>
      <c r="AU728" s="273" t="s">
        <v>87</v>
      </c>
      <c r="AV728" s="13" t="s">
        <v>240</v>
      </c>
      <c r="AW728" s="13" t="s">
        <v>36</v>
      </c>
      <c r="AX728" s="13" t="s">
        <v>87</v>
      </c>
      <c r="AY728" s="273" t="s">
        <v>235</v>
      </c>
    </row>
    <row r="729" s="2" customFormat="1" ht="16.5" customHeight="1">
      <c r="A729" s="38"/>
      <c r="B729" s="39"/>
      <c r="C729" s="237" t="s">
        <v>619</v>
      </c>
      <c r="D729" s="237" t="s">
        <v>236</v>
      </c>
      <c r="E729" s="238" t="s">
        <v>901</v>
      </c>
      <c r="F729" s="239" t="s">
        <v>902</v>
      </c>
      <c r="G729" s="240" t="s">
        <v>265</v>
      </c>
      <c r="H729" s="241">
        <v>344.74799999999999</v>
      </c>
      <c r="I729" s="242"/>
      <c r="J729" s="243">
        <f>ROUND(I729*H729,2)</f>
        <v>0</v>
      </c>
      <c r="K729" s="244"/>
      <c r="L729" s="44"/>
      <c r="M729" s="245" t="s">
        <v>1</v>
      </c>
      <c r="N729" s="246" t="s">
        <v>45</v>
      </c>
      <c r="O729" s="91"/>
      <c r="P729" s="247">
        <f>O729*H729</f>
        <v>0</v>
      </c>
      <c r="Q729" s="247">
        <v>0.00016000000000000001</v>
      </c>
      <c r="R729" s="247">
        <f>Q729*H729</f>
        <v>0.055159680000000003</v>
      </c>
      <c r="S729" s="247">
        <v>0</v>
      </c>
      <c r="T729" s="248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9" t="s">
        <v>280</v>
      </c>
      <c r="AT729" s="249" t="s">
        <v>236</v>
      </c>
      <c r="AU729" s="249" t="s">
        <v>87</v>
      </c>
      <c r="AY729" s="17" t="s">
        <v>235</v>
      </c>
      <c r="BE729" s="250">
        <f>IF(N729="základní",J729,0)</f>
        <v>0</v>
      </c>
      <c r="BF729" s="250">
        <f>IF(N729="snížená",J729,0)</f>
        <v>0</v>
      </c>
      <c r="BG729" s="250">
        <f>IF(N729="zákl. přenesená",J729,0)</f>
        <v>0</v>
      </c>
      <c r="BH729" s="250">
        <f>IF(N729="sníž. přenesená",J729,0)</f>
        <v>0</v>
      </c>
      <c r="BI729" s="250">
        <f>IF(N729="nulová",J729,0)</f>
        <v>0</v>
      </c>
      <c r="BJ729" s="17" t="s">
        <v>87</v>
      </c>
      <c r="BK729" s="250">
        <f>ROUND(I729*H729,2)</f>
        <v>0</v>
      </c>
      <c r="BL729" s="17" t="s">
        <v>280</v>
      </c>
      <c r="BM729" s="249" t="s">
        <v>970</v>
      </c>
    </row>
    <row r="730" s="2" customFormat="1">
      <c r="A730" s="38"/>
      <c r="B730" s="39"/>
      <c r="C730" s="40"/>
      <c r="D730" s="253" t="s">
        <v>248</v>
      </c>
      <c r="E730" s="40"/>
      <c r="F730" s="274" t="s">
        <v>750</v>
      </c>
      <c r="G730" s="40"/>
      <c r="H730" s="40"/>
      <c r="I730" s="155"/>
      <c r="J730" s="40"/>
      <c r="K730" s="40"/>
      <c r="L730" s="44"/>
      <c r="M730" s="275"/>
      <c r="N730" s="276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248</v>
      </c>
      <c r="AU730" s="17" t="s">
        <v>87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1525</v>
      </c>
      <c r="G731" s="252"/>
      <c r="H731" s="256">
        <v>19.244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1526</v>
      </c>
      <c r="G732" s="252"/>
      <c r="H732" s="256">
        <v>14.769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1527</v>
      </c>
      <c r="G733" s="252"/>
      <c r="H733" s="256">
        <v>20.341999999999999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1528</v>
      </c>
      <c r="G734" s="252"/>
      <c r="H734" s="256">
        <v>14.769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1529</v>
      </c>
      <c r="G735" s="252"/>
      <c r="H735" s="256">
        <v>16.132999999999999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1530</v>
      </c>
      <c r="G736" s="252"/>
      <c r="H736" s="256">
        <v>12.256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1531</v>
      </c>
      <c r="G737" s="252"/>
      <c r="H737" s="256">
        <v>20.143999999999998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1532</v>
      </c>
      <c r="G738" s="252"/>
      <c r="H738" s="256">
        <v>18.847000000000001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1533</v>
      </c>
      <c r="G739" s="252"/>
      <c r="H739" s="256">
        <v>6.2400000000000002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1426</v>
      </c>
      <c r="G740" s="252"/>
      <c r="H740" s="256">
        <v>18.271000000000001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1427</v>
      </c>
      <c r="G741" s="252"/>
      <c r="H741" s="256">
        <v>27.451000000000001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1534</v>
      </c>
      <c r="G742" s="252"/>
      <c r="H742" s="256">
        <v>6.7199999999999998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1535</v>
      </c>
      <c r="G743" s="252"/>
      <c r="H743" s="256">
        <v>7.04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1430</v>
      </c>
      <c r="G744" s="252"/>
      <c r="H744" s="256">
        <v>22.228000000000002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1536</v>
      </c>
      <c r="G745" s="252"/>
      <c r="H745" s="256">
        <v>10.272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1537</v>
      </c>
      <c r="G746" s="252"/>
      <c r="H746" s="256">
        <v>7.2640000000000002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1538</v>
      </c>
      <c r="G747" s="252"/>
      <c r="H747" s="256">
        <v>3.52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1539</v>
      </c>
      <c r="G748" s="252"/>
      <c r="H748" s="256">
        <v>5.25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1540</v>
      </c>
      <c r="G749" s="252"/>
      <c r="H749" s="256">
        <v>1.3999999999999999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1541</v>
      </c>
      <c r="G750" s="252"/>
      <c r="H750" s="256">
        <v>7.5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1542</v>
      </c>
      <c r="G751" s="252"/>
      <c r="H751" s="256">
        <v>7.5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1543</v>
      </c>
      <c r="G752" s="252"/>
      <c r="H752" s="256">
        <v>18.719999999999999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1544</v>
      </c>
      <c r="G753" s="252"/>
      <c r="H753" s="256">
        <v>7.5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1545</v>
      </c>
      <c r="G754" s="252"/>
      <c r="H754" s="256">
        <v>1.3999999999999999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1522</v>
      </c>
      <c r="G755" s="252"/>
      <c r="H755" s="256">
        <v>14.769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1523</v>
      </c>
      <c r="G756" s="252"/>
      <c r="H756" s="256">
        <v>20.341999999999999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1524</v>
      </c>
      <c r="G757" s="252"/>
      <c r="H757" s="256">
        <v>14.856999999999999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3" customFormat="1">
      <c r="A758" s="13"/>
      <c r="B758" s="263"/>
      <c r="C758" s="264"/>
      <c r="D758" s="253" t="s">
        <v>241</v>
      </c>
      <c r="E758" s="265" t="s">
        <v>1</v>
      </c>
      <c r="F758" s="266" t="s">
        <v>243</v>
      </c>
      <c r="G758" s="264"/>
      <c r="H758" s="267">
        <v>344.74799999999993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3" t="s">
        <v>241</v>
      </c>
      <c r="AU758" s="273" t="s">
        <v>87</v>
      </c>
      <c r="AV758" s="13" t="s">
        <v>240</v>
      </c>
      <c r="AW758" s="13" t="s">
        <v>36</v>
      </c>
      <c r="AX758" s="13" t="s">
        <v>87</v>
      </c>
      <c r="AY758" s="273" t="s">
        <v>235</v>
      </c>
    </row>
    <row r="759" s="2" customFormat="1" ht="16.5" customHeight="1">
      <c r="A759" s="38"/>
      <c r="B759" s="39"/>
      <c r="C759" s="237" t="s">
        <v>972</v>
      </c>
      <c r="D759" s="237" t="s">
        <v>236</v>
      </c>
      <c r="E759" s="238" t="s">
        <v>906</v>
      </c>
      <c r="F759" s="239" t="s">
        <v>907</v>
      </c>
      <c r="G759" s="240" t="s">
        <v>265</v>
      </c>
      <c r="H759" s="241">
        <v>344.74799999999999</v>
      </c>
      <c r="I759" s="242"/>
      <c r="J759" s="243">
        <f>ROUND(I759*H759,2)</f>
        <v>0</v>
      </c>
      <c r="K759" s="244"/>
      <c r="L759" s="44"/>
      <c r="M759" s="245" t="s">
        <v>1</v>
      </c>
      <c r="N759" s="246" t="s">
        <v>45</v>
      </c>
      <c r="O759" s="91"/>
      <c r="P759" s="247">
        <f>O759*H759</f>
        <v>0</v>
      </c>
      <c r="Q759" s="247">
        <v>0.0049699999999999996</v>
      </c>
      <c r="R759" s="247">
        <f>Q759*H759</f>
        <v>1.7133975599999998</v>
      </c>
      <c r="S759" s="247">
        <v>0</v>
      </c>
      <c r="T759" s="248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9" t="s">
        <v>280</v>
      </c>
      <c r="AT759" s="249" t="s">
        <v>236</v>
      </c>
      <c r="AU759" s="249" t="s">
        <v>87</v>
      </c>
      <c r="AY759" s="17" t="s">
        <v>235</v>
      </c>
      <c r="BE759" s="250">
        <f>IF(N759="základní",J759,0)</f>
        <v>0</v>
      </c>
      <c r="BF759" s="250">
        <f>IF(N759="snížená",J759,0)</f>
        <v>0</v>
      </c>
      <c r="BG759" s="250">
        <f>IF(N759="zákl. přenesená",J759,0)</f>
        <v>0</v>
      </c>
      <c r="BH759" s="250">
        <f>IF(N759="sníž. přenesená",J759,0)</f>
        <v>0</v>
      </c>
      <c r="BI759" s="250">
        <f>IF(N759="nulová",J759,0)</f>
        <v>0</v>
      </c>
      <c r="BJ759" s="17" t="s">
        <v>87</v>
      </c>
      <c r="BK759" s="250">
        <f>ROUND(I759*H759,2)</f>
        <v>0</v>
      </c>
      <c r="BL759" s="17" t="s">
        <v>280</v>
      </c>
      <c r="BM759" s="249" t="s">
        <v>975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1522</v>
      </c>
      <c r="G760" s="252"/>
      <c r="H760" s="256">
        <v>14.769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1523</v>
      </c>
      <c r="G761" s="252"/>
      <c r="H761" s="256">
        <v>20.341999999999999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2" customFormat="1">
      <c r="A762" s="12"/>
      <c r="B762" s="251"/>
      <c r="C762" s="252"/>
      <c r="D762" s="253" t="s">
        <v>241</v>
      </c>
      <c r="E762" s="254" t="s">
        <v>1</v>
      </c>
      <c r="F762" s="255" t="s">
        <v>1524</v>
      </c>
      <c r="G762" s="252"/>
      <c r="H762" s="256">
        <v>14.856999999999999</v>
      </c>
      <c r="I762" s="257"/>
      <c r="J762" s="252"/>
      <c r="K762" s="252"/>
      <c r="L762" s="258"/>
      <c r="M762" s="259"/>
      <c r="N762" s="260"/>
      <c r="O762" s="260"/>
      <c r="P762" s="260"/>
      <c r="Q762" s="260"/>
      <c r="R762" s="260"/>
      <c r="S762" s="260"/>
      <c r="T762" s="261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T762" s="262" t="s">
        <v>241</v>
      </c>
      <c r="AU762" s="262" t="s">
        <v>87</v>
      </c>
      <c r="AV762" s="12" t="s">
        <v>89</v>
      </c>
      <c r="AW762" s="12" t="s">
        <v>36</v>
      </c>
      <c r="AX762" s="12" t="s">
        <v>80</v>
      </c>
      <c r="AY762" s="262" t="s">
        <v>235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1525</v>
      </c>
      <c r="G763" s="252"/>
      <c r="H763" s="256">
        <v>19.244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1526</v>
      </c>
      <c r="G764" s="252"/>
      <c r="H764" s="256">
        <v>14.769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1527</v>
      </c>
      <c r="G765" s="252"/>
      <c r="H765" s="256">
        <v>20.341999999999999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1528</v>
      </c>
      <c r="G766" s="252"/>
      <c r="H766" s="256">
        <v>14.769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1529</v>
      </c>
      <c r="G767" s="252"/>
      <c r="H767" s="256">
        <v>16.132999999999999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1530</v>
      </c>
      <c r="G768" s="252"/>
      <c r="H768" s="256">
        <v>12.256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1531</v>
      </c>
      <c r="G769" s="252"/>
      <c r="H769" s="256">
        <v>20.143999999999998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1532</v>
      </c>
      <c r="G770" s="252"/>
      <c r="H770" s="256">
        <v>18.847000000000001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1533</v>
      </c>
      <c r="G771" s="252"/>
      <c r="H771" s="256">
        <v>6.2400000000000002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1426</v>
      </c>
      <c r="G772" s="252"/>
      <c r="H772" s="256">
        <v>18.271000000000001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1427</v>
      </c>
      <c r="G773" s="252"/>
      <c r="H773" s="256">
        <v>27.451000000000001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1534</v>
      </c>
      <c r="G774" s="252"/>
      <c r="H774" s="256">
        <v>6.7199999999999998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1535</v>
      </c>
      <c r="G775" s="252"/>
      <c r="H775" s="256">
        <v>7.04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1430</v>
      </c>
      <c r="G776" s="252"/>
      <c r="H776" s="256">
        <v>22.228000000000002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1536</v>
      </c>
      <c r="G777" s="252"/>
      <c r="H777" s="256">
        <v>10.272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1537</v>
      </c>
      <c r="G778" s="252"/>
      <c r="H778" s="256">
        <v>7.2640000000000002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1538</v>
      </c>
      <c r="G779" s="252"/>
      <c r="H779" s="256">
        <v>3.52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1539</v>
      </c>
      <c r="G780" s="252"/>
      <c r="H780" s="256">
        <v>5.25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1540</v>
      </c>
      <c r="G781" s="252"/>
      <c r="H781" s="256">
        <v>1.3999999999999999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1541</v>
      </c>
      <c r="G782" s="252"/>
      <c r="H782" s="256">
        <v>7.5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1542</v>
      </c>
      <c r="G783" s="252"/>
      <c r="H783" s="256">
        <v>7.5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1543</v>
      </c>
      <c r="G784" s="252"/>
      <c r="H784" s="256">
        <v>18.719999999999999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1544</v>
      </c>
      <c r="G785" s="252"/>
      <c r="H785" s="256">
        <v>7.5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1545</v>
      </c>
      <c r="G786" s="252"/>
      <c r="H786" s="256">
        <v>1.3999999999999999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3" customFormat="1">
      <c r="A787" s="13"/>
      <c r="B787" s="263"/>
      <c r="C787" s="264"/>
      <c r="D787" s="253" t="s">
        <v>241</v>
      </c>
      <c r="E787" s="265" t="s">
        <v>1</v>
      </c>
      <c r="F787" s="266" t="s">
        <v>243</v>
      </c>
      <c r="G787" s="264"/>
      <c r="H787" s="267">
        <v>344.74799999999993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3" t="s">
        <v>241</v>
      </c>
      <c r="AU787" s="273" t="s">
        <v>87</v>
      </c>
      <c r="AV787" s="13" t="s">
        <v>240</v>
      </c>
      <c r="AW787" s="13" t="s">
        <v>36</v>
      </c>
      <c r="AX787" s="13" t="s">
        <v>87</v>
      </c>
      <c r="AY787" s="273" t="s">
        <v>235</v>
      </c>
    </row>
    <row r="788" s="2" customFormat="1" ht="16.5" customHeight="1">
      <c r="A788" s="38"/>
      <c r="B788" s="39"/>
      <c r="C788" s="237" t="s">
        <v>629</v>
      </c>
      <c r="D788" s="237" t="s">
        <v>236</v>
      </c>
      <c r="E788" s="238" t="s">
        <v>914</v>
      </c>
      <c r="F788" s="239" t="s">
        <v>915</v>
      </c>
      <c r="G788" s="240" t="s">
        <v>313</v>
      </c>
      <c r="H788" s="241">
        <v>84.799999999999997</v>
      </c>
      <c r="I788" s="242"/>
      <c r="J788" s="243">
        <f>ROUND(I788*H788,2)</f>
        <v>0</v>
      </c>
      <c r="K788" s="244"/>
      <c r="L788" s="44"/>
      <c r="M788" s="245" t="s">
        <v>1</v>
      </c>
      <c r="N788" s="246" t="s">
        <v>45</v>
      </c>
      <c r="O788" s="91"/>
      <c r="P788" s="247">
        <f>O788*H788</f>
        <v>0</v>
      </c>
      <c r="Q788" s="247">
        <v>0.00012999999999999999</v>
      </c>
      <c r="R788" s="247">
        <f>Q788*H788</f>
        <v>0.011023999999999999</v>
      </c>
      <c r="S788" s="247">
        <v>0</v>
      </c>
      <c r="T788" s="248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49" t="s">
        <v>280</v>
      </c>
      <c r="AT788" s="249" t="s">
        <v>236</v>
      </c>
      <c r="AU788" s="249" t="s">
        <v>87</v>
      </c>
      <c r="AY788" s="17" t="s">
        <v>235</v>
      </c>
      <c r="BE788" s="250">
        <f>IF(N788="základní",J788,0)</f>
        <v>0</v>
      </c>
      <c r="BF788" s="250">
        <f>IF(N788="snížená",J788,0)</f>
        <v>0</v>
      </c>
      <c r="BG788" s="250">
        <f>IF(N788="zákl. přenesená",J788,0)</f>
        <v>0</v>
      </c>
      <c r="BH788" s="250">
        <f>IF(N788="sníž. přenesená",J788,0)</f>
        <v>0</v>
      </c>
      <c r="BI788" s="250">
        <f>IF(N788="nulová",J788,0)</f>
        <v>0</v>
      </c>
      <c r="BJ788" s="17" t="s">
        <v>87</v>
      </c>
      <c r="BK788" s="250">
        <f>ROUND(I788*H788,2)</f>
        <v>0</v>
      </c>
      <c r="BL788" s="17" t="s">
        <v>280</v>
      </c>
      <c r="BM788" s="249" t="s">
        <v>982</v>
      </c>
    </row>
    <row r="789" s="2" customFormat="1">
      <c r="A789" s="38"/>
      <c r="B789" s="39"/>
      <c r="C789" s="40"/>
      <c r="D789" s="253" t="s">
        <v>248</v>
      </c>
      <c r="E789" s="40"/>
      <c r="F789" s="274" t="s">
        <v>917</v>
      </c>
      <c r="G789" s="40"/>
      <c r="H789" s="40"/>
      <c r="I789" s="155"/>
      <c r="J789" s="40"/>
      <c r="K789" s="40"/>
      <c r="L789" s="44"/>
      <c r="M789" s="275"/>
      <c r="N789" s="276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248</v>
      </c>
      <c r="AU789" s="17" t="s">
        <v>87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1546</v>
      </c>
      <c r="G790" s="252"/>
      <c r="H790" s="256">
        <v>41.850000000000001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1547</v>
      </c>
      <c r="G791" s="252"/>
      <c r="H791" s="256">
        <v>42.950000000000003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3" customFormat="1">
      <c r="A792" s="13"/>
      <c r="B792" s="263"/>
      <c r="C792" s="264"/>
      <c r="D792" s="253" t="s">
        <v>241</v>
      </c>
      <c r="E792" s="265" t="s">
        <v>1</v>
      </c>
      <c r="F792" s="266" t="s">
        <v>243</v>
      </c>
      <c r="G792" s="264"/>
      <c r="H792" s="267">
        <v>84.800000000000011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3" t="s">
        <v>241</v>
      </c>
      <c r="AU792" s="273" t="s">
        <v>87</v>
      </c>
      <c r="AV792" s="13" t="s">
        <v>240</v>
      </c>
      <c r="AW792" s="13" t="s">
        <v>36</v>
      </c>
      <c r="AX792" s="13" t="s">
        <v>87</v>
      </c>
      <c r="AY792" s="273" t="s">
        <v>235</v>
      </c>
    </row>
    <row r="793" s="2" customFormat="1" ht="16.5" customHeight="1">
      <c r="A793" s="38"/>
      <c r="B793" s="39"/>
      <c r="C793" s="237" t="s">
        <v>985</v>
      </c>
      <c r="D793" s="237" t="s">
        <v>236</v>
      </c>
      <c r="E793" s="238" t="s">
        <v>909</v>
      </c>
      <c r="F793" s="239" t="s">
        <v>1548</v>
      </c>
      <c r="G793" s="240" t="s">
        <v>265</v>
      </c>
      <c r="H793" s="241">
        <v>361.98500000000001</v>
      </c>
      <c r="I793" s="242"/>
      <c r="J793" s="243">
        <f>ROUND(I793*H793,2)</f>
        <v>0</v>
      </c>
      <c r="K793" s="244"/>
      <c r="L793" s="44"/>
      <c r="M793" s="245" t="s">
        <v>1</v>
      </c>
      <c r="N793" s="246" t="s">
        <v>45</v>
      </c>
      <c r="O793" s="91"/>
      <c r="P793" s="247">
        <f>O793*H793</f>
        <v>0</v>
      </c>
      <c r="Q793" s="247">
        <v>0.013599999999999999</v>
      </c>
      <c r="R793" s="247">
        <f>Q793*H793</f>
        <v>4.9229959999999995</v>
      </c>
      <c r="S793" s="247">
        <v>0</v>
      </c>
      <c r="T793" s="24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9" t="s">
        <v>280</v>
      </c>
      <c r="AT793" s="249" t="s">
        <v>236</v>
      </c>
      <c r="AU793" s="249" t="s">
        <v>87</v>
      </c>
      <c r="AY793" s="17" t="s">
        <v>235</v>
      </c>
      <c r="BE793" s="250">
        <f>IF(N793="základní",J793,0)</f>
        <v>0</v>
      </c>
      <c r="BF793" s="250">
        <f>IF(N793="snížená",J793,0)</f>
        <v>0</v>
      </c>
      <c r="BG793" s="250">
        <f>IF(N793="zákl. přenesená",J793,0)</f>
        <v>0</v>
      </c>
      <c r="BH793" s="250">
        <f>IF(N793="sníž. přenesená",J793,0)</f>
        <v>0</v>
      </c>
      <c r="BI793" s="250">
        <f>IF(N793="nulová",J793,0)</f>
        <v>0</v>
      </c>
      <c r="BJ793" s="17" t="s">
        <v>87</v>
      </c>
      <c r="BK793" s="250">
        <f>ROUND(I793*H793,2)</f>
        <v>0</v>
      </c>
      <c r="BL793" s="17" t="s">
        <v>280</v>
      </c>
      <c r="BM793" s="249" t="s">
        <v>988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1522</v>
      </c>
      <c r="G794" s="252"/>
      <c r="H794" s="256">
        <v>14.769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1523</v>
      </c>
      <c r="G795" s="252"/>
      <c r="H795" s="256">
        <v>20.341999999999999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1524</v>
      </c>
      <c r="G796" s="252"/>
      <c r="H796" s="256">
        <v>14.856999999999999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1525</v>
      </c>
      <c r="G797" s="252"/>
      <c r="H797" s="256">
        <v>19.244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1526</v>
      </c>
      <c r="G798" s="252"/>
      <c r="H798" s="256">
        <v>14.769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1527</v>
      </c>
      <c r="G799" s="252"/>
      <c r="H799" s="256">
        <v>20.341999999999999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1528</v>
      </c>
      <c r="G800" s="252"/>
      <c r="H800" s="256">
        <v>14.769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1529</v>
      </c>
      <c r="G801" s="252"/>
      <c r="H801" s="256">
        <v>16.132999999999999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1530</v>
      </c>
      <c r="G802" s="252"/>
      <c r="H802" s="256">
        <v>12.256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1531</v>
      </c>
      <c r="G803" s="252"/>
      <c r="H803" s="256">
        <v>20.143999999999998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1532</v>
      </c>
      <c r="G804" s="252"/>
      <c r="H804" s="256">
        <v>18.847000000000001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1533</v>
      </c>
      <c r="G805" s="252"/>
      <c r="H805" s="256">
        <v>6.2400000000000002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1426</v>
      </c>
      <c r="G806" s="252"/>
      <c r="H806" s="256">
        <v>18.271000000000001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2" customFormat="1">
      <c r="A807" s="12"/>
      <c r="B807" s="251"/>
      <c r="C807" s="252"/>
      <c r="D807" s="253" t="s">
        <v>241</v>
      </c>
      <c r="E807" s="254" t="s">
        <v>1</v>
      </c>
      <c r="F807" s="255" t="s">
        <v>1427</v>
      </c>
      <c r="G807" s="252"/>
      <c r="H807" s="256">
        <v>27.451000000000001</v>
      </c>
      <c r="I807" s="257"/>
      <c r="J807" s="252"/>
      <c r="K807" s="252"/>
      <c r="L807" s="258"/>
      <c r="M807" s="259"/>
      <c r="N807" s="260"/>
      <c r="O807" s="260"/>
      <c r="P807" s="260"/>
      <c r="Q807" s="260"/>
      <c r="R807" s="260"/>
      <c r="S807" s="260"/>
      <c r="T807" s="261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T807" s="262" t="s">
        <v>241</v>
      </c>
      <c r="AU807" s="262" t="s">
        <v>87</v>
      </c>
      <c r="AV807" s="12" t="s">
        <v>89</v>
      </c>
      <c r="AW807" s="12" t="s">
        <v>36</v>
      </c>
      <c r="AX807" s="12" t="s">
        <v>80</v>
      </c>
      <c r="AY807" s="262" t="s">
        <v>235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1534</v>
      </c>
      <c r="G808" s="252"/>
      <c r="H808" s="256">
        <v>6.7199999999999998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1535</v>
      </c>
      <c r="G809" s="252"/>
      <c r="H809" s="256">
        <v>7.04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1430</v>
      </c>
      <c r="G810" s="252"/>
      <c r="H810" s="256">
        <v>22.228000000000002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1536</v>
      </c>
      <c r="G811" s="252"/>
      <c r="H811" s="256">
        <v>10.272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2" customFormat="1">
      <c r="A812" s="12"/>
      <c r="B812" s="251"/>
      <c r="C812" s="252"/>
      <c r="D812" s="253" t="s">
        <v>241</v>
      </c>
      <c r="E812" s="254" t="s">
        <v>1</v>
      </c>
      <c r="F812" s="255" t="s">
        <v>1537</v>
      </c>
      <c r="G812" s="252"/>
      <c r="H812" s="256">
        <v>7.2640000000000002</v>
      </c>
      <c r="I812" s="257"/>
      <c r="J812" s="252"/>
      <c r="K812" s="252"/>
      <c r="L812" s="258"/>
      <c r="M812" s="259"/>
      <c r="N812" s="260"/>
      <c r="O812" s="260"/>
      <c r="P812" s="260"/>
      <c r="Q812" s="260"/>
      <c r="R812" s="260"/>
      <c r="S812" s="260"/>
      <c r="T812" s="261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T812" s="262" t="s">
        <v>241</v>
      </c>
      <c r="AU812" s="262" t="s">
        <v>87</v>
      </c>
      <c r="AV812" s="12" t="s">
        <v>89</v>
      </c>
      <c r="AW812" s="12" t="s">
        <v>36</v>
      </c>
      <c r="AX812" s="12" t="s">
        <v>80</v>
      </c>
      <c r="AY812" s="262" t="s">
        <v>235</v>
      </c>
    </row>
    <row r="813" s="12" customFormat="1">
      <c r="A813" s="12"/>
      <c r="B813" s="251"/>
      <c r="C813" s="252"/>
      <c r="D813" s="253" t="s">
        <v>241</v>
      </c>
      <c r="E813" s="254" t="s">
        <v>1</v>
      </c>
      <c r="F813" s="255" t="s">
        <v>1538</v>
      </c>
      <c r="G813" s="252"/>
      <c r="H813" s="256">
        <v>3.52</v>
      </c>
      <c r="I813" s="257"/>
      <c r="J813" s="252"/>
      <c r="K813" s="252"/>
      <c r="L813" s="258"/>
      <c r="M813" s="259"/>
      <c r="N813" s="260"/>
      <c r="O813" s="260"/>
      <c r="P813" s="260"/>
      <c r="Q813" s="260"/>
      <c r="R813" s="260"/>
      <c r="S813" s="260"/>
      <c r="T813" s="261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T813" s="262" t="s">
        <v>241</v>
      </c>
      <c r="AU813" s="262" t="s">
        <v>87</v>
      </c>
      <c r="AV813" s="12" t="s">
        <v>89</v>
      </c>
      <c r="AW813" s="12" t="s">
        <v>36</v>
      </c>
      <c r="AX813" s="12" t="s">
        <v>80</v>
      </c>
      <c r="AY813" s="262" t="s">
        <v>235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1539</v>
      </c>
      <c r="G814" s="252"/>
      <c r="H814" s="256">
        <v>5.25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1540</v>
      </c>
      <c r="G815" s="252"/>
      <c r="H815" s="256">
        <v>1.3999999999999999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1541</v>
      </c>
      <c r="G816" s="252"/>
      <c r="H816" s="256">
        <v>7.5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1542</v>
      </c>
      <c r="G817" s="252"/>
      <c r="H817" s="256">
        <v>7.5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2" customFormat="1">
      <c r="A818" s="12"/>
      <c r="B818" s="251"/>
      <c r="C818" s="252"/>
      <c r="D818" s="253" t="s">
        <v>241</v>
      </c>
      <c r="E818" s="254" t="s">
        <v>1</v>
      </c>
      <c r="F818" s="255" t="s">
        <v>1543</v>
      </c>
      <c r="G818" s="252"/>
      <c r="H818" s="256">
        <v>18.719999999999999</v>
      </c>
      <c r="I818" s="257"/>
      <c r="J818" s="252"/>
      <c r="K818" s="252"/>
      <c r="L818" s="258"/>
      <c r="M818" s="259"/>
      <c r="N818" s="260"/>
      <c r="O818" s="260"/>
      <c r="P818" s="260"/>
      <c r="Q818" s="260"/>
      <c r="R818" s="260"/>
      <c r="S818" s="260"/>
      <c r="T818" s="26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62" t="s">
        <v>241</v>
      </c>
      <c r="AU818" s="262" t="s">
        <v>87</v>
      </c>
      <c r="AV818" s="12" t="s">
        <v>89</v>
      </c>
      <c r="AW818" s="12" t="s">
        <v>36</v>
      </c>
      <c r="AX818" s="12" t="s">
        <v>80</v>
      </c>
      <c r="AY818" s="262" t="s">
        <v>235</v>
      </c>
    </row>
    <row r="819" s="12" customFormat="1">
      <c r="A819" s="12"/>
      <c r="B819" s="251"/>
      <c r="C819" s="252"/>
      <c r="D819" s="253" t="s">
        <v>241</v>
      </c>
      <c r="E819" s="254" t="s">
        <v>1</v>
      </c>
      <c r="F819" s="255" t="s">
        <v>1544</v>
      </c>
      <c r="G819" s="252"/>
      <c r="H819" s="256">
        <v>7.5</v>
      </c>
      <c r="I819" s="257"/>
      <c r="J819" s="252"/>
      <c r="K819" s="252"/>
      <c r="L819" s="258"/>
      <c r="M819" s="259"/>
      <c r="N819" s="260"/>
      <c r="O819" s="260"/>
      <c r="P819" s="260"/>
      <c r="Q819" s="260"/>
      <c r="R819" s="260"/>
      <c r="S819" s="260"/>
      <c r="T819" s="261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T819" s="262" t="s">
        <v>241</v>
      </c>
      <c r="AU819" s="262" t="s">
        <v>87</v>
      </c>
      <c r="AV819" s="12" t="s">
        <v>89</v>
      </c>
      <c r="AW819" s="12" t="s">
        <v>36</v>
      </c>
      <c r="AX819" s="12" t="s">
        <v>80</v>
      </c>
      <c r="AY819" s="262" t="s">
        <v>235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1545</v>
      </c>
      <c r="G820" s="252"/>
      <c r="H820" s="256">
        <v>1.3999999999999999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1549</v>
      </c>
      <c r="G821" s="252"/>
      <c r="H821" s="256">
        <v>17.236999999999998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3" customFormat="1">
      <c r="A822" s="13"/>
      <c r="B822" s="263"/>
      <c r="C822" s="264"/>
      <c r="D822" s="253" t="s">
        <v>241</v>
      </c>
      <c r="E822" s="265" t="s">
        <v>1</v>
      </c>
      <c r="F822" s="266" t="s">
        <v>243</v>
      </c>
      <c r="G822" s="264"/>
      <c r="H822" s="267">
        <v>361.98499999999996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3" t="s">
        <v>241</v>
      </c>
      <c r="AU822" s="273" t="s">
        <v>87</v>
      </c>
      <c r="AV822" s="13" t="s">
        <v>240</v>
      </c>
      <c r="AW822" s="13" t="s">
        <v>36</v>
      </c>
      <c r="AX822" s="13" t="s">
        <v>87</v>
      </c>
      <c r="AY822" s="273" t="s">
        <v>235</v>
      </c>
    </row>
    <row r="823" s="2" customFormat="1" ht="16.5" customHeight="1">
      <c r="A823" s="38"/>
      <c r="B823" s="39"/>
      <c r="C823" s="237" t="s">
        <v>632</v>
      </c>
      <c r="D823" s="237" t="s">
        <v>236</v>
      </c>
      <c r="E823" s="238" t="s">
        <v>920</v>
      </c>
      <c r="F823" s="239" t="s">
        <v>921</v>
      </c>
      <c r="G823" s="240" t="s">
        <v>246</v>
      </c>
      <c r="H823" s="241">
        <v>6.7030000000000003</v>
      </c>
      <c r="I823" s="242"/>
      <c r="J823" s="243">
        <f>ROUND(I823*H823,2)</f>
        <v>0</v>
      </c>
      <c r="K823" s="244"/>
      <c r="L823" s="44"/>
      <c r="M823" s="245" t="s">
        <v>1</v>
      </c>
      <c r="N823" s="246" t="s">
        <v>45</v>
      </c>
      <c r="O823" s="91"/>
      <c r="P823" s="247">
        <f>O823*H823</f>
        <v>0</v>
      </c>
      <c r="Q823" s="247">
        <v>0</v>
      </c>
      <c r="R823" s="247">
        <f>Q823*H823</f>
        <v>0</v>
      </c>
      <c r="S823" s="247">
        <v>0</v>
      </c>
      <c r="T823" s="24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49" t="s">
        <v>280</v>
      </c>
      <c r="AT823" s="249" t="s">
        <v>236</v>
      </c>
      <c r="AU823" s="249" t="s">
        <v>87</v>
      </c>
      <c r="AY823" s="17" t="s">
        <v>235</v>
      </c>
      <c r="BE823" s="250">
        <f>IF(N823="základní",J823,0)</f>
        <v>0</v>
      </c>
      <c r="BF823" s="250">
        <f>IF(N823="snížená",J823,0)</f>
        <v>0</v>
      </c>
      <c r="BG823" s="250">
        <f>IF(N823="zákl. přenesená",J823,0)</f>
        <v>0</v>
      </c>
      <c r="BH823" s="250">
        <f>IF(N823="sníž. přenesená",J823,0)</f>
        <v>0</v>
      </c>
      <c r="BI823" s="250">
        <f>IF(N823="nulová",J823,0)</f>
        <v>0</v>
      </c>
      <c r="BJ823" s="17" t="s">
        <v>87</v>
      </c>
      <c r="BK823" s="250">
        <f>ROUND(I823*H823,2)</f>
        <v>0</v>
      </c>
      <c r="BL823" s="17" t="s">
        <v>280</v>
      </c>
      <c r="BM823" s="249" t="s">
        <v>991</v>
      </c>
    </row>
    <row r="824" s="11" customFormat="1" ht="25.92" customHeight="1">
      <c r="A824" s="11"/>
      <c r="B824" s="223"/>
      <c r="C824" s="224"/>
      <c r="D824" s="225" t="s">
        <v>79</v>
      </c>
      <c r="E824" s="226" t="s">
        <v>923</v>
      </c>
      <c r="F824" s="226" t="s">
        <v>924</v>
      </c>
      <c r="G824" s="224"/>
      <c r="H824" s="224"/>
      <c r="I824" s="227"/>
      <c r="J824" s="228">
        <f>BK824</f>
        <v>0</v>
      </c>
      <c r="K824" s="224"/>
      <c r="L824" s="229"/>
      <c r="M824" s="230"/>
      <c r="N824" s="231"/>
      <c r="O824" s="231"/>
      <c r="P824" s="232">
        <f>SUM(P825:P828)</f>
        <v>0</v>
      </c>
      <c r="Q824" s="231"/>
      <c r="R824" s="232">
        <f>SUM(R825:R828)</f>
        <v>0</v>
      </c>
      <c r="S824" s="231"/>
      <c r="T824" s="233">
        <f>SUM(T825:T828)</f>
        <v>0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R824" s="234" t="s">
        <v>89</v>
      </c>
      <c r="AT824" s="235" t="s">
        <v>79</v>
      </c>
      <c r="AU824" s="235" t="s">
        <v>80</v>
      </c>
      <c r="AY824" s="234" t="s">
        <v>235</v>
      </c>
      <c r="BK824" s="236">
        <f>SUM(BK825:BK828)</f>
        <v>0</v>
      </c>
    </row>
    <row r="825" s="2" customFormat="1" ht="16.5" customHeight="1">
      <c r="A825" s="38"/>
      <c r="B825" s="39"/>
      <c r="C825" s="237" t="s">
        <v>995</v>
      </c>
      <c r="D825" s="237" t="s">
        <v>236</v>
      </c>
      <c r="E825" s="238" t="s">
        <v>926</v>
      </c>
      <c r="F825" s="239" t="s">
        <v>927</v>
      </c>
      <c r="G825" s="240" t="s">
        <v>671</v>
      </c>
      <c r="H825" s="241">
        <v>47</v>
      </c>
      <c r="I825" s="242"/>
      <c r="J825" s="243">
        <f>ROUND(I825*H825,2)</f>
        <v>0</v>
      </c>
      <c r="K825" s="244"/>
      <c r="L825" s="44"/>
      <c r="M825" s="245" t="s">
        <v>1</v>
      </c>
      <c r="N825" s="246" t="s">
        <v>45</v>
      </c>
      <c r="O825" s="91"/>
      <c r="P825" s="247">
        <f>O825*H825</f>
        <v>0</v>
      </c>
      <c r="Q825" s="247">
        <v>0</v>
      </c>
      <c r="R825" s="247">
        <f>Q825*H825</f>
        <v>0</v>
      </c>
      <c r="S825" s="247">
        <v>0</v>
      </c>
      <c r="T825" s="248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49" t="s">
        <v>280</v>
      </c>
      <c r="AT825" s="249" t="s">
        <v>236</v>
      </c>
      <c r="AU825" s="249" t="s">
        <v>87</v>
      </c>
      <c r="AY825" s="17" t="s">
        <v>235</v>
      </c>
      <c r="BE825" s="250">
        <f>IF(N825="základní",J825,0)</f>
        <v>0</v>
      </c>
      <c r="BF825" s="250">
        <f>IF(N825="snížená",J825,0)</f>
        <v>0</v>
      </c>
      <c r="BG825" s="250">
        <f>IF(N825="zákl. přenesená",J825,0)</f>
        <v>0</v>
      </c>
      <c r="BH825" s="250">
        <f>IF(N825="sníž. přenesená",J825,0)</f>
        <v>0</v>
      </c>
      <c r="BI825" s="250">
        <f>IF(N825="nulová",J825,0)</f>
        <v>0</v>
      </c>
      <c r="BJ825" s="17" t="s">
        <v>87</v>
      </c>
      <c r="BK825" s="250">
        <f>ROUND(I825*H825,2)</f>
        <v>0</v>
      </c>
      <c r="BL825" s="17" t="s">
        <v>280</v>
      </c>
      <c r="BM825" s="249" t="s">
        <v>998</v>
      </c>
    </row>
    <row r="826" s="2" customFormat="1">
      <c r="A826" s="38"/>
      <c r="B826" s="39"/>
      <c r="C826" s="40"/>
      <c r="D826" s="253" t="s">
        <v>248</v>
      </c>
      <c r="E826" s="40"/>
      <c r="F826" s="274" t="s">
        <v>929</v>
      </c>
      <c r="G826" s="40"/>
      <c r="H826" s="40"/>
      <c r="I826" s="155"/>
      <c r="J826" s="40"/>
      <c r="K826" s="40"/>
      <c r="L826" s="44"/>
      <c r="M826" s="275"/>
      <c r="N826" s="276"/>
      <c r="O826" s="91"/>
      <c r="P826" s="91"/>
      <c r="Q826" s="91"/>
      <c r="R826" s="91"/>
      <c r="S826" s="91"/>
      <c r="T826" s="92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248</v>
      </c>
      <c r="AU826" s="17" t="s">
        <v>87</v>
      </c>
    </row>
    <row r="827" s="12" customFormat="1">
      <c r="A827" s="12"/>
      <c r="B827" s="251"/>
      <c r="C827" s="252"/>
      <c r="D827" s="253" t="s">
        <v>241</v>
      </c>
      <c r="E827" s="254" t="s">
        <v>1</v>
      </c>
      <c r="F827" s="255" t="s">
        <v>1550</v>
      </c>
      <c r="G827" s="252"/>
      <c r="H827" s="256">
        <v>47</v>
      </c>
      <c r="I827" s="257"/>
      <c r="J827" s="252"/>
      <c r="K827" s="252"/>
      <c r="L827" s="258"/>
      <c r="M827" s="259"/>
      <c r="N827" s="260"/>
      <c r="O827" s="260"/>
      <c r="P827" s="260"/>
      <c r="Q827" s="260"/>
      <c r="R827" s="260"/>
      <c r="S827" s="260"/>
      <c r="T827" s="26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62" t="s">
        <v>241</v>
      </c>
      <c r="AU827" s="262" t="s">
        <v>87</v>
      </c>
      <c r="AV827" s="12" t="s">
        <v>89</v>
      </c>
      <c r="AW827" s="12" t="s">
        <v>36</v>
      </c>
      <c r="AX827" s="12" t="s">
        <v>80</v>
      </c>
      <c r="AY827" s="262" t="s">
        <v>235</v>
      </c>
    </row>
    <row r="828" s="13" customFormat="1">
      <c r="A828" s="13"/>
      <c r="B828" s="263"/>
      <c r="C828" s="264"/>
      <c r="D828" s="253" t="s">
        <v>241</v>
      </c>
      <c r="E828" s="265" t="s">
        <v>1</v>
      </c>
      <c r="F828" s="266" t="s">
        <v>243</v>
      </c>
      <c r="G828" s="264"/>
      <c r="H828" s="267">
        <v>47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3" t="s">
        <v>241</v>
      </c>
      <c r="AU828" s="273" t="s">
        <v>87</v>
      </c>
      <c r="AV828" s="13" t="s">
        <v>240</v>
      </c>
      <c r="AW828" s="13" t="s">
        <v>36</v>
      </c>
      <c r="AX828" s="13" t="s">
        <v>87</v>
      </c>
      <c r="AY828" s="273" t="s">
        <v>235</v>
      </c>
    </row>
    <row r="829" s="11" customFormat="1" ht="25.92" customHeight="1">
      <c r="A829" s="11"/>
      <c r="B829" s="223"/>
      <c r="C829" s="224"/>
      <c r="D829" s="225" t="s">
        <v>79</v>
      </c>
      <c r="E829" s="226" t="s">
        <v>932</v>
      </c>
      <c r="F829" s="226" t="s">
        <v>933</v>
      </c>
      <c r="G829" s="224"/>
      <c r="H829" s="224"/>
      <c r="I829" s="227"/>
      <c r="J829" s="228">
        <f>BK829</f>
        <v>0</v>
      </c>
      <c r="K829" s="224"/>
      <c r="L829" s="229"/>
      <c r="M829" s="230"/>
      <c r="N829" s="231"/>
      <c r="O829" s="231"/>
      <c r="P829" s="232">
        <f>SUM(P830:P890)</f>
        <v>0</v>
      </c>
      <c r="Q829" s="231"/>
      <c r="R829" s="232">
        <f>SUM(R830:R890)</f>
        <v>2.32214068</v>
      </c>
      <c r="S829" s="231"/>
      <c r="T829" s="233">
        <f>SUM(T830:T890)</f>
        <v>0</v>
      </c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R829" s="234" t="s">
        <v>89</v>
      </c>
      <c r="AT829" s="235" t="s">
        <v>79</v>
      </c>
      <c r="AU829" s="235" t="s">
        <v>80</v>
      </c>
      <c r="AY829" s="234" t="s">
        <v>235</v>
      </c>
      <c r="BK829" s="236">
        <f>SUM(BK830:BK890)</f>
        <v>0</v>
      </c>
    </row>
    <row r="830" s="2" customFormat="1" ht="16.5" customHeight="1">
      <c r="A830" s="38"/>
      <c r="B830" s="39"/>
      <c r="C830" s="237" t="s">
        <v>635</v>
      </c>
      <c r="D830" s="237" t="s">
        <v>236</v>
      </c>
      <c r="E830" s="238" t="s">
        <v>934</v>
      </c>
      <c r="F830" s="239" t="s">
        <v>935</v>
      </c>
      <c r="G830" s="240" t="s">
        <v>265</v>
      </c>
      <c r="H830" s="241">
        <v>2424.9369999999999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0.00064000000000000005</v>
      </c>
      <c r="R830" s="247">
        <f>Q830*H830</f>
        <v>1.55195968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280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280</v>
      </c>
      <c r="BM830" s="249" t="s">
        <v>1002</v>
      </c>
    </row>
    <row r="831" s="2" customFormat="1">
      <c r="A831" s="38"/>
      <c r="B831" s="39"/>
      <c r="C831" s="40"/>
      <c r="D831" s="253" t="s">
        <v>248</v>
      </c>
      <c r="E831" s="40"/>
      <c r="F831" s="274" t="s">
        <v>937</v>
      </c>
      <c r="G831" s="40"/>
      <c r="H831" s="40"/>
      <c r="I831" s="155"/>
      <c r="J831" s="40"/>
      <c r="K831" s="40"/>
      <c r="L831" s="44"/>
      <c r="M831" s="275"/>
      <c r="N831" s="276"/>
      <c r="O831" s="91"/>
      <c r="P831" s="91"/>
      <c r="Q831" s="91"/>
      <c r="R831" s="91"/>
      <c r="S831" s="91"/>
      <c r="T831" s="92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248</v>
      </c>
      <c r="AU831" s="17" t="s">
        <v>87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1300</v>
      </c>
      <c r="G832" s="252"/>
      <c r="H832" s="256">
        <v>183.66999999999999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1301</v>
      </c>
      <c r="G833" s="252"/>
      <c r="H833" s="256">
        <v>160.356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2" customFormat="1">
      <c r="A834" s="12"/>
      <c r="B834" s="251"/>
      <c r="C834" s="252"/>
      <c r="D834" s="253" t="s">
        <v>241</v>
      </c>
      <c r="E834" s="254" t="s">
        <v>1</v>
      </c>
      <c r="F834" s="255" t="s">
        <v>1302</v>
      </c>
      <c r="G834" s="252"/>
      <c r="H834" s="256">
        <v>113.586</v>
      </c>
      <c r="I834" s="257"/>
      <c r="J834" s="252"/>
      <c r="K834" s="252"/>
      <c r="L834" s="258"/>
      <c r="M834" s="259"/>
      <c r="N834" s="260"/>
      <c r="O834" s="260"/>
      <c r="P834" s="260"/>
      <c r="Q834" s="260"/>
      <c r="R834" s="260"/>
      <c r="S834" s="260"/>
      <c r="T834" s="261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T834" s="262" t="s">
        <v>241</v>
      </c>
      <c r="AU834" s="262" t="s">
        <v>87</v>
      </c>
      <c r="AV834" s="12" t="s">
        <v>89</v>
      </c>
      <c r="AW834" s="12" t="s">
        <v>36</v>
      </c>
      <c r="AX834" s="12" t="s">
        <v>80</v>
      </c>
      <c r="AY834" s="262" t="s">
        <v>235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1551</v>
      </c>
      <c r="G835" s="252"/>
      <c r="H835" s="256">
        <v>92.772000000000006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1552</v>
      </c>
      <c r="G836" s="252"/>
      <c r="H836" s="256">
        <v>76.656000000000006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1553</v>
      </c>
      <c r="G837" s="252"/>
      <c r="H837" s="256">
        <v>37.219999999999999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1554</v>
      </c>
      <c r="G838" s="252"/>
      <c r="H838" s="256">
        <v>77.927999999999997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1555</v>
      </c>
      <c r="G839" s="252"/>
      <c r="H839" s="256">
        <v>11.424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2" customFormat="1">
      <c r="A840" s="12"/>
      <c r="B840" s="251"/>
      <c r="C840" s="252"/>
      <c r="D840" s="253" t="s">
        <v>241</v>
      </c>
      <c r="E840" s="254" t="s">
        <v>1</v>
      </c>
      <c r="F840" s="255" t="s">
        <v>1556</v>
      </c>
      <c r="G840" s="252"/>
      <c r="H840" s="256">
        <v>71.736000000000004</v>
      </c>
      <c r="I840" s="257"/>
      <c r="J840" s="252"/>
      <c r="K840" s="252"/>
      <c r="L840" s="258"/>
      <c r="M840" s="259"/>
      <c r="N840" s="260"/>
      <c r="O840" s="260"/>
      <c r="P840" s="260"/>
      <c r="Q840" s="260"/>
      <c r="R840" s="260"/>
      <c r="S840" s="260"/>
      <c r="T840" s="261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T840" s="262" t="s">
        <v>241</v>
      </c>
      <c r="AU840" s="262" t="s">
        <v>87</v>
      </c>
      <c r="AV840" s="12" t="s">
        <v>89</v>
      </c>
      <c r="AW840" s="12" t="s">
        <v>36</v>
      </c>
      <c r="AX840" s="12" t="s">
        <v>80</v>
      </c>
      <c r="AY840" s="262" t="s">
        <v>235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1557</v>
      </c>
      <c r="G841" s="252"/>
      <c r="H841" s="256">
        <v>75.128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2" customFormat="1">
      <c r="A842" s="12"/>
      <c r="B842" s="251"/>
      <c r="C842" s="252"/>
      <c r="D842" s="253" t="s">
        <v>241</v>
      </c>
      <c r="E842" s="254" t="s">
        <v>1</v>
      </c>
      <c r="F842" s="255" t="s">
        <v>1558</v>
      </c>
      <c r="G842" s="252"/>
      <c r="H842" s="256">
        <v>16.280000000000001</v>
      </c>
      <c r="I842" s="257"/>
      <c r="J842" s="252"/>
      <c r="K842" s="252"/>
      <c r="L842" s="258"/>
      <c r="M842" s="259"/>
      <c r="N842" s="260"/>
      <c r="O842" s="260"/>
      <c r="P842" s="260"/>
      <c r="Q842" s="260"/>
      <c r="R842" s="260"/>
      <c r="S842" s="260"/>
      <c r="T842" s="261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T842" s="262" t="s">
        <v>241</v>
      </c>
      <c r="AU842" s="262" t="s">
        <v>87</v>
      </c>
      <c r="AV842" s="12" t="s">
        <v>89</v>
      </c>
      <c r="AW842" s="12" t="s">
        <v>36</v>
      </c>
      <c r="AX842" s="12" t="s">
        <v>80</v>
      </c>
      <c r="AY842" s="262" t="s">
        <v>235</v>
      </c>
    </row>
    <row r="843" s="12" customFormat="1">
      <c r="A843" s="12"/>
      <c r="B843" s="251"/>
      <c r="C843" s="252"/>
      <c r="D843" s="253" t="s">
        <v>241</v>
      </c>
      <c r="E843" s="254" t="s">
        <v>1</v>
      </c>
      <c r="F843" s="255" t="s">
        <v>1559</v>
      </c>
      <c r="G843" s="252"/>
      <c r="H843" s="256">
        <v>72.087999999999994</v>
      </c>
      <c r="I843" s="257"/>
      <c r="J843" s="252"/>
      <c r="K843" s="252"/>
      <c r="L843" s="258"/>
      <c r="M843" s="259"/>
      <c r="N843" s="260"/>
      <c r="O843" s="260"/>
      <c r="P843" s="260"/>
      <c r="Q843" s="260"/>
      <c r="R843" s="260"/>
      <c r="S843" s="260"/>
      <c r="T843" s="261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T843" s="262" t="s">
        <v>241</v>
      </c>
      <c r="AU843" s="262" t="s">
        <v>87</v>
      </c>
      <c r="AV843" s="12" t="s">
        <v>89</v>
      </c>
      <c r="AW843" s="12" t="s">
        <v>36</v>
      </c>
      <c r="AX843" s="12" t="s">
        <v>80</v>
      </c>
      <c r="AY843" s="262" t="s">
        <v>235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1560</v>
      </c>
      <c r="G844" s="252"/>
      <c r="H844" s="256">
        <v>11.478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1561</v>
      </c>
      <c r="G845" s="252"/>
      <c r="H845" s="256">
        <v>61.396000000000001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1562</v>
      </c>
      <c r="G846" s="252"/>
      <c r="H846" s="256">
        <v>61.396000000000001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1563</v>
      </c>
      <c r="G847" s="252"/>
      <c r="H847" s="256">
        <v>62.988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1564</v>
      </c>
      <c r="G848" s="252"/>
      <c r="H848" s="256">
        <v>51.484000000000002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2" customFormat="1">
      <c r="A849" s="12"/>
      <c r="B849" s="251"/>
      <c r="C849" s="252"/>
      <c r="D849" s="253" t="s">
        <v>241</v>
      </c>
      <c r="E849" s="254" t="s">
        <v>1</v>
      </c>
      <c r="F849" s="255" t="s">
        <v>1565</v>
      </c>
      <c r="G849" s="252"/>
      <c r="H849" s="256">
        <v>96.012</v>
      </c>
      <c r="I849" s="257"/>
      <c r="J849" s="252"/>
      <c r="K849" s="252"/>
      <c r="L849" s="258"/>
      <c r="M849" s="259"/>
      <c r="N849" s="260"/>
      <c r="O849" s="260"/>
      <c r="P849" s="260"/>
      <c r="Q849" s="260"/>
      <c r="R849" s="260"/>
      <c r="S849" s="260"/>
      <c r="T849" s="261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T849" s="262" t="s">
        <v>241</v>
      </c>
      <c r="AU849" s="262" t="s">
        <v>87</v>
      </c>
      <c r="AV849" s="12" t="s">
        <v>89</v>
      </c>
      <c r="AW849" s="12" t="s">
        <v>36</v>
      </c>
      <c r="AX849" s="12" t="s">
        <v>80</v>
      </c>
      <c r="AY849" s="262" t="s">
        <v>235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1566</v>
      </c>
      <c r="G850" s="252"/>
      <c r="H850" s="256">
        <v>55.287999999999997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1567</v>
      </c>
      <c r="G851" s="252"/>
      <c r="H851" s="256">
        <v>16.469999999999999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1568</v>
      </c>
      <c r="G852" s="252"/>
      <c r="H852" s="256">
        <v>24.834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1569</v>
      </c>
      <c r="G853" s="252"/>
      <c r="H853" s="256">
        <v>28.352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1570</v>
      </c>
      <c r="G854" s="252"/>
      <c r="H854" s="256">
        <v>62.508000000000003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1571</v>
      </c>
      <c r="G855" s="252"/>
      <c r="H855" s="256">
        <v>61.457999999999998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1572</v>
      </c>
      <c r="G856" s="252"/>
      <c r="H856" s="256">
        <v>72.262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1573</v>
      </c>
      <c r="G857" s="252"/>
      <c r="H857" s="256">
        <v>10.710000000000001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2" customFormat="1">
      <c r="A858" s="12"/>
      <c r="B858" s="251"/>
      <c r="C858" s="252"/>
      <c r="D858" s="253" t="s">
        <v>241</v>
      </c>
      <c r="E858" s="254" t="s">
        <v>1</v>
      </c>
      <c r="F858" s="255" t="s">
        <v>1574</v>
      </c>
      <c r="G858" s="252"/>
      <c r="H858" s="256">
        <v>74.498000000000005</v>
      </c>
      <c r="I858" s="257"/>
      <c r="J858" s="252"/>
      <c r="K858" s="252"/>
      <c r="L858" s="258"/>
      <c r="M858" s="259"/>
      <c r="N858" s="260"/>
      <c r="O858" s="260"/>
      <c r="P858" s="260"/>
      <c r="Q858" s="260"/>
      <c r="R858" s="260"/>
      <c r="S858" s="260"/>
      <c r="T858" s="261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T858" s="262" t="s">
        <v>241</v>
      </c>
      <c r="AU858" s="262" t="s">
        <v>87</v>
      </c>
      <c r="AV858" s="12" t="s">
        <v>89</v>
      </c>
      <c r="AW858" s="12" t="s">
        <v>36</v>
      </c>
      <c r="AX858" s="12" t="s">
        <v>80</v>
      </c>
      <c r="AY858" s="262" t="s">
        <v>235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1575</v>
      </c>
      <c r="G859" s="252"/>
      <c r="H859" s="256">
        <v>15.15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1576</v>
      </c>
      <c r="G860" s="252"/>
      <c r="H860" s="256">
        <v>72.677999999999997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2" customFormat="1">
      <c r="A861" s="12"/>
      <c r="B861" s="251"/>
      <c r="C861" s="252"/>
      <c r="D861" s="253" t="s">
        <v>241</v>
      </c>
      <c r="E861" s="254" t="s">
        <v>1</v>
      </c>
      <c r="F861" s="255" t="s">
        <v>1577</v>
      </c>
      <c r="G861" s="252"/>
      <c r="H861" s="256">
        <v>78.328000000000003</v>
      </c>
      <c r="I861" s="257"/>
      <c r="J861" s="252"/>
      <c r="K861" s="252"/>
      <c r="L861" s="258"/>
      <c r="M861" s="259"/>
      <c r="N861" s="260"/>
      <c r="O861" s="260"/>
      <c r="P861" s="260"/>
      <c r="Q861" s="260"/>
      <c r="R861" s="260"/>
      <c r="S861" s="260"/>
      <c r="T861" s="261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T861" s="262" t="s">
        <v>241</v>
      </c>
      <c r="AU861" s="262" t="s">
        <v>87</v>
      </c>
      <c r="AV861" s="12" t="s">
        <v>89</v>
      </c>
      <c r="AW861" s="12" t="s">
        <v>36</v>
      </c>
      <c r="AX861" s="12" t="s">
        <v>80</v>
      </c>
      <c r="AY861" s="262" t="s">
        <v>235</v>
      </c>
    </row>
    <row r="862" s="12" customFormat="1">
      <c r="A862" s="12"/>
      <c r="B862" s="251"/>
      <c r="C862" s="252"/>
      <c r="D862" s="253" t="s">
        <v>241</v>
      </c>
      <c r="E862" s="254" t="s">
        <v>1</v>
      </c>
      <c r="F862" s="255" t="s">
        <v>1578</v>
      </c>
      <c r="G862" s="252"/>
      <c r="H862" s="256">
        <v>10.640000000000001</v>
      </c>
      <c r="I862" s="257"/>
      <c r="J862" s="252"/>
      <c r="K862" s="252"/>
      <c r="L862" s="258"/>
      <c r="M862" s="259"/>
      <c r="N862" s="260"/>
      <c r="O862" s="260"/>
      <c r="P862" s="260"/>
      <c r="Q862" s="260"/>
      <c r="R862" s="260"/>
      <c r="S862" s="260"/>
      <c r="T862" s="261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T862" s="262" t="s">
        <v>241</v>
      </c>
      <c r="AU862" s="262" t="s">
        <v>87</v>
      </c>
      <c r="AV862" s="12" t="s">
        <v>89</v>
      </c>
      <c r="AW862" s="12" t="s">
        <v>36</v>
      </c>
      <c r="AX862" s="12" t="s">
        <v>80</v>
      </c>
      <c r="AY862" s="262" t="s">
        <v>235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1579</v>
      </c>
      <c r="G863" s="252"/>
      <c r="H863" s="256">
        <v>65.468000000000004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2" customFormat="1">
      <c r="A864" s="12"/>
      <c r="B864" s="251"/>
      <c r="C864" s="252"/>
      <c r="D864" s="253" t="s">
        <v>241</v>
      </c>
      <c r="E864" s="254" t="s">
        <v>1</v>
      </c>
      <c r="F864" s="255" t="s">
        <v>1580</v>
      </c>
      <c r="G864" s="252"/>
      <c r="H864" s="256">
        <v>11.35</v>
      </c>
      <c r="I864" s="257"/>
      <c r="J864" s="252"/>
      <c r="K864" s="252"/>
      <c r="L864" s="258"/>
      <c r="M864" s="259"/>
      <c r="N864" s="260"/>
      <c r="O864" s="260"/>
      <c r="P864" s="260"/>
      <c r="Q864" s="260"/>
      <c r="R864" s="260"/>
      <c r="S864" s="260"/>
      <c r="T864" s="261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T864" s="262" t="s">
        <v>241</v>
      </c>
      <c r="AU864" s="262" t="s">
        <v>87</v>
      </c>
      <c r="AV864" s="12" t="s">
        <v>89</v>
      </c>
      <c r="AW864" s="12" t="s">
        <v>36</v>
      </c>
      <c r="AX864" s="12" t="s">
        <v>80</v>
      </c>
      <c r="AY864" s="262" t="s">
        <v>235</v>
      </c>
    </row>
    <row r="865" s="12" customFormat="1">
      <c r="A865" s="12"/>
      <c r="B865" s="251"/>
      <c r="C865" s="252"/>
      <c r="D865" s="253" t="s">
        <v>241</v>
      </c>
      <c r="E865" s="254" t="s">
        <v>1</v>
      </c>
      <c r="F865" s="255" t="s">
        <v>1581</v>
      </c>
      <c r="G865" s="252"/>
      <c r="H865" s="256">
        <v>8.8499999999999996</v>
      </c>
      <c r="I865" s="257"/>
      <c r="J865" s="252"/>
      <c r="K865" s="252"/>
      <c r="L865" s="258"/>
      <c r="M865" s="259"/>
      <c r="N865" s="260"/>
      <c r="O865" s="260"/>
      <c r="P865" s="260"/>
      <c r="Q865" s="260"/>
      <c r="R865" s="260"/>
      <c r="S865" s="260"/>
      <c r="T865" s="261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T865" s="262" t="s">
        <v>241</v>
      </c>
      <c r="AU865" s="262" t="s">
        <v>87</v>
      </c>
      <c r="AV865" s="12" t="s">
        <v>89</v>
      </c>
      <c r="AW865" s="12" t="s">
        <v>36</v>
      </c>
      <c r="AX865" s="12" t="s">
        <v>80</v>
      </c>
      <c r="AY865" s="262" t="s">
        <v>235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1582</v>
      </c>
      <c r="G866" s="252"/>
      <c r="H866" s="256">
        <v>9.6500000000000004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1583</v>
      </c>
      <c r="G867" s="252"/>
      <c r="H867" s="256">
        <v>54.119999999999997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2" customFormat="1">
      <c r="A868" s="12"/>
      <c r="B868" s="251"/>
      <c r="C868" s="252"/>
      <c r="D868" s="253" t="s">
        <v>241</v>
      </c>
      <c r="E868" s="254" t="s">
        <v>1</v>
      </c>
      <c r="F868" s="255" t="s">
        <v>1584</v>
      </c>
      <c r="G868" s="252"/>
      <c r="H868" s="256">
        <v>26.239999999999998</v>
      </c>
      <c r="I868" s="257"/>
      <c r="J868" s="252"/>
      <c r="K868" s="252"/>
      <c r="L868" s="258"/>
      <c r="M868" s="259"/>
      <c r="N868" s="260"/>
      <c r="O868" s="260"/>
      <c r="P868" s="260"/>
      <c r="Q868" s="260"/>
      <c r="R868" s="260"/>
      <c r="S868" s="260"/>
      <c r="T868" s="261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T868" s="262" t="s">
        <v>241</v>
      </c>
      <c r="AU868" s="262" t="s">
        <v>87</v>
      </c>
      <c r="AV868" s="12" t="s">
        <v>89</v>
      </c>
      <c r="AW868" s="12" t="s">
        <v>36</v>
      </c>
      <c r="AX868" s="12" t="s">
        <v>80</v>
      </c>
      <c r="AY868" s="262" t="s">
        <v>235</v>
      </c>
    </row>
    <row r="869" s="12" customFormat="1">
      <c r="A869" s="12"/>
      <c r="B869" s="251"/>
      <c r="C869" s="252"/>
      <c r="D869" s="253" t="s">
        <v>241</v>
      </c>
      <c r="E869" s="254" t="s">
        <v>1</v>
      </c>
      <c r="F869" s="255" t="s">
        <v>1585</v>
      </c>
      <c r="G869" s="252"/>
      <c r="H869" s="256">
        <v>14.372</v>
      </c>
      <c r="I869" s="257"/>
      <c r="J869" s="252"/>
      <c r="K869" s="252"/>
      <c r="L869" s="258"/>
      <c r="M869" s="259"/>
      <c r="N869" s="260"/>
      <c r="O869" s="260"/>
      <c r="P869" s="260"/>
      <c r="Q869" s="260"/>
      <c r="R869" s="260"/>
      <c r="S869" s="260"/>
      <c r="T869" s="261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T869" s="262" t="s">
        <v>241</v>
      </c>
      <c r="AU869" s="262" t="s">
        <v>87</v>
      </c>
      <c r="AV869" s="12" t="s">
        <v>89</v>
      </c>
      <c r="AW869" s="12" t="s">
        <v>36</v>
      </c>
      <c r="AX869" s="12" t="s">
        <v>80</v>
      </c>
      <c r="AY869" s="262" t="s">
        <v>235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1586</v>
      </c>
      <c r="G870" s="252"/>
      <c r="H870" s="256">
        <v>29.113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1587</v>
      </c>
      <c r="G871" s="252"/>
      <c r="H871" s="256">
        <v>17.949999999999999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1588</v>
      </c>
      <c r="G872" s="252"/>
      <c r="H872" s="256">
        <v>58.463999999999999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1589</v>
      </c>
      <c r="G873" s="252"/>
      <c r="H873" s="256">
        <v>53.130000000000003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1590</v>
      </c>
      <c r="G874" s="252"/>
      <c r="H874" s="256">
        <v>8.6699999999999999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1591</v>
      </c>
      <c r="G875" s="252"/>
      <c r="H875" s="256">
        <v>10.289999999999999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2" customFormat="1">
      <c r="A876" s="12"/>
      <c r="B876" s="251"/>
      <c r="C876" s="252"/>
      <c r="D876" s="253" t="s">
        <v>241</v>
      </c>
      <c r="E876" s="254" t="s">
        <v>1</v>
      </c>
      <c r="F876" s="255" t="s">
        <v>1592</v>
      </c>
      <c r="G876" s="252"/>
      <c r="H876" s="256">
        <v>31.329999999999998</v>
      </c>
      <c r="I876" s="257"/>
      <c r="J876" s="252"/>
      <c r="K876" s="252"/>
      <c r="L876" s="258"/>
      <c r="M876" s="259"/>
      <c r="N876" s="260"/>
      <c r="O876" s="260"/>
      <c r="P876" s="260"/>
      <c r="Q876" s="260"/>
      <c r="R876" s="260"/>
      <c r="S876" s="260"/>
      <c r="T876" s="261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T876" s="262" t="s">
        <v>241</v>
      </c>
      <c r="AU876" s="262" t="s">
        <v>87</v>
      </c>
      <c r="AV876" s="12" t="s">
        <v>89</v>
      </c>
      <c r="AW876" s="12" t="s">
        <v>36</v>
      </c>
      <c r="AX876" s="12" t="s">
        <v>80</v>
      </c>
      <c r="AY876" s="262" t="s">
        <v>235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1593</v>
      </c>
      <c r="G877" s="252"/>
      <c r="H877" s="256">
        <v>9.9399999999999995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1594</v>
      </c>
      <c r="G878" s="252"/>
      <c r="H878" s="256">
        <v>9.6799999999999997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2" customFormat="1">
      <c r="A879" s="12"/>
      <c r="B879" s="251"/>
      <c r="C879" s="252"/>
      <c r="D879" s="253" t="s">
        <v>241</v>
      </c>
      <c r="E879" s="254" t="s">
        <v>1</v>
      </c>
      <c r="F879" s="255" t="s">
        <v>1595</v>
      </c>
      <c r="G879" s="252"/>
      <c r="H879" s="256">
        <v>19.739999999999998</v>
      </c>
      <c r="I879" s="257"/>
      <c r="J879" s="252"/>
      <c r="K879" s="252"/>
      <c r="L879" s="258"/>
      <c r="M879" s="259"/>
      <c r="N879" s="260"/>
      <c r="O879" s="260"/>
      <c r="P879" s="260"/>
      <c r="Q879" s="260"/>
      <c r="R879" s="260"/>
      <c r="S879" s="260"/>
      <c r="T879" s="261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T879" s="262" t="s">
        <v>241</v>
      </c>
      <c r="AU879" s="262" t="s">
        <v>87</v>
      </c>
      <c r="AV879" s="12" t="s">
        <v>89</v>
      </c>
      <c r="AW879" s="12" t="s">
        <v>36</v>
      </c>
      <c r="AX879" s="12" t="s">
        <v>80</v>
      </c>
      <c r="AY879" s="262" t="s">
        <v>235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1596</v>
      </c>
      <c r="G880" s="252"/>
      <c r="H880" s="256">
        <v>19.643999999999998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1597</v>
      </c>
      <c r="G881" s="252"/>
      <c r="H881" s="256">
        <v>50.161999999999999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3" customFormat="1">
      <c r="A882" s="13"/>
      <c r="B882" s="263"/>
      <c r="C882" s="264"/>
      <c r="D882" s="253" t="s">
        <v>241</v>
      </c>
      <c r="E882" s="265" t="s">
        <v>1</v>
      </c>
      <c r="F882" s="266" t="s">
        <v>243</v>
      </c>
      <c r="G882" s="264"/>
      <c r="H882" s="267">
        <v>2424.9369999999985</v>
      </c>
      <c r="I882" s="268"/>
      <c r="J882" s="264"/>
      <c r="K882" s="264"/>
      <c r="L882" s="269"/>
      <c r="M882" s="270"/>
      <c r="N882" s="271"/>
      <c r="O882" s="271"/>
      <c r="P882" s="271"/>
      <c r="Q882" s="271"/>
      <c r="R882" s="271"/>
      <c r="S882" s="271"/>
      <c r="T882" s="27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3" t="s">
        <v>241</v>
      </c>
      <c r="AU882" s="273" t="s">
        <v>87</v>
      </c>
      <c r="AV882" s="13" t="s">
        <v>240</v>
      </c>
      <c r="AW882" s="13" t="s">
        <v>36</v>
      </c>
      <c r="AX882" s="13" t="s">
        <v>87</v>
      </c>
      <c r="AY882" s="273" t="s">
        <v>235</v>
      </c>
    </row>
    <row r="883" s="2" customFormat="1" ht="16.5" customHeight="1">
      <c r="A883" s="38"/>
      <c r="B883" s="39"/>
      <c r="C883" s="237" t="s">
        <v>1003</v>
      </c>
      <c r="D883" s="237" t="s">
        <v>236</v>
      </c>
      <c r="E883" s="238" t="s">
        <v>965</v>
      </c>
      <c r="F883" s="239" t="s">
        <v>966</v>
      </c>
      <c r="G883" s="240" t="s">
        <v>265</v>
      </c>
      <c r="H883" s="241">
        <v>513.45399999999995</v>
      </c>
      <c r="I883" s="242"/>
      <c r="J883" s="243">
        <f>ROUND(I883*H883,2)</f>
        <v>0</v>
      </c>
      <c r="K883" s="244"/>
      <c r="L883" s="44"/>
      <c r="M883" s="245" t="s">
        <v>1</v>
      </c>
      <c r="N883" s="246" t="s">
        <v>45</v>
      </c>
      <c r="O883" s="91"/>
      <c r="P883" s="247">
        <f>O883*H883</f>
        <v>0</v>
      </c>
      <c r="Q883" s="247">
        <v>0</v>
      </c>
      <c r="R883" s="247">
        <f>Q883*H883</f>
        <v>0</v>
      </c>
      <c r="S883" s="247">
        <v>0</v>
      </c>
      <c r="T883" s="24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9" t="s">
        <v>280</v>
      </c>
      <c r="AT883" s="249" t="s">
        <v>236</v>
      </c>
      <c r="AU883" s="249" t="s">
        <v>87</v>
      </c>
      <c r="AY883" s="17" t="s">
        <v>235</v>
      </c>
      <c r="BE883" s="250">
        <f>IF(N883="základní",J883,0)</f>
        <v>0</v>
      </c>
      <c r="BF883" s="250">
        <f>IF(N883="snížená",J883,0)</f>
        <v>0</v>
      </c>
      <c r="BG883" s="250">
        <f>IF(N883="zákl. přenesená",J883,0)</f>
        <v>0</v>
      </c>
      <c r="BH883" s="250">
        <f>IF(N883="sníž. přenesená",J883,0)</f>
        <v>0</v>
      </c>
      <c r="BI883" s="250">
        <f>IF(N883="nulová",J883,0)</f>
        <v>0</v>
      </c>
      <c r="BJ883" s="17" t="s">
        <v>87</v>
      </c>
      <c r="BK883" s="250">
        <f>ROUND(I883*H883,2)</f>
        <v>0</v>
      </c>
      <c r="BL883" s="17" t="s">
        <v>280</v>
      </c>
      <c r="BM883" s="249" t="s">
        <v>1006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1598</v>
      </c>
      <c r="G884" s="252"/>
      <c r="H884" s="256">
        <v>276.44200000000001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1599</v>
      </c>
      <c r="G885" s="252"/>
      <c r="H885" s="256">
        <v>237.012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3" customFormat="1">
      <c r="A886" s="13"/>
      <c r="B886" s="263"/>
      <c r="C886" s="264"/>
      <c r="D886" s="253" t="s">
        <v>241</v>
      </c>
      <c r="E886" s="265" t="s">
        <v>1</v>
      </c>
      <c r="F886" s="266" t="s">
        <v>243</v>
      </c>
      <c r="G886" s="264"/>
      <c r="H886" s="267">
        <v>513.45399999999995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3" t="s">
        <v>241</v>
      </c>
      <c r="AU886" s="273" t="s">
        <v>87</v>
      </c>
      <c r="AV886" s="13" t="s">
        <v>240</v>
      </c>
      <c r="AW886" s="13" t="s">
        <v>36</v>
      </c>
      <c r="AX886" s="13" t="s">
        <v>87</v>
      </c>
      <c r="AY886" s="273" t="s">
        <v>235</v>
      </c>
    </row>
    <row r="887" s="2" customFormat="1" ht="16.5" customHeight="1">
      <c r="A887" s="38"/>
      <c r="B887" s="39"/>
      <c r="C887" s="237" t="s">
        <v>639</v>
      </c>
      <c r="D887" s="237" t="s">
        <v>236</v>
      </c>
      <c r="E887" s="238" t="s">
        <v>968</v>
      </c>
      <c r="F887" s="239" t="s">
        <v>969</v>
      </c>
      <c r="G887" s="240" t="s">
        <v>265</v>
      </c>
      <c r="H887" s="241">
        <v>513.45399999999995</v>
      </c>
      <c r="I887" s="242"/>
      <c r="J887" s="243">
        <f>ROUND(I887*H887,2)</f>
        <v>0</v>
      </c>
      <c r="K887" s="244"/>
      <c r="L887" s="44"/>
      <c r="M887" s="245" t="s">
        <v>1</v>
      </c>
      <c r="N887" s="246" t="s">
        <v>45</v>
      </c>
      <c r="O887" s="91"/>
      <c r="P887" s="247">
        <f>O887*H887</f>
        <v>0</v>
      </c>
      <c r="Q887" s="247">
        <v>0.0015</v>
      </c>
      <c r="R887" s="247">
        <f>Q887*H887</f>
        <v>0.77018099999999989</v>
      </c>
      <c r="S887" s="247">
        <v>0</v>
      </c>
      <c r="T887" s="248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49" t="s">
        <v>280</v>
      </c>
      <c r="AT887" s="249" t="s">
        <v>236</v>
      </c>
      <c r="AU887" s="249" t="s">
        <v>87</v>
      </c>
      <c r="AY887" s="17" t="s">
        <v>235</v>
      </c>
      <c r="BE887" s="250">
        <f>IF(N887="základní",J887,0)</f>
        <v>0</v>
      </c>
      <c r="BF887" s="250">
        <f>IF(N887="snížená",J887,0)</f>
        <v>0</v>
      </c>
      <c r="BG887" s="250">
        <f>IF(N887="zákl. přenesená",J887,0)</f>
        <v>0</v>
      </c>
      <c r="BH887" s="250">
        <f>IF(N887="sníž. přenesená",J887,0)</f>
        <v>0</v>
      </c>
      <c r="BI887" s="250">
        <f>IF(N887="nulová",J887,0)</f>
        <v>0</v>
      </c>
      <c r="BJ887" s="17" t="s">
        <v>87</v>
      </c>
      <c r="BK887" s="250">
        <f>ROUND(I887*H887,2)</f>
        <v>0</v>
      </c>
      <c r="BL887" s="17" t="s">
        <v>280</v>
      </c>
      <c r="BM887" s="249" t="s">
        <v>1010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1598</v>
      </c>
      <c r="G888" s="252"/>
      <c r="H888" s="256">
        <v>276.44200000000001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1599</v>
      </c>
      <c r="G889" s="252"/>
      <c r="H889" s="256">
        <v>237.012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3" customFormat="1">
      <c r="A890" s="13"/>
      <c r="B890" s="263"/>
      <c r="C890" s="264"/>
      <c r="D890" s="253" t="s">
        <v>241</v>
      </c>
      <c r="E890" s="265" t="s">
        <v>1</v>
      </c>
      <c r="F890" s="266" t="s">
        <v>243</v>
      </c>
      <c r="G890" s="264"/>
      <c r="H890" s="267">
        <v>513.45399999999995</v>
      </c>
      <c r="I890" s="268"/>
      <c r="J890" s="264"/>
      <c r="K890" s="264"/>
      <c r="L890" s="269"/>
      <c r="M890" s="270"/>
      <c r="N890" s="271"/>
      <c r="O890" s="271"/>
      <c r="P890" s="271"/>
      <c r="Q890" s="271"/>
      <c r="R890" s="271"/>
      <c r="S890" s="271"/>
      <c r="T890" s="27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3" t="s">
        <v>241</v>
      </c>
      <c r="AU890" s="273" t="s">
        <v>87</v>
      </c>
      <c r="AV890" s="13" t="s">
        <v>240</v>
      </c>
      <c r="AW890" s="13" t="s">
        <v>36</v>
      </c>
      <c r="AX890" s="13" t="s">
        <v>87</v>
      </c>
      <c r="AY890" s="273" t="s">
        <v>235</v>
      </c>
    </row>
    <row r="891" s="11" customFormat="1" ht="25.92" customHeight="1">
      <c r="A891" s="11"/>
      <c r="B891" s="223"/>
      <c r="C891" s="224"/>
      <c r="D891" s="225" t="s">
        <v>79</v>
      </c>
      <c r="E891" s="226" t="s">
        <v>549</v>
      </c>
      <c r="F891" s="226" t="s">
        <v>971</v>
      </c>
      <c r="G891" s="224"/>
      <c r="H891" s="224"/>
      <c r="I891" s="227"/>
      <c r="J891" s="228">
        <f>BK891</f>
        <v>0</v>
      </c>
      <c r="K891" s="224"/>
      <c r="L891" s="229"/>
      <c r="M891" s="230"/>
      <c r="N891" s="231"/>
      <c r="O891" s="231"/>
      <c r="P891" s="232">
        <f>SUM(P892:P903)</f>
        <v>0</v>
      </c>
      <c r="Q891" s="231"/>
      <c r="R891" s="232">
        <f>SUM(R892:R903)</f>
        <v>0.91820119999999994</v>
      </c>
      <c r="S891" s="231"/>
      <c r="T891" s="233">
        <f>SUM(T892:T903)</f>
        <v>0</v>
      </c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R891" s="234" t="s">
        <v>87</v>
      </c>
      <c r="AT891" s="235" t="s">
        <v>79</v>
      </c>
      <c r="AU891" s="235" t="s">
        <v>80</v>
      </c>
      <c r="AY891" s="234" t="s">
        <v>235</v>
      </c>
      <c r="BK891" s="236">
        <f>SUM(BK892:BK903)</f>
        <v>0</v>
      </c>
    </row>
    <row r="892" s="2" customFormat="1" ht="16.5" customHeight="1">
      <c r="A892" s="38"/>
      <c r="B892" s="39"/>
      <c r="C892" s="237" t="s">
        <v>1011</v>
      </c>
      <c r="D892" s="237" t="s">
        <v>236</v>
      </c>
      <c r="E892" s="238" t="s">
        <v>973</v>
      </c>
      <c r="F892" s="239" t="s">
        <v>974</v>
      </c>
      <c r="G892" s="240" t="s">
        <v>265</v>
      </c>
      <c r="H892" s="241">
        <v>581.13999999999999</v>
      </c>
      <c r="I892" s="242"/>
      <c r="J892" s="243">
        <f>ROUND(I892*H892,2)</f>
        <v>0</v>
      </c>
      <c r="K892" s="244"/>
      <c r="L892" s="44"/>
      <c r="M892" s="245" t="s">
        <v>1</v>
      </c>
      <c r="N892" s="246" t="s">
        <v>45</v>
      </c>
      <c r="O892" s="91"/>
      <c r="P892" s="247">
        <f>O892*H892</f>
        <v>0</v>
      </c>
      <c r="Q892" s="247">
        <v>0.00158</v>
      </c>
      <c r="R892" s="247">
        <f>Q892*H892</f>
        <v>0.91820119999999994</v>
      </c>
      <c r="S892" s="247">
        <v>0</v>
      </c>
      <c r="T892" s="248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49" t="s">
        <v>240</v>
      </c>
      <c r="AT892" s="249" t="s">
        <v>236</v>
      </c>
      <c r="AU892" s="249" t="s">
        <v>87</v>
      </c>
      <c r="AY892" s="17" t="s">
        <v>235</v>
      </c>
      <c r="BE892" s="250">
        <f>IF(N892="základní",J892,0)</f>
        <v>0</v>
      </c>
      <c r="BF892" s="250">
        <f>IF(N892="snížená",J892,0)</f>
        <v>0</v>
      </c>
      <c r="BG892" s="250">
        <f>IF(N892="zákl. přenesená",J892,0)</f>
        <v>0</v>
      </c>
      <c r="BH892" s="250">
        <f>IF(N892="sníž. přenesená",J892,0)</f>
        <v>0</v>
      </c>
      <c r="BI892" s="250">
        <f>IF(N892="nulová",J892,0)</f>
        <v>0</v>
      </c>
      <c r="BJ892" s="17" t="s">
        <v>87</v>
      </c>
      <c r="BK892" s="250">
        <f>ROUND(I892*H892,2)</f>
        <v>0</v>
      </c>
      <c r="BL892" s="17" t="s">
        <v>240</v>
      </c>
      <c r="BM892" s="249" t="s">
        <v>1014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1600</v>
      </c>
      <c r="G893" s="252"/>
      <c r="H893" s="256">
        <v>581.13999999999999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3" customFormat="1">
      <c r="A894" s="13"/>
      <c r="B894" s="263"/>
      <c r="C894" s="264"/>
      <c r="D894" s="253" t="s">
        <v>241</v>
      </c>
      <c r="E894" s="265" t="s">
        <v>1</v>
      </c>
      <c r="F894" s="266" t="s">
        <v>243</v>
      </c>
      <c r="G894" s="264"/>
      <c r="H894" s="267">
        <v>581.13999999999999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3" t="s">
        <v>241</v>
      </c>
      <c r="AU894" s="273" t="s">
        <v>87</v>
      </c>
      <c r="AV894" s="13" t="s">
        <v>240</v>
      </c>
      <c r="AW894" s="13" t="s">
        <v>36</v>
      </c>
      <c r="AX894" s="13" t="s">
        <v>87</v>
      </c>
      <c r="AY894" s="273" t="s">
        <v>235</v>
      </c>
    </row>
    <row r="895" s="2" customFormat="1" ht="16.5" customHeight="1">
      <c r="A895" s="38"/>
      <c r="B895" s="39"/>
      <c r="C895" s="237" t="s">
        <v>642</v>
      </c>
      <c r="D895" s="237" t="s">
        <v>236</v>
      </c>
      <c r="E895" s="238" t="s">
        <v>1601</v>
      </c>
      <c r="F895" s="239" t="s">
        <v>1602</v>
      </c>
      <c r="G895" s="240" t="s">
        <v>239</v>
      </c>
      <c r="H895" s="241">
        <v>1</v>
      </c>
      <c r="I895" s="242"/>
      <c r="J895" s="243">
        <f>ROUND(I895*H895,2)</f>
        <v>0</v>
      </c>
      <c r="K895" s="244"/>
      <c r="L895" s="44"/>
      <c r="M895" s="245" t="s">
        <v>1</v>
      </c>
      <c r="N895" s="246" t="s">
        <v>45</v>
      </c>
      <c r="O895" s="91"/>
      <c r="P895" s="247">
        <f>O895*H895</f>
        <v>0</v>
      </c>
      <c r="Q895" s="247">
        <v>0</v>
      </c>
      <c r="R895" s="247">
        <f>Q895*H895</f>
        <v>0</v>
      </c>
      <c r="S895" s="247">
        <v>0</v>
      </c>
      <c r="T895" s="248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9" t="s">
        <v>240</v>
      </c>
      <c r="AT895" s="249" t="s">
        <v>236</v>
      </c>
      <c r="AU895" s="249" t="s">
        <v>87</v>
      </c>
      <c r="AY895" s="17" t="s">
        <v>235</v>
      </c>
      <c r="BE895" s="250">
        <f>IF(N895="základní",J895,0)</f>
        <v>0</v>
      </c>
      <c r="BF895" s="250">
        <f>IF(N895="snížená",J895,0)</f>
        <v>0</v>
      </c>
      <c r="BG895" s="250">
        <f>IF(N895="zákl. přenesená",J895,0)</f>
        <v>0</v>
      </c>
      <c r="BH895" s="250">
        <f>IF(N895="sníž. přenesená",J895,0)</f>
        <v>0</v>
      </c>
      <c r="BI895" s="250">
        <f>IF(N895="nulová",J895,0)</f>
        <v>0</v>
      </c>
      <c r="BJ895" s="17" t="s">
        <v>87</v>
      </c>
      <c r="BK895" s="250">
        <f>ROUND(I895*H895,2)</f>
        <v>0</v>
      </c>
      <c r="BL895" s="17" t="s">
        <v>240</v>
      </c>
      <c r="BM895" s="249" t="s">
        <v>1017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87</v>
      </c>
      <c r="G896" s="252"/>
      <c r="H896" s="256">
        <v>1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3" customFormat="1">
      <c r="A897" s="13"/>
      <c r="B897" s="263"/>
      <c r="C897" s="264"/>
      <c r="D897" s="253" t="s">
        <v>241</v>
      </c>
      <c r="E897" s="265" t="s">
        <v>1</v>
      </c>
      <c r="F897" s="266" t="s">
        <v>243</v>
      </c>
      <c r="G897" s="264"/>
      <c r="H897" s="267">
        <v>1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73" t="s">
        <v>241</v>
      </c>
      <c r="AU897" s="273" t="s">
        <v>87</v>
      </c>
      <c r="AV897" s="13" t="s">
        <v>240</v>
      </c>
      <c r="AW897" s="13" t="s">
        <v>36</v>
      </c>
      <c r="AX897" s="13" t="s">
        <v>87</v>
      </c>
      <c r="AY897" s="273" t="s">
        <v>235</v>
      </c>
    </row>
    <row r="898" s="2" customFormat="1" ht="16.5" customHeight="1">
      <c r="A898" s="38"/>
      <c r="B898" s="39"/>
      <c r="C898" s="237" t="s">
        <v>1018</v>
      </c>
      <c r="D898" s="237" t="s">
        <v>236</v>
      </c>
      <c r="E898" s="238" t="s">
        <v>1603</v>
      </c>
      <c r="F898" s="239" t="s">
        <v>1604</v>
      </c>
      <c r="G898" s="240" t="s">
        <v>1605</v>
      </c>
      <c r="H898" s="241">
        <v>180</v>
      </c>
      <c r="I898" s="242"/>
      <c r="J898" s="243">
        <f>ROUND(I898*H898,2)</f>
        <v>0</v>
      </c>
      <c r="K898" s="244"/>
      <c r="L898" s="44"/>
      <c r="M898" s="245" t="s">
        <v>1</v>
      </c>
      <c r="N898" s="246" t="s">
        <v>45</v>
      </c>
      <c r="O898" s="91"/>
      <c r="P898" s="247">
        <f>O898*H898</f>
        <v>0</v>
      </c>
      <c r="Q898" s="247">
        <v>0</v>
      </c>
      <c r="R898" s="247">
        <f>Q898*H898</f>
        <v>0</v>
      </c>
      <c r="S898" s="247">
        <v>0</v>
      </c>
      <c r="T898" s="248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49" t="s">
        <v>240</v>
      </c>
      <c r="AT898" s="249" t="s">
        <v>236</v>
      </c>
      <c r="AU898" s="249" t="s">
        <v>87</v>
      </c>
      <c r="AY898" s="17" t="s">
        <v>235</v>
      </c>
      <c r="BE898" s="250">
        <f>IF(N898="základní",J898,0)</f>
        <v>0</v>
      </c>
      <c r="BF898" s="250">
        <f>IF(N898="snížená",J898,0)</f>
        <v>0</v>
      </c>
      <c r="BG898" s="250">
        <f>IF(N898="zákl. přenesená",J898,0)</f>
        <v>0</v>
      </c>
      <c r="BH898" s="250">
        <f>IF(N898="sníž. přenesená",J898,0)</f>
        <v>0</v>
      </c>
      <c r="BI898" s="250">
        <f>IF(N898="nulová",J898,0)</f>
        <v>0</v>
      </c>
      <c r="BJ898" s="17" t="s">
        <v>87</v>
      </c>
      <c r="BK898" s="250">
        <f>ROUND(I898*H898,2)</f>
        <v>0</v>
      </c>
      <c r="BL898" s="17" t="s">
        <v>240</v>
      </c>
      <c r="BM898" s="249" t="s">
        <v>1021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783</v>
      </c>
      <c r="G899" s="252"/>
      <c r="H899" s="256">
        <v>180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3" customFormat="1">
      <c r="A900" s="13"/>
      <c r="B900" s="263"/>
      <c r="C900" s="264"/>
      <c r="D900" s="253" t="s">
        <v>241</v>
      </c>
      <c r="E900" s="265" t="s">
        <v>1</v>
      </c>
      <c r="F900" s="266" t="s">
        <v>243</v>
      </c>
      <c r="G900" s="264"/>
      <c r="H900" s="267">
        <v>180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3" t="s">
        <v>241</v>
      </c>
      <c r="AU900" s="273" t="s">
        <v>87</v>
      </c>
      <c r="AV900" s="13" t="s">
        <v>240</v>
      </c>
      <c r="AW900" s="13" t="s">
        <v>36</v>
      </c>
      <c r="AX900" s="13" t="s">
        <v>87</v>
      </c>
      <c r="AY900" s="273" t="s">
        <v>235</v>
      </c>
    </row>
    <row r="901" s="2" customFormat="1" ht="16.5" customHeight="1">
      <c r="A901" s="38"/>
      <c r="B901" s="39"/>
      <c r="C901" s="237" t="s">
        <v>648</v>
      </c>
      <c r="D901" s="237" t="s">
        <v>236</v>
      </c>
      <c r="E901" s="238" t="s">
        <v>1606</v>
      </c>
      <c r="F901" s="239" t="s">
        <v>1607</v>
      </c>
      <c r="G901" s="240" t="s">
        <v>239</v>
      </c>
      <c r="H901" s="241">
        <v>1</v>
      </c>
      <c r="I901" s="242"/>
      <c r="J901" s="243">
        <f>ROUND(I901*H901,2)</f>
        <v>0</v>
      </c>
      <c r="K901" s="244"/>
      <c r="L901" s="44"/>
      <c r="M901" s="245" t="s">
        <v>1</v>
      </c>
      <c r="N901" s="246" t="s">
        <v>45</v>
      </c>
      <c r="O901" s="91"/>
      <c r="P901" s="247">
        <f>O901*H901</f>
        <v>0</v>
      </c>
      <c r="Q901" s="247">
        <v>0</v>
      </c>
      <c r="R901" s="247">
        <f>Q901*H901</f>
        <v>0</v>
      </c>
      <c r="S901" s="247">
        <v>0</v>
      </c>
      <c r="T901" s="248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9" t="s">
        <v>240</v>
      </c>
      <c r="AT901" s="249" t="s">
        <v>236</v>
      </c>
      <c r="AU901" s="249" t="s">
        <v>87</v>
      </c>
      <c r="AY901" s="17" t="s">
        <v>235</v>
      </c>
      <c r="BE901" s="250">
        <f>IF(N901="základní",J901,0)</f>
        <v>0</v>
      </c>
      <c r="BF901" s="250">
        <f>IF(N901="snížená",J901,0)</f>
        <v>0</v>
      </c>
      <c r="BG901" s="250">
        <f>IF(N901="zákl. přenesená",J901,0)</f>
        <v>0</v>
      </c>
      <c r="BH901" s="250">
        <f>IF(N901="sníž. přenesená",J901,0)</f>
        <v>0</v>
      </c>
      <c r="BI901" s="250">
        <f>IF(N901="nulová",J901,0)</f>
        <v>0</v>
      </c>
      <c r="BJ901" s="17" t="s">
        <v>87</v>
      </c>
      <c r="BK901" s="250">
        <f>ROUND(I901*H901,2)</f>
        <v>0</v>
      </c>
      <c r="BL901" s="17" t="s">
        <v>240</v>
      </c>
      <c r="BM901" s="249" t="s">
        <v>1027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87</v>
      </c>
      <c r="G902" s="252"/>
      <c r="H902" s="256">
        <v>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3" customFormat="1">
      <c r="A903" s="13"/>
      <c r="B903" s="263"/>
      <c r="C903" s="264"/>
      <c r="D903" s="253" t="s">
        <v>241</v>
      </c>
      <c r="E903" s="265" t="s">
        <v>1</v>
      </c>
      <c r="F903" s="266" t="s">
        <v>243</v>
      </c>
      <c r="G903" s="264"/>
      <c r="H903" s="267">
        <v>1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3" t="s">
        <v>241</v>
      </c>
      <c r="AU903" s="273" t="s">
        <v>87</v>
      </c>
      <c r="AV903" s="13" t="s">
        <v>240</v>
      </c>
      <c r="AW903" s="13" t="s">
        <v>36</v>
      </c>
      <c r="AX903" s="13" t="s">
        <v>87</v>
      </c>
      <c r="AY903" s="273" t="s">
        <v>235</v>
      </c>
    </row>
    <row r="904" s="11" customFormat="1" ht="25.92" customHeight="1">
      <c r="A904" s="11"/>
      <c r="B904" s="223"/>
      <c r="C904" s="224"/>
      <c r="D904" s="225" t="s">
        <v>79</v>
      </c>
      <c r="E904" s="226" t="s">
        <v>794</v>
      </c>
      <c r="F904" s="226" t="s">
        <v>979</v>
      </c>
      <c r="G904" s="224"/>
      <c r="H904" s="224"/>
      <c r="I904" s="227"/>
      <c r="J904" s="228">
        <f>BK904</f>
        <v>0</v>
      </c>
      <c r="K904" s="224"/>
      <c r="L904" s="229"/>
      <c r="M904" s="230"/>
      <c r="N904" s="231"/>
      <c r="O904" s="231"/>
      <c r="P904" s="232">
        <f>SUM(P905:P930)</f>
        <v>0</v>
      </c>
      <c r="Q904" s="231"/>
      <c r="R904" s="232">
        <f>SUM(R905:R930)</f>
        <v>0.1097756</v>
      </c>
      <c r="S904" s="231"/>
      <c r="T904" s="233">
        <f>SUM(T905:T930)</f>
        <v>0</v>
      </c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R904" s="234" t="s">
        <v>87</v>
      </c>
      <c r="AT904" s="235" t="s">
        <v>79</v>
      </c>
      <c r="AU904" s="235" t="s">
        <v>80</v>
      </c>
      <c r="AY904" s="234" t="s">
        <v>235</v>
      </c>
      <c r="BK904" s="236">
        <f>SUM(BK905:BK930)</f>
        <v>0</v>
      </c>
    </row>
    <row r="905" s="2" customFormat="1" ht="16.5" customHeight="1">
      <c r="A905" s="38"/>
      <c r="B905" s="39"/>
      <c r="C905" s="237" t="s">
        <v>1036</v>
      </c>
      <c r="D905" s="237" t="s">
        <v>236</v>
      </c>
      <c r="E905" s="238" t="s">
        <v>980</v>
      </c>
      <c r="F905" s="239" t="s">
        <v>981</v>
      </c>
      <c r="G905" s="240" t="s">
        <v>265</v>
      </c>
      <c r="H905" s="241">
        <v>75.641000000000005</v>
      </c>
      <c r="I905" s="242"/>
      <c r="J905" s="243">
        <f>ROUND(I905*H905,2)</f>
        <v>0</v>
      </c>
      <c r="K905" s="244"/>
      <c r="L905" s="44"/>
      <c r="M905" s="245" t="s">
        <v>1</v>
      </c>
      <c r="N905" s="246" t="s">
        <v>45</v>
      </c>
      <c r="O905" s="91"/>
      <c r="P905" s="247">
        <f>O905*H905</f>
        <v>0</v>
      </c>
      <c r="Q905" s="247">
        <v>0</v>
      </c>
      <c r="R905" s="247">
        <f>Q905*H905</f>
        <v>0</v>
      </c>
      <c r="S905" s="247">
        <v>0</v>
      </c>
      <c r="T905" s="24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9" t="s">
        <v>240</v>
      </c>
      <c r="AT905" s="249" t="s">
        <v>236</v>
      </c>
      <c r="AU905" s="249" t="s">
        <v>87</v>
      </c>
      <c r="AY905" s="17" t="s">
        <v>235</v>
      </c>
      <c r="BE905" s="250">
        <f>IF(N905="základní",J905,0)</f>
        <v>0</v>
      </c>
      <c r="BF905" s="250">
        <f>IF(N905="snížená",J905,0)</f>
        <v>0</v>
      </c>
      <c r="BG905" s="250">
        <f>IF(N905="zákl. přenesená",J905,0)</f>
        <v>0</v>
      </c>
      <c r="BH905" s="250">
        <f>IF(N905="sníž. přenesená",J905,0)</f>
        <v>0</v>
      </c>
      <c r="BI905" s="250">
        <f>IF(N905="nulová",J905,0)</f>
        <v>0</v>
      </c>
      <c r="BJ905" s="17" t="s">
        <v>87</v>
      </c>
      <c r="BK905" s="250">
        <f>ROUND(I905*H905,2)</f>
        <v>0</v>
      </c>
      <c r="BL905" s="17" t="s">
        <v>240</v>
      </c>
      <c r="BM905" s="249" t="s">
        <v>1039</v>
      </c>
    </row>
    <row r="906" s="2" customFormat="1">
      <c r="A906" s="38"/>
      <c r="B906" s="39"/>
      <c r="C906" s="40"/>
      <c r="D906" s="253" t="s">
        <v>248</v>
      </c>
      <c r="E906" s="40"/>
      <c r="F906" s="274" t="s">
        <v>983</v>
      </c>
      <c r="G906" s="40"/>
      <c r="H906" s="40"/>
      <c r="I906" s="155"/>
      <c r="J906" s="40"/>
      <c r="K906" s="40"/>
      <c r="L906" s="44"/>
      <c r="M906" s="275"/>
      <c r="N906" s="276"/>
      <c r="O906" s="91"/>
      <c r="P906" s="91"/>
      <c r="Q906" s="91"/>
      <c r="R906" s="91"/>
      <c r="S906" s="91"/>
      <c r="T906" s="92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248</v>
      </c>
      <c r="AU906" s="17" t="s">
        <v>87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1608</v>
      </c>
      <c r="G907" s="252"/>
      <c r="H907" s="256">
        <v>75.641000000000005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75.641000000000005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652</v>
      </c>
      <c r="D909" s="237" t="s">
        <v>236</v>
      </c>
      <c r="E909" s="238" t="s">
        <v>986</v>
      </c>
      <c r="F909" s="239" t="s">
        <v>987</v>
      </c>
      <c r="G909" s="240" t="s">
        <v>265</v>
      </c>
      <c r="H909" s="241">
        <v>581.13999999999999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4.0000000000000003E-05</v>
      </c>
      <c r="R909" s="247">
        <f>Q909*H909</f>
        <v>0.023245600000000002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1044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1600</v>
      </c>
      <c r="G910" s="252"/>
      <c r="H910" s="256">
        <v>581.13999999999999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3" customFormat="1">
      <c r="A911" s="13"/>
      <c r="B911" s="263"/>
      <c r="C911" s="264"/>
      <c r="D911" s="253" t="s">
        <v>241</v>
      </c>
      <c r="E911" s="265" t="s">
        <v>1</v>
      </c>
      <c r="F911" s="266" t="s">
        <v>243</v>
      </c>
      <c r="G911" s="264"/>
      <c r="H911" s="267">
        <v>581.13999999999999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3" t="s">
        <v>241</v>
      </c>
      <c r="AU911" s="273" t="s">
        <v>87</v>
      </c>
      <c r="AV911" s="13" t="s">
        <v>240</v>
      </c>
      <c r="AW911" s="13" t="s">
        <v>36</v>
      </c>
      <c r="AX911" s="13" t="s">
        <v>87</v>
      </c>
      <c r="AY911" s="273" t="s">
        <v>235</v>
      </c>
    </row>
    <row r="912" s="2" customFormat="1" ht="16.5" customHeight="1">
      <c r="A912" s="38"/>
      <c r="B912" s="39"/>
      <c r="C912" s="237" t="s">
        <v>1049</v>
      </c>
      <c r="D912" s="237" t="s">
        <v>236</v>
      </c>
      <c r="E912" s="238" t="s">
        <v>989</v>
      </c>
      <c r="F912" s="239" t="s">
        <v>990</v>
      </c>
      <c r="G912" s="240" t="s">
        <v>671</v>
      </c>
      <c r="H912" s="241">
        <v>20</v>
      </c>
      <c r="I912" s="242"/>
      <c r="J912" s="243">
        <f>ROUND(I912*H912,2)</f>
        <v>0</v>
      </c>
      <c r="K912" s="244"/>
      <c r="L912" s="44"/>
      <c r="M912" s="245" t="s">
        <v>1</v>
      </c>
      <c r="N912" s="246" t="s">
        <v>45</v>
      </c>
      <c r="O912" s="91"/>
      <c r="P912" s="247">
        <f>O912*H912</f>
        <v>0</v>
      </c>
      <c r="Q912" s="247">
        <v>0</v>
      </c>
      <c r="R912" s="247">
        <f>Q912*H912</f>
        <v>0</v>
      </c>
      <c r="S912" s="247">
        <v>0</v>
      </c>
      <c r="T912" s="248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9" t="s">
        <v>240</v>
      </c>
      <c r="AT912" s="249" t="s">
        <v>236</v>
      </c>
      <c r="AU912" s="249" t="s">
        <v>87</v>
      </c>
      <c r="AY912" s="17" t="s">
        <v>235</v>
      </c>
      <c r="BE912" s="250">
        <f>IF(N912="základní",J912,0)</f>
        <v>0</v>
      </c>
      <c r="BF912" s="250">
        <f>IF(N912="snížená",J912,0)</f>
        <v>0</v>
      </c>
      <c r="BG912" s="250">
        <f>IF(N912="zákl. přenesená",J912,0)</f>
        <v>0</v>
      </c>
      <c r="BH912" s="250">
        <f>IF(N912="sníž. přenesená",J912,0)</f>
        <v>0</v>
      </c>
      <c r="BI912" s="250">
        <f>IF(N912="nulová",J912,0)</f>
        <v>0</v>
      </c>
      <c r="BJ912" s="17" t="s">
        <v>87</v>
      </c>
      <c r="BK912" s="250">
        <f>ROUND(I912*H912,2)</f>
        <v>0</v>
      </c>
      <c r="BL912" s="17" t="s">
        <v>240</v>
      </c>
      <c r="BM912" s="249" t="s">
        <v>1052</v>
      </c>
    </row>
    <row r="913" s="2" customFormat="1">
      <c r="A913" s="38"/>
      <c r="B913" s="39"/>
      <c r="C913" s="40"/>
      <c r="D913" s="253" t="s">
        <v>248</v>
      </c>
      <c r="E913" s="40"/>
      <c r="F913" s="274" t="s">
        <v>992</v>
      </c>
      <c r="G913" s="40"/>
      <c r="H913" s="40"/>
      <c r="I913" s="155"/>
      <c r="J913" s="40"/>
      <c r="K913" s="40"/>
      <c r="L913" s="44"/>
      <c r="M913" s="275"/>
      <c r="N913" s="276"/>
      <c r="O913" s="91"/>
      <c r="P913" s="91"/>
      <c r="Q913" s="91"/>
      <c r="R913" s="91"/>
      <c r="S913" s="91"/>
      <c r="T913" s="92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7" t="s">
        <v>248</v>
      </c>
      <c r="AU913" s="17" t="s">
        <v>87</v>
      </c>
    </row>
    <row r="914" s="12" customFormat="1">
      <c r="A914" s="12"/>
      <c r="B914" s="251"/>
      <c r="C914" s="252"/>
      <c r="D914" s="253" t="s">
        <v>241</v>
      </c>
      <c r="E914" s="254" t="s">
        <v>1</v>
      </c>
      <c r="F914" s="255" t="s">
        <v>1609</v>
      </c>
      <c r="G914" s="252"/>
      <c r="H914" s="256">
        <v>20</v>
      </c>
      <c r="I914" s="257"/>
      <c r="J914" s="252"/>
      <c r="K914" s="252"/>
      <c r="L914" s="258"/>
      <c r="M914" s="259"/>
      <c r="N914" s="260"/>
      <c r="O914" s="260"/>
      <c r="P914" s="260"/>
      <c r="Q914" s="260"/>
      <c r="R914" s="260"/>
      <c r="S914" s="260"/>
      <c r="T914" s="261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T914" s="262" t="s">
        <v>241</v>
      </c>
      <c r="AU914" s="262" t="s">
        <v>87</v>
      </c>
      <c r="AV914" s="12" t="s">
        <v>89</v>
      </c>
      <c r="AW914" s="12" t="s">
        <v>36</v>
      </c>
      <c r="AX914" s="12" t="s">
        <v>80</v>
      </c>
      <c r="AY914" s="262" t="s">
        <v>235</v>
      </c>
    </row>
    <row r="915" s="13" customFormat="1">
      <c r="A915" s="13"/>
      <c r="B915" s="263"/>
      <c r="C915" s="264"/>
      <c r="D915" s="253" t="s">
        <v>241</v>
      </c>
      <c r="E915" s="265" t="s">
        <v>1</v>
      </c>
      <c r="F915" s="266" t="s">
        <v>243</v>
      </c>
      <c r="G915" s="264"/>
      <c r="H915" s="267">
        <v>20</v>
      </c>
      <c r="I915" s="268"/>
      <c r="J915" s="264"/>
      <c r="K915" s="264"/>
      <c r="L915" s="269"/>
      <c r="M915" s="270"/>
      <c r="N915" s="271"/>
      <c r="O915" s="271"/>
      <c r="P915" s="271"/>
      <c r="Q915" s="271"/>
      <c r="R915" s="271"/>
      <c r="S915" s="271"/>
      <c r="T915" s="27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73" t="s">
        <v>241</v>
      </c>
      <c r="AU915" s="273" t="s">
        <v>87</v>
      </c>
      <c r="AV915" s="13" t="s">
        <v>240</v>
      </c>
      <c r="AW915" s="13" t="s">
        <v>36</v>
      </c>
      <c r="AX915" s="13" t="s">
        <v>87</v>
      </c>
      <c r="AY915" s="273" t="s">
        <v>235</v>
      </c>
    </row>
    <row r="916" s="2" customFormat="1" ht="16.5" customHeight="1">
      <c r="A916" s="38"/>
      <c r="B916" s="39"/>
      <c r="C916" s="237" t="s">
        <v>657</v>
      </c>
      <c r="D916" s="237" t="s">
        <v>236</v>
      </c>
      <c r="E916" s="238" t="s">
        <v>1004</v>
      </c>
      <c r="F916" s="239" t="s">
        <v>1005</v>
      </c>
      <c r="G916" s="240" t="s">
        <v>239</v>
      </c>
      <c r="H916" s="241">
        <v>3</v>
      </c>
      <c r="I916" s="242"/>
      <c r="J916" s="243">
        <f>ROUND(I916*H916,2)</f>
        <v>0</v>
      </c>
      <c r="K916" s="244"/>
      <c r="L916" s="44"/>
      <c r="M916" s="245" t="s">
        <v>1</v>
      </c>
      <c r="N916" s="246" t="s">
        <v>45</v>
      </c>
      <c r="O916" s="91"/>
      <c r="P916" s="247">
        <f>O916*H916</f>
        <v>0</v>
      </c>
      <c r="Q916" s="247">
        <v>1.0000000000000001E-05</v>
      </c>
      <c r="R916" s="247">
        <f>Q916*H916</f>
        <v>3.0000000000000004E-05</v>
      </c>
      <c r="S916" s="247">
        <v>0</v>
      </c>
      <c r="T916" s="248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49" t="s">
        <v>240</v>
      </c>
      <c r="AT916" s="249" t="s">
        <v>236</v>
      </c>
      <c r="AU916" s="249" t="s">
        <v>87</v>
      </c>
      <c r="AY916" s="17" t="s">
        <v>235</v>
      </c>
      <c r="BE916" s="250">
        <f>IF(N916="základní",J916,0)</f>
        <v>0</v>
      </c>
      <c r="BF916" s="250">
        <f>IF(N916="snížená",J916,0)</f>
        <v>0</v>
      </c>
      <c r="BG916" s="250">
        <f>IF(N916="zákl. přenesená",J916,0)</f>
        <v>0</v>
      </c>
      <c r="BH916" s="250">
        <f>IF(N916="sníž. přenesená",J916,0)</f>
        <v>0</v>
      </c>
      <c r="BI916" s="250">
        <f>IF(N916="nulová",J916,0)</f>
        <v>0</v>
      </c>
      <c r="BJ916" s="17" t="s">
        <v>87</v>
      </c>
      <c r="BK916" s="250">
        <f>ROUND(I916*H916,2)</f>
        <v>0</v>
      </c>
      <c r="BL916" s="17" t="s">
        <v>240</v>
      </c>
      <c r="BM916" s="249" t="s">
        <v>1056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1610</v>
      </c>
      <c r="G917" s="252"/>
      <c r="H917" s="256">
        <v>3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3" customFormat="1">
      <c r="A918" s="13"/>
      <c r="B918" s="263"/>
      <c r="C918" s="264"/>
      <c r="D918" s="253" t="s">
        <v>241</v>
      </c>
      <c r="E918" s="265" t="s">
        <v>1</v>
      </c>
      <c r="F918" s="266" t="s">
        <v>243</v>
      </c>
      <c r="G918" s="264"/>
      <c r="H918" s="267">
        <v>3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73" t="s">
        <v>241</v>
      </c>
      <c r="AU918" s="273" t="s">
        <v>87</v>
      </c>
      <c r="AV918" s="13" t="s">
        <v>240</v>
      </c>
      <c r="AW918" s="13" t="s">
        <v>36</v>
      </c>
      <c r="AX918" s="13" t="s">
        <v>87</v>
      </c>
      <c r="AY918" s="273" t="s">
        <v>235</v>
      </c>
    </row>
    <row r="919" s="2" customFormat="1" ht="16.5" customHeight="1">
      <c r="A919" s="38"/>
      <c r="B919" s="39"/>
      <c r="C919" s="237" t="s">
        <v>1064</v>
      </c>
      <c r="D919" s="237" t="s">
        <v>236</v>
      </c>
      <c r="E919" s="238" t="s">
        <v>1012</v>
      </c>
      <c r="F919" s="239" t="s">
        <v>1013</v>
      </c>
      <c r="G919" s="240" t="s">
        <v>239</v>
      </c>
      <c r="H919" s="241">
        <v>3</v>
      </c>
      <c r="I919" s="242"/>
      <c r="J919" s="243">
        <f>ROUND(I919*H919,2)</f>
        <v>0</v>
      </c>
      <c r="K919" s="244"/>
      <c r="L919" s="44"/>
      <c r="M919" s="245" t="s">
        <v>1</v>
      </c>
      <c r="N919" s="246" t="s">
        <v>45</v>
      </c>
      <c r="O919" s="91"/>
      <c r="P919" s="247">
        <f>O919*H919</f>
        <v>0</v>
      </c>
      <c r="Q919" s="247">
        <v>0</v>
      </c>
      <c r="R919" s="247">
        <f>Q919*H919</f>
        <v>0</v>
      </c>
      <c r="S919" s="247">
        <v>0</v>
      </c>
      <c r="T919" s="24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49" t="s">
        <v>240</v>
      </c>
      <c r="AT919" s="249" t="s">
        <v>236</v>
      </c>
      <c r="AU919" s="249" t="s">
        <v>87</v>
      </c>
      <c r="AY919" s="17" t="s">
        <v>235</v>
      </c>
      <c r="BE919" s="250">
        <f>IF(N919="základní",J919,0)</f>
        <v>0</v>
      </c>
      <c r="BF919" s="250">
        <f>IF(N919="snížená",J919,0)</f>
        <v>0</v>
      </c>
      <c r="BG919" s="250">
        <f>IF(N919="zákl. přenesená",J919,0)</f>
        <v>0</v>
      </c>
      <c r="BH919" s="250">
        <f>IF(N919="sníž. přenesená",J919,0)</f>
        <v>0</v>
      </c>
      <c r="BI919" s="250">
        <f>IF(N919="nulová",J919,0)</f>
        <v>0</v>
      </c>
      <c r="BJ919" s="17" t="s">
        <v>87</v>
      </c>
      <c r="BK919" s="250">
        <f>ROUND(I919*H919,2)</f>
        <v>0</v>
      </c>
      <c r="BL919" s="17" t="s">
        <v>240</v>
      </c>
      <c r="BM919" s="249" t="s">
        <v>1067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1610</v>
      </c>
      <c r="G920" s="252"/>
      <c r="H920" s="256">
        <v>3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3" customFormat="1">
      <c r="A921" s="13"/>
      <c r="B921" s="263"/>
      <c r="C921" s="264"/>
      <c r="D921" s="253" t="s">
        <v>241</v>
      </c>
      <c r="E921" s="265" t="s">
        <v>1</v>
      </c>
      <c r="F921" s="266" t="s">
        <v>243</v>
      </c>
      <c r="G921" s="264"/>
      <c r="H921" s="267">
        <v>3</v>
      </c>
      <c r="I921" s="268"/>
      <c r="J921" s="264"/>
      <c r="K921" s="264"/>
      <c r="L921" s="269"/>
      <c r="M921" s="270"/>
      <c r="N921" s="271"/>
      <c r="O921" s="271"/>
      <c r="P921" s="271"/>
      <c r="Q921" s="271"/>
      <c r="R921" s="271"/>
      <c r="S921" s="271"/>
      <c r="T921" s="27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73" t="s">
        <v>241</v>
      </c>
      <c r="AU921" s="273" t="s">
        <v>87</v>
      </c>
      <c r="AV921" s="13" t="s">
        <v>240</v>
      </c>
      <c r="AW921" s="13" t="s">
        <v>36</v>
      </c>
      <c r="AX921" s="13" t="s">
        <v>87</v>
      </c>
      <c r="AY921" s="273" t="s">
        <v>235</v>
      </c>
    </row>
    <row r="922" s="2" customFormat="1" ht="16.5" customHeight="1">
      <c r="A922" s="38"/>
      <c r="B922" s="39"/>
      <c r="C922" s="237" t="s">
        <v>662</v>
      </c>
      <c r="D922" s="237" t="s">
        <v>236</v>
      </c>
      <c r="E922" s="238" t="s">
        <v>1015</v>
      </c>
      <c r="F922" s="239" t="s">
        <v>1016</v>
      </c>
      <c r="G922" s="240" t="s">
        <v>239</v>
      </c>
      <c r="H922" s="241">
        <v>1</v>
      </c>
      <c r="I922" s="242"/>
      <c r="J922" s="243">
        <f>ROUND(I922*H922,2)</f>
        <v>0</v>
      </c>
      <c r="K922" s="244"/>
      <c r="L922" s="44"/>
      <c r="M922" s="245" t="s">
        <v>1</v>
      </c>
      <c r="N922" s="246" t="s">
        <v>45</v>
      </c>
      <c r="O922" s="91"/>
      <c r="P922" s="247">
        <f>O922*H922</f>
        <v>0</v>
      </c>
      <c r="Q922" s="247">
        <v>0</v>
      </c>
      <c r="R922" s="247">
        <f>Q922*H922</f>
        <v>0</v>
      </c>
      <c r="S922" s="247">
        <v>0</v>
      </c>
      <c r="T922" s="248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9" t="s">
        <v>240</v>
      </c>
      <c r="AT922" s="249" t="s">
        <v>236</v>
      </c>
      <c r="AU922" s="249" t="s">
        <v>87</v>
      </c>
      <c r="AY922" s="17" t="s">
        <v>235</v>
      </c>
      <c r="BE922" s="250">
        <f>IF(N922="základní",J922,0)</f>
        <v>0</v>
      </c>
      <c r="BF922" s="250">
        <f>IF(N922="snížená",J922,0)</f>
        <v>0</v>
      </c>
      <c r="BG922" s="250">
        <f>IF(N922="zákl. přenesená",J922,0)</f>
        <v>0</v>
      </c>
      <c r="BH922" s="250">
        <f>IF(N922="sníž. přenesená",J922,0)</f>
        <v>0</v>
      </c>
      <c r="BI922" s="250">
        <f>IF(N922="nulová",J922,0)</f>
        <v>0</v>
      </c>
      <c r="BJ922" s="17" t="s">
        <v>87</v>
      </c>
      <c r="BK922" s="250">
        <f>ROUND(I922*H922,2)</f>
        <v>0</v>
      </c>
      <c r="BL922" s="17" t="s">
        <v>240</v>
      </c>
      <c r="BM922" s="249" t="s">
        <v>1071</v>
      </c>
    </row>
    <row r="923" s="12" customFormat="1">
      <c r="A923" s="12"/>
      <c r="B923" s="251"/>
      <c r="C923" s="252"/>
      <c r="D923" s="253" t="s">
        <v>241</v>
      </c>
      <c r="E923" s="254" t="s">
        <v>1</v>
      </c>
      <c r="F923" s="255" t="s">
        <v>87</v>
      </c>
      <c r="G923" s="252"/>
      <c r="H923" s="256">
        <v>1</v>
      </c>
      <c r="I923" s="257"/>
      <c r="J923" s="252"/>
      <c r="K923" s="252"/>
      <c r="L923" s="258"/>
      <c r="M923" s="259"/>
      <c r="N923" s="260"/>
      <c r="O923" s="260"/>
      <c r="P923" s="260"/>
      <c r="Q923" s="260"/>
      <c r="R923" s="260"/>
      <c r="S923" s="260"/>
      <c r="T923" s="261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62" t="s">
        <v>241</v>
      </c>
      <c r="AU923" s="262" t="s">
        <v>87</v>
      </c>
      <c r="AV923" s="12" t="s">
        <v>89</v>
      </c>
      <c r="AW923" s="12" t="s">
        <v>36</v>
      </c>
      <c r="AX923" s="12" t="s">
        <v>80</v>
      </c>
      <c r="AY923" s="262" t="s">
        <v>235</v>
      </c>
    </row>
    <row r="924" s="13" customFormat="1">
      <c r="A924" s="13"/>
      <c r="B924" s="263"/>
      <c r="C924" s="264"/>
      <c r="D924" s="253" t="s">
        <v>241</v>
      </c>
      <c r="E924" s="265" t="s">
        <v>1</v>
      </c>
      <c r="F924" s="266" t="s">
        <v>243</v>
      </c>
      <c r="G924" s="264"/>
      <c r="H924" s="267">
        <v>1</v>
      </c>
      <c r="I924" s="268"/>
      <c r="J924" s="264"/>
      <c r="K924" s="264"/>
      <c r="L924" s="269"/>
      <c r="M924" s="270"/>
      <c r="N924" s="271"/>
      <c r="O924" s="271"/>
      <c r="P924" s="271"/>
      <c r="Q924" s="271"/>
      <c r="R924" s="271"/>
      <c r="S924" s="271"/>
      <c r="T924" s="27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73" t="s">
        <v>241</v>
      </c>
      <c r="AU924" s="273" t="s">
        <v>87</v>
      </c>
      <c r="AV924" s="13" t="s">
        <v>240</v>
      </c>
      <c r="AW924" s="13" t="s">
        <v>36</v>
      </c>
      <c r="AX924" s="13" t="s">
        <v>87</v>
      </c>
      <c r="AY924" s="273" t="s">
        <v>235</v>
      </c>
    </row>
    <row r="925" s="2" customFormat="1" ht="16.5" customHeight="1">
      <c r="A925" s="38"/>
      <c r="B925" s="39"/>
      <c r="C925" s="237" t="s">
        <v>1075</v>
      </c>
      <c r="D925" s="237" t="s">
        <v>236</v>
      </c>
      <c r="E925" s="238" t="s">
        <v>1611</v>
      </c>
      <c r="F925" s="239" t="s">
        <v>1612</v>
      </c>
      <c r="G925" s="240" t="s">
        <v>1</v>
      </c>
      <c r="H925" s="241">
        <v>2</v>
      </c>
      <c r="I925" s="242"/>
      <c r="J925" s="243">
        <f>ROUND(I925*H925,2)</f>
        <v>0</v>
      </c>
      <c r="K925" s="244"/>
      <c r="L925" s="44"/>
      <c r="M925" s="245" t="s">
        <v>1</v>
      </c>
      <c r="N925" s="246" t="s">
        <v>45</v>
      </c>
      <c r="O925" s="91"/>
      <c r="P925" s="247">
        <f>O925*H925</f>
        <v>0</v>
      </c>
      <c r="Q925" s="247">
        <v>0.02</v>
      </c>
      <c r="R925" s="247">
        <f>Q925*H925</f>
        <v>0.040000000000000001</v>
      </c>
      <c r="S925" s="247">
        <v>0</v>
      </c>
      <c r="T925" s="248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49" t="s">
        <v>240</v>
      </c>
      <c r="AT925" s="249" t="s">
        <v>236</v>
      </c>
      <c r="AU925" s="249" t="s">
        <v>87</v>
      </c>
      <c r="AY925" s="17" t="s">
        <v>235</v>
      </c>
      <c r="BE925" s="250">
        <f>IF(N925="základní",J925,0)</f>
        <v>0</v>
      </c>
      <c r="BF925" s="250">
        <f>IF(N925="snížená",J925,0)</f>
        <v>0</v>
      </c>
      <c r="BG925" s="250">
        <f>IF(N925="zákl. přenesená",J925,0)</f>
        <v>0</v>
      </c>
      <c r="BH925" s="250">
        <f>IF(N925="sníž. přenesená",J925,0)</f>
        <v>0</v>
      </c>
      <c r="BI925" s="250">
        <f>IF(N925="nulová",J925,0)</f>
        <v>0</v>
      </c>
      <c r="BJ925" s="17" t="s">
        <v>87</v>
      </c>
      <c r="BK925" s="250">
        <f>ROUND(I925*H925,2)</f>
        <v>0</v>
      </c>
      <c r="BL925" s="17" t="s">
        <v>240</v>
      </c>
      <c r="BM925" s="249" t="s">
        <v>1078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1613</v>
      </c>
      <c r="G926" s="252"/>
      <c r="H926" s="256">
        <v>2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3" customFormat="1">
      <c r="A927" s="13"/>
      <c r="B927" s="263"/>
      <c r="C927" s="264"/>
      <c r="D927" s="253" t="s">
        <v>241</v>
      </c>
      <c r="E927" s="265" t="s">
        <v>1</v>
      </c>
      <c r="F927" s="266" t="s">
        <v>243</v>
      </c>
      <c r="G927" s="264"/>
      <c r="H927" s="267">
        <v>2</v>
      </c>
      <c r="I927" s="268"/>
      <c r="J927" s="264"/>
      <c r="K927" s="264"/>
      <c r="L927" s="269"/>
      <c r="M927" s="270"/>
      <c r="N927" s="271"/>
      <c r="O927" s="271"/>
      <c r="P927" s="271"/>
      <c r="Q927" s="271"/>
      <c r="R927" s="271"/>
      <c r="S927" s="271"/>
      <c r="T927" s="27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73" t="s">
        <v>241</v>
      </c>
      <c r="AU927" s="273" t="s">
        <v>87</v>
      </c>
      <c r="AV927" s="13" t="s">
        <v>240</v>
      </c>
      <c r="AW927" s="13" t="s">
        <v>36</v>
      </c>
      <c r="AX927" s="13" t="s">
        <v>87</v>
      </c>
      <c r="AY927" s="273" t="s">
        <v>235</v>
      </c>
    </row>
    <row r="928" s="2" customFormat="1" ht="16.5" customHeight="1">
      <c r="A928" s="38"/>
      <c r="B928" s="39"/>
      <c r="C928" s="237" t="s">
        <v>666</v>
      </c>
      <c r="D928" s="237" t="s">
        <v>236</v>
      </c>
      <c r="E928" s="238" t="s">
        <v>1008</v>
      </c>
      <c r="F928" s="239" t="s">
        <v>1009</v>
      </c>
      <c r="G928" s="240" t="s">
        <v>239</v>
      </c>
      <c r="H928" s="241">
        <v>3</v>
      </c>
      <c r="I928" s="242"/>
      <c r="J928" s="243">
        <f>ROUND(I928*H928,2)</f>
        <v>0</v>
      </c>
      <c r="K928" s="244"/>
      <c r="L928" s="44"/>
      <c r="M928" s="245" t="s">
        <v>1</v>
      </c>
      <c r="N928" s="246" t="s">
        <v>45</v>
      </c>
      <c r="O928" s="91"/>
      <c r="P928" s="247">
        <f>O928*H928</f>
        <v>0</v>
      </c>
      <c r="Q928" s="247">
        <v>0.0155</v>
      </c>
      <c r="R928" s="247">
        <f>Q928*H928</f>
        <v>0.0465</v>
      </c>
      <c r="S928" s="247">
        <v>0</v>
      </c>
      <c r="T928" s="248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49" t="s">
        <v>240</v>
      </c>
      <c r="AT928" s="249" t="s">
        <v>236</v>
      </c>
      <c r="AU928" s="249" t="s">
        <v>87</v>
      </c>
      <c r="AY928" s="17" t="s">
        <v>235</v>
      </c>
      <c r="BE928" s="250">
        <f>IF(N928="základní",J928,0)</f>
        <v>0</v>
      </c>
      <c r="BF928" s="250">
        <f>IF(N928="snížená",J928,0)</f>
        <v>0</v>
      </c>
      <c r="BG928" s="250">
        <f>IF(N928="zákl. přenesená",J928,0)</f>
        <v>0</v>
      </c>
      <c r="BH928" s="250">
        <f>IF(N928="sníž. přenesená",J928,0)</f>
        <v>0</v>
      </c>
      <c r="BI928" s="250">
        <f>IF(N928="nulová",J928,0)</f>
        <v>0</v>
      </c>
      <c r="BJ928" s="17" t="s">
        <v>87</v>
      </c>
      <c r="BK928" s="250">
        <f>ROUND(I928*H928,2)</f>
        <v>0</v>
      </c>
      <c r="BL928" s="17" t="s">
        <v>240</v>
      </c>
      <c r="BM928" s="249" t="s">
        <v>1084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1610</v>
      </c>
      <c r="G929" s="252"/>
      <c r="H929" s="256">
        <v>3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3" customFormat="1">
      <c r="A930" s="13"/>
      <c r="B930" s="263"/>
      <c r="C930" s="264"/>
      <c r="D930" s="253" t="s">
        <v>241</v>
      </c>
      <c r="E930" s="265" t="s">
        <v>1</v>
      </c>
      <c r="F930" s="266" t="s">
        <v>243</v>
      </c>
      <c r="G930" s="264"/>
      <c r="H930" s="267">
        <v>3</v>
      </c>
      <c r="I930" s="268"/>
      <c r="J930" s="264"/>
      <c r="K930" s="264"/>
      <c r="L930" s="269"/>
      <c r="M930" s="270"/>
      <c r="N930" s="271"/>
      <c r="O930" s="271"/>
      <c r="P930" s="271"/>
      <c r="Q930" s="271"/>
      <c r="R930" s="271"/>
      <c r="S930" s="271"/>
      <c r="T930" s="27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73" t="s">
        <v>241</v>
      </c>
      <c r="AU930" s="273" t="s">
        <v>87</v>
      </c>
      <c r="AV930" s="13" t="s">
        <v>240</v>
      </c>
      <c r="AW930" s="13" t="s">
        <v>36</v>
      </c>
      <c r="AX930" s="13" t="s">
        <v>87</v>
      </c>
      <c r="AY930" s="273" t="s">
        <v>235</v>
      </c>
    </row>
    <row r="931" s="11" customFormat="1" ht="25.92" customHeight="1">
      <c r="A931" s="11"/>
      <c r="B931" s="223"/>
      <c r="C931" s="224"/>
      <c r="D931" s="225" t="s">
        <v>79</v>
      </c>
      <c r="E931" s="226" t="s">
        <v>553</v>
      </c>
      <c r="F931" s="226" t="s">
        <v>1024</v>
      </c>
      <c r="G931" s="224"/>
      <c r="H931" s="224"/>
      <c r="I931" s="227"/>
      <c r="J931" s="228">
        <f>BK931</f>
        <v>0</v>
      </c>
      <c r="K931" s="224"/>
      <c r="L931" s="229"/>
      <c r="M931" s="230"/>
      <c r="N931" s="231"/>
      <c r="O931" s="231"/>
      <c r="P931" s="232">
        <f>SUM(P932:P1024)</f>
        <v>0</v>
      </c>
      <c r="Q931" s="231"/>
      <c r="R931" s="232">
        <f>SUM(R932:R1024)</f>
        <v>138.61981401</v>
      </c>
      <c r="S931" s="231"/>
      <c r="T931" s="233">
        <f>SUM(T932:T1024)</f>
        <v>0</v>
      </c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R931" s="234" t="s">
        <v>87</v>
      </c>
      <c r="AT931" s="235" t="s">
        <v>79</v>
      </c>
      <c r="AU931" s="235" t="s">
        <v>80</v>
      </c>
      <c r="AY931" s="234" t="s">
        <v>235</v>
      </c>
      <c r="BK931" s="236">
        <f>SUM(BK932:BK1024)</f>
        <v>0</v>
      </c>
    </row>
    <row r="932" s="2" customFormat="1" ht="16.5" customHeight="1">
      <c r="A932" s="38"/>
      <c r="B932" s="39"/>
      <c r="C932" s="237" t="s">
        <v>1086</v>
      </c>
      <c r="D932" s="237" t="s">
        <v>236</v>
      </c>
      <c r="E932" s="238" t="s">
        <v>1025</v>
      </c>
      <c r="F932" s="239" t="s">
        <v>1026</v>
      </c>
      <c r="G932" s="240" t="s">
        <v>265</v>
      </c>
      <c r="H932" s="241">
        <v>68.162999999999997</v>
      </c>
      <c r="I932" s="242"/>
      <c r="J932" s="243">
        <f>ROUND(I932*H932,2)</f>
        <v>0</v>
      </c>
      <c r="K932" s="244"/>
      <c r="L932" s="44"/>
      <c r="M932" s="245" t="s">
        <v>1</v>
      </c>
      <c r="N932" s="246" t="s">
        <v>45</v>
      </c>
      <c r="O932" s="91"/>
      <c r="P932" s="247">
        <f>O932*H932</f>
        <v>0</v>
      </c>
      <c r="Q932" s="247">
        <v>0.077170000000000002</v>
      </c>
      <c r="R932" s="247">
        <f>Q932*H932</f>
        <v>5.2601387099999997</v>
      </c>
      <c r="S932" s="247">
        <v>0</v>
      </c>
      <c r="T932" s="248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9" t="s">
        <v>240</v>
      </c>
      <c r="AT932" s="249" t="s">
        <v>236</v>
      </c>
      <c r="AU932" s="249" t="s">
        <v>87</v>
      </c>
      <c r="AY932" s="17" t="s">
        <v>235</v>
      </c>
      <c r="BE932" s="250">
        <f>IF(N932="základní",J932,0)</f>
        <v>0</v>
      </c>
      <c r="BF932" s="250">
        <f>IF(N932="snížená",J932,0)</f>
        <v>0</v>
      </c>
      <c r="BG932" s="250">
        <f>IF(N932="zákl. přenesená",J932,0)</f>
        <v>0</v>
      </c>
      <c r="BH932" s="250">
        <f>IF(N932="sníž. přenesená",J932,0)</f>
        <v>0</v>
      </c>
      <c r="BI932" s="250">
        <f>IF(N932="nulová",J932,0)</f>
        <v>0</v>
      </c>
      <c r="BJ932" s="17" t="s">
        <v>87</v>
      </c>
      <c r="BK932" s="250">
        <f>ROUND(I932*H932,2)</f>
        <v>0</v>
      </c>
      <c r="BL932" s="17" t="s">
        <v>240</v>
      </c>
      <c r="BM932" s="249" t="s">
        <v>1089</v>
      </c>
    </row>
    <row r="933" s="12" customFormat="1">
      <c r="A933" s="12"/>
      <c r="B933" s="251"/>
      <c r="C933" s="252"/>
      <c r="D933" s="253" t="s">
        <v>241</v>
      </c>
      <c r="E933" s="254" t="s">
        <v>1</v>
      </c>
      <c r="F933" s="255" t="s">
        <v>1614</v>
      </c>
      <c r="G933" s="252"/>
      <c r="H933" s="256">
        <v>3.3490000000000002</v>
      </c>
      <c r="I933" s="257"/>
      <c r="J933" s="252"/>
      <c r="K933" s="252"/>
      <c r="L933" s="258"/>
      <c r="M933" s="259"/>
      <c r="N933" s="260"/>
      <c r="O933" s="260"/>
      <c r="P933" s="260"/>
      <c r="Q933" s="260"/>
      <c r="R933" s="260"/>
      <c r="S933" s="260"/>
      <c r="T933" s="261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T933" s="262" t="s">
        <v>241</v>
      </c>
      <c r="AU933" s="262" t="s">
        <v>87</v>
      </c>
      <c r="AV933" s="12" t="s">
        <v>89</v>
      </c>
      <c r="AW933" s="12" t="s">
        <v>36</v>
      </c>
      <c r="AX933" s="12" t="s">
        <v>80</v>
      </c>
      <c r="AY933" s="262" t="s">
        <v>235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1615</v>
      </c>
      <c r="G934" s="252"/>
      <c r="H934" s="256">
        <v>3.3490000000000002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2" customFormat="1">
      <c r="A935" s="12"/>
      <c r="B935" s="251"/>
      <c r="C935" s="252"/>
      <c r="D935" s="253" t="s">
        <v>241</v>
      </c>
      <c r="E935" s="254" t="s">
        <v>1</v>
      </c>
      <c r="F935" s="255" t="s">
        <v>1616</v>
      </c>
      <c r="G935" s="252"/>
      <c r="H935" s="256">
        <v>3.3490000000000002</v>
      </c>
      <c r="I935" s="257"/>
      <c r="J935" s="252"/>
      <c r="K935" s="252"/>
      <c r="L935" s="258"/>
      <c r="M935" s="259"/>
      <c r="N935" s="260"/>
      <c r="O935" s="260"/>
      <c r="P935" s="260"/>
      <c r="Q935" s="260"/>
      <c r="R935" s="260"/>
      <c r="S935" s="260"/>
      <c r="T935" s="261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T935" s="262" t="s">
        <v>241</v>
      </c>
      <c r="AU935" s="262" t="s">
        <v>87</v>
      </c>
      <c r="AV935" s="12" t="s">
        <v>89</v>
      </c>
      <c r="AW935" s="12" t="s">
        <v>36</v>
      </c>
      <c r="AX935" s="12" t="s">
        <v>80</v>
      </c>
      <c r="AY935" s="262" t="s">
        <v>235</v>
      </c>
    </row>
    <row r="936" s="12" customFormat="1">
      <c r="A936" s="12"/>
      <c r="B936" s="251"/>
      <c r="C936" s="252"/>
      <c r="D936" s="253" t="s">
        <v>241</v>
      </c>
      <c r="E936" s="254" t="s">
        <v>1</v>
      </c>
      <c r="F936" s="255" t="s">
        <v>1617</v>
      </c>
      <c r="G936" s="252"/>
      <c r="H936" s="256">
        <v>3.3490000000000002</v>
      </c>
      <c r="I936" s="257"/>
      <c r="J936" s="252"/>
      <c r="K936" s="252"/>
      <c r="L936" s="258"/>
      <c r="M936" s="259"/>
      <c r="N936" s="260"/>
      <c r="O936" s="260"/>
      <c r="P936" s="260"/>
      <c r="Q936" s="260"/>
      <c r="R936" s="260"/>
      <c r="S936" s="260"/>
      <c r="T936" s="261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T936" s="262" t="s">
        <v>241</v>
      </c>
      <c r="AU936" s="262" t="s">
        <v>87</v>
      </c>
      <c r="AV936" s="12" t="s">
        <v>89</v>
      </c>
      <c r="AW936" s="12" t="s">
        <v>36</v>
      </c>
      <c r="AX936" s="12" t="s">
        <v>80</v>
      </c>
      <c r="AY936" s="262" t="s">
        <v>235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1618</v>
      </c>
      <c r="G937" s="252"/>
      <c r="H937" s="256">
        <v>2.1669999999999998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1619</v>
      </c>
      <c r="G938" s="252"/>
      <c r="H938" s="256">
        <v>2.1669999999999998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1620</v>
      </c>
      <c r="G939" s="252"/>
      <c r="H939" s="256">
        <v>2.1669999999999998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1621</v>
      </c>
      <c r="G940" s="252"/>
      <c r="H940" s="256">
        <v>3.7429999999999999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2" customFormat="1">
      <c r="A941" s="12"/>
      <c r="B941" s="251"/>
      <c r="C941" s="252"/>
      <c r="D941" s="253" t="s">
        <v>241</v>
      </c>
      <c r="E941" s="254" t="s">
        <v>1</v>
      </c>
      <c r="F941" s="255" t="s">
        <v>1622</v>
      </c>
      <c r="G941" s="252"/>
      <c r="H941" s="256">
        <v>2.1669999999999998</v>
      </c>
      <c r="I941" s="257"/>
      <c r="J941" s="252"/>
      <c r="K941" s="252"/>
      <c r="L941" s="258"/>
      <c r="M941" s="259"/>
      <c r="N941" s="260"/>
      <c r="O941" s="260"/>
      <c r="P941" s="260"/>
      <c r="Q941" s="260"/>
      <c r="R941" s="260"/>
      <c r="S941" s="260"/>
      <c r="T941" s="261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T941" s="262" t="s">
        <v>241</v>
      </c>
      <c r="AU941" s="262" t="s">
        <v>87</v>
      </c>
      <c r="AV941" s="12" t="s">
        <v>89</v>
      </c>
      <c r="AW941" s="12" t="s">
        <v>36</v>
      </c>
      <c r="AX941" s="12" t="s">
        <v>80</v>
      </c>
      <c r="AY941" s="262" t="s">
        <v>235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1623</v>
      </c>
      <c r="G942" s="252"/>
      <c r="H942" s="256">
        <v>13.002000000000001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1624</v>
      </c>
      <c r="G943" s="252"/>
      <c r="H943" s="256">
        <v>6.4029999999999996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2" customFormat="1">
      <c r="A944" s="12"/>
      <c r="B944" s="251"/>
      <c r="C944" s="252"/>
      <c r="D944" s="253" t="s">
        <v>241</v>
      </c>
      <c r="E944" s="254" t="s">
        <v>1</v>
      </c>
      <c r="F944" s="255" t="s">
        <v>1625</v>
      </c>
      <c r="G944" s="252"/>
      <c r="H944" s="256">
        <v>3.5459999999999998</v>
      </c>
      <c r="I944" s="257"/>
      <c r="J944" s="252"/>
      <c r="K944" s="252"/>
      <c r="L944" s="258"/>
      <c r="M944" s="259"/>
      <c r="N944" s="260"/>
      <c r="O944" s="260"/>
      <c r="P944" s="260"/>
      <c r="Q944" s="260"/>
      <c r="R944" s="260"/>
      <c r="S944" s="260"/>
      <c r="T944" s="26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62" t="s">
        <v>241</v>
      </c>
      <c r="AU944" s="262" t="s">
        <v>87</v>
      </c>
      <c r="AV944" s="12" t="s">
        <v>89</v>
      </c>
      <c r="AW944" s="12" t="s">
        <v>36</v>
      </c>
      <c r="AX944" s="12" t="s">
        <v>80</v>
      </c>
      <c r="AY944" s="262" t="s">
        <v>235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1626</v>
      </c>
      <c r="G945" s="252"/>
      <c r="H945" s="256">
        <v>2.9550000000000001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1627</v>
      </c>
      <c r="G946" s="252"/>
      <c r="H946" s="256">
        <v>2.8570000000000002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1628</v>
      </c>
      <c r="G947" s="252"/>
      <c r="H947" s="256">
        <v>1.5760000000000001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2" customFormat="1">
      <c r="A948" s="12"/>
      <c r="B948" s="251"/>
      <c r="C948" s="252"/>
      <c r="D948" s="253" t="s">
        <v>241</v>
      </c>
      <c r="E948" s="254" t="s">
        <v>1</v>
      </c>
      <c r="F948" s="255" t="s">
        <v>1629</v>
      </c>
      <c r="G948" s="252"/>
      <c r="H948" s="256">
        <v>2.758</v>
      </c>
      <c r="I948" s="257"/>
      <c r="J948" s="252"/>
      <c r="K948" s="252"/>
      <c r="L948" s="258"/>
      <c r="M948" s="259"/>
      <c r="N948" s="260"/>
      <c r="O948" s="260"/>
      <c r="P948" s="260"/>
      <c r="Q948" s="260"/>
      <c r="R948" s="260"/>
      <c r="S948" s="260"/>
      <c r="T948" s="261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T948" s="262" t="s">
        <v>241</v>
      </c>
      <c r="AU948" s="262" t="s">
        <v>87</v>
      </c>
      <c r="AV948" s="12" t="s">
        <v>89</v>
      </c>
      <c r="AW948" s="12" t="s">
        <v>36</v>
      </c>
      <c r="AX948" s="12" t="s">
        <v>80</v>
      </c>
      <c r="AY948" s="262" t="s">
        <v>235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1630</v>
      </c>
      <c r="G949" s="252"/>
      <c r="H949" s="256">
        <v>1.5760000000000001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2" customFormat="1">
      <c r="A950" s="12"/>
      <c r="B950" s="251"/>
      <c r="C950" s="252"/>
      <c r="D950" s="253" t="s">
        <v>241</v>
      </c>
      <c r="E950" s="254" t="s">
        <v>1</v>
      </c>
      <c r="F950" s="255" t="s">
        <v>1631</v>
      </c>
      <c r="G950" s="252"/>
      <c r="H950" s="256">
        <v>3.3490000000000002</v>
      </c>
      <c r="I950" s="257"/>
      <c r="J950" s="252"/>
      <c r="K950" s="252"/>
      <c r="L950" s="258"/>
      <c r="M950" s="259"/>
      <c r="N950" s="260"/>
      <c r="O950" s="260"/>
      <c r="P950" s="260"/>
      <c r="Q950" s="260"/>
      <c r="R950" s="260"/>
      <c r="S950" s="260"/>
      <c r="T950" s="261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T950" s="262" t="s">
        <v>241</v>
      </c>
      <c r="AU950" s="262" t="s">
        <v>87</v>
      </c>
      <c r="AV950" s="12" t="s">
        <v>89</v>
      </c>
      <c r="AW950" s="12" t="s">
        <v>36</v>
      </c>
      <c r="AX950" s="12" t="s">
        <v>80</v>
      </c>
      <c r="AY950" s="262" t="s">
        <v>235</v>
      </c>
    </row>
    <row r="951" s="12" customFormat="1">
      <c r="A951" s="12"/>
      <c r="B951" s="251"/>
      <c r="C951" s="252"/>
      <c r="D951" s="253" t="s">
        <v>241</v>
      </c>
      <c r="E951" s="254" t="s">
        <v>1</v>
      </c>
      <c r="F951" s="255" t="s">
        <v>1632</v>
      </c>
      <c r="G951" s="252"/>
      <c r="H951" s="256">
        <v>1.1819999999999999</v>
      </c>
      <c r="I951" s="257"/>
      <c r="J951" s="252"/>
      <c r="K951" s="252"/>
      <c r="L951" s="258"/>
      <c r="M951" s="259"/>
      <c r="N951" s="260"/>
      <c r="O951" s="260"/>
      <c r="P951" s="260"/>
      <c r="Q951" s="260"/>
      <c r="R951" s="260"/>
      <c r="S951" s="260"/>
      <c r="T951" s="261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T951" s="262" t="s">
        <v>241</v>
      </c>
      <c r="AU951" s="262" t="s">
        <v>87</v>
      </c>
      <c r="AV951" s="12" t="s">
        <v>89</v>
      </c>
      <c r="AW951" s="12" t="s">
        <v>36</v>
      </c>
      <c r="AX951" s="12" t="s">
        <v>80</v>
      </c>
      <c r="AY951" s="262" t="s">
        <v>235</v>
      </c>
    </row>
    <row r="952" s="12" customFormat="1">
      <c r="A952" s="12"/>
      <c r="B952" s="251"/>
      <c r="C952" s="252"/>
      <c r="D952" s="253" t="s">
        <v>241</v>
      </c>
      <c r="E952" s="254" t="s">
        <v>1</v>
      </c>
      <c r="F952" s="255" t="s">
        <v>1633</v>
      </c>
      <c r="G952" s="252"/>
      <c r="H952" s="256">
        <v>3.1520000000000001</v>
      </c>
      <c r="I952" s="257"/>
      <c r="J952" s="252"/>
      <c r="K952" s="252"/>
      <c r="L952" s="258"/>
      <c r="M952" s="259"/>
      <c r="N952" s="260"/>
      <c r="O952" s="260"/>
      <c r="P952" s="260"/>
      <c r="Q952" s="260"/>
      <c r="R952" s="260"/>
      <c r="S952" s="260"/>
      <c r="T952" s="261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T952" s="262" t="s">
        <v>241</v>
      </c>
      <c r="AU952" s="262" t="s">
        <v>87</v>
      </c>
      <c r="AV952" s="12" t="s">
        <v>89</v>
      </c>
      <c r="AW952" s="12" t="s">
        <v>36</v>
      </c>
      <c r="AX952" s="12" t="s">
        <v>80</v>
      </c>
      <c r="AY952" s="262" t="s">
        <v>235</v>
      </c>
    </row>
    <row r="953" s="13" customFormat="1">
      <c r="A953" s="13"/>
      <c r="B953" s="263"/>
      <c r="C953" s="264"/>
      <c r="D953" s="253" t="s">
        <v>241</v>
      </c>
      <c r="E953" s="265" t="s">
        <v>1</v>
      </c>
      <c r="F953" s="266" t="s">
        <v>243</v>
      </c>
      <c r="G953" s="264"/>
      <c r="H953" s="267">
        <v>68.162999999999997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73" t="s">
        <v>241</v>
      </c>
      <c r="AU953" s="273" t="s">
        <v>87</v>
      </c>
      <c r="AV953" s="13" t="s">
        <v>240</v>
      </c>
      <c r="AW953" s="13" t="s">
        <v>36</v>
      </c>
      <c r="AX953" s="13" t="s">
        <v>87</v>
      </c>
      <c r="AY953" s="273" t="s">
        <v>235</v>
      </c>
    </row>
    <row r="954" s="2" customFormat="1" ht="16.5" customHeight="1">
      <c r="A954" s="38"/>
      <c r="B954" s="39"/>
      <c r="C954" s="237" t="s">
        <v>672</v>
      </c>
      <c r="D954" s="237" t="s">
        <v>236</v>
      </c>
      <c r="E954" s="238" t="s">
        <v>1037</v>
      </c>
      <c r="F954" s="239" t="s">
        <v>1038</v>
      </c>
      <c r="G954" s="240" t="s">
        <v>239</v>
      </c>
      <c r="H954" s="241">
        <v>37</v>
      </c>
      <c r="I954" s="242"/>
      <c r="J954" s="243">
        <f>ROUND(I954*H954,2)</f>
        <v>0</v>
      </c>
      <c r="K954" s="244"/>
      <c r="L954" s="44"/>
      <c r="M954" s="245" t="s">
        <v>1</v>
      </c>
      <c r="N954" s="246" t="s">
        <v>45</v>
      </c>
      <c r="O954" s="91"/>
      <c r="P954" s="247">
        <f>O954*H954</f>
        <v>0</v>
      </c>
      <c r="Q954" s="247">
        <v>0</v>
      </c>
      <c r="R954" s="247">
        <f>Q954*H954</f>
        <v>0</v>
      </c>
      <c r="S954" s="247">
        <v>0</v>
      </c>
      <c r="T954" s="248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49" t="s">
        <v>240</v>
      </c>
      <c r="AT954" s="249" t="s">
        <v>236</v>
      </c>
      <c r="AU954" s="249" t="s">
        <v>87</v>
      </c>
      <c r="AY954" s="17" t="s">
        <v>235</v>
      </c>
      <c r="BE954" s="250">
        <f>IF(N954="základní",J954,0)</f>
        <v>0</v>
      </c>
      <c r="BF954" s="250">
        <f>IF(N954="snížená",J954,0)</f>
        <v>0</v>
      </c>
      <c r="BG954" s="250">
        <f>IF(N954="zákl. přenesená",J954,0)</f>
        <v>0</v>
      </c>
      <c r="BH954" s="250">
        <f>IF(N954="sníž. přenesená",J954,0)</f>
        <v>0</v>
      </c>
      <c r="BI954" s="250">
        <f>IF(N954="nulová",J954,0)</f>
        <v>0</v>
      </c>
      <c r="BJ954" s="17" t="s">
        <v>87</v>
      </c>
      <c r="BK954" s="250">
        <f>ROUND(I954*H954,2)</f>
        <v>0</v>
      </c>
      <c r="BL954" s="17" t="s">
        <v>240</v>
      </c>
      <c r="BM954" s="249" t="s">
        <v>1092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1634</v>
      </c>
      <c r="G955" s="252"/>
      <c r="H955" s="256">
        <v>37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3" customFormat="1">
      <c r="A956" s="13"/>
      <c r="B956" s="263"/>
      <c r="C956" s="264"/>
      <c r="D956" s="253" t="s">
        <v>241</v>
      </c>
      <c r="E956" s="265" t="s">
        <v>1</v>
      </c>
      <c r="F956" s="266" t="s">
        <v>243</v>
      </c>
      <c r="G956" s="264"/>
      <c r="H956" s="267">
        <v>37</v>
      </c>
      <c r="I956" s="268"/>
      <c r="J956" s="264"/>
      <c r="K956" s="264"/>
      <c r="L956" s="269"/>
      <c r="M956" s="270"/>
      <c r="N956" s="271"/>
      <c r="O956" s="271"/>
      <c r="P956" s="271"/>
      <c r="Q956" s="271"/>
      <c r="R956" s="271"/>
      <c r="S956" s="271"/>
      <c r="T956" s="27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73" t="s">
        <v>241</v>
      </c>
      <c r="AU956" s="273" t="s">
        <v>87</v>
      </c>
      <c r="AV956" s="13" t="s">
        <v>240</v>
      </c>
      <c r="AW956" s="13" t="s">
        <v>36</v>
      </c>
      <c r="AX956" s="13" t="s">
        <v>87</v>
      </c>
      <c r="AY956" s="273" t="s">
        <v>235</v>
      </c>
    </row>
    <row r="957" s="2" customFormat="1" ht="16.5" customHeight="1">
      <c r="A957" s="38"/>
      <c r="B957" s="39"/>
      <c r="C957" s="237" t="s">
        <v>1094</v>
      </c>
      <c r="D957" s="237" t="s">
        <v>236</v>
      </c>
      <c r="E957" s="238" t="s">
        <v>1042</v>
      </c>
      <c r="F957" s="239" t="s">
        <v>1043</v>
      </c>
      <c r="G957" s="240" t="s">
        <v>265</v>
      </c>
      <c r="H957" s="241">
        <v>149.36699999999999</v>
      </c>
      <c r="I957" s="242"/>
      <c r="J957" s="243">
        <f>ROUND(I957*H957,2)</f>
        <v>0</v>
      </c>
      <c r="K957" s="244"/>
      <c r="L957" s="44"/>
      <c r="M957" s="245" t="s">
        <v>1</v>
      </c>
      <c r="N957" s="246" t="s">
        <v>45</v>
      </c>
      <c r="O957" s="91"/>
      <c r="P957" s="247">
        <f>O957*H957</f>
        <v>0</v>
      </c>
      <c r="Q957" s="247">
        <v>0.02</v>
      </c>
      <c r="R957" s="247">
        <f>Q957*H957</f>
        <v>2.9873399999999997</v>
      </c>
      <c r="S957" s="247">
        <v>0</v>
      </c>
      <c r="T957" s="248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49" t="s">
        <v>240</v>
      </c>
      <c r="AT957" s="249" t="s">
        <v>236</v>
      </c>
      <c r="AU957" s="249" t="s">
        <v>87</v>
      </c>
      <c r="AY957" s="17" t="s">
        <v>235</v>
      </c>
      <c r="BE957" s="250">
        <f>IF(N957="základní",J957,0)</f>
        <v>0</v>
      </c>
      <c r="BF957" s="250">
        <f>IF(N957="snížená",J957,0)</f>
        <v>0</v>
      </c>
      <c r="BG957" s="250">
        <f>IF(N957="zákl. přenesená",J957,0)</f>
        <v>0</v>
      </c>
      <c r="BH957" s="250">
        <f>IF(N957="sníž. přenesená",J957,0)</f>
        <v>0</v>
      </c>
      <c r="BI957" s="250">
        <f>IF(N957="nulová",J957,0)</f>
        <v>0</v>
      </c>
      <c r="BJ957" s="17" t="s">
        <v>87</v>
      </c>
      <c r="BK957" s="250">
        <f>ROUND(I957*H957,2)</f>
        <v>0</v>
      </c>
      <c r="BL957" s="17" t="s">
        <v>240</v>
      </c>
      <c r="BM957" s="249" t="s">
        <v>1097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1635</v>
      </c>
      <c r="G958" s="252"/>
      <c r="H958" s="256">
        <v>3.7599999999999998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1636</v>
      </c>
      <c r="G959" s="252"/>
      <c r="H959" s="256">
        <v>4.4000000000000004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2" customFormat="1">
      <c r="A960" s="12"/>
      <c r="B960" s="251"/>
      <c r="C960" s="252"/>
      <c r="D960" s="253" t="s">
        <v>241</v>
      </c>
      <c r="E960" s="254" t="s">
        <v>1</v>
      </c>
      <c r="F960" s="255" t="s">
        <v>1637</v>
      </c>
      <c r="G960" s="252"/>
      <c r="H960" s="256">
        <v>15.66</v>
      </c>
      <c r="I960" s="257"/>
      <c r="J960" s="252"/>
      <c r="K960" s="252"/>
      <c r="L960" s="258"/>
      <c r="M960" s="259"/>
      <c r="N960" s="260"/>
      <c r="O960" s="260"/>
      <c r="P960" s="260"/>
      <c r="Q960" s="260"/>
      <c r="R960" s="260"/>
      <c r="S960" s="260"/>
      <c r="T960" s="261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62" t="s">
        <v>241</v>
      </c>
      <c r="AU960" s="262" t="s">
        <v>87</v>
      </c>
      <c r="AV960" s="12" t="s">
        <v>89</v>
      </c>
      <c r="AW960" s="12" t="s">
        <v>36</v>
      </c>
      <c r="AX960" s="12" t="s">
        <v>80</v>
      </c>
      <c r="AY960" s="262" t="s">
        <v>235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1638</v>
      </c>
      <c r="G961" s="252"/>
      <c r="H961" s="256">
        <v>10.699999999999999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1639</v>
      </c>
      <c r="G962" s="252"/>
      <c r="H962" s="256">
        <v>8.7300000000000004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2" customFormat="1">
      <c r="A963" s="12"/>
      <c r="B963" s="251"/>
      <c r="C963" s="252"/>
      <c r="D963" s="253" t="s">
        <v>241</v>
      </c>
      <c r="E963" s="254" t="s">
        <v>1</v>
      </c>
      <c r="F963" s="255" t="s">
        <v>1640</v>
      </c>
      <c r="G963" s="252"/>
      <c r="H963" s="256">
        <v>14.44</v>
      </c>
      <c r="I963" s="257"/>
      <c r="J963" s="252"/>
      <c r="K963" s="252"/>
      <c r="L963" s="258"/>
      <c r="M963" s="259"/>
      <c r="N963" s="260"/>
      <c r="O963" s="260"/>
      <c r="P963" s="260"/>
      <c r="Q963" s="260"/>
      <c r="R963" s="260"/>
      <c r="S963" s="260"/>
      <c r="T963" s="261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T963" s="262" t="s">
        <v>241</v>
      </c>
      <c r="AU963" s="262" t="s">
        <v>87</v>
      </c>
      <c r="AV963" s="12" t="s">
        <v>89</v>
      </c>
      <c r="AW963" s="12" t="s">
        <v>36</v>
      </c>
      <c r="AX963" s="12" t="s">
        <v>80</v>
      </c>
      <c r="AY963" s="262" t="s">
        <v>235</v>
      </c>
    </row>
    <row r="964" s="12" customFormat="1">
      <c r="A964" s="12"/>
      <c r="B964" s="251"/>
      <c r="C964" s="252"/>
      <c r="D964" s="253" t="s">
        <v>241</v>
      </c>
      <c r="E964" s="254" t="s">
        <v>1</v>
      </c>
      <c r="F964" s="255" t="s">
        <v>1641</v>
      </c>
      <c r="G964" s="252"/>
      <c r="H964" s="256">
        <v>12.41</v>
      </c>
      <c r="I964" s="257"/>
      <c r="J964" s="252"/>
      <c r="K964" s="252"/>
      <c r="L964" s="258"/>
      <c r="M964" s="259"/>
      <c r="N964" s="260"/>
      <c r="O964" s="260"/>
      <c r="P964" s="260"/>
      <c r="Q964" s="260"/>
      <c r="R964" s="260"/>
      <c r="S964" s="260"/>
      <c r="T964" s="261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T964" s="262" t="s">
        <v>241</v>
      </c>
      <c r="AU964" s="262" t="s">
        <v>87</v>
      </c>
      <c r="AV964" s="12" t="s">
        <v>89</v>
      </c>
      <c r="AW964" s="12" t="s">
        <v>36</v>
      </c>
      <c r="AX964" s="12" t="s">
        <v>80</v>
      </c>
      <c r="AY964" s="262" t="s">
        <v>235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1642</v>
      </c>
      <c r="G965" s="252"/>
      <c r="H965" s="256">
        <v>36.909999999999997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1643</v>
      </c>
      <c r="G966" s="252"/>
      <c r="H966" s="256">
        <v>42.356999999999999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3" customFormat="1">
      <c r="A967" s="13"/>
      <c r="B967" s="263"/>
      <c r="C967" s="264"/>
      <c r="D967" s="253" t="s">
        <v>241</v>
      </c>
      <c r="E967" s="265" t="s">
        <v>1</v>
      </c>
      <c r="F967" s="266" t="s">
        <v>243</v>
      </c>
      <c r="G967" s="264"/>
      <c r="H967" s="267">
        <v>149.36699999999999</v>
      </c>
      <c r="I967" s="268"/>
      <c r="J967" s="264"/>
      <c r="K967" s="264"/>
      <c r="L967" s="269"/>
      <c r="M967" s="270"/>
      <c r="N967" s="271"/>
      <c r="O967" s="271"/>
      <c r="P967" s="271"/>
      <c r="Q967" s="271"/>
      <c r="R967" s="271"/>
      <c r="S967" s="271"/>
      <c r="T967" s="27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3" t="s">
        <v>241</v>
      </c>
      <c r="AU967" s="273" t="s">
        <v>87</v>
      </c>
      <c r="AV967" s="13" t="s">
        <v>240</v>
      </c>
      <c r="AW967" s="13" t="s">
        <v>36</v>
      </c>
      <c r="AX967" s="13" t="s">
        <v>87</v>
      </c>
      <c r="AY967" s="273" t="s">
        <v>235</v>
      </c>
    </row>
    <row r="968" s="2" customFormat="1" ht="16.5" customHeight="1">
      <c r="A968" s="38"/>
      <c r="B968" s="39"/>
      <c r="C968" s="237" t="s">
        <v>678</v>
      </c>
      <c r="D968" s="237" t="s">
        <v>236</v>
      </c>
      <c r="E968" s="238" t="s">
        <v>1054</v>
      </c>
      <c r="F968" s="239" t="s">
        <v>1055</v>
      </c>
      <c r="G968" s="240" t="s">
        <v>265</v>
      </c>
      <c r="H968" s="241">
        <v>13.403000000000001</v>
      </c>
      <c r="I968" s="242"/>
      <c r="J968" s="243">
        <f>ROUND(I968*H968,2)</f>
        <v>0</v>
      </c>
      <c r="K968" s="244"/>
      <c r="L968" s="44"/>
      <c r="M968" s="245" t="s">
        <v>1</v>
      </c>
      <c r="N968" s="246" t="s">
        <v>45</v>
      </c>
      <c r="O968" s="91"/>
      <c r="P968" s="247">
        <f>O968*H968</f>
        <v>0</v>
      </c>
      <c r="Q968" s="247">
        <v>0.31967000000000001</v>
      </c>
      <c r="R968" s="247">
        <f>Q968*H968</f>
        <v>4.2845370100000002</v>
      </c>
      <c r="S968" s="247">
        <v>0</v>
      </c>
      <c r="T968" s="24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9" t="s">
        <v>240</v>
      </c>
      <c r="AT968" s="249" t="s">
        <v>236</v>
      </c>
      <c r="AU968" s="249" t="s">
        <v>87</v>
      </c>
      <c r="AY968" s="17" t="s">
        <v>235</v>
      </c>
      <c r="BE968" s="250">
        <f>IF(N968="základní",J968,0)</f>
        <v>0</v>
      </c>
      <c r="BF968" s="250">
        <f>IF(N968="snížená",J968,0)</f>
        <v>0</v>
      </c>
      <c r="BG968" s="250">
        <f>IF(N968="zákl. přenesená",J968,0)</f>
        <v>0</v>
      </c>
      <c r="BH968" s="250">
        <f>IF(N968="sníž. přenesená",J968,0)</f>
        <v>0</v>
      </c>
      <c r="BI968" s="250">
        <f>IF(N968="nulová",J968,0)</f>
        <v>0</v>
      </c>
      <c r="BJ968" s="17" t="s">
        <v>87</v>
      </c>
      <c r="BK968" s="250">
        <f>ROUND(I968*H968,2)</f>
        <v>0</v>
      </c>
      <c r="BL968" s="17" t="s">
        <v>240</v>
      </c>
      <c r="BM968" s="249" t="s">
        <v>1101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1644</v>
      </c>
      <c r="G969" s="252"/>
      <c r="H969" s="256">
        <v>13.403000000000001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3" customFormat="1">
      <c r="A970" s="13"/>
      <c r="B970" s="263"/>
      <c r="C970" s="264"/>
      <c r="D970" s="253" t="s">
        <v>241</v>
      </c>
      <c r="E970" s="265" t="s">
        <v>1</v>
      </c>
      <c r="F970" s="266" t="s">
        <v>243</v>
      </c>
      <c r="G970" s="264"/>
      <c r="H970" s="267">
        <v>13.403000000000001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3" t="s">
        <v>241</v>
      </c>
      <c r="AU970" s="273" t="s">
        <v>87</v>
      </c>
      <c r="AV970" s="13" t="s">
        <v>240</v>
      </c>
      <c r="AW970" s="13" t="s">
        <v>36</v>
      </c>
      <c r="AX970" s="13" t="s">
        <v>87</v>
      </c>
      <c r="AY970" s="273" t="s">
        <v>235</v>
      </c>
    </row>
    <row r="971" s="2" customFormat="1" ht="16.5" customHeight="1">
      <c r="A971" s="38"/>
      <c r="B971" s="39"/>
      <c r="C971" s="237" t="s">
        <v>1115</v>
      </c>
      <c r="D971" s="237" t="s">
        <v>236</v>
      </c>
      <c r="E971" s="238" t="s">
        <v>1069</v>
      </c>
      <c r="F971" s="239" t="s">
        <v>1070</v>
      </c>
      <c r="G971" s="240" t="s">
        <v>415</v>
      </c>
      <c r="H971" s="241">
        <v>14.545</v>
      </c>
      <c r="I971" s="242"/>
      <c r="J971" s="243">
        <f>ROUND(I971*H971,2)</f>
        <v>0</v>
      </c>
      <c r="K971" s="244"/>
      <c r="L971" s="44"/>
      <c r="M971" s="245" t="s">
        <v>1</v>
      </c>
      <c r="N971" s="246" t="s">
        <v>45</v>
      </c>
      <c r="O971" s="91"/>
      <c r="P971" s="247">
        <f>O971*H971</f>
        <v>0</v>
      </c>
      <c r="Q971" s="247">
        <v>2.2000000000000002</v>
      </c>
      <c r="R971" s="247">
        <f>Q971*H971</f>
        <v>31.999000000000002</v>
      </c>
      <c r="S971" s="247">
        <v>0</v>
      </c>
      <c r="T971" s="248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9" t="s">
        <v>240</v>
      </c>
      <c r="AT971" s="249" t="s">
        <v>236</v>
      </c>
      <c r="AU971" s="249" t="s">
        <v>87</v>
      </c>
      <c r="AY971" s="17" t="s">
        <v>235</v>
      </c>
      <c r="BE971" s="250">
        <f>IF(N971="základní",J971,0)</f>
        <v>0</v>
      </c>
      <c r="BF971" s="250">
        <f>IF(N971="snížená",J971,0)</f>
        <v>0</v>
      </c>
      <c r="BG971" s="250">
        <f>IF(N971="zákl. přenesená",J971,0)</f>
        <v>0</v>
      </c>
      <c r="BH971" s="250">
        <f>IF(N971="sníž. přenesená",J971,0)</f>
        <v>0</v>
      </c>
      <c r="BI971" s="250">
        <f>IF(N971="nulová",J971,0)</f>
        <v>0</v>
      </c>
      <c r="BJ971" s="17" t="s">
        <v>87</v>
      </c>
      <c r="BK971" s="250">
        <f>ROUND(I971*H971,2)</f>
        <v>0</v>
      </c>
      <c r="BL971" s="17" t="s">
        <v>240</v>
      </c>
      <c r="BM971" s="249" t="s">
        <v>1118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1645</v>
      </c>
      <c r="G972" s="252"/>
      <c r="H972" s="256">
        <v>4.6870000000000003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2" customFormat="1">
      <c r="A973" s="12"/>
      <c r="B973" s="251"/>
      <c r="C973" s="252"/>
      <c r="D973" s="253" t="s">
        <v>241</v>
      </c>
      <c r="E973" s="254" t="s">
        <v>1</v>
      </c>
      <c r="F973" s="255" t="s">
        <v>1646</v>
      </c>
      <c r="G973" s="252"/>
      <c r="H973" s="256">
        <v>4.9119999999999999</v>
      </c>
      <c r="I973" s="257"/>
      <c r="J973" s="252"/>
      <c r="K973" s="252"/>
      <c r="L973" s="258"/>
      <c r="M973" s="259"/>
      <c r="N973" s="260"/>
      <c r="O973" s="260"/>
      <c r="P973" s="260"/>
      <c r="Q973" s="260"/>
      <c r="R973" s="260"/>
      <c r="S973" s="260"/>
      <c r="T973" s="26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62" t="s">
        <v>241</v>
      </c>
      <c r="AU973" s="262" t="s">
        <v>87</v>
      </c>
      <c r="AV973" s="12" t="s">
        <v>89</v>
      </c>
      <c r="AW973" s="12" t="s">
        <v>36</v>
      </c>
      <c r="AX973" s="12" t="s">
        <v>80</v>
      </c>
      <c r="AY973" s="262" t="s">
        <v>235</v>
      </c>
    </row>
    <row r="974" s="12" customFormat="1">
      <c r="A974" s="12"/>
      <c r="B974" s="251"/>
      <c r="C974" s="252"/>
      <c r="D974" s="253" t="s">
        <v>241</v>
      </c>
      <c r="E974" s="254" t="s">
        <v>1</v>
      </c>
      <c r="F974" s="255" t="s">
        <v>1647</v>
      </c>
      <c r="G974" s="252"/>
      <c r="H974" s="256">
        <v>4.8010000000000002</v>
      </c>
      <c r="I974" s="257"/>
      <c r="J974" s="252"/>
      <c r="K974" s="252"/>
      <c r="L974" s="258"/>
      <c r="M974" s="259"/>
      <c r="N974" s="260"/>
      <c r="O974" s="260"/>
      <c r="P974" s="260"/>
      <c r="Q974" s="260"/>
      <c r="R974" s="260"/>
      <c r="S974" s="260"/>
      <c r="T974" s="26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62" t="s">
        <v>241</v>
      </c>
      <c r="AU974" s="262" t="s">
        <v>87</v>
      </c>
      <c r="AV974" s="12" t="s">
        <v>89</v>
      </c>
      <c r="AW974" s="12" t="s">
        <v>36</v>
      </c>
      <c r="AX974" s="12" t="s">
        <v>80</v>
      </c>
      <c r="AY974" s="262" t="s">
        <v>235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1648</v>
      </c>
      <c r="G975" s="252"/>
      <c r="H975" s="256">
        <v>0.14499999999999999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14.545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683</v>
      </c>
      <c r="D977" s="237" t="s">
        <v>236</v>
      </c>
      <c r="E977" s="238" t="s">
        <v>1076</v>
      </c>
      <c r="F977" s="239" t="s">
        <v>1077</v>
      </c>
      <c r="G977" s="240" t="s">
        <v>265</v>
      </c>
      <c r="H977" s="241">
        <v>441.73000000000002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0.01268</v>
      </c>
      <c r="R977" s="247">
        <f>Q977*H977</f>
        <v>5.6011364000000006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1129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1649</v>
      </c>
      <c r="G978" s="252"/>
      <c r="H978" s="256">
        <v>205.75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2" customFormat="1">
      <c r="A979" s="12"/>
      <c r="B979" s="251"/>
      <c r="C979" s="252"/>
      <c r="D979" s="253" t="s">
        <v>241</v>
      </c>
      <c r="E979" s="254" t="s">
        <v>1</v>
      </c>
      <c r="F979" s="255" t="s">
        <v>1650</v>
      </c>
      <c r="G979" s="252"/>
      <c r="H979" s="256">
        <v>187.41</v>
      </c>
      <c r="I979" s="257"/>
      <c r="J979" s="252"/>
      <c r="K979" s="252"/>
      <c r="L979" s="258"/>
      <c r="M979" s="259"/>
      <c r="N979" s="260"/>
      <c r="O979" s="260"/>
      <c r="P979" s="260"/>
      <c r="Q979" s="260"/>
      <c r="R979" s="260"/>
      <c r="S979" s="260"/>
      <c r="T979" s="26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62" t="s">
        <v>241</v>
      </c>
      <c r="AU979" s="262" t="s">
        <v>87</v>
      </c>
      <c r="AV979" s="12" t="s">
        <v>89</v>
      </c>
      <c r="AW979" s="12" t="s">
        <v>36</v>
      </c>
      <c r="AX979" s="12" t="s">
        <v>80</v>
      </c>
      <c r="AY979" s="262" t="s">
        <v>235</v>
      </c>
    </row>
    <row r="980" s="12" customFormat="1">
      <c r="A980" s="12"/>
      <c r="B980" s="251"/>
      <c r="C980" s="252"/>
      <c r="D980" s="253" t="s">
        <v>241</v>
      </c>
      <c r="E980" s="254" t="s">
        <v>1</v>
      </c>
      <c r="F980" s="255" t="s">
        <v>1651</v>
      </c>
      <c r="G980" s="252"/>
      <c r="H980" s="256">
        <v>48.57</v>
      </c>
      <c r="I980" s="257"/>
      <c r="J980" s="252"/>
      <c r="K980" s="252"/>
      <c r="L980" s="258"/>
      <c r="M980" s="259"/>
      <c r="N980" s="260"/>
      <c r="O980" s="260"/>
      <c r="P980" s="260"/>
      <c r="Q980" s="260"/>
      <c r="R980" s="260"/>
      <c r="S980" s="260"/>
      <c r="T980" s="261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T980" s="262" t="s">
        <v>241</v>
      </c>
      <c r="AU980" s="262" t="s">
        <v>87</v>
      </c>
      <c r="AV980" s="12" t="s">
        <v>89</v>
      </c>
      <c r="AW980" s="12" t="s">
        <v>36</v>
      </c>
      <c r="AX980" s="12" t="s">
        <v>80</v>
      </c>
      <c r="AY980" s="262" t="s">
        <v>235</v>
      </c>
    </row>
    <row r="981" s="13" customFormat="1">
      <c r="A981" s="13"/>
      <c r="B981" s="263"/>
      <c r="C981" s="264"/>
      <c r="D981" s="253" t="s">
        <v>241</v>
      </c>
      <c r="E981" s="265" t="s">
        <v>1</v>
      </c>
      <c r="F981" s="266" t="s">
        <v>243</v>
      </c>
      <c r="G981" s="264"/>
      <c r="H981" s="267">
        <v>441.72999999999996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73" t="s">
        <v>241</v>
      </c>
      <c r="AU981" s="273" t="s">
        <v>87</v>
      </c>
      <c r="AV981" s="13" t="s">
        <v>240</v>
      </c>
      <c r="AW981" s="13" t="s">
        <v>36</v>
      </c>
      <c r="AX981" s="13" t="s">
        <v>87</v>
      </c>
      <c r="AY981" s="273" t="s">
        <v>235</v>
      </c>
    </row>
    <row r="982" s="2" customFormat="1" ht="16.5" customHeight="1">
      <c r="A982" s="38"/>
      <c r="B982" s="39"/>
      <c r="C982" s="237" t="s">
        <v>1131</v>
      </c>
      <c r="D982" s="237" t="s">
        <v>236</v>
      </c>
      <c r="E982" s="238" t="s">
        <v>1082</v>
      </c>
      <c r="F982" s="239" t="s">
        <v>1083</v>
      </c>
      <c r="G982" s="240" t="s">
        <v>265</v>
      </c>
      <c r="H982" s="241">
        <v>441.73000000000002</v>
      </c>
      <c r="I982" s="242"/>
      <c r="J982" s="243">
        <f>ROUND(I982*H982,2)</f>
        <v>0</v>
      </c>
      <c r="K982" s="244"/>
      <c r="L982" s="44"/>
      <c r="M982" s="245" t="s">
        <v>1</v>
      </c>
      <c r="N982" s="246" t="s">
        <v>45</v>
      </c>
      <c r="O982" s="91"/>
      <c r="P982" s="247">
        <f>O982*H982</f>
        <v>0</v>
      </c>
      <c r="Q982" s="247">
        <v>0.0032000000000000002</v>
      </c>
      <c r="R982" s="247">
        <f>Q982*H982</f>
        <v>1.4135360000000001</v>
      </c>
      <c r="S982" s="247">
        <v>0</v>
      </c>
      <c r="T982" s="248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49" t="s">
        <v>240</v>
      </c>
      <c r="AT982" s="249" t="s">
        <v>236</v>
      </c>
      <c r="AU982" s="249" t="s">
        <v>87</v>
      </c>
      <c r="AY982" s="17" t="s">
        <v>235</v>
      </c>
      <c r="BE982" s="250">
        <f>IF(N982="základní",J982,0)</f>
        <v>0</v>
      </c>
      <c r="BF982" s="250">
        <f>IF(N982="snížená",J982,0)</f>
        <v>0</v>
      </c>
      <c r="BG982" s="250">
        <f>IF(N982="zákl. přenesená",J982,0)</f>
        <v>0</v>
      </c>
      <c r="BH982" s="250">
        <f>IF(N982="sníž. přenesená",J982,0)</f>
        <v>0</v>
      </c>
      <c r="BI982" s="250">
        <f>IF(N982="nulová",J982,0)</f>
        <v>0</v>
      </c>
      <c r="BJ982" s="17" t="s">
        <v>87</v>
      </c>
      <c r="BK982" s="250">
        <f>ROUND(I982*H982,2)</f>
        <v>0</v>
      </c>
      <c r="BL982" s="17" t="s">
        <v>240</v>
      </c>
      <c r="BM982" s="249" t="s">
        <v>1134</v>
      </c>
    </row>
    <row r="983" s="12" customFormat="1">
      <c r="A983" s="12"/>
      <c r="B983" s="251"/>
      <c r="C983" s="252"/>
      <c r="D983" s="253" t="s">
        <v>241</v>
      </c>
      <c r="E983" s="254" t="s">
        <v>1</v>
      </c>
      <c r="F983" s="255" t="s">
        <v>1649</v>
      </c>
      <c r="G983" s="252"/>
      <c r="H983" s="256">
        <v>205.75</v>
      </c>
      <c r="I983" s="257"/>
      <c r="J983" s="252"/>
      <c r="K983" s="252"/>
      <c r="L983" s="258"/>
      <c r="M983" s="259"/>
      <c r="N983" s="260"/>
      <c r="O983" s="260"/>
      <c r="P983" s="260"/>
      <c r="Q983" s="260"/>
      <c r="R983" s="260"/>
      <c r="S983" s="260"/>
      <c r="T983" s="261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T983" s="262" t="s">
        <v>241</v>
      </c>
      <c r="AU983" s="262" t="s">
        <v>87</v>
      </c>
      <c r="AV983" s="12" t="s">
        <v>89</v>
      </c>
      <c r="AW983" s="12" t="s">
        <v>36</v>
      </c>
      <c r="AX983" s="12" t="s">
        <v>80</v>
      </c>
      <c r="AY983" s="262" t="s">
        <v>235</v>
      </c>
    </row>
    <row r="984" s="12" customFormat="1">
      <c r="A984" s="12"/>
      <c r="B984" s="251"/>
      <c r="C984" s="252"/>
      <c r="D984" s="253" t="s">
        <v>241</v>
      </c>
      <c r="E984" s="254" t="s">
        <v>1</v>
      </c>
      <c r="F984" s="255" t="s">
        <v>1650</v>
      </c>
      <c r="G984" s="252"/>
      <c r="H984" s="256">
        <v>187.41</v>
      </c>
      <c r="I984" s="257"/>
      <c r="J984" s="252"/>
      <c r="K984" s="252"/>
      <c r="L984" s="258"/>
      <c r="M984" s="259"/>
      <c r="N984" s="260"/>
      <c r="O984" s="260"/>
      <c r="P984" s="260"/>
      <c r="Q984" s="260"/>
      <c r="R984" s="260"/>
      <c r="S984" s="260"/>
      <c r="T984" s="261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T984" s="262" t="s">
        <v>241</v>
      </c>
      <c r="AU984" s="262" t="s">
        <v>87</v>
      </c>
      <c r="AV984" s="12" t="s">
        <v>89</v>
      </c>
      <c r="AW984" s="12" t="s">
        <v>36</v>
      </c>
      <c r="AX984" s="12" t="s">
        <v>80</v>
      </c>
      <c r="AY984" s="262" t="s">
        <v>235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1651</v>
      </c>
      <c r="G985" s="252"/>
      <c r="H985" s="256">
        <v>48.57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3" customFormat="1">
      <c r="A986" s="13"/>
      <c r="B986" s="263"/>
      <c r="C986" s="264"/>
      <c r="D986" s="253" t="s">
        <v>241</v>
      </c>
      <c r="E986" s="265" t="s">
        <v>1</v>
      </c>
      <c r="F986" s="266" t="s">
        <v>243</v>
      </c>
      <c r="G986" s="264"/>
      <c r="H986" s="267">
        <v>441.72999999999996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3" t="s">
        <v>241</v>
      </c>
      <c r="AU986" s="273" t="s">
        <v>87</v>
      </c>
      <c r="AV986" s="13" t="s">
        <v>240</v>
      </c>
      <c r="AW986" s="13" t="s">
        <v>36</v>
      </c>
      <c r="AX986" s="13" t="s">
        <v>87</v>
      </c>
      <c r="AY986" s="273" t="s">
        <v>235</v>
      </c>
    </row>
    <row r="987" s="2" customFormat="1" ht="16.5" customHeight="1">
      <c r="A987" s="38"/>
      <c r="B987" s="39"/>
      <c r="C987" s="237" t="s">
        <v>692</v>
      </c>
      <c r="D987" s="237" t="s">
        <v>236</v>
      </c>
      <c r="E987" s="238" t="s">
        <v>1652</v>
      </c>
      <c r="F987" s="239" t="s">
        <v>1653</v>
      </c>
      <c r="G987" s="240" t="s">
        <v>265</v>
      </c>
      <c r="H987" s="241">
        <v>213.43600000000001</v>
      </c>
      <c r="I987" s="242"/>
      <c r="J987" s="243">
        <f>ROUND(I987*H987,2)</f>
        <v>0</v>
      </c>
      <c r="K987" s="244"/>
      <c r="L987" s="44"/>
      <c r="M987" s="245" t="s">
        <v>1</v>
      </c>
      <c r="N987" s="246" t="s">
        <v>45</v>
      </c>
      <c r="O987" s="91"/>
      <c r="P987" s="247">
        <f>O987*H987</f>
        <v>0</v>
      </c>
      <c r="Q987" s="247">
        <v>0.18067</v>
      </c>
      <c r="R987" s="247">
        <f>Q987*H987</f>
        <v>38.561482120000001</v>
      </c>
      <c r="S987" s="247">
        <v>0</v>
      </c>
      <c r="T987" s="24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9" t="s">
        <v>240</v>
      </c>
      <c r="AT987" s="249" t="s">
        <v>236</v>
      </c>
      <c r="AU987" s="249" t="s">
        <v>87</v>
      </c>
      <c r="AY987" s="17" t="s">
        <v>235</v>
      </c>
      <c r="BE987" s="250">
        <f>IF(N987="základní",J987,0)</f>
        <v>0</v>
      </c>
      <c r="BF987" s="250">
        <f>IF(N987="snížená",J987,0)</f>
        <v>0</v>
      </c>
      <c r="BG987" s="250">
        <f>IF(N987="zákl. přenesená",J987,0)</f>
        <v>0</v>
      </c>
      <c r="BH987" s="250">
        <f>IF(N987="sníž. přenesená",J987,0)</f>
        <v>0</v>
      </c>
      <c r="BI987" s="250">
        <f>IF(N987="nulová",J987,0)</f>
        <v>0</v>
      </c>
      <c r="BJ987" s="17" t="s">
        <v>87</v>
      </c>
      <c r="BK987" s="250">
        <f>ROUND(I987*H987,2)</f>
        <v>0</v>
      </c>
      <c r="BL987" s="17" t="s">
        <v>240</v>
      </c>
      <c r="BM987" s="249" t="s">
        <v>1139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1654</v>
      </c>
      <c r="G988" s="252"/>
      <c r="H988" s="256">
        <v>7.673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2" customFormat="1">
      <c r="A989" s="12"/>
      <c r="B989" s="251"/>
      <c r="C989" s="252"/>
      <c r="D989" s="253" t="s">
        <v>241</v>
      </c>
      <c r="E989" s="254" t="s">
        <v>1</v>
      </c>
      <c r="F989" s="255" t="s">
        <v>1655</v>
      </c>
      <c r="G989" s="252"/>
      <c r="H989" s="256">
        <v>42.216999999999999</v>
      </c>
      <c r="I989" s="257"/>
      <c r="J989" s="252"/>
      <c r="K989" s="252"/>
      <c r="L989" s="258"/>
      <c r="M989" s="259"/>
      <c r="N989" s="260"/>
      <c r="O989" s="260"/>
      <c r="P989" s="260"/>
      <c r="Q989" s="260"/>
      <c r="R989" s="260"/>
      <c r="S989" s="260"/>
      <c r="T989" s="261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T989" s="262" t="s">
        <v>241</v>
      </c>
      <c r="AU989" s="262" t="s">
        <v>87</v>
      </c>
      <c r="AV989" s="12" t="s">
        <v>89</v>
      </c>
      <c r="AW989" s="12" t="s">
        <v>36</v>
      </c>
      <c r="AX989" s="12" t="s">
        <v>80</v>
      </c>
      <c r="AY989" s="262" t="s">
        <v>235</v>
      </c>
    </row>
    <row r="990" s="12" customFormat="1">
      <c r="A990" s="12"/>
      <c r="B990" s="251"/>
      <c r="C990" s="252"/>
      <c r="D990" s="253" t="s">
        <v>241</v>
      </c>
      <c r="E990" s="254" t="s">
        <v>1</v>
      </c>
      <c r="F990" s="255" t="s">
        <v>1656</v>
      </c>
      <c r="G990" s="252"/>
      <c r="H990" s="256">
        <v>12.726000000000001</v>
      </c>
      <c r="I990" s="257"/>
      <c r="J990" s="252"/>
      <c r="K990" s="252"/>
      <c r="L990" s="258"/>
      <c r="M990" s="259"/>
      <c r="N990" s="260"/>
      <c r="O990" s="260"/>
      <c r="P990" s="260"/>
      <c r="Q990" s="260"/>
      <c r="R990" s="260"/>
      <c r="S990" s="260"/>
      <c r="T990" s="261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T990" s="262" t="s">
        <v>241</v>
      </c>
      <c r="AU990" s="262" t="s">
        <v>87</v>
      </c>
      <c r="AV990" s="12" t="s">
        <v>89</v>
      </c>
      <c r="AW990" s="12" t="s">
        <v>36</v>
      </c>
      <c r="AX990" s="12" t="s">
        <v>80</v>
      </c>
      <c r="AY990" s="262" t="s">
        <v>235</v>
      </c>
    </row>
    <row r="991" s="12" customFormat="1">
      <c r="A991" s="12"/>
      <c r="B991" s="251"/>
      <c r="C991" s="252"/>
      <c r="D991" s="253" t="s">
        <v>241</v>
      </c>
      <c r="E991" s="254" t="s">
        <v>1</v>
      </c>
      <c r="F991" s="255" t="s">
        <v>1657</v>
      </c>
      <c r="G991" s="252"/>
      <c r="H991" s="256">
        <v>13.744</v>
      </c>
      <c r="I991" s="257"/>
      <c r="J991" s="252"/>
      <c r="K991" s="252"/>
      <c r="L991" s="258"/>
      <c r="M991" s="259"/>
      <c r="N991" s="260"/>
      <c r="O991" s="260"/>
      <c r="P991" s="260"/>
      <c r="Q991" s="260"/>
      <c r="R991" s="260"/>
      <c r="S991" s="260"/>
      <c r="T991" s="261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T991" s="262" t="s">
        <v>241</v>
      </c>
      <c r="AU991" s="262" t="s">
        <v>87</v>
      </c>
      <c r="AV991" s="12" t="s">
        <v>89</v>
      </c>
      <c r="AW991" s="12" t="s">
        <v>36</v>
      </c>
      <c r="AX991" s="12" t="s">
        <v>80</v>
      </c>
      <c r="AY991" s="262" t="s">
        <v>235</v>
      </c>
    </row>
    <row r="992" s="12" customFormat="1">
      <c r="A992" s="12"/>
      <c r="B992" s="251"/>
      <c r="C992" s="252"/>
      <c r="D992" s="253" t="s">
        <v>241</v>
      </c>
      <c r="E992" s="254" t="s">
        <v>1</v>
      </c>
      <c r="F992" s="255" t="s">
        <v>1658</v>
      </c>
      <c r="G992" s="252"/>
      <c r="H992" s="256">
        <v>4.9000000000000004</v>
      </c>
      <c r="I992" s="257"/>
      <c r="J992" s="252"/>
      <c r="K992" s="252"/>
      <c r="L992" s="258"/>
      <c r="M992" s="259"/>
      <c r="N992" s="260"/>
      <c r="O992" s="260"/>
      <c r="P992" s="260"/>
      <c r="Q992" s="260"/>
      <c r="R992" s="260"/>
      <c r="S992" s="260"/>
      <c r="T992" s="261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T992" s="262" t="s">
        <v>241</v>
      </c>
      <c r="AU992" s="262" t="s">
        <v>87</v>
      </c>
      <c r="AV992" s="12" t="s">
        <v>89</v>
      </c>
      <c r="AW992" s="12" t="s">
        <v>36</v>
      </c>
      <c r="AX992" s="12" t="s">
        <v>80</v>
      </c>
      <c r="AY992" s="262" t="s">
        <v>235</v>
      </c>
    </row>
    <row r="993" s="12" customFormat="1">
      <c r="A993" s="12"/>
      <c r="B993" s="251"/>
      <c r="C993" s="252"/>
      <c r="D993" s="253" t="s">
        <v>241</v>
      </c>
      <c r="E993" s="254" t="s">
        <v>1</v>
      </c>
      <c r="F993" s="255" t="s">
        <v>1659</v>
      </c>
      <c r="G993" s="252"/>
      <c r="H993" s="256">
        <v>20.02</v>
      </c>
      <c r="I993" s="257"/>
      <c r="J993" s="252"/>
      <c r="K993" s="252"/>
      <c r="L993" s="258"/>
      <c r="M993" s="259"/>
      <c r="N993" s="260"/>
      <c r="O993" s="260"/>
      <c r="P993" s="260"/>
      <c r="Q993" s="260"/>
      <c r="R993" s="260"/>
      <c r="S993" s="260"/>
      <c r="T993" s="261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T993" s="262" t="s">
        <v>241</v>
      </c>
      <c r="AU993" s="262" t="s">
        <v>87</v>
      </c>
      <c r="AV993" s="12" t="s">
        <v>89</v>
      </c>
      <c r="AW993" s="12" t="s">
        <v>36</v>
      </c>
      <c r="AX993" s="12" t="s">
        <v>80</v>
      </c>
      <c r="AY993" s="262" t="s">
        <v>235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1660</v>
      </c>
      <c r="G994" s="252"/>
      <c r="H994" s="256">
        <v>29.594000000000001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2" customFormat="1">
      <c r="A995" s="12"/>
      <c r="B995" s="251"/>
      <c r="C995" s="252"/>
      <c r="D995" s="253" t="s">
        <v>241</v>
      </c>
      <c r="E995" s="254" t="s">
        <v>1</v>
      </c>
      <c r="F995" s="255" t="s">
        <v>1661</v>
      </c>
      <c r="G995" s="252"/>
      <c r="H995" s="256">
        <v>8.0500000000000007</v>
      </c>
      <c r="I995" s="257"/>
      <c r="J995" s="252"/>
      <c r="K995" s="252"/>
      <c r="L995" s="258"/>
      <c r="M995" s="259"/>
      <c r="N995" s="260"/>
      <c r="O995" s="260"/>
      <c r="P995" s="260"/>
      <c r="Q995" s="260"/>
      <c r="R995" s="260"/>
      <c r="S995" s="260"/>
      <c r="T995" s="261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T995" s="262" t="s">
        <v>241</v>
      </c>
      <c r="AU995" s="262" t="s">
        <v>87</v>
      </c>
      <c r="AV995" s="12" t="s">
        <v>89</v>
      </c>
      <c r="AW995" s="12" t="s">
        <v>36</v>
      </c>
      <c r="AX995" s="12" t="s">
        <v>80</v>
      </c>
      <c r="AY995" s="262" t="s">
        <v>235</v>
      </c>
    </row>
    <row r="996" s="12" customFormat="1">
      <c r="A996" s="12"/>
      <c r="B996" s="251"/>
      <c r="C996" s="252"/>
      <c r="D996" s="253" t="s">
        <v>241</v>
      </c>
      <c r="E996" s="254" t="s">
        <v>1</v>
      </c>
      <c r="F996" s="255" t="s">
        <v>1662</v>
      </c>
      <c r="G996" s="252"/>
      <c r="H996" s="256">
        <v>54.740000000000002</v>
      </c>
      <c r="I996" s="257"/>
      <c r="J996" s="252"/>
      <c r="K996" s="252"/>
      <c r="L996" s="258"/>
      <c r="M996" s="259"/>
      <c r="N996" s="260"/>
      <c r="O996" s="260"/>
      <c r="P996" s="260"/>
      <c r="Q996" s="260"/>
      <c r="R996" s="260"/>
      <c r="S996" s="260"/>
      <c r="T996" s="261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T996" s="262" t="s">
        <v>241</v>
      </c>
      <c r="AU996" s="262" t="s">
        <v>87</v>
      </c>
      <c r="AV996" s="12" t="s">
        <v>89</v>
      </c>
      <c r="AW996" s="12" t="s">
        <v>36</v>
      </c>
      <c r="AX996" s="12" t="s">
        <v>80</v>
      </c>
      <c r="AY996" s="262" t="s">
        <v>235</v>
      </c>
    </row>
    <row r="997" s="12" customFormat="1">
      <c r="A997" s="12"/>
      <c r="B997" s="251"/>
      <c r="C997" s="252"/>
      <c r="D997" s="253" t="s">
        <v>241</v>
      </c>
      <c r="E997" s="254" t="s">
        <v>1</v>
      </c>
      <c r="F997" s="255" t="s">
        <v>1663</v>
      </c>
      <c r="G997" s="252"/>
      <c r="H997" s="256">
        <v>-4.7279999999999998</v>
      </c>
      <c r="I997" s="257"/>
      <c r="J997" s="252"/>
      <c r="K997" s="252"/>
      <c r="L997" s="258"/>
      <c r="M997" s="259"/>
      <c r="N997" s="260"/>
      <c r="O997" s="260"/>
      <c r="P997" s="260"/>
      <c r="Q997" s="260"/>
      <c r="R997" s="260"/>
      <c r="S997" s="260"/>
      <c r="T997" s="261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T997" s="262" t="s">
        <v>241</v>
      </c>
      <c r="AU997" s="262" t="s">
        <v>87</v>
      </c>
      <c r="AV997" s="12" t="s">
        <v>89</v>
      </c>
      <c r="AW997" s="12" t="s">
        <v>36</v>
      </c>
      <c r="AX997" s="12" t="s">
        <v>80</v>
      </c>
      <c r="AY997" s="262" t="s">
        <v>235</v>
      </c>
    </row>
    <row r="998" s="12" customFormat="1">
      <c r="A998" s="12"/>
      <c r="B998" s="251"/>
      <c r="C998" s="252"/>
      <c r="D998" s="253" t="s">
        <v>241</v>
      </c>
      <c r="E998" s="254" t="s">
        <v>1</v>
      </c>
      <c r="F998" s="255" t="s">
        <v>1664</v>
      </c>
      <c r="G998" s="252"/>
      <c r="H998" s="256">
        <v>24.5</v>
      </c>
      <c r="I998" s="257"/>
      <c r="J998" s="252"/>
      <c r="K998" s="252"/>
      <c r="L998" s="258"/>
      <c r="M998" s="259"/>
      <c r="N998" s="260"/>
      <c r="O998" s="260"/>
      <c r="P998" s="260"/>
      <c r="Q998" s="260"/>
      <c r="R998" s="260"/>
      <c r="S998" s="260"/>
      <c r="T998" s="26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62" t="s">
        <v>241</v>
      </c>
      <c r="AU998" s="262" t="s">
        <v>87</v>
      </c>
      <c r="AV998" s="12" t="s">
        <v>89</v>
      </c>
      <c r="AW998" s="12" t="s">
        <v>36</v>
      </c>
      <c r="AX998" s="12" t="s">
        <v>80</v>
      </c>
      <c r="AY998" s="262" t="s">
        <v>235</v>
      </c>
    </row>
    <row r="999" s="13" customFormat="1">
      <c r="A999" s="13"/>
      <c r="B999" s="263"/>
      <c r="C999" s="264"/>
      <c r="D999" s="253" t="s">
        <v>241</v>
      </c>
      <c r="E999" s="265" t="s">
        <v>1</v>
      </c>
      <c r="F999" s="266" t="s">
        <v>243</v>
      </c>
      <c r="G999" s="264"/>
      <c r="H999" s="267">
        <v>213.43600000000001</v>
      </c>
      <c r="I999" s="268"/>
      <c r="J999" s="264"/>
      <c r="K999" s="264"/>
      <c r="L999" s="269"/>
      <c r="M999" s="270"/>
      <c r="N999" s="271"/>
      <c r="O999" s="271"/>
      <c r="P999" s="271"/>
      <c r="Q999" s="271"/>
      <c r="R999" s="271"/>
      <c r="S999" s="271"/>
      <c r="T999" s="27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73" t="s">
        <v>241</v>
      </c>
      <c r="AU999" s="273" t="s">
        <v>87</v>
      </c>
      <c r="AV999" s="13" t="s">
        <v>240</v>
      </c>
      <c r="AW999" s="13" t="s">
        <v>36</v>
      </c>
      <c r="AX999" s="13" t="s">
        <v>87</v>
      </c>
      <c r="AY999" s="273" t="s">
        <v>235</v>
      </c>
    </row>
    <row r="1000" s="2" customFormat="1" ht="16.5" customHeight="1">
      <c r="A1000" s="38"/>
      <c r="B1000" s="39"/>
      <c r="C1000" s="237" t="s">
        <v>1142</v>
      </c>
      <c r="D1000" s="237" t="s">
        <v>236</v>
      </c>
      <c r="E1000" s="238" t="s">
        <v>1665</v>
      </c>
      <c r="F1000" s="239" t="s">
        <v>1666</v>
      </c>
      <c r="G1000" s="240" t="s">
        <v>265</v>
      </c>
      <c r="H1000" s="241">
        <v>6</v>
      </c>
      <c r="I1000" s="242"/>
      <c r="J1000" s="243">
        <f>ROUND(I1000*H1000,2)</f>
        <v>0</v>
      </c>
      <c r="K1000" s="244"/>
      <c r="L1000" s="44"/>
      <c r="M1000" s="245" t="s">
        <v>1</v>
      </c>
      <c r="N1000" s="246" t="s">
        <v>45</v>
      </c>
      <c r="O1000" s="91"/>
      <c r="P1000" s="247">
        <f>O1000*H1000</f>
        <v>0</v>
      </c>
      <c r="Q1000" s="247">
        <v>0.055669999999999997</v>
      </c>
      <c r="R1000" s="247">
        <f>Q1000*H1000</f>
        <v>0.33401999999999998</v>
      </c>
      <c r="S1000" s="247">
        <v>0</v>
      </c>
      <c r="T1000" s="248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49" t="s">
        <v>240</v>
      </c>
      <c r="AT1000" s="249" t="s">
        <v>236</v>
      </c>
      <c r="AU1000" s="249" t="s">
        <v>87</v>
      </c>
      <c r="AY1000" s="17" t="s">
        <v>235</v>
      </c>
      <c r="BE1000" s="250">
        <f>IF(N1000="základní",J1000,0)</f>
        <v>0</v>
      </c>
      <c r="BF1000" s="250">
        <f>IF(N1000="snížená",J1000,0)</f>
        <v>0</v>
      </c>
      <c r="BG1000" s="250">
        <f>IF(N1000="zákl. přenesená",J1000,0)</f>
        <v>0</v>
      </c>
      <c r="BH1000" s="250">
        <f>IF(N1000="sníž. přenesená",J1000,0)</f>
        <v>0</v>
      </c>
      <c r="BI1000" s="250">
        <f>IF(N1000="nulová",J1000,0)</f>
        <v>0</v>
      </c>
      <c r="BJ1000" s="17" t="s">
        <v>87</v>
      </c>
      <c r="BK1000" s="250">
        <f>ROUND(I1000*H1000,2)</f>
        <v>0</v>
      </c>
      <c r="BL1000" s="17" t="s">
        <v>240</v>
      </c>
      <c r="BM1000" s="249" t="s">
        <v>1145</v>
      </c>
    </row>
    <row r="1001" s="12" customFormat="1">
      <c r="A1001" s="12"/>
      <c r="B1001" s="251"/>
      <c r="C1001" s="252"/>
      <c r="D1001" s="253" t="s">
        <v>241</v>
      </c>
      <c r="E1001" s="254" t="s">
        <v>1</v>
      </c>
      <c r="F1001" s="255" t="s">
        <v>1667</v>
      </c>
      <c r="G1001" s="252"/>
      <c r="H1001" s="256">
        <v>6</v>
      </c>
      <c r="I1001" s="257"/>
      <c r="J1001" s="252"/>
      <c r="K1001" s="252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T1001" s="262" t="s">
        <v>241</v>
      </c>
      <c r="AU1001" s="262" t="s">
        <v>87</v>
      </c>
      <c r="AV1001" s="12" t="s">
        <v>89</v>
      </c>
      <c r="AW1001" s="12" t="s">
        <v>36</v>
      </c>
      <c r="AX1001" s="12" t="s">
        <v>80</v>
      </c>
      <c r="AY1001" s="262" t="s">
        <v>235</v>
      </c>
    </row>
    <row r="1002" s="13" customFormat="1">
      <c r="A1002" s="13"/>
      <c r="B1002" s="263"/>
      <c r="C1002" s="264"/>
      <c r="D1002" s="253" t="s">
        <v>241</v>
      </c>
      <c r="E1002" s="265" t="s">
        <v>1</v>
      </c>
      <c r="F1002" s="266" t="s">
        <v>243</v>
      </c>
      <c r="G1002" s="264"/>
      <c r="H1002" s="267">
        <v>6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73" t="s">
        <v>241</v>
      </c>
      <c r="AU1002" s="273" t="s">
        <v>87</v>
      </c>
      <c r="AV1002" s="13" t="s">
        <v>240</v>
      </c>
      <c r="AW1002" s="13" t="s">
        <v>36</v>
      </c>
      <c r="AX1002" s="13" t="s">
        <v>87</v>
      </c>
      <c r="AY1002" s="273" t="s">
        <v>235</v>
      </c>
    </row>
    <row r="1003" s="2" customFormat="1" ht="16.5" customHeight="1">
      <c r="A1003" s="38"/>
      <c r="B1003" s="39"/>
      <c r="C1003" s="237" t="s">
        <v>698</v>
      </c>
      <c r="D1003" s="237" t="s">
        <v>236</v>
      </c>
      <c r="E1003" s="238" t="s">
        <v>1668</v>
      </c>
      <c r="F1003" s="239" t="s">
        <v>1669</v>
      </c>
      <c r="G1003" s="240" t="s">
        <v>415</v>
      </c>
      <c r="H1003" s="241">
        <v>33.598999999999997</v>
      </c>
      <c r="I1003" s="242"/>
      <c r="J1003" s="243">
        <f>ROUND(I1003*H1003,2)</f>
        <v>0</v>
      </c>
      <c r="K1003" s="244"/>
      <c r="L1003" s="44"/>
      <c r="M1003" s="245" t="s">
        <v>1</v>
      </c>
      <c r="N1003" s="246" t="s">
        <v>45</v>
      </c>
      <c r="O1003" s="91"/>
      <c r="P1003" s="247">
        <f>O1003*H1003</f>
        <v>0</v>
      </c>
      <c r="Q1003" s="247">
        <v>1.3999999999999999</v>
      </c>
      <c r="R1003" s="247">
        <f>Q1003*H1003</f>
        <v>47.038599999999995</v>
      </c>
      <c r="S1003" s="247">
        <v>0</v>
      </c>
      <c r="T1003" s="248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49" t="s">
        <v>240</v>
      </c>
      <c r="AT1003" s="249" t="s">
        <v>236</v>
      </c>
      <c r="AU1003" s="249" t="s">
        <v>87</v>
      </c>
      <c r="AY1003" s="17" t="s">
        <v>235</v>
      </c>
      <c r="BE1003" s="250">
        <f>IF(N1003="základní",J1003,0)</f>
        <v>0</v>
      </c>
      <c r="BF1003" s="250">
        <f>IF(N1003="snížená",J1003,0)</f>
        <v>0</v>
      </c>
      <c r="BG1003" s="250">
        <f>IF(N1003="zákl. přenesená",J1003,0)</f>
        <v>0</v>
      </c>
      <c r="BH1003" s="250">
        <f>IF(N1003="sníž. přenesená",J1003,0)</f>
        <v>0</v>
      </c>
      <c r="BI1003" s="250">
        <f>IF(N1003="nulová",J1003,0)</f>
        <v>0</v>
      </c>
      <c r="BJ1003" s="17" t="s">
        <v>87</v>
      </c>
      <c r="BK1003" s="250">
        <f>ROUND(I1003*H1003,2)</f>
        <v>0</v>
      </c>
      <c r="BL1003" s="17" t="s">
        <v>240</v>
      </c>
      <c r="BM1003" s="249" t="s">
        <v>1149</v>
      </c>
    </row>
    <row r="1004" s="12" customFormat="1">
      <c r="A1004" s="12"/>
      <c r="B1004" s="251"/>
      <c r="C1004" s="252"/>
      <c r="D1004" s="253" t="s">
        <v>241</v>
      </c>
      <c r="E1004" s="254" t="s">
        <v>1</v>
      </c>
      <c r="F1004" s="255" t="s">
        <v>1670</v>
      </c>
      <c r="G1004" s="252"/>
      <c r="H1004" s="256">
        <v>10.936</v>
      </c>
      <c r="I1004" s="257"/>
      <c r="J1004" s="252"/>
      <c r="K1004" s="252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T1004" s="262" t="s">
        <v>241</v>
      </c>
      <c r="AU1004" s="262" t="s">
        <v>87</v>
      </c>
      <c r="AV1004" s="12" t="s">
        <v>89</v>
      </c>
      <c r="AW1004" s="12" t="s">
        <v>36</v>
      </c>
      <c r="AX1004" s="12" t="s">
        <v>80</v>
      </c>
      <c r="AY1004" s="262" t="s">
        <v>235</v>
      </c>
    </row>
    <row r="1005" s="12" customFormat="1">
      <c r="A1005" s="12"/>
      <c r="B1005" s="251"/>
      <c r="C1005" s="252"/>
      <c r="D1005" s="253" t="s">
        <v>241</v>
      </c>
      <c r="E1005" s="254" t="s">
        <v>1</v>
      </c>
      <c r="F1005" s="255" t="s">
        <v>1671</v>
      </c>
      <c r="G1005" s="252"/>
      <c r="H1005" s="256">
        <v>11.462</v>
      </c>
      <c r="I1005" s="257"/>
      <c r="J1005" s="252"/>
      <c r="K1005" s="252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T1005" s="262" t="s">
        <v>241</v>
      </c>
      <c r="AU1005" s="262" t="s">
        <v>87</v>
      </c>
      <c r="AV1005" s="12" t="s">
        <v>89</v>
      </c>
      <c r="AW1005" s="12" t="s">
        <v>36</v>
      </c>
      <c r="AX1005" s="12" t="s">
        <v>80</v>
      </c>
      <c r="AY1005" s="262" t="s">
        <v>235</v>
      </c>
    </row>
    <row r="1006" s="12" customFormat="1">
      <c r="A1006" s="12"/>
      <c r="B1006" s="251"/>
      <c r="C1006" s="252"/>
      <c r="D1006" s="253" t="s">
        <v>241</v>
      </c>
      <c r="E1006" s="254" t="s">
        <v>1</v>
      </c>
      <c r="F1006" s="255" t="s">
        <v>1672</v>
      </c>
      <c r="G1006" s="252"/>
      <c r="H1006" s="256">
        <v>11.201000000000001</v>
      </c>
      <c r="I1006" s="257"/>
      <c r="J1006" s="252"/>
      <c r="K1006" s="252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T1006" s="262" t="s">
        <v>241</v>
      </c>
      <c r="AU1006" s="262" t="s">
        <v>87</v>
      </c>
      <c r="AV1006" s="12" t="s">
        <v>89</v>
      </c>
      <c r="AW1006" s="12" t="s">
        <v>36</v>
      </c>
      <c r="AX1006" s="12" t="s">
        <v>80</v>
      </c>
      <c r="AY1006" s="262" t="s">
        <v>235</v>
      </c>
    </row>
    <row r="1007" s="13" customFormat="1">
      <c r="A1007" s="13"/>
      <c r="B1007" s="263"/>
      <c r="C1007" s="264"/>
      <c r="D1007" s="253" t="s">
        <v>241</v>
      </c>
      <c r="E1007" s="265" t="s">
        <v>1</v>
      </c>
      <c r="F1007" s="266" t="s">
        <v>243</v>
      </c>
      <c r="G1007" s="264"/>
      <c r="H1007" s="267">
        <v>33.599000000000004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3" t="s">
        <v>241</v>
      </c>
      <c r="AU1007" s="273" t="s">
        <v>87</v>
      </c>
      <c r="AV1007" s="13" t="s">
        <v>240</v>
      </c>
      <c r="AW1007" s="13" t="s">
        <v>36</v>
      </c>
      <c r="AX1007" s="13" t="s">
        <v>87</v>
      </c>
      <c r="AY1007" s="273" t="s">
        <v>235</v>
      </c>
    </row>
    <row r="1008" s="2" customFormat="1" ht="16.5" customHeight="1">
      <c r="A1008" s="38"/>
      <c r="B1008" s="39"/>
      <c r="C1008" s="237" t="s">
        <v>1151</v>
      </c>
      <c r="D1008" s="237" t="s">
        <v>236</v>
      </c>
      <c r="E1008" s="238" t="s">
        <v>1673</v>
      </c>
      <c r="F1008" s="239" t="s">
        <v>1674</v>
      </c>
      <c r="G1008" s="240" t="s">
        <v>246</v>
      </c>
      <c r="H1008" s="241">
        <v>0.48999999999999999</v>
      </c>
      <c r="I1008" s="242"/>
      <c r="J1008" s="243">
        <f>ROUND(I1008*H1008,2)</f>
        <v>0</v>
      </c>
      <c r="K1008" s="244"/>
      <c r="L1008" s="44"/>
      <c r="M1008" s="245" t="s">
        <v>1</v>
      </c>
      <c r="N1008" s="246" t="s">
        <v>45</v>
      </c>
      <c r="O1008" s="91"/>
      <c r="P1008" s="247">
        <f>O1008*H1008</f>
        <v>0</v>
      </c>
      <c r="Q1008" s="247">
        <v>1.29548</v>
      </c>
      <c r="R1008" s="247">
        <f>Q1008*H1008</f>
        <v>0.63478519999999994</v>
      </c>
      <c r="S1008" s="247">
        <v>0</v>
      </c>
      <c r="T1008" s="248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49" t="s">
        <v>240</v>
      </c>
      <c r="AT1008" s="249" t="s">
        <v>236</v>
      </c>
      <c r="AU1008" s="249" t="s">
        <v>87</v>
      </c>
      <c r="AY1008" s="17" t="s">
        <v>235</v>
      </c>
      <c r="BE1008" s="250">
        <f>IF(N1008="základní",J1008,0)</f>
        <v>0</v>
      </c>
      <c r="BF1008" s="250">
        <f>IF(N1008="snížená",J1008,0)</f>
        <v>0</v>
      </c>
      <c r="BG1008" s="250">
        <f>IF(N1008="zákl. přenesená",J1008,0)</f>
        <v>0</v>
      </c>
      <c r="BH1008" s="250">
        <f>IF(N1008="sníž. přenesená",J1008,0)</f>
        <v>0</v>
      </c>
      <c r="BI1008" s="250">
        <f>IF(N1008="nulová",J1008,0)</f>
        <v>0</v>
      </c>
      <c r="BJ1008" s="17" t="s">
        <v>87</v>
      </c>
      <c r="BK1008" s="250">
        <f>ROUND(I1008*H1008,2)</f>
        <v>0</v>
      </c>
      <c r="BL1008" s="17" t="s">
        <v>240</v>
      </c>
      <c r="BM1008" s="249" t="s">
        <v>1154</v>
      </c>
    </row>
    <row r="1009" s="12" customFormat="1">
      <c r="A1009" s="12"/>
      <c r="B1009" s="251"/>
      <c r="C1009" s="252"/>
      <c r="D1009" s="253" t="s">
        <v>241</v>
      </c>
      <c r="E1009" s="254" t="s">
        <v>1</v>
      </c>
      <c r="F1009" s="255" t="s">
        <v>1675</v>
      </c>
      <c r="G1009" s="252"/>
      <c r="H1009" s="256">
        <v>0.48999999999999999</v>
      </c>
      <c r="I1009" s="257"/>
      <c r="J1009" s="252"/>
      <c r="K1009" s="252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T1009" s="262" t="s">
        <v>241</v>
      </c>
      <c r="AU1009" s="262" t="s">
        <v>87</v>
      </c>
      <c r="AV1009" s="12" t="s">
        <v>89</v>
      </c>
      <c r="AW1009" s="12" t="s">
        <v>36</v>
      </c>
      <c r="AX1009" s="12" t="s">
        <v>80</v>
      </c>
      <c r="AY1009" s="262" t="s">
        <v>235</v>
      </c>
    </row>
    <row r="1010" s="13" customFormat="1">
      <c r="A1010" s="13"/>
      <c r="B1010" s="263"/>
      <c r="C1010" s="264"/>
      <c r="D1010" s="253" t="s">
        <v>241</v>
      </c>
      <c r="E1010" s="265" t="s">
        <v>1</v>
      </c>
      <c r="F1010" s="266" t="s">
        <v>243</v>
      </c>
      <c r="G1010" s="264"/>
      <c r="H1010" s="267">
        <v>0.48999999999999999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3" t="s">
        <v>241</v>
      </c>
      <c r="AU1010" s="273" t="s">
        <v>87</v>
      </c>
      <c r="AV1010" s="13" t="s">
        <v>240</v>
      </c>
      <c r="AW1010" s="13" t="s">
        <v>36</v>
      </c>
      <c r="AX1010" s="13" t="s">
        <v>87</v>
      </c>
      <c r="AY1010" s="273" t="s">
        <v>235</v>
      </c>
    </row>
    <row r="1011" s="2" customFormat="1" ht="16.5" customHeight="1">
      <c r="A1011" s="38"/>
      <c r="B1011" s="39"/>
      <c r="C1011" s="237" t="s">
        <v>704</v>
      </c>
      <c r="D1011" s="237" t="s">
        <v>236</v>
      </c>
      <c r="E1011" s="238" t="s">
        <v>1087</v>
      </c>
      <c r="F1011" s="239" t="s">
        <v>1088</v>
      </c>
      <c r="G1011" s="240" t="s">
        <v>313</v>
      </c>
      <c r="H1011" s="241">
        <v>29.593</v>
      </c>
      <c r="I1011" s="242"/>
      <c r="J1011" s="243">
        <f>ROUND(I1011*H1011,2)</f>
        <v>0</v>
      </c>
      <c r="K1011" s="244"/>
      <c r="L1011" s="44"/>
      <c r="M1011" s="245" t="s">
        <v>1</v>
      </c>
      <c r="N1011" s="246" t="s">
        <v>45</v>
      </c>
      <c r="O1011" s="91"/>
      <c r="P1011" s="247">
        <f>O1011*H1011</f>
        <v>0</v>
      </c>
      <c r="Q1011" s="247">
        <v>0.0082400000000000008</v>
      </c>
      <c r="R1011" s="247">
        <f>Q1011*H1011</f>
        <v>0.24384632000000003</v>
      </c>
      <c r="S1011" s="247">
        <v>0</v>
      </c>
      <c r="T1011" s="248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9" t="s">
        <v>240</v>
      </c>
      <c r="AT1011" s="249" t="s">
        <v>236</v>
      </c>
      <c r="AU1011" s="249" t="s">
        <v>87</v>
      </c>
      <c r="AY1011" s="17" t="s">
        <v>235</v>
      </c>
      <c r="BE1011" s="250">
        <f>IF(N1011="základní",J1011,0)</f>
        <v>0</v>
      </c>
      <c r="BF1011" s="250">
        <f>IF(N1011="snížená",J1011,0)</f>
        <v>0</v>
      </c>
      <c r="BG1011" s="250">
        <f>IF(N1011="zákl. přenesená",J1011,0)</f>
        <v>0</v>
      </c>
      <c r="BH1011" s="250">
        <f>IF(N1011="sníž. přenesená",J1011,0)</f>
        <v>0</v>
      </c>
      <c r="BI1011" s="250">
        <f>IF(N1011="nulová",J1011,0)</f>
        <v>0</v>
      </c>
      <c r="BJ1011" s="17" t="s">
        <v>87</v>
      </c>
      <c r="BK1011" s="250">
        <f>ROUND(I1011*H1011,2)</f>
        <v>0</v>
      </c>
      <c r="BL1011" s="17" t="s">
        <v>240</v>
      </c>
      <c r="BM1011" s="249" t="s">
        <v>1158</v>
      </c>
    </row>
    <row r="1012" s="12" customFormat="1">
      <c r="A1012" s="12"/>
      <c r="B1012" s="251"/>
      <c r="C1012" s="252"/>
      <c r="D1012" s="253" t="s">
        <v>241</v>
      </c>
      <c r="E1012" s="254" t="s">
        <v>1</v>
      </c>
      <c r="F1012" s="255" t="s">
        <v>1497</v>
      </c>
      <c r="G1012" s="252"/>
      <c r="H1012" s="256">
        <v>29.593</v>
      </c>
      <c r="I1012" s="257"/>
      <c r="J1012" s="252"/>
      <c r="K1012" s="252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62" t="s">
        <v>241</v>
      </c>
      <c r="AU1012" s="262" t="s">
        <v>87</v>
      </c>
      <c r="AV1012" s="12" t="s">
        <v>89</v>
      </c>
      <c r="AW1012" s="12" t="s">
        <v>36</v>
      </c>
      <c r="AX1012" s="12" t="s">
        <v>80</v>
      </c>
      <c r="AY1012" s="262" t="s">
        <v>235</v>
      </c>
    </row>
    <row r="1013" s="13" customFormat="1">
      <c r="A1013" s="13"/>
      <c r="B1013" s="263"/>
      <c r="C1013" s="264"/>
      <c r="D1013" s="253" t="s">
        <v>241</v>
      </c>
      <c r="E1013" s="265" t="s">
        <v>1</v>
      </c>
      <c r="F1013" s="266" t="s">
        <v>243</v>
      </c>
      <c r="G1013" s="264"/>
      <c r="H1013" s="267">
        <v>29.593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3" t="s">
        <v>241</v>
      </c>
      <c r="AU1013" s="273" t="s">
        <v>87</v>
      </c>
      <c r="AV1013" s="13" t="s">
        <v>240</v>
      </c>
      <c r="AW1013" s="13" t="s">
        <v>36</v>
      </c>
      <c r="AX1013" s="13" t="s">
        <v>87</v>
      </c>
      <c r="AY1013" s="273" t="s">
        <v>235</v>
      </c>
    </row>
    <row r="1014" s="2" customFormat="1" ht="16.5" customHeight="1">
      <c r="A1014" s="38"/>
      <c r="B1014" s="39"/>
      <c r="C1014" s="237" t="s">
        <v>1160</v>
      </c>
      <c r="D1014" s="237" t="s">
        <v>236</v>
      </c>
      <c r="E1014" s="238" t="s">
        <v>1090</v>
      </c>
      <c r="F1014" s="239" t="s">
        <v>1091</v>
      </c>
      <c r="G1014" s="240" t="s">
        <v>265</v>
      </c>
      <c r="H1014" s="241">
        <v>149.36699999999999</v>
      </c>
      <c r="I1014" s="242"/>
      <c r="J1014" s="243">
        <f>ROUND(I1014*H1014,2)</f>
        <v>0</v>
      </c>
      <c r="K1014" s="244"/>
      <c r="L1014" s="44"/>
      <c r="M1014" s="245" t="s">
        <v>1</v>
      </c>
      <c r="N1014" s="246" t="s">
        <v>45</v>
      </c>
      <c r="O1014" s="91"/>
      <c r="P1014" s="247">
        <f>O1014*H1014</f>
        <v>0</v>
      </c>
      <c r="Q1014" s="247">
        <v>0.00175</v>
      </c>
      <c r="R1014" s="247">
        <f>Q1014*H1014</f>
        <v>0.26139224999999999</v>
      </c>
      <c r="S1014" s="247">
        <v>0</v>
      </c>
      <c r="T1014" s="24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9" t="s">
        <v>240</v>
      </c>
      <c r="AT1014" s="249" t="s">
        <v>236</v>
      </c>
      <c r="AU1014" s="249" t="s">
        <v>87</v>
      </c>
      <c r="AY1014" s="17" t="s">
        <v>235</v>
      </c>
      <c r="BE1014" s="250">
        <f>IF(N1014="základní",J1014,0)</f>
        <v>0</v>
      </c>
      <c r="BF1014" s="250">
        <f>IF(N1014="snížená",J1014,0)</f>
        <v>0</v>
      </c>
      <c r="BG1014" s="250">
        <f>IF(N1014="zákl. přenesená",J1014,0)</f>
        <v>0</v>
      </c>
      <c r="BH1014" s="250">
        <f>IF(N1014="sníž. přenesená",J1014,0)</f>
        <v>0</v>
      </c>
      <c r="BI1014" s="250">
        <f>IF(N1014="nulová",J1014,0)</f>
        <v>0</v>
      </c>
      <c r="BJ1014" s="17" t="s">
        <v>87</v>
      </c>
      <c r="BK1014" s="250">
        <f>ROUND(I1014*H1014,2)</f>
        <v>0</v>
      </c>
      <c r="BL1014" s="17" t="s">
        <v>240</v>
      </c>
      <c r="BM1014" s="249" t="s">
        <v>1163</v>
      </c>
    </row>
    <row r="1015" s="12" customFormat="1">
      <c r="A1015" s="12"/>
      <c r="B1015" s="251"/>
      <c r="C1015" s="252"/>
      <c r="D1015" s="253" t="s">
        <v>241</v>
      </c>
      <c r="E1015" s="254" t="s">
        <v>1</v>
      </c>
      <c r="F1015" s="255" t="s">
        <v>1635</v>
      </c>
      <c r="G1015" s="252"/>
      <c r="H1015" s="256">
        <v>3.7599999999999998</v>
      </c>
      <c r="I1015" s="257"/>
      <c r="J1015" s="252"/>
      <c r="K1015" s="252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T1015" s="262" t="s">
        <v>241</v>
      </c>
      <c r="AU1015" s="262" t="s">
        <v>87</v>
      </c>
      <c r="AV1015" s="12" t="s">
        <v>89</v>
      </c>
      <c r="AW1015" s="12" t="s">
        <v>36</v>
      </c>
      <c r="AX1015" s="12" t="s">
        <v>80</v>
      </c>
      <c r="AY1015" s="262" t="s">
        <v>235</v>
      </c>
    </row>
    <row r="1016" s="12" customFormat="1">
      <c r="A1016" s="12"/>
      <c r="B1016" s="251"/>
      <c r="C1016" s="252"/>
      <c r="D1016" s="253" t="s">
        <v>241</v>
      </c>
      <c r="E1016" s="254" t="s">
        <v>1</v>
      </c>
      <c r="F1016" s="255" t="s">
        <v>1636</v>
      </c>
      <c r="G1016" s="252"/>
      <c r="H1016" s="256">
        <v>4.4000000000000004</v>
      </c>
      <c r="I1016" s="257"/>
      <c r="J1016" s="252"/>
      <c r="K1016" s="252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T1016" s="262" t="s">
        <v>241</v>
      </c>
      <c r="AU1016" s="262" t="s">
        <v>87</v>
      </c>
      <c r="AV1016" s="12" t="s">
        <v>89</v>
      </c>
      <c r="AW1016" s="12" t="s">
        <v>36</v>
      </c>
      <c r="AX1016" s="12" t="s">
        <v>80</v>
      </c>
      <c r="AY1016" s="262" t="s">
        <v>235</v>
      </c>
    </row>
    <row r="1017" s="12" customFormat="1">
      <c r="A1017" s="12"/>
      <c r="B1017" s="251"/>
      <c r="C1017" s="252"/>
      <c r="D1017" s="253" t="s">
        <v>241</v>
      </c>
      <c r="E1017" s="254" t="s">
        <v>1</v>
      </c>
      <c r="F1017" s="255" t="s">
        <v>1637</v>
      </c>
      <c r="G1017" s="252"/>
      <c r="H1017" s="256">
        <v>15.66</v>
      </c>
      <c r="I1017" s="257"/>
      <c r="J1017" s="252"/>
      <c r="K1017" s="252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T1017" s="262" t="s">
        <v>241</v>
      </c>
      <c r="AU1017" s="262" t="s">
        <v>87</v>
      </c>
      <c r="AV1017" s="12" t="s">
        <v>89</v>
      </c>
      <c r="AW1017" s="12" t="s">
        <v>36</v>
      </c>
      <c r="AX1017" s="12" t="s">
        <v>80</v>
      </c>
      <c r="AY1017" s="262" t="s">
        <v>235</v>
      </c>
    </row>
    <row r="1018" s="12" customFormat="1">
      <c r="A1018" s="12"/>
      <c r="B1018" s="251"/>
      <c r="C1018" s="252"/>
      <c r="D1018" s="253" t="s">
        <v>241</v>
      </c>
      <c r="E1018" s="254" t="s">
        <v>1</v>
      </c>
      <c r="F1018" s="255" t="s">
        <v>1638</v>
      </c>
      <c r="G1018" s="252"/>
      <c r="H1018" s="256">
        <v>10.699999999999999</v>
      </c>
      <c r="I1018" s="257"/>
      <c r="J1018" s="252"/>
      <c r="K1018" s="252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T1018" s="262" t="s">
        <v>241</v>
      </c>
      <c r="AU1018" s="262" t="s">
        <v>87</v>
      </c>
      <c r="AV1018" s="12" t="s">
        <v>89</v>
      </c>
      <c r="AW1018" s="12" t="s">
        <v>36</v>
      </c>
      <c r="AX1018" s="12" t="s">
        <v>80</v>
      </c>
      <c r="AY1018" s="262" t="s">
        <v>235</v>
      </c>
    </row>
    <row r="1019" s="12" customFormat="1">
      <c r="A1019" s="12"/>
      <c r="B1019" s="251"/>
      <c r="C1019" s="252"/>
      <c r="D1019" s="253" t="s">
        <v>241</v>
      </c>
      <c r="E1019" s="254" t="s">
        <v>1</v>
      </c>
      <c r="F1019" s="255" t="s">
        <v>1639</v>
      </c>
      <c r="G1019" s="252"/>
      <c r="H1019" s="256">
        <v>8.7300000000000004</v>
      </c>
      <c r="I1019" s="257"/>
      <c r="J1019" s="252"/>
      <c r="K1019" s="252"/>
      <c r="L1019" s="258"/>
      <c r="M1019" s="259"/>
      <c r="N1019" s="260"/>
      <c r="O1019" s="260"/>
      <c r="P1019" s="260"/>
      <c r="Q1019" s="260"/>
      <c r="R1019" s="260"/>
      <c r="S1019" s="260"/>
      <c r="T1019" s="261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T1019" s="262" t="s">
        <v>241</v>
      </c>
      <c r="AU1019" s="262" t="s">
        <v>87</v>
      </c>
      <c r="AV1019" s="12" t="s">
        <v>89</v>
      </c>
      <c r="AW1019" s="12" t="s">
        <v>36</v>
      </c>
      <c r="AX1019" s="12" t="s">
        <v>80</v>
      </c>
      <c r="AY1019" s="262" t="s">
        <v>235</v>
      </c>
    </row>
    <row r="1020" s="12" customFormat="1">
      <c r="A1020" s="12"/>
      <c r="B1020" s="251"/>
      <c r="C1020" s="252"/>
      <c r="D1020" s="253" t="s">
        <v>241</v>
      </c>
      <c r="E1020" s="254" t="s">
        <v>1</v>
      </c>
      <c r="F1020" s="255" t="s">
        <v>1640</v>
      </c>
      <c r="G1020" s="252"/>
      <c r="H1020" s="256">
        <v>14.44</v>
      </c>
      <c r="I1020" s="257"/>
      <c r="J1020" s="252"/>
      <c r="K1020" s="252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T1020" s="262" t="s">
        <v>241</v>
      </c>
      <c r="AU1020" s="262" t="s">
        <v>87</v>
      </c>
      <c r="AV1020" s="12" t="s">
        <v>89</v>
      </c>
      <c r="AW1020" s="12" t="s">
        <v>36</v>
      </c>
      <c r="AX1020" s="12" t="s">
        <v>80</v>
      </c>
      <c r="AY1020" s="262" t="s">
        <v>235</v>
      </c>
    </row>
    <row r="1021" s="12" customFormat="1">
      <c r="A1021" s="12"/>
      <c r="B1021" s="251"/>
      <c r="C1021" s="252"/>
      <c r="D1021" s="253" t="s">
        <v>241</v>
      </c>
      <c r="E1021" s="254" t="s">
        <v>1</v>
      </c>
      <c r="F1021" s="255" t="s">
        <v>1641</v>
      </c>
      <c r="G1021" s="252"/>
      <c r="H1021" s="256">
        <v>12.41</v>
      </c>
      <c r="I1021" s="257"/>
      <c r="J1021" s="252"/>
      <c r="K1021" s="252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T1021" s="262" t="s">
        <v>241</v>
      </c>
      <c r="AU1021" s="262" t="s">
        <v>87</v>
      </c>
      <c r="AV1021" s="12" t="s">
        <v>89</v>
      </c>
      <c r="AW1021" s="12" t="s">
        <v>36</v>
      </c>
      <c r="AX1021" s="12" t="s">
        <v>80</v>
      </c>
      <c r="AY1021" s="262" t="s">
        <v>235</v>
      </c>
    </row>
    <row r="1022" s="12" customFormat="1">
      <c r="A1022" s="12"/>
      <c r="B1022" s="251"/>
      <c r="C1022" s="252"/>
      <c r="D1022" s="253" t="s">
        <v>241</v>
      </c>
      <c r="E1022" s="254" t="s">
        <v>1</v>
      </c>
      <c r="F1022" s="255" t="s">
        <v>1642</v>
      </c>
      <c r="G1022" s="252"/>
      <c r="H1022" s="256">
        <v>36.909999999999997</v>
      </c>
      <c r="I1022" s="257"/>
      <c r="J1022" s="252"/>
      <c r="K1022" s="252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T1022" s="262" t="s">
        <v>241</v>
      </c>
      <c r="AU1022" s="262" t="s">
        <v>87</v>
      </c>
      <c r="AV1022" s="12" t="s">
        <v>89</v>
      </c>
      <c r="AW1022" s="12" t="s">
        <v>36</v>
      </c>
      <c r="AX1022" s="12" t="s">
        <v>80</v>
      </c>
      <c r="AY1022" s="262" t="s">
        <v>235</v>
      </c>
    </row>
    <row r="1023" s="12" customFormat="1">
      <c r="A1023" s="12"/>
      <c r="B1023" s="251"/>
      <c r="C1023" s="252"/>
      <c r="D1023" s="253" t="s">
        <v>241</v>
      </c>
      <c r="E1023" s="254" t="s">
        <v>1</v>
      </c>
      <c r="F1023" s="255" t="s">
        <v>1643</v>
      </c>
      <c r="G1023" s="252"/>
      <c r="H1023" s="256">
        <v>42.356999999999999</v>
      </c>
      <c r="I1023" s="257"/>
      <c r="J1023" s="252"/>
      <c r="K1023" s="252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T1023" s="262" t="s">
        <v>241</v>
      </c>
      <c r="AU1023" s="262" t="s">
        <v>87</v>
      </c>
      <c r="AV1023" s="12" t="s">
        <v>89</v>
      </c>
      <c r="AW1023" s="12" t="s">
        <v>36</v>
      </c>
      <c r="AX1023" s="12" t="s">
        <v>80</v>
      </c>
      <c r="AY1023" s="262" t="s">
        <v>235</v>
      </c>
    </row>
    <row r="1024" s="13" customFormat="1">
      <c r="A1024" s="13"/>
      <c r="B1024" s="263"/>
      <c r="C1024" s="264"/>
      <c r="D1024" s="253" t="s">
        <v>241</v>
      </c>
      <c r="E1024" s="265" t="s">
        <v>1</v>
      </c>
      <c r="F1024" s="266" t="s">
        <v>243</v>
      </c>
      <c r="G1024" s="264"/>
      <c r="H1024" s="267">
        <v>149.36699999999999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73" t="s">
        <v>241</v>
      </c>
      <c r="AU1024" s="273" t="s">
        <v>87</v>
      </c>
      <c r="AV1024" s="13" t="s">
        <v>240</v>
      </c>
      <c r="AW1024" s="13" t="s">
        <v>36</v>
      </c>
      <c r="AX1024" s="13" t="s">
        <v>87</v>
      </c>
      <c r="AY1024" s="273" t="s">
        <v>235</v>
      </c>
    </row>
    <row r="1025" s="11" customFormat="1" ht="25.92" customHeight="1">
      <c r="A1025" s="11"/>
      <c r="B1025" s="223"/>
      <c r="C1025" s="224"/>
      <c r="D1025" s="225" t="s">
        <v>79</v>
      </c>
      <c r="E1025" s="226" t="s">
        <v>805</v>
      </c>
      <c r="F1025" s="226" t="s">
        <v>1093</v>
      </c>
      <c r="G1025" s="224"/>
      <c r="H1025" s="224"/>
      <c r="I1025" s="227"/>
      <c r="J1025" s="228">
        <f>BK1025</f>
        <v>0</v>
      </c>
      <c r="K1025" s="224"/>
      <c r="L1025" s="229"/>
      <c r="M1025" s="230"/>
      <c r="N1025" s="231"/>
      <c r="O1025" s="231"/>
      <c r="P1025" s="232">
        <f>SUM(P1026:P1088)</f>
        <v>0</v>
      </c>
      <c r="Q1025" s="231"/>
      <c r="R1025" s="232">
        <f>SUM(R1026:R1088)</f>
        <v>61.731260989999996</v>
      </c>
      <c r="S1025" s="231"/>
      <c r="T1025" s="233">
        <f>SUM(T1026:T1088)</f>
        <v>0</v>
      </c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R1025" s="234" t="s">
        <v>87</v>
      </c>
      <c r="AT1025" s="235" t="s">
        <v>79</v>
      </c>
      <c r="AU1025" s="235" t="s">
        <v>80</v>
      </c>
      <c r="AY1025" s="234" t="s">
        <v>235</v>
      </c>
      <c r="BK1025" s="236">
        <f>SUM(BK1026:BK1088)</f>
        <v>0</v>
      </c>
    </row>
    <row r="1026" s="2" customFormat="1" ht="16.5" customHeight="1">
      <c r="A1026" s="38"/>
      <c r="B1026" s="39"/>
      <c r="C1026" s="237" t="s">
        <v>708</v>
      </c>
      <c r="D1026" s="237" t="s">
        <v>236</v>
      </c>
      <c r="E1026" s="238" t="s">
        <v>1099</v>
      </c>
      <c r="F1026" s="239" t="s">
        <v>1100</v>
      </c>
      <c r="G1026" s="240" t="s">
        <v>265</v>
      </c>
      <c r="H1026" s="241">
        <v>997.01300000000003</v>
      </c>
      <c r="I1026" s="242"/>
      <c r="J1026" s="243">
        <f>ROUND(I1026*H1026,2)</f>
        <v>0</v>
      </c>
      <c r="K1026" s="244"/>
      <c r="L1026" s="44"/>
      <c r="M1026" s="245" t="s">
        <v>1</v>
      </c>
      <c r="N1026" s="246" t="s">
        <v>45</v>
      </c>
      <c r="O1026" s="91"/>
      <c r="P1026" s="247">
        <f>O1026*H1026</f>
        <v>0</v>
      </c>
      <c r="Q1026" s="247">
        <v>0.045999999999999999</v>
      </c>
      <c r="R1026" s="247">
        <f>Q1026*H1026</f>
        <v>45.862597999999998</v>
      </c>
      <c r="S1026" s="247">
        <v>0</v>
      </c>
      <c r="T1026" s="248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49" t="s">
        <v>240</v>
      </c>
      <c r="AT1026" s="249" t="s">
        <v>236</v>
      </c>
      <c r="AU1026" s="249" t="s">
        <v>87</v>
      </c>
      <c r="AY1026" s="17" t="s">
        <v>235</v>
      </c>
      <c r="BE1026" s="250">
        <f>IF(N1026="základní",J1026,0)</f>
        <v>0</v>
      </c>
      <c r="BF1026" s="250">
        <f>IF(N1026="snížená",J1026,0)</f>
        <v>0</v>
      </c>
      <c r="BG1026" s="250">
        <f>IF(N1026="zákl. přenesená",J1026,0)</f>
        <v>0</v>
      </c>
      <c r="BH1026" s="250">
        <f>IF(N1026="sníž. přenesená",J1026,0)</f>
        <v>0</v>
      </c>
      <c r="BI1026" s="250">
        <f>IF(N1026="nulová",J1026,0)</f>
        <v>0</v>
      </c>
      <c r="BJ1026" s="17" t="s">
        <v>87</v>
      </c>
      <c r="BK1026" s="250">
        <f>ROUND(I1026*H1026,2)</f>
        <v>0</v>
      </c>
      <c r="BL1026" s="17" t="s">
        <v>240</v>
      </c>
      <c r="BM1026" s="249" t="s">
        <v>1167</v>
      </c>
    </row>
    <row r="1027" s="12" customFormat="1">
      <c r="A1027" s="12"/>
      <c r="B1027" s="251"/>
      <c r="C1027" s="252"/>
      <c r="D1027" s="253" t="s">
        <v>241</v>
      </c>
      <c r="E1027" s="254" t="s">
        <v>1</v>
      </c>
      <c r="F1027" s="255" t="s">
        <v>1676</v>
      </c>
      <c r="G1027" s="252"/>
      <c r="H1027" s="256">
        <v>58.673999999999999</v>
      </c>
      <c r="I1027" s="257"/>
      <c r="J1027" s="252"/>
      <c r="K1027" s="252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T1027" s="262" t="s">
        <v>241</v>
      </c>
      <c r="AU1027" s="262" t="s">
        <v>87</v>
      </c>
      <c r="AV1027" s="12" t="s">
        <v>89</v>
      </c>
      <c r="AW1027" s="12" t="s">
        <v>36</v>
      </c>
      <c r="AX1027" s="12" t="s">
        <v>80</v>
      </c>
      <c r="AY1027" s="262" t="s">
        <v>235</v>
      </c>
    </row>
    <row r="1028" s="12" customFormat="1">
      <c r="A1028" s="12"/>
      <c r="B1028" s="251"/>
      <c r="C1028" s="252"/>
      <c r="D1028" s="253" t="s">
        <v>241</v>
      </c>
      <c r="E1028" s="254" t="s">
        <v>1</v>
      </c>
      <c r="F1028" s="255" t="s">
        <v>1677</v>
      </c>
      <c r="G1028" s="252"/>
      <c r="H1028" s="256">
        <v>32.670000000000002</v>
      </c>
      <c r="I1028" s="257"/>
      <c r="J1028" s="252"/>
      <c r="K1028" s="252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T1028" s="262" t="s">
        <v>241</v>
      </c>
      <c r="AU1028" s="262" t="s">
        <v>87</v>
      </c>
      <c r="AV1028" s="12" t="s">
        <v>89</v>
      </c>
      <c r="AW1028" s="12" t="s">
        <v>36</v>
      </c>
      <c r="AX1028" s="12" t="s">
        <v>80</v>
      </c>
      <c r="AY1028" s="262" t="s">
        <v>235</v>
      </c>
    </row>
    <row r="1029" s="12" customFormat="1">
      <c r="A1029" s="12"/>
      <c r="B1029" s="251"/>
      <c r="C1029" s="252"/>
      <c r="D1029" s="253" t="s">
        <v>241</v>
      </c>
      <c r="E1029" s="254" t="s">
        <v>1</v>
      </c>
      <c r="F1029" s="255" t="s">
        <v>1678</v>
      </c>
      <c r="G1029" s="252"/>
      <c r="H1029" s="256">
        <v>32.735999999999997</v>
      </c>
      <c r="I1029" s="257"/>
      <c r="J1029" s="252"/>
      <c r="K1029" s="252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T1029" s="262" t="s">
        <v>241</v>
      </c>
      <c r="AU1029" s="262" t="s">
        <v>87</v>
      </c>
      <c r="AV1029" s="12" t="s">
        <v>89</v>
      </c>
      <c r="AW1029" s="12" t="s">
        <v>36</v>
      </c>
      <c r="AX1029" s="12" t="s">
        <v>80</v>
      </c>
      <c r="AY1029" s="262" t="s">
        <v>235</v>
      </c>
    </row>
    <row r="1030" s="12" customFormat="1">
      <c r="A1030" s="12"/>
      <c r="B1030" s="251"/>
      <c r="C1030" s="252"/>
      <c r="D1030" s="253" t="s">
        <v>241</v>
      </c>
      <c r="E1030" s="254" t="s">
        <v>1</v>
      </c>
      <c r="F1030" s="255" t="s">
        <v>1679</v>
      </c>
      <c r="G1030" s="252"/>
      <c r="H1030" s="256">
        <v>51.545999999999999</v>
      </c>
      <c r="I1030" s="257"/>
      <c r="J1030" s="252"/>
      <c r="K1030" s="252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T1030" s="262" t="s">
        <v>241</v>
      </c>
      <c r="AU1030" s="262" t="s">
        <v>87</v>
      </c>
      <c r="AV1030" s="12" t="s">
        <v>89</v>
      </c>
      <c r="AW1030" s="12" t="s">
        <v>36</v>
      </c>
      <c r="AX1030" s="12" t="s">
        <v>80</v>
      </c>
      <c r="AY1030" s="262" t="s">
        <v>235</v>
      </c>
    </row>
    <row r="1031" s="12" customFormat="1">
      <c r="A1031" s="12"/>
      <c r="B1031" s="251"/>
      <c r="C1031" s="252"/>
      <c r="D1031" s="253" t="s">
        <v>241</v>
      </c>
      <c r="E1031" s="254" t="s">
        <v>1</v>
      </c>
      <c r="F1031" s="255" t="s">
        <v>1680</v>
      </c>
      <c r="G1031" s="252"/>
      <c r="H1031" s="256">
        <v>77.790000000000006</v>
      </c>
      <c r="I1031" s="257"/>
      <c r="J1031" s="252"/>
      <c r="K1031" s="252"/>
      <c r="L1031" s="258"/>
      <c r="M1031" s="259"/>
      <c r="N1031" s="260"/>
      <c r="O1031" s="260"/>
      <c r="P1031" s="260"/>
      <c r="Q1031" s="260"/>
      <c r="R1031" s="260"/>
      <c r="S1031" s="260"/>
      <c r="T1031" s="261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T1031" s="262" t="s">
        <v>241</v>
      </c>
      <c r="AU1031" s="262" t="s">
        <v>87</v>
      </c>
      <c r="AV1031" s="12" t="s">
        <v>89</v>
      </c>
      <c r="AW1031" s="12" t="s">
        <v>36</v>
      </c>
      <c r="AX1031" s="12" t="s">
        <v>80</v>
      </c>
      <c r="AY1031" s="262" t="s">
        <v>235</v>
      </c>
    </row>
    <row r="1032" s="12" customFormat="1">
      <c r="A1032" s="12"/>
      <c r="B1032" s="251"/>
      <c r="C1032" s="252"/>
      <c r="D1032" s="253" t="s">
        <v>241</v>
      </c>
      <c r="E1032" s="254" t="s">
        <v>1</v>
      </c>
      <c r="F1032" s="255" t="s">
        <v>1681</v>
      </c>
      <c r="G1032" s="252"/>
      <c r="H1032" s="256">
        <v>63.816000000000002</v>
      </c>
      <c r="I1032" s="257"/>
      <c r="J1032" s="252"/>
      <c r="K1032" s="252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T1032" s="262" t="s">
        <v>241</v>
      </c>
      <c r="AU1032" s="262" t="s">
        <v>87</v>
      </c>
      <c r="AV1032" s="12" t="s">
        <v>89</v>
      </c>
      <c r="AW1032" s="12" t="s">
        <v>36</v>
      </c>
      <c r="AX1032" s="12" t="s">
        <v>80</v>
      </c>
      <c r="AY1032" s="262" t="s">
        <v>235</v>
      </c>
    </row>
    <row r="1033" s="12" customFormat="1">
      <c r="A1033" s="12"/>
      <c r="B1033" s="251"/>
      <c r="C1033" s="252"/>
      <c r="D1033" s="253" t="s">
        <v>241</v>
      </c>
      <c r="E1033" s="254" t="s">
        <v>1</v>
      </c>
      <c r="F1033" s="255" t="s">
        <v>1314</v>
      </c>
      <c r="G1033" s="252"/>
      <c r="H1033" s="256">
        <v>41.706000000000003</v>
      </c>
      <c r="I1033" s="257"/>
      <c r="J1033" s="252"/>
      <c r="K1033" s="252"/>
      <c r="L1033" s="258"/>
      <c r="M1033" s="259"/>
      <c r="N1033" s="260"/>
      <c r="O1033" s="260"/>
      <c r="P1033" s="260"/>
      <c r="Q1033" s="260"/>
      <c r="R1033" s="260"/>
      <c r="S1033" s="260"/>
      <c r="T1033" s="261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T1033" s="262" t="s">
        <v>241</v>
      </c>
      <c r="AU1033" s="262" t="s">
        <v>87</v>
      </c>
      <c r="AV1033" s="12" t="s">
        <v>89</v>
      </c>
      <c r="AW1033" s="12" t="s">
        <v>36</v>
      </c>
      <c r="AX1033" s="12" t="s">
        <v>80</v>
      </c>
      <c r="AY1033" s="262" t="s">
        <v>235</v>
      </c>
    </row>
    <row r="1034" s="12" customFormat="1">
      <c r="A1034" s="12"/>
      <c r="B1034" s="251"/>
      <c r="C1034" s="252"/>
      <c r="D1034" s="253" t="s">
        <v>241</v>
      </c>
      <c r="E1034" s="254" t="s">
        <v>1</v>
      </c>
      <c r="F1034" s="255" t="s">
        <v>1682</v>
      </c>
      <c r="G1034" s="252"/>
      <c r="H1034" s="256">
        <v>41.442</v>
      </c>
      <c r="I1034" s="257"/>
      <c r="J1034" s="252"/>
      <c r="K1034" s="252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T1034" s="262" t="s">
        <v>241</v>
      </c>
      <c r="AU1034" s="262" t="s">
        <v>87</v>
      </c>
      <c r="AV1034" s="12" t="s">
        <v>89</v>
      </c>
      <c r="AW1034" s="12" t="s">
        <v>36</v>
      </c>
      <c r="AX1034" s="12" t="s">
        <v>80</v>
      </c>
      <c r="AY1034" s="262" t="s">
        <v>235</v>
      </c>
    </row>
    <row r="1035" s="12" customFormat="1">
      <c r="A1035" s="12"/>
      <c r="B1035" s="251"/>
      <c r="C1035" s="252"/>
      <c r="D1035" s="253" t="s">
        <v>241</v>
      </c>
      <c r="E1035" s="254" t="s">
        <v>1</v>
      </c>
      <c r="F1035" s="255" t="s">
        <v>1683</v>
      </c>
      <c r="G1035" s="252"/>
      <c r="H1035" s="256">
        <v>111.734</v>
      </c>
      <c r="I1035" s="257"/>
      <c r="J1035" s="252"/>
      <c r="K1035" s="252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T1035" s="262" t="s">
        <v>241</v>
      </c>
      <c r="AU1035" s="262" t="s">
        <v>87</v>
      </c>
      <c r="AV1035" s="12" t="s">
        <v>89</v>
      </c>
      <c r="AW1035" s="12" t="s">
        <v>36</v>
      </c>
      <c r="AX1035" s="12" t="s">
        <v>80</v>
      </c>
      <c r="AY1035" s="262" t="s">
        <v>235</v>
      </c>
    </row>
    <row r="1036" s="12" customFormat="1">
      <c r="A1036" s="12"/>
      <c r="B1036" s="251"/>
      <c r="C1036" s="252"/>
      <c r="D1036" s="253" t="s">
        <v>241</v>
      </c>
      <c r="E1036" s="254" t="s">
        <v>1</v>
      </c>
      <c r="F1036" s="255" t="s">
        <v>1684</v>
      </c>
      <c r="G1036" s="252"/>
      <c r="H1036" s="256">
        <v>53.295999999999999</v>
      </c>
      <c r="I1036" s="257"/>
      <c r="J1036" s="252"/>
      <c r="K1036" s="252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T1036" s="262" t="s">
        <v>241</v>
      </c>
      <c r="AU1036" s="262" t="s">
        <v>87</v>
      </c>
      <c r="AV1036" s="12" t="s">
        <v>89</v>
      </c>
      <c r="AW1036" s="12" t="s">
        <v>36</v>
      </c>
      <c r="AX1036" s="12" t="s">
        <v>80</v>
      </c>
      <c r="AY1036" s="262" t="s">
        <v>235</v>
      </c>
    </row>
    <row r="1037" s="12" customFormat="1">
      <c r="A1037" s="12"/>
      <c r="B1037" s="251"/>
      <c r="C1037" s="252"/>
      <c r="D1037" s="253" t="s">
        <v>241</v>
      </c>
      <c r="E1037" s="254" t="s">
        <v>1</v>
      </c>
      <c r="F1037" s="255" t="s">
        <v>1685</v>
      </c>
      <c r="G1037" s="252"/>
      <c r="H1037" s="256">
        <v>34.222000000000001</v>
      </c>
      <c r="I1037" s="257"/>
      <c r="J1037" s="252"/>
      <c r="K1037" s="252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T1037" s="262" t="s">
        <v>241</v>
      </c>
      <c r="AU1037" s="262" t="s">
        <v>87</v>
      </c>
      <c r="AV1037" s="12" t="s">
        <v>89</v>
      </c>
      <c r="AW1037" s="12" t="s">
        <v>36</v>
      </c>
      <c r="AX1037" s="12" t="s">
        <v>80</v>
      </c>
      <c r="AY1037" s="262" t="s">
        <v>235</v>
      </c>
    </row>
    <row r="1038" s="12" customFormat="1">
      <c r="A1038" s="12"/>
      <c r="B1038" s="251"/>
      <c r="C1038" s="252"/>
      <c r="D1038" s="253" t="s">
        <v>241</v>
      </c>
      <c r="E1038" s="254" t="s">
        <v>1</v>
      </c>
      <c r="F1038" s="255" t="s">
        <v>1686</v>
      </c>
      <c r="G1038" s="252"/>
      <c r="H1038" s="256">
        <v>34.683999999999997</v>
      </c>
      <c r="I1038" s="257"/>
      <c r="J1038" s="252"/>
      <c r="K1038" s="252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T1038" s="262" t="s">
        <v>241</v>
      </c>
      <c r="AU1038" s="262" t="s">
        <v>87</v>
      </c>
      <c r="AV1038" s="12" t="s">
        <v>89</v>
      </c>
      <c r="AW1038" s="12" t="s">
        <v>36</v>
      </c>
      <c r="AX1038" s="12" t="s">
        <v>80</v>
      </c>
      <c r="AY1038" s="262" t="s">
        <v>235</v>
      </c>
    </row>
    <row r="1039" s="12" customFormat="1">
      <c r="A1039" s="12"/>
      <c r="B1039" s="251"/>
      <c r="C1039" s="252"/>
      <c r="D1039" s="253" t="s">
        <v>241</v>
      </c>
      <c r="E1039" s="254" t="s">
        <v>1</v>
      </c>
      <c r="F1039" s="255" t="s">
        <v>1687</v>
      </c>
      <c r="G1039" s="252"/>
      <c r="H1039" s="256">
        <v>58.607999999999997</v>
      </c>
      <c r="I1039" s="257"/>
      <c r="J1039" s="252"/>
      <c r="K1039" s="252"/>
      <c r="L1039" s="258"/>
      <c r="M1039" s="259"/>
      <c r="N1039" s="260"/>
      <c r="O1039" s="260"/>
      <c r="P1039" s="260"/>
      <c r="Q1039" s="260"/>
      <c r="R1039" s="260"/>
      <c r="S1039" s="260"/>
      <c r="T1039" s="261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T1039" s="262" t="s">
        <v>241</v>
      </c>
      <c r="AU1039" s="262" t="s">
        <v>87</v>
      </c>
      <c r="AV1039" s="12" t="s">
        <v>89</v>
      </c>
      <c r="AW1039" s="12" t="s">
        <v>36</v>
      </c>
      <c r="AX1039" s="12" t="s">
        <v>80</v>
      </c>
      <c r="AY1039" s="262" t="s">
        <v>235</v>
      </c>
    </row>
    <row r="1040" s="12" customFormat="1">
      <c r="A1040" s="12"/>
      <c r="B1040" s="251"/>
      <c r="C1040" s="252"/>
      <c r="D1040" s="253" t="s">
        <v>241</v>
      </c>
      <c r="E1040" s="254" t="s">
        <v>1</v>
      </c>
      <c r="F1040" s="255" t="s">
        <v>1688</v>
      </c>
      <c r="G1040" s="252"/>
      <c r="H1040" s="256">
        <v>44.448</v>
      </c>
      <c r="I1040" s="257"/>
      <c r="J1040" s="252"/>
      <c r="K1040" s="252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T1040" s="262" t="s">
        <v>241</v>
      </c>
      <c r="AU1040" s="262" t="s">
        <v>87</v>
      </c>
      <c r="AV1040" s="12" t="s">
        <v>89</v>
      </c>
      <c r="AW1040" s="12" t="s">
        <v>36</v>
      </c>
      <c r="AX1040" s="12" t="s">
        <v>80</v>
      </c>
      <c r="AY1040" s="262" t="s">
        <v>235</v>
      </c>
    </row>
    <row r="1041" s="12" customFormat="1">
      <c r="A1041" s="12"/>
      <c r="B1041" s="251"/>
      <c r="C1041" s="252"/>
      <c r="D1041" s="253" t="s">
        <v>241</v>
      </c>
      <c r="E1041" s="254" t="s">
        <v>1</v>
      </c>
      <c r="F1041" s="255" t="s">
        <v>1689</v>
      </c>
      <c r="G1041" s="252"/>
      <c r="H1041" s="256">
        <v>25.478999999999999</v>
      </c>
      <c r="I1041" s="257"/>
      <c r="J1041" s="252"/>
      <c r="K1041" s="252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T1041" s="262" t="s">
        <v>241</v>
      </c>
      <c r="AU1041" s="262" t="s">
        <v>87</v>
      </c>
      <c r="AV1041" s="12" t="s">
        <v>89</v>
      </c>
      <c r="AW1041" s="12" t="s">
        <v>36</v>
      </c>
      <c r="AX1041" s="12" t="s">
        <v>80</v>
      </c>
      <c r="AY1041" s="262" t="s">
        <v>235</v>
      </c>
    </row>
    <row r="1042" s="12" customFormat="1">
      <c r="A1042" s="12"/>
      <c r="B1042" s="251"/>
      <c r="C1042" s="252"/>
      <c r="D1042" s="253" t="s">
        <v>241</v>
      </c>
      <c r="E1042" s="254" t="s">
        <v>1</v>
      </c>
      <c r="F1042" s="255" t="s">
        <v>1690</v>
      </c>
      <c r="G1042" s="252"/>
      <c r="H1042" s="256">
        <v>29.097999999999999</v>
      </c>
      <c r="I1042" s="257"/>
      <c r="J1042" s="252"/>
      <c r="K1042" s="252"/>
      <c r="L1042" s="258"/>
      <c r="M1042" s="259"/>
      <c r="N1042" s="260"/>
      <c r="O1042" s="260"/>
      <c r="P1042" s="260"/>
      <c r="Q1042" s="260"/>
      <c r="R1042" s="260"/>
      <c r="S1042" s="260"/>
      <c r="T1042" s="261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T1042" s="262" t="s">
        <v>241</v>
      </c>
      <c r="AU1042" s="262" t="s">
        <v>87</v>
      </c>
      <c r="AV1042" s="12" t="s">
        <v>89</v>
      </c>
      <c r="AW1042" s="12" t="s">
        <v>36</v>
      </c>
      <c r="AX1042" s="12" t="s">
        <v>80</v>
      </c>
      <c r="AY1042" s="262" t="s">
        <v>235</v>
      </c>
    </row>
    <row r="1043" s="12" customFormat="1">
      <c r="A1043" s="12"/>
      <c r="B1043" s="251"/>
      <c r="C1043" s="252"/>
      <c r="D1043" s="253" t="s">
        <v>241</v>
      </c>
      <c r="E1043" s="254" t="s">
        <v>1</v>
      </c>
      <c r="F1043" s="255" t="s">
        <v>1691</v>
      </c>
      <c r="G1043" s="252"/>
      <c r="H1043" s="256">
        <v>43.959000000000003</v>
      </c>
      <c r="I1043" s="257"/>
      <c r="J1043" s="252"/>
      <c r="K1043" s="252"/>
      <c r="L1043" s="258"/>
      <c r="M1043" s="259"/>
      <c r="N1043" s="260"/>
      <c r="O1043" s="260"/>
      <c r="P1043" s="260"/>
      <c r="Q1043" s="260"/>
      <c r="R1043" s="260"/>
      <c r="S1043" s="260"/>
      <c r="T1043" s="261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T1043" s="262" t="s">
        <v>241</v>
      </c>
      <c r="AU1043" s="262" t="s">
        <v>87</v>
      </c>
      <c r="AV1043" s="12" t="s">
        <v>89</v>
      </c>
      <c r="AW1043" s="12" t="s">
        <v>36</v>
      </c>
      <c r="AX1043" s="12" t="s">
        <v>80</v>
      </c>
      <c r="AY1043" s="262" t="s">
        <v>235</v>
      </c>
    </row>
    <row r="1044" s="12" customFormat="1">
      <c r="A1044" s="12"/>
      <c r="B1044" s="251"/>
      <c r="C1044" s="252"/>
      <c r="D1044" s="253" t="s">
        <v>241</v>
      </c>
      <c r="E1044" s="254" t="s">
        <v>1</v>
      </c>
      <c r="F1044" s="255" t="s">
        <v>1692</v>
      </c>
      <c r="G1044" s="252"/>
      <c r="H1044" s="256">
        <v>39.981000000000002</v>
      </c>
      <c r="I1044" s="257"/>
      <c r="J1044" s="252"/>
      <c r="K1044" s="252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T1044" s="262" t="s">
        <v>241</v>
      </c>
      <c r="AU1044" s="262" t="s">
        <v>87</v>
      </c>
      <c r="AV1044" s="12" t="s">
        <v>89</v>
      </c>
      <c r="AW1044" s="12" t="s">
        <v>36</v>
      </c>
      <c r="AX1044" s="12" t="s">
        <v>80</v>
      </c>
      <c r="AY1044" s="262" t="s">
        <v>235</v>
      </c>
    </row>
    <row r="1045" s="12" customFormat="1">
      <c r="A1045" s="12"/>
      <c r="B1045" s="251"/>
      <c r="C1045" s="252"/>
      <c r="D1045" s="253" t="s">
        <v>241</v>
      </c>
      <c r="E1045" s="254" t="s">
        <v>1</v>
      </c>
      <c r="F1045" s="255" t="s">
        <v>1693</v>
      </c>
      <c r="G1045" s="252"/>
      <c r="H1045" s="256">
        <v>38.662999999999997</v>
      </c>
      <c r="I1045" s="257"/>
      <c r="J1045" s="252"/>
      <c r="K1045" s="252"/>
      <c r="L1045" s="258"/>
      <c r="M1045" s="259"/>
      <c r="N1045" s="260"/>
      <c r="O1045" s="260"/>
      <c r="P1045" s="260"/>
      <c r="Q1045" s="260"/>
      <c r="R1045" s="260"/>
      <c r="S1045" s="260"/>
      <c r="T1045" s="261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T1045" s="262" t="s">
        <v>241</v>
      </c>
      <c r="AU1045" s="262" t="s">
        <v>87</v>
      </c>
      <c r="AV1045" s="12" t="s">
        <v>89</v>
      </c>
      <c r="AW1045" s="12" t="s">
        <v>36</v>
      </c>
      <c r="AX1045" s="12" t="s">
        <v>80</v>
      </c>
      <c r="AY1045" s="262" t="s">
        <v>235</v>
      </c>
    </row>
    <row r="1046" s="12" customFormat="1">
      <c r="A1046" s="12"/>
      <c r="B1046" s="251"/>
      <c r="C1046" s="252"/>
      <c r="D1046" s="253" t="s">
        <v>241</v>
      </c>
      <c r="E1046" s="254" t="s">
        <v>1</v>
      </c>
      <c r="F1046" s="255" t="s">
        <v>1694</v>
      </c>
      <c r="G1046" s="252"/>
      <c r="H1046" s="256">
        <v>40.93</v>
      </c>
      <c r="I1046" s="257"/>
      <c r="J1046" s="252"/>
      <c r="K1046" s="252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T1046" s="262" t="s">
        <v>241</v>
      </c>
      <c r="AU1046" s="262" t="s">
        <v>87</v>
      </c>
      <c r="AV1046" s="12" t="s">
        <v>89</v>
      </c>
      <c r="AW1046" s="12" t="s">
        <v>36</v>
      </c>
      <c r="AX1046" s="12" t="s">
        <v>80</v>
      </c>
      <c r="AY1046" s="262" t="s">
        <v>235</v>
      </c>
    </row>
    <row r="1047" s="12" customFormat="1">
      <c r="A1047" s="12"/>
      <c r="B1047" s="251"/>
      <c r="C1047" s="252"/>
      <c r="D1047" s="253" t="s">
        <v>241</v>
      </c>
      <c r="E1047" s="254" t="s">
        <v>1</v>
      </c>
      <c r="F1047" s="255" t="s">
        <v>1695</v>
      </c>
      <c r="G1047" s="252"/>
      <c r="H1047" s="256">
        <v>41.530999999999999</v>
      </c>
      <c r="I1047" s="257"/>
      <c r="J1047" s="252"/>
      <c r="K1047" s="252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T1047" s="262" t="s">
        <v>241</v>
      </c>
      <c r="AU1047" s="262" t="s">
        <v>87</v>
      </c>
      <c r="AV1047" s="12" t="s">
        <v>89</v>
      </c>
      <c r="AW1047" s="12" t="s">
        <v>36</v>
      </c>
      <c r="AX1047" s="12" t="s">
        <v>80</v>
      </c>
      <c r="AY1047" s="262" t="s">
        <v>235</v>
      </c>
    </row>
    <row r="1048" s="13" customFormat="1">
      <c r="A1048" s="13"/>
      <c r="B1048" s="263"/>
      <c r="C1048" s="264"/>
      <c r="D1048" s="253" t="s">
        <v>241</v>
      </c>
      <c r="E1048" s="265" t="s">
        <v>1</v>
      </c>
      <c r="F1048" s="266" t="s">
        <v>243</v>
      </c>
      <c r="G1048" s="264"/>
      <c r="H1048" s="267">
        <v>997.01299999999981</v>
      </c>
      <c r="I1048" s="268"/>
      <c r="J1048" s="264"/>
      <c r="K1048" s="264"/>
      <c r="L1048" s="269"/>
      <c r="M1048" s="270"/>
      <c r="N1048" s="271"/>
      <c r="O1048" s="271"/>
      <c r="P1048" s="271"/>
      <c r="Q1048" s="271"/>
      <c r="R1048" s="271"/>
      <c r="S1048" s="271"/>
      <c r="T1048" s="27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73" t="s">
        <v>241</v>
      </c>
      <c r="AU1048" s="273" t="s">
        <v>87</v>
      </c>
      <c r="AV1048" s="13" t="s">
        <v>240</v>
      </c>
      <c r="AW1048" s="13" t="s">
        <v>36</v>
      </c>
      <c r="AX1048" s="13" t="s">
        <v>87</v>
      </c>
      <c r="AY1048" s="273" t="s">
        <v>235</v>
      </c>
    </row>
    <row r="1049" s="2" customFormat="1" ht="16.5" customHeight="1">
      <c r="A1049" s="38"/>
      <c r="B1049" s="39"/>
      <c r="C1049" s="237" t="s">
        <v>1171</v>
      </c>
      <c r="D1049" s="237" t="s">
        <v>236</v>
      </c>
      <c r="E1049" s="238" t="s">
        <v>1116</v>
      </c>
      <c r="F1049" s="239" t="s">
        <v>1117</v>
      </c>
      <c r="G1049" s="240" t="s">
        <v>313</v>
      </c>
      <c r="H1049" s="241">
        <v>20.100000000000001</v>
      </c>
      <c r="I1049" s="242"/>
      <c r="J1049" s="243">
        <f>ROUND(I1049*H1049,2)</f>
        <v>0</v>
      </c>
      <c r="K1049" s="244"/>
      <c r="L1049" s="44"/>
      <c r="M1049" s="245" t="s">
        <v>1</v>
      </c>
      <c r="N1049" s="246" t="s">
        <v>45</v>
      </c>
      <c r="O1049" s="91"/>
      <c r="P1049" s="247">
        <f>O1049*H1049</f>
        <v>0</v>
      </c>
      <c r="Q1049" s="247">
        <v>0.054489999999999997</v>
      </c>
      <c r="R1049" s="247">
        <f>Q1049*H1049</f>
        <v>1.0952489999999999</v>
      </c>
      <c r="S1049" s="247">
        <v>0</v>
      </c>
      <c r="T1049" s="248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9" t="s">
        <v>240</v>
      </c>
      <c r="AT1049" s="249" t="s">
        <v>236</v>
      </c>
      <c r="AU1049" s="249" t="s">
        <v>87</v>
      </c>
      <c r="AY1049" s="17" t="s">
        <v>235</v>
      </c>
      <c r="BE1049" s="250">
        <f>IF(N1049="základní",J1049,0)</f>
        <v>0</v>
      </c>
      <c r="BF1049" s="250">
        <f>IF(N1049="snížená",J1049,0)</f>
        <v>0</v>
      </c>
      <c r="BG1049" s="250">
        <f>IF(N1049="zákl. přenesená",J1049,0)</f>
        <v>0</v>
      </c>
      <c r="BH1049" s="250">
        <f>IF(N1049="sníž. přenesená",J1049,0)</f>
        <v>0</v>
      </c>
      <c r="BI1049" s="250">
        <f>IF(N1049="nulová",J1049,0)</f>
        <v>0</v>
      </c>
      <c r="BJ1049" s="17" t="s">
        <v>87</v>
      </c>
      <c r="BK1049" s="250">
        <f>ROUND(I1049*H1049,2)</f>
        <v>0</v>
      </c>
      <c r="BL1049" s="17" t="s">
        <v>240</v>
      </c>
      <c r="BM1049" s="249" t="s">
        <v>1174</v>
      </c>
    </row>
    <row r="1050" s="12" customFormat="1">
      <c r="A1050" s="12"/>
      <c r="B1050" s="251"/>
      <c r="C1050" s="252"/>
      <c r="D1050" s="253" t="s">
        <v>241</v>
      </c>
      <c r="E1050" s="254" t="s">
        <v>1</v>
      </c>
      <c r="F1050" s="255" t="s">
        <v>1696</v>
      </c>
      <c r="G1050" s="252"/>
      <c r="H1050" s="256">
        <v>3.8999999999999999</v>
      </c>
      <c r="I1050" s="257"/>
      <c r="J1050" s="252"/>
      <c r="K1050" s="252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T1050" s="262" t="s">
        <v>241</v>
      </c>
      <c r="AU1050" s="262" t="s">
        <v>87</v>
      </c>
      <c r="AV1050" s="12" t="s">
        <v>89</v>
      </c>
      <c r="AW1050" s="12" t="s">
        <v>36</v>
      </c>
      <c r="AX1050" s="12" t="s">
        <v>80</v>
      </c>
      <c r="AY1050" s="262" t="s">
        <v>235</v>
      </c>
    </row>
    <row r="1051" s="12" customFormat="1">
      <c r="A1051" s="12"/>
      <c r="B1051" s="251"/>
      <c r="C1051" s="252"/>
      <c r="D1051" s="253" t="s">
        <v>241</v>
      </c>
      <c r="E1051" s="254" t="s">
        <v>1</v>
      </c>
      <c r="F1051" s="255" t="s">
        <v>1697</v>
      </c>
      <c r="G1051" s="252"/>
      <c r="H1051" s="256">
        <v>3.6000000000000001</v>
      </c>
      <c r="I1051" s="257"/>
      <c r="J1051" s="252"/>
      <c r="K1051" s="252"/>
      <c r="L1051" s="258"/>
      <c r="M1051" s="259"/>
      <c r="N1051" s="260"/>
      <c r="O1051" s="260"/>
      <c r="P1051" s="260"/>
      <c r="Q1051" s="260"/>
      <c r="R1051" s="260"/>
      <c r="S1051" s="260"/>
      <c r="T1051" s="261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T1051" s="262" t="s">
        <v>241</v>
      </c>
      <c r="AU1051" s="262" t="s">
        <v>87</v>
      </c>
      <c r="AV1051" s="12" t="s">
        <v>89</v>
      </c>
      <c r="AW1051" s="12" t="s">
        <v>36</v>
      </c>
      <c r="AX1051" s="12" t="s">
        <v>80</v>
      </c>
      <c r="AY1051" s="262" t="s">
        <v>235</v>
      </c>
    </row>
    <row r="1052" s="12" customFormat="1">
      <c r="A1052" s="12"/>
      <c r="B1052" s="251"/>
      <c r="C1052" s="252"/>
      <c r="D1052" s="253" t="s">
        <v>241</v>
      </c>
      <c r="E1052" s="254" t="s">
        <v>1</v>
      </c>
      <c r="F1052" s="255" t="s">
        <v>1698</v>
      </c>
      <c r="G1052" s="252"/>
      <c r="H1052" s="256">
        <v>2.3999999999999999</v>
      </c>
      <c r="I1052" s="257"/>
      <c r="J1052" s="252"/>
      <c r="K1052" s="252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T1052" s="262" t="s">
        <v>241</v>
      </c>
      <c r="AU1052" s="262" t="s">
        <v>87</v>
      </c>
      <c r="AV1052" s="12" t="s">
        <v>89</v>
      </c>
      <c r="AW1052" s="12" t="s">
        <v>36</v>
      </c>
      <c r="AX1052" s="12" t="s">
        <v>80</v>
      </c>
      <c r="AY1052" s="262" t="s">
        <v>235</v>
      </c>
    </row>
    <row r="1053" s="12" customFormat="1">
      <c r="A1053" s="12"/>
      <c r="B1053" s="251"/>
      <c r="C1053" s="252"/>
      <c r="D1053" s="253" t="s">
        <v>241</v>
      </c>
      <c r="E1053" s="254" t="s">
        <v>1</v>
      </c>
      <c r="F1053" s="255" t="s">
        <v>1699</v>
      </c>
      <c r="G1053" s="252"/>
      <c r="H1053" s="256">
        <v>4.7999999999999998</v>
      </c>
      <c r="I1053" s="257"/>
      <c r="J1053" s="252"/>
      <c r="K1053" s="252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T1053" s="262" t="s">
        <v>241</v>
      </c>
      <c r="AU1053" s="262" t="s">
        <v>87</v>
      </c>
      <c r="AV1053" s="12" t="s">
        <v>89</v>
      </c>
      <c r="AW1053" s="12" t="s">
        <v>36</v>
      </c>
      <c r="AX1053" s="12" t="s">
        <v>80</v>
      </c>
      <c r="AY1053" s="262" t="s">
        <v>235</v>
      </c>
    </row>
    <row r="1054" s="12" customFormat="1">
      <c r="A1054" s="12"/>
      <c r="B1054" s="251"/>
      <c r="C1054" s="252"/>
      <c r="D1054" s="253" t="s">
        <v>241</v>
      </c>
      <c r="E1054" s="254" t="s">
        <v>1</v>
      </c>
      <c r="F1054" s="255" t="s">
        <v>1700</v>
      </c>
      <c r="G1054" s="252"/>
      <c r="H1054" s="256">
        <v>5.4000000000000004</v>
      </c>
      <c r="I1054" s="257"/>
      <c r="J1054" s="252"/>
      <c r="K1054" s="252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T1054" s="262" t="s">
        <v>241</v>
      </c>
      <c r="AU1054" s="262" t="s">
        <v>87</v>
      </c>
      <c r="AV1054" s="12" t="s">
        <v>89</v>
      </c>
      <c r="AW1054" s="12" t="s">
        <v>36</v>
      </c>
      <c r="AX1054" s="12" t="s">
        <v>80</v>
      </c>
      <c r="AY1054" s="262" t="s">
        <v>235</v>
      </c>
    </row>
    <row r="1055" s="13" customFormat="1">
      <c r="A1055" s="13"/>
      <c r="B1055" s="263"/>
      <c r="C1055" s="264"/>
      <c r="D1055" s="253" t="s">
        <v>241</v>
      </c>
      <c r="E1055" s="265" t="s">
        <v>1</v>
      </c>
      <c r="F1055" s="266" t="s">
        <v>243</v>
      </c>
      <c r="G1055" s="264"/>
      <c r="H1055" s="267">
        <v>20.100000000000001</v>
      </c>
      <c r="I1055" s="268"/>
      <c r="J1055" s="264"/>
      <c r="K1055" s="264"/>
      <c r="L1055" s="269"/>
      <c r="M1055" s="270"/>
      <c r="N1055" s="271"/>
      <c r="O1055" s="271"/>
      <c r="P1055" s="271"/>
      <c r="Q1055" s="271"/>
      <c r="R1055" s="271"/>
      <c r="S1055" s="271"/>
      <c r="T1055" s="27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73" t="s">
        <v>241</v>
      </c>
      <c r="AU1055" s="273" t="s">
        <v>87</v>
      </c>
      <c r="AV1055" s="13" t="s">
        <v>240</v>
      </c>
      <c r="AW1055" s="13" t="s">
        <v>36</v>
      </c>
      <c r="AX1055" s="13" t="s">
        <v>87</v>
      </c>
      <c r="AY1055" s="273" t="s">
        <v>235</v>
      </c>
    </row>
    <row r="1056" s="2" customFormat="1" ht="16.5" customHeight="1">
      <c r="A1056" s="38"/>
      <c r="B1056" s="39"/>
      <c r="C1056" s="237" t="s">
        <v>712</v>
      </c>
      <c r="D1056" s="237" t="s">
        <v>236</v>
      </c>
      <c r="E1056" s="238" t="s">
        <v>1143</v>
      </c>
      <c r="F1056" s="239" t="s">
        <v>1144</v>
      </c>
      <c r="G1056" s="240" t="s">
        <v>313</v>
      </c>
      <c r="H1056" s="241">
        <v>13.199999999999999</v>
      </c>
      <c r="I1056" s="242"/>
      <c r="J1056" s="243">
        <f>ROUND(I1056*H1056,2)</f>
        <v>0</v>
      </c>
      <c r="K1056" s="244"/>
      <c r="L1056" s="44"/>
      <c r="M1056" s="245" t="s">
        <v>1</v>
      </c>
      <c r="N1056" s="246" t="s">
        <v>45</v>
      </c>
      <c r="O1056" s="91"/>
      <c r="P1056" s="247">
        <f>O1056*H1056</f>
        <v>0</v>
      </c>
      <c r="Q1056" s="247">
        <v>0.012</v>
      </c>
      <c r="R1056" s="247">
        <f>Q1056*H1056</f>
        <v>0.15839999999999999</v>
      </c>
      <c r="S1056" s="247">
        <v>0</v>
      </c>
      <c r="T1056" s="248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49" t="s">
        <v>240</v>
      </c>
      <c r="AT1056" s="249" t="s">
        <v>236</v>
      </c>
      <c r="AU1056" s="249" t="s">
        <v>87</v>
      </c>
      <c r="AY1056" s="17" t="s">
        <v>235</v>
      </c>
      <c r="BE1056" s="250">
        <f>IF(N1056="základní",J1056,0)</f>
        <v>0</v>
      </c>
      <c r="BF1056" s="250">
        <f>IF(N1056="snížená",J1056,0)</f>
        <v>0</v>
      </c>
      <c r="BG1056" s="250">
        <f>IF(N1056="zákl. přenesená",J1056,0)</f>
        <v>0</v>
      </c>
      <c r="BH1056" s="250">
        <f>IF(N1056="sníž. přenesená",J1056,0)</f>
        <v>0</v>
      </c>
      <c r="BI1056" s="250">
        <f>IF(N1056="nulová",J1056,0)</f>
        <v>0</v>
      </c>
      <c r="BJ1056" s="17" t="s">
        <v>87</v>
      </c>
      <c r="BK1056" s="250">
        <f>ROUND(I1056*H1056,2)</f>
        <v>0</v>
      </c>
      <c r="BL1056" s="17" t="s">
        <v>240</v>
      </c>
      <c r="BM1056" s="249" t="s">
        <v>1179</v>
      </c>
    </row>
    <row r="1057" s="12" customFormat="1">
      <c r="A1057" s="12"/>
      <c r="B1057" s="251"/>
      <c r="C1057" s="252"/>
      <c r="D1057" s="253" t="s">
        <v>241</v>
      </c>
      <c r="E1057" s="254" t="s">
        <v>1</v>
      </c>
      <c r="F1057" s="255" t="s">
        <v>1701</v>
      </c>
      <c r="G1057" s="252"/>
      <c r="H1057" s="256">
        <v>13.199999999999999</v>
      </c>
      <c r="I1057" s="257"/>
      <c r="J1057" s="252"/>
      <c r="K1057" s="252"/>
      <c r="L1057" s="258"/>
      <c r="M1057" s="259"/>
      <c r="N1057" s="260"/>
      <c r="O1057" s="260"/>
      <c r="P1057" s="260"/>
      <c r="Q1057" s="260"/>
      <c r="R1057" s="260"/>
      <c r="S1057" s="260"/>
      <c r="T1057" s="261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T1057" s="262" t="s">
        <v>241</v>
      </c>
      <c r="AU1057" s="262" t="s">
        <v>87</v>
      </c>
      <c r="AV1057" s="12" t="s">
        <v>89</v>
      </c>
      <c r="AW1057" s="12" t="s">
        <v>36</v>
      </c>
      <c r="AX1057" s="12" t="s">
        <v>80</v>
      </c>
      <c r="AY1057" s="262" t="s">
        <v>235</v>
      </c>
    </row>
    <row r="1058" s="13" customFormat="1">
      <c r="A1058" s="13"/>
      <c r="B1058" s="263"/>
      <c r="C1058" s="264"/>
      <c r="D1058" s="253" t="s">
        <v>241</v>
      </c>
      <c r="E1058" s="265" t="s">
        <v>1</v>
      </c>
      <c r="F1058" s="266" t="s">
        <v>243</v>
      </c>
      <c r="G1058" s="264"/>
      <c r="H1058" s="267">
        <v>13.199999999999999</v>
      </c>
      <c r="I1058" s="268"/>
      <c r="J1058" s="264"/>
      <c r="K1058" s="264"/>
      <c r="L1058" s="269"/>
      <c r="M1058" s="270"/>
      <c r="N1058" s="271"/>
      <c r="O1058" s="271"/>
      <c r="P1058" s="271"/>
      <c r="Q1058" s="271"/>
      <c r="R1058" s="271"/>
      <c r="S1058" s="271"/>
      <c r="T1058" s="27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73" t="s">
        <v>241</v>
      </c>
      <c r="AU1058" s="273" t="s">
        <v>87</v>
      </c>
      <c r="AV1058" s="13" t="s">
        <v>240</v>
      </c>
      <c r="AW1058" s="13" t="s">
        <v>36</v>
      </c>
      <c r="AX1058" s="13" t="s">
        <v>87</v>
      </c>
      <c r="AY1058" s="273" t="s">
        <v>235</v>
      </c>
    </row>
    <row r="1059" s="2" customFormat="1" ht="16.5" customHeight="1">
      <c r="A1059" s="38"/>
      <c r="B1059" s="39"/>
      <c r="C1059" s="237" t="s">
        <v>1183</v>
      </c>
      <c r="D1059" s="237" t="s">
        <v>236</v>
      </c>
      <c r="E1059" s="238" t="s">
        <v>1147</v>
      </c>
      <c r="F1059" s="239" t="s">
        <v>1148</v>
      </c>
      <c r="G1059" s="240" t="s">
        <v>415</v>
      </c>
      <c r="H1059" s="241">
        <v>0.52900000000000003</v>
      </c>
      <c r="I1059" s="242"/>
      <c r="J1059" s="243">
        <f>ROUND(I1059*H1059,2)</f>
        <v>0</v>
      </c>
      <c r="K1059" s="244"/>
      <c r="L1059" s="44"/>
      <c r="M1059" s="245" t="s">
        <v>1</v>
      </c>
      <c r="N1059" s="246" t="s">
        <v>45</v>
      </c>
      <c r="O1059" s="91"/>
      <c r="P1059" s="247">
        <f>O1059*H1059</f>
        <v>0</v>
      </c>
      <c r="Q1059" s="247">
        <v>1.8013900000000001</v>
      </c>
      <c r="R1059" s="247">
        <f>Q1059*H1059</f>
        <v>0.95293531000000009</v>
      </c>
      <c r="S1059" s="247">
        <v>0</v>
      </c>
      <c r="T1059" s="248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9" t="s">
        <v>240</v>
      </c>
      <c r="AT1059" s="249" t="s">
        <v>236</v>
      </c>
      <c r="AU1059" s="249" t="s">
        <v>87</v>
      </c>
      <c r="AY1059" s="17" t="s">
        <v>235</v>
      </c>
      <c r="BE1059" s="250">
        <f>IF(N1059="základní",J1059,0)</f>
        <v>0</v>
      </c>
      <c r="BF1059" s="250">
        <f>IF(N1059="snížená",J1059,0)</f>
        <v>0</v>
      </c>
      <c r="BG1059" s="250">
        <f>IF(N1059="zákl. přenesená",J1059,0)</f>
        <v>0</v>
      </c>
      <c r="BH1059" s="250">
        <f>IF(N1059="sníž. přenesená",J1059,0)</f>
        <v>0</v>
      </c>
      <c r="BI1059" s="250">
        <f>IF(N1059="nulová",J1059,0)</f>
        <v>0</v>
      </c>
      <c r="BJ1059" s="17" t="s">
        <v>87</v>
      </c>
      <c r="BK1059" s="250">
        <f>ROUND(I1059*H1059,2)</f>
        <v>0</v>
      </c>
      <c r="BL1059" s="17" t="s">
        <v>240</v>
      </c>
      <c r="BM1059" s="249" t="s">
        <v>1186</v>
      </c>
    </row>
    <row r="1060" s="12" customFormat="1">
      <c r="A1060" s="12"/>
      <c r="B1060" s="251"/>
      <c r="C1060" s="252"/>
      <c r="D1060" s="253" t="s">
        <v>241</v>
      </c>
      <c r="E1060" s="254" t="s">
        <v>1</v>
      </c>
      <c r="F1060" s="255" t="s">
        <v>1702</v>
      </c>
      <c r="G1060" s="252"/>
      <c r="H1060" s="256">
        <v>0.52900000000000003</v>
      </c>
      <c r="I1060" s="257"/>
      <c r="J1060" s="252"/>
      <c r="K1060" s="252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T1060" s="262" t="s">
        <v>241</v>
      </c>
      <c r="AU1060" s="262" t="s">
        <v>87</v>
      </c>
      <c r="AV1060" s="12" t="s">
        <v>89</v>
      </c>
      <c r="AW1060" s="12" t="s">
        <v>36</v>
      </c>
      <c r="AX1060" s="12" t="s">
        <v>80</v>
      </c>
      <c r="AY1060" s="262" t="s">
        <v>235</v>
      </c>
    </row>
    <row r="1061" s="13" customFormat="1">
      <c r="A1061" s="13"/>
      <c r="B1061" s="263"/>
      <c r="C1061" s="264"/>
      <c r="D1061" s="253" t="s">
        <v>241</v>
      </c>
      <c r="E1061" s="265" t="s">
        <v>1</v>
      </c>
      <c r="F1061" s="266" t="s">
        <v>243</v>
      </c>
      <c r="G1061" s="264"/>
      <c r="H1061" s="267">
        <v>0.52900000000000003</v>
      </c>
      <c r="I1061" s="268"/>
      <c r="J1061" s="264"/>
      <c r="K1061" s="264"/>
      <c r="L1061" s="269"/>
      <c r="M1061" s="270"/>
      <c r="N1061" s="271"/>
      <c r="O1061" s="271"/>
      <c r="P1061" s="271"/>
      <c r="Q1061" s="271"/>
      <c r="R1061" s="271"/>
      <c r="S1061" s="271"/>
      <c r="T1061" s="27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73" t="s">
        <v>241</v>
      </c>
      <c r="AU1061" s="273" t="s">
        <v>87</v>
      </c>
      <c r="AV1061" s="13" t="s">
        <v>240</v>
      </c>
      <c r="AW1061" s="13" t="s">
        <v>36</v>
      </c>
      <c r="AX1061" s="13" t="s">
        <v>87</v>
      </c>
      <c r="AY1061" s="273" t="s">
        <v>235</v>
      </c>
    </row>
    <row r="1062" s="2" customFormat="1" ht="16.5" customHeight="1">
      <c r="A1062" s="38"/>
      <c r="B1062" s="39"/>
      <c r="C1062" s="237" t="s">
        <v>717</v>
      </c>
      <c r="D1062" s="237" t="s">
        <v>236</v>
      </c>
      <c r="E1062" s="238" t="s">
        <v>1156</v>
      </c>
      <c r="F1062" s="239" t="s">
        <v>1157</v>
      </c>
      <c r="G1062" s="240" t="s">
        <v>313</v>
      </c>
      <c r="H1062" s="241">
        <v>8.8000000000000007</v>
      </c>
      <c r="I1062" s="242"/>
      <c r="J1062" s="243">
        <f>ROUND(I1062*H1062,2)</f>
        <v>0</v>
      </c>
      <c r="K1062" s="244"/>
      <c r="L1062" s="44"/>
      <c r="M1062" s="245" t="s">
        <v>1</v>
      </c>
      <c r="N1062" s="246" t="s">
        <v>45</v>
      </c>
      <c r="O1062" s="91"/>
      <c r="P1062" s="247">
        <f>O1062*H1062</f>
        <v>0</v>
      </c>
      <c r="Q1062" s="247">
        <v>0.019630000000000002</v>
      </c>
      <c r="R1062" s="247">
        <f>Q1062*H1062</f>
        <v>0.17274400000000004</v>
      </c>
      <c r="S1062" s="247">
        <v>0</v>
      </c>
      <c r="T1062" s="248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49" t="s">
        <v>240</v>
      </c>
      <c r="AT1062" s="249" t="s">
        <v>236</v>
      </c>
      <c r="AU1062" s="249" t="s">
        <v>87</v>
      </c>
      <c r="AY1062" s="17" t="s">
        <v>235</v>
      </c>
      <c r="BE1062" s="250">
        <f>IF(N1062="základní",J1062,0)</f>
        <v>0</v>
      </c>
      <c r="BF1062" s="250">
        <f>IF(N1062="snížená",J1062,0)</f>
        <v>0</v>
      </c>
      <c r="BG1062" s="250">
        <f>IF(N1062="zákl. přenesená",J1062,0)</f>
        <v>0</v>
      </c>
      <c r="BH1062" s="250">
        <f>IF(N1062="sníž. přenesená",J1062,0)</f>
        <v>0</v>
      </c>
      <c r="BI1062" s="250">
        <f>IF(N1062="nulová",J1062,0)</f>
        <v>0</v>
      </c>
      <c r="BJ1062" s="17" t="s">
        <v>87</v>
      </c>
      <c r="BK1062" s="250">
        <f>ROUND(I1062*H1062,2)</f>
        <v>0</v>
      </c>
      <c r="BL1062" s="17" t="s">
        <v>240</v>
      </c>
      <c r="BM1062" s="249" t="s">
        <v>1190</v>
      </c>
    </row>
    <row r="1063" s="12" customFormat="1">
      <c r="A1063" s="12"/>
      <c r="B1063" s="251"/>
      <c r="C1063" s="252"/>
      <c r="D1063" s="253" t="s">
        <v>241</v>
      </c>
      <c r="E1063" s="254" t="s">
        <v>1</v>
      </c>
      <c r="F1063" s="255" t="s">
        <v>1703</v>
      </c>
      <c r="G1063" s="252"/>
      <c r="H1063" s="256">
        <v>8.8000000000000007</v>
      </c>
      <c r="I1063" s="257"/>
      <c r="J1063" s="252"/>
      <c r="K1063" s="252"/>
      <c r="L1063" s="258"/>
      <c r="M1063" s="259"/>
      <c r="N1063" s="260"/>
      <c r="O1063" s="260"/>
      <c r="P1063" s="260"/>
      <c r="Q1063" s="260"/>
      <c r="R1063" s="260"/>
      <c r="S1063" s="260"/>
      <c r="T1063" s="261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T1063" s="262" t="s">
        <v>241</v>
      </c>
      <c r="AU1063" s="262" t="s">
        <v>87</v>
      </c>
      <c r="AV1063" s="12" t="s">
        <v>89</v>
      </c>
      <c r="AW1063" s="12" t="s">
        <v>36</v>
      </c>
      <c r="AX1063" s="12" t="s">
        <v>80</v>
      </c>
      <c r="AY1063" s="262" t="s">
        <v>235</v>
      </c>
    </row>
    <row r="1064" s="13" customFormat="1">
      <c r="A1064" s="13"/>
      <c r="B1064" s="263"/>
      <c r="C1064" s="264"/>
      <c r="D1064" s="253" t="s">
        <v>241</v>
      </c>
      <c r="E1064" s="265" t="s">
        <v>1</v>
      </c>
      <c r="F1064" s="266" t="s">
        <v>243</v>
      </c>
      <c r="G1064" s="264"/>
      <c r="H1064" s="267">
        <v>8.8000000000000007</v>
      </c>
      <c r="I1064" s="268"/>
      <c r="J1064" s="264"/>
      <c r="K1064" s="264"/>
      <c r="L1064" s="269"/>
      <c r="M1064" s="270"/>
      <c r="N1064" s="271"/>
      <c r="O1064" s="271"/>
      <c r="P1064" s="271"/>
      <c r="Q1064" s="271"/>
      <c r="R1064" s="271"/>
      <c r="S1064" s="271"/>
      <c r="T1064" s="27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73" t="s">
        <v>241</v>
      </c>
      <c r="AU1064" s="273" t="s">
        <v>87</v>
      </c>
      <c r="AV1064" s="13" t="s">
        <v>240</v>
      </c>
      <c r="AW1064" s="13" t="s">
        <v>36</v>
      </c>
      <c r="AX1064" s="13" t="s">
        <v>87</v>
      </c>
      <c r="AY1064" s="273" t="s">
        <v>235</v>
      </c>
    </row>
    <row r="1065" s="2" customFormat="1" ht="16.5" customHeight="1">
      <c r="A1065" s="38"/>
      <c r="B1065" s="39"/>
      <c r="C1065" s="237" t="s">
        <v>1193</v>
      </c>
      <c r="D1065" s="237" t="s">
        <v>236</v>
      </c>
      <c r="E1065" s="238" t="s">
        <v>1161</v>
      </c>
      <c r="F1065" s="239" t="s">
        <v>1162</v>
      </c>
      <c r="G1065" s="240" t="s">
        <v>313</v>
      </c>
      <c r="H1065" s="241">
        <v>8.8000000000000007</v>
      </c>
      <c r="I1065" s="242"/>
      <c r="J1065" s="243">
        <f>ROUND(I1065*H1065,2)</f>
        <v>0</v>
      </c>
      <c r="K1065" s="244"/>
      <c r="L1065" s="44"/>
      <c r="M1065" s="245" t="s">
        <v>1</v>
      </c>
      <c r="N1065" s="246" t="s">
        <v>45</v>
      </c>
      <c r="O1065" s="91"/>
      <c r="P1065" s="247">
        <f>O1065*H1065</f>
        <v>0</v>
      </c>
      <c r="Q1065" s="247">
        <v>0</v>
      </c>
      <c r="R1065" s="247">
        <f>Q1065*H1065</f>
        <v>0</v>
      </c>
      <c r="S1065" s="247">
        <v>0</v>
      </c>
      <c r="T1065" s="248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49" t="s">
        <v>240</v>
      </c>
      <c r="AT1065" s="249" t="s">
        <v>236</v>
      </c>
      <c r="AU1065" s="249" t="s">
        <v>87</v>
      </c>
      <c r="AY1065" s="17" t="s">
        <v>235</v>
      </c>
      <c r="BE1065" s="250">
        <f>IF(N1065="základní",J1065,0)</f>
        <v>0</v>
      </c>
      <c r="BF1065" s="250">
        <f>IF(N1065="snížená",J1065,0)</f>
        <v>0</v>
      </c>
      <c r="BG1065" s="250">
        <f>IF(N1065="zákl. přenesená",J1065,0)</f>
        <v>0</v>
      </c>
      <c r="BH1065" s="250">
        <f>IF(N1065="sníž. přenesená",J1065,0)</f>
        <v>0</v>
      </c>
      <c r="BI1065" s="250">
        <f>IF(N1065="nulová",J1065,0)</f>
        <v>0</v>
      </c>
      <c r="BJ1065" s="17" t="s">
        <v>87</v>
      </c>
      <c r="BK1065" s="250">
        <f>ROUND(I1065*H1065,2)</f>
        <v>0</v>
      </c>
      <c r="BL1065" s="17" t="s">
        <v>240</v>
      </c>
      <c r="BM1065" s="249" t="s">
        <v>1196</v>
      </c>
    </row>
    <row r="1066" s="12" customFormat="1">
      <c r="A1066" s="12"/>
      <c r="B1066" s="251"/>
      <c r="C1066" s="252"/>
      <c r="D1066" s="253" t="s">
        <v>241</v>
      </c>
      <c r="E1066" s="254" t="s">
        <v>1</v>
      </c>
      <c r="F1066" s="255" t="s">
        <v>1704</v>
      </c>
      <c r="G1066" s="252"/>
      <c r="H1066" s="256">
        <v>8.8000000000000007</v>
      </c>
      <c r="I1066" s="257"/>
      <c r="J1066" s="252"/>
      <c r="K1066" s="252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T1066" s="262" t="s">
        <v>241</v>
      </c>
      <c r="AU1066" s="262" t="s">
        <v>87</v>
      </c>
      <c r="AV1066" s="12" t="s">
        <v>89</v>
      </c>
      <c r="AW1066" s="12" t="s">
        <v>36</v>
      </c>
      <c r="AX1066" s="12" t="s">
        <v>80</v>
      </c>
      <c r="AY1066" s="262" t="s">
        <v>235</v>
      </c>
    </row>
    <row r="1067" s="13" customFormat="1">
      <c r="A1067" s="13"/>
      <c r="B1067" s="263"/>
      <c r="C1067" s="264"/>
      <c r="D1067" s="253" t="s">
        <v>241</v>
      </c>
      <c r="E1067" s="265" t="s">
        <v>1</v>
      </c>
      <c r="F1067" s="266" t="s">
        <v>243</v>
      </c>
      <c r="G1067" s="264"/>
      <c r="H1067" s="267">
        <v>8.8000000000000007</v>
      </c>
      <c r="I1067" s="268"/>
      <c r="J1067" s="264"/>
      <c r="K1067" s="264"/>
      <c r="L1067" s="269"/>
      <c r="M1067" s="270"/>
      <c r="N1067" s="271"/>
      <c r="O1067" s="271"/>
      <c r="P1067" s="271"/>
      <c r="Q1067" s="271"/>
      <c r="R1067" s="271"/>
      <c r="S1067" s="271"/>
      <c r="T1067" s="27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73" t="s">
        <v>241</v>
      </c>
      <c r="AU1067" s="273" t="s">
        <v>87</v>
      </c>
      <c r="AV1067" s="13" t="s">
        <v>240</v>
      </c>
      <c r="AW1067" s="13" t="s">
        <v>36</v>
      </c>
      <c r="AX1067" s="13" t="s">
        <v>87</v>
      </c>
      <c r="AY1067" s="273" t="s">
        <v>235</v>
      </c>
    </row>
    <row r="1068" s="2" customFormat="1" ht="16.5" customHeight="1">
      <c r="A1068" s="38"/>
      <c r="B1068" s="39"/>
      <c r="C1068" s="237" t="s">
        <v>723</v>
      </c>
      <c r="D1068" s="237" t="s">
        <v>236</v>
      </c>
      <c r="E1068" s="238" t="s">
        <v>1165</v>
      </c>
      <c r="F1068" s="239" t="s">
        <v>1166</v>
      </c>
      <c r="G1068" s="240" t="s">
        <v>265</v>
      </c>
      <c r="H1068" s="241">
        <v>96.700000000000003</v>
      </c>
      <c r="I1068" s="242"/>
      <c r="J1068" s="243">
        <f>ROUND(I1068*H1068,2)</f>
        <v>0</v>
      </c>
      <c r="K1068" s="244"/>
      <c r="L1068" s="44"/>
      <c r="M1068" s="245" t="s">
        <v>1</v>
      </c>
      <c r="N1068" s="246" t="s">
        <v>45</v>
      </c>
      <c r="O1068" s="91"/>
      <c r="P1068" s="247">
        <f>O1068*H1068</f>
        <v>0</v>
      </c>
      <c r="Q1068" s="247">
        <v>0.068000000000000005</v>
      </c>
      <c r="R1068" s="247">
        <f>Q1068*H1068</f>
        <v>6.5756000000000006</v>
      </c>
      <c r="S1068" s="247">
        <v>0</v>
      </c>
      <c r="T1068" s="248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9" t="s">
        <v>240</v>
      </c>
      <c r="AT1068" s="249" t="s">
        <v>236</v>
      </c>
      <c r="AU1068" s="249" t="s">
        <v>87</v>
      </c>
      <c r="AY1068" s="17" t="s">
        <v>235</v>
      </c>
      <c r="BE1068" s="250">
        <f>IF(N1068="základní",J1068,0)</f>
        <v>0</v>
      </c>
      <c r="BF1068" s="250">
        <f>IF(N1068="snížená",J1068,0)</f>
        <v>0</v>
      </c>
      <c r="BG1068" s="250">
        <f>IF(N1068="zákl. přenesená",J1068,0)</f>
        <v>0</v>
      </c>
      <c r="BH1068" s="250">
        <f>IF(N1068="sníž. přenesená",J1068,0)</f>
        <v>0</v>
      </c>
      <c r="BI1068" s="250">
        <f>IF(N1068="nulová",J1068,0)</f>
        <v>0</v>
      </c>
      <c r="BJ1068" s="17" t="s">
        <v>87</v>
      </c>
      <c r="BK1068" s="250">
        <f>ROUND(I1068*H1068,2)</f>
        <v>0</v>
      </c>
      <c r="BL1068" s="17" t="s">
        <v>240</v>
      </c>
      <c r="BM1068" s="249" t="s">
        <v>1200</v>
      </c>
    </row>
    <row r="1069" s="12" customFormat="1">
      <c r="A1069" s="12"/>
      <c r="B1069" s="251"/>
      <c r="C1069" s="252"/>
      <c r="D1069" s="253" t="s">
        <v>241</v>
      </c>
      <c r="E1069" s="254" t="s">
        <v>1</v>
      </c>
      <c r="F1069" s="255" t="s">
        <v>1705</v>
      </c>
      <c r="G1069" s="252"/>
      <c r="H1069" s="256">
        <v>96.700000000000003</v>
      </c>
      <c r="I1069" s="257"/>
      <c r="J1069" s="252"/>
      <c r="K1069" s="252"/>
      <c r="L1069" s="258"/>
      <c r="M1069" s="259"/>
      <c r="N1069" s="260"/>
      <c r="O1069" s="260"/>
      <c r="P1069" s="260"/>
      <c r="Q1069" s="260"/>
      <c r="R1069" s="260"/>
      <c r="S1069" s="260"/>
      <c r="T1069" s="261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T1069" s="262" t="s">
        <v>241</v>
      </c>
      <c r="AU1069" s="262" t="s">
        <v>87</v>
      </c>
      <c r="AV1069" s="12" t="s">
        <v>89</v>
      </c>
      <c r="AW1069" s="12" t="s">
        <v>36</v>
      </c>
      <c r="AX1069" s="12" t="s">
        <v>80</v>
      </c>
      <c r="AY1069" s="262" t="s">
        <v>235</v>
      </c>
    </row>
    <row r="1070" s="13" customFormat="1">
      <c r="A1070" s="13"/>
      <c r="B1070" s="263"/>
      <c r="C1070" s="264"/>
      <c r="D1070" s="253" t="s">
        <v>241</v>
      </c>
      <c r="E1070" s="265" t="s">
        <v>1</v>
      </c>
      <c r="F1070" s="266" t="s">
        <v>243</v>
      </c>
      <c r="G1070" s="264"/>
      <c r="H1070" s="267">
        <v>96.700000000000003</v>
      </c>
      <c r="I1070" s="268"/>
      <c r="J1070" s="264"/>
      <c r="K1070" s="264"/>
      <c r="L1070" s="269"/>
      <c r="M1070" s="270"/>
      <c r="N1070" s="271"/>
      <c r="O1070" s="271"/>
      <c r="P1070" s="271"/>
      <c r="Q1070" s="271"/>
      <c r="R1070" s="271"/>
      <c r="S1070" s="271"/>
      <c r="T1070" s="27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73" t="s">
        <v>241</v>
      </c>
      <c r="AU1070" s="273" t="s">
        <v>87</v>
      </c>
      <c r="AV1070" s="13" t="s">
        <v>240</v>
      </c>
      <c r="AW1070" s="13" t="s">
        <v>36</v>
      </c>
      <c r="AX1070" s="13" t="s">
        <v>87</v>
      </c>
      <c r="AY1070" s="273" t="s">
        <v>235</v>
      </c>
    </row>
    <row r="1071" s="2" customFormat="1" ht="16.5" customHeight="1">
      <c r="A1071" s="38"/>
      <c r="B1071" s="39"/>
      <c r="C1071" s="237" t="s">
        <v>1201</v>
      </c>
      <c r="D1071" s="237" t="s">
        <v>236</v>
      </c>
      <c r="E1071" s="238" t="s">
        <v>1706</v>
      </c>
      <c r="F1071" s="239" t="s">
        <v>1707</v>
      </c>
      <c r="G1071" s="240" t="s">
        <v>415</v>
      </c>
      <c r="H1071" s="241">
        <v>3.0739999999999998</v>
      </c>
      <c r="I1071" s="242"/>
      <c r="J1071" s="243">
        <f>ROUND(I1071*H1071,2)</f>
        <v>0</v>
      </c>
      <c r="K1071" s="244"/>
      <c r="L1071" s="44"/>
      <c r="M1071" s="245" t="s">
        <v>1</v>
      </c>
      <c r="N1071" s="246" t="s">
        <v>45</v>
      </c>
      <c r="O1071" s="91"/>
      <c r="P1071" s="247">
        <f>O1071*H1071</f>
        <v>0</v>
      </c>
      <c r="Q1071" s="247">
        <v>1.80182</v>
      </c>
      <c r="R1071" s="247">
        <f>Q1071*H1071</f>
        <v>5.5387946799999996</v>
      </c>
      <c r="S1071" s="247">
        <v>0</v>
      </c>
      <c r="T1071" s="248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49" t="s">
        <v>240</v>
      </c>
      <c r="AT1071" s="249" t="s">
        <v>236</v>
      </c>
      <c r="AU1071" s="249" t="s">
        <v>87</v>
      </c>
      <c r="AY1071" s="17" t="s">
        <v>235</v>
      </c>
      <c r="BE1071" s="250">
        <f>IF(N1071="základní",J1071,0)</f>
        <v>0</v>
      </c>
      <c r="BF1071" s="250">
        <f>IF(N1071="snížená",J1071,0)</f>
        <v>0</v>
      </c>
      <c r="BG1071" s="250">
        <f>IF(N1071="zákl. přenesená",J1071,0)</f>
        <v>0</v>
      </c>
      <c r="BH1071" s="250">
        <f>IF(N1071="sníž. přenesená",J1071,0)</f>
        <v>0</v>
      </c>
      <c r="BI1071" s="250">
        <f>IF(N1071="nulová",J1071,0)</f>
        <v>0</v>
      </c>
      <c r="BJ1071" s="17" t="s">
        <v>87</v>
      </c>
      <c r="BK1071" s="250">
        <f>ROUND(I1071*H1071,2)</f>
        <v>0</v>
      </c>
      <c r="BL1071" s="17" t="s">
        <v>240</v>
      </c>
      <c r="BM1071" s="249" t="s">
        <v>1204</v>
      </c>
    </row>
    <row r="1072" s="12" customFormat="1">
      <c r="A1072" s="12"/>
      <c r="B1072" s="251"/>
      <c r="C1072" s="252"/>
      <c r="D1072" s="253" t="s">
        <v>241</v>
      </c>
      <c r="E1072" s="254" t="s">
        <v>1</v>
      </c>
      <c r="F1072" s="255" t="s">
        <v>1708</v>
      </c>
      <c r="G1072" s="252"/>
      <c r="H1072" s="256">
        <v>3.0739999999999998</v>
      </c>
      <c r="I1072" s="257"/>
      <c r="J1072" s="252"/>
      <c r="K1072" s="252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T1072" s="262" t="s">
        <v>241</v>
      </c>
      <c r="AU1072" s="262" t="s">
        <v>87</v>
      </c>
      <c r="AV1072" s="12" t="s">
        <v>89</v>
      </c>
      <c r="AW1072" s="12" t="s">
        <v>36</v>
      </c>
      <c r="AX1072" s="12" t="s">
        <v>80</v>
      </c>
      <c r="AY1072" s="262" t="s">
        <v>235</v>
      </c>
    </row>
    <row r="1073" s="13" customFormat="1">
      <c r="A1073" s="13"/>
      <c r="B1073" s="263"/>
      <c r="C1073" s="264"/>
      <c r="D1073" s="253" t="s">
        <v>241</v>
      </c>
      <c r="E1073" s="265" t="s">
        <v>1</v>
      </c>
      <c r="F1073" s="266" t="s">
        <v>243</v>
      </c>
      <c r="G1073" s="264"/>
      <c r="H1073" s="267">
        <v>3.0739999999999998</v>
      </c>
      <c r="I1073" s="268"/>
      <c r="J1073" s="264"/>
      <c r="K1073" s="264"/>
      <c r="L1073" s="269"/>
      <c r="M1073" s="270"/>
      <c r="N1073" s="271"/>
      <c r="O1073" s="271"/>
      <c r="P1073" s="271"/>
      <c r="Q1073" s="271"/>
      <c r="R1073" s="271"/>
      <c r="S1073" s="271"/>
      <c r="T1073" s="27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73" t="s">
        <v>241</v>
      </c>
      <c r="AU1073" s="273" t="s">
        <v>87</v>
      </c>
      <c r="AV1073" s="13" t="s">
        <v>240</v>
      </c>
      <c r="AW1073" s="13" t="s">
        <v>36</v>
      </c>
      <c r="AX1073" s="13" t="s">
        <v>87</v>
      </c>
      <c r="AY1073" s="273" t="s">
        <v>235</v>
      </c>
    </row>
    <row r="1074" s="2" customFormat="1" ht="16.5" customHeight="1">
      <c r="A1074" s="38"/>
      <c r="B1074" s="39"/>
      <c r="C1074" s="237" t="s">
        <v>728</v>
      </c>
      <c r="D1074" s="237" t="s">
        <v>236</v>
      </c>
      <c r="E1074" s="238" t="s">
        <v>1709</v>
      </c>
      <c r="F1074" s="239" t="s">
        <v>1710</v>
      </c>
      <c r="G1074" s="240" t="s">
        <v>239</v>
      </c>
      <c r="H1074" s="241">
        <v>6</v>
      </c>
      <c r="I1074" s="242"/>
      <c r="J1074" s="243">
        <f>ROUND(I1074*H1074,2)</f>
        <v>0</v>
      </c>
      <c r="K1074" s="244"/>
      <c r="L1074" s="44"/>
      <c r="M1074" s="245" t="s">
        <v>1</v>
      </c>
      <c r="N1074" s="246" t="s">
        <v>45</v>
      </c>
      <c r="O1074" s="91"/>
      <c r="P1074" s="247">
        <f>O1074*H1074</f>
        <v>0</v>
      </c>
      <c r="Q1074" s="247">
        <v>0.062489999999999997</v>
      </c>
      <c r="R1074" s="247">
        <f>Q1074*H1074</f>
        <v>0.37494</v>
      </c>
      <c r="S1074" s="247">
        <v>0</v>
      </c>
      <c r="T1074" s="248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49" t="s">
        <v>240</v>
      </c>
      <c r="AT1074" s="249" t="s">
        <v>236</v>
      </c>
      <c r="AU1074" s="249" t="s">
        <v>87</v>
      </c>
      <c r="AY1074" s="17" t="s">
        <v>235</v>
      </c>
      <c r="BE1074" s="250">
        <f>IF(N1074="základní",J1074,0)</f>
        <v>0</v>
      </c>
      <c r="BF1074" s="250">
        <f>IF(N1074="snížená",J1074,0)</f>
        <v>0</v>
      </c>
      <c r="BG1074" s="250">
        <f>IF(N1074="zákl. přenesená",J1074,0)</f>
        <v>0</v>
      </c>
      <c r="BH1074" s="250">
        <f>IF(N1074="sníž. přenesená",J1074,0)</f>
        <v>0</v>
      </c>
      <c r="BI1074" s="250">
        <f>IF(N1074="nulová",J1074,0)</f>
        <v>0</v>
      </c>
      <c r="BJ1074" s="17" t="s">
        <v>87</v>
      </c>
      <c r="BK1074" s="250">
        <f>ROUND(I1074*H1074,2)</f>
        <v>0</v>
      </c>
      <c r="BL1074" s="17" t="s">
        <v>240</v>
      </c>
      <c r="BM1074" s="249" t="s">
        <v>1207</v>
      </c>
    </row>
    <row r="1075" s="12" customFormat="1">
      <c r="A1075" s="12"/>
      <c r="B1075" s="251"/>
      <c r="C1075" s="252"/>
      <c r="D1075" s="253" t="s">
        <v>241</v>
      </c>
      <c r="E1075" s="254" t="s">
        <v>1</v>
      </c>
      <c r="F1075" s="255" t="s">
        <v>1711</v>
      </c>
      <c r="G1075" s="252"/>
      <c r="H1075" s="256">
        <v>6</v>
      </c>
      <c r="I1075" s="257"/>
      <c r="J1075" s="252"/>
      <c r="K1075" s="252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T1075" s="262" t="s">
        <v>241</v>
      </c>
      <c r="AU1075" s="262" t="s">
        <v>87</v>
      </c>
      <c r="AV1075" s="12" t="s">
        <v>89</v>
      </c>
      <c r="AW1075" s="12" t="s">
        <v>36</v>
      </c>
      <c r="AX1075" s="12" t="s">
        <v>80</v>
      </c>
      <c r="AY1075" s="262" t="s">
        <v>235</v>
      </c>
    </row>
    <row r="1076" s="13" customFormat="1">
      <c r="A1076" s="13"/>
      <c r="B1076" s="263"/>
      <c r="C1076" s="264"/>
      <c r="D1076" s="253" t="s">
        <v>241</v>
      </c>
      <c r="E1076" s="265" t="s">
        <v>1</v>
      </c>
      <c r="F1076" s="266" t="s">
        <v>243</v>
      </c>
      <c r="G1076" s="264"/>
      <c r="H1076" s="267">
        <v>6</v>
      </c>
      <c r="I1076" s="268"/>
      <c r="J1076" s="264"/>
      <c r="K1076" s="264"/>
      <c r="L1076" s="269"/>
      <c r="M1076" s="270"/>
      <c r="N1076" s="271"/>
      <c r="O1076" s="271"/>
      <c r="P1076" s="271"/>
      <c r="Q1076" s="271"/>
      <c r="R1076" s="271"/>
      <c r="S1076" s="271"/>
      <c r="T1076" s="27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73" t="s">
        <v>241</v>
      </c>
      <c r="AU1076" s="273" t="s">
        <v>87</v>
      </c>
      <c r="AV1076" s="13" t="s">
        <v>240</v>
      </c>
      <c r="AW1076" s="13" t="s">
        <v>36</v>
      </c>
      <c r="AX1076" s="13" t="s">
        <v>87</v>
      </c>
      <c r="AY1076" s="273" t="s">
        <v>235</v>
      </c>
    </row>
    <row r="1077" s="2" customFormat="1" ht="16.5" customHeight="1">
      <c r="A1077" s="38"/>
      <c r="B1077" s="39"/>
      <c r="C1077" s="237" t="s">
        <v>1209</v>
      </c>
      <c r="D1077" s="237" t="s">
        <v>236</v>
      </c>
      <c r="E1077" s="238" t="s">
        <v>1712</v>
      </c>
      <c r="F1077" s="239" t="s">
        <v>1713</v>
      </c>
      <c r="G1077" s="240" t="s">
        <v>313</v>
      </c>
      <c r="H1077" s="241">
        <v>20</v>
      </c>
      <c r="I1077" s="242"/>
      <c r="J1077" s="243">
        <f>ROUND(I1077*H1077,2)</f>
        <v>0</v>
      </c>
      <c r="K1077" s="244"/>
      <c r="L1077" s="44"/>
      <c r="M1077" s="245" t="s">
        <v>1</v>
      </c>
      <c r="N1077" s="246" t="s">
        <v>45</v>
      </c>
      <c r="O1077" s="91"/>
      <c r="P1077" s="247">
        <f>O1077*H1077</f>
        <v>0</v>
      </c>
      <c r="Q1077" s="247">
        <v>0.050000000000000003</v>
      </c>
      <c r="R1077" s="247">
        <f>Q1077*H1077</f>
        <v>1</v>
      </c>
      <c r="S1077" s="247">
        <v>0</v>
      </c>
      <c r="T1077" s="248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49" t="s">
        <v>240</v>
      </c>
      <c r="AT1077" s="249" t="s">
        <v>236</v>
      </c>
      <c r="AU1077" s="249" t="s">
        <v>87</v>
      </c>
      <c r="AY1077" s="17" t="s">
        <v>235</v>
      </c>
      <c r="BE1077" s="250">
        <f>IF(N1077="základní",J1077,0)</f>
        <v>0</v>
      </c>
      <c r="BF1077" s="250">
        <f>IF(N1077="snížená",J1077,0)</f>
        <v>0</v>
      </c>
      <c r="BG1077" s="250">
        <f>IF(N1077="zákl. přenesená",J1077,0)</f>
        <v>0</v>
      </c>
      <c r="BH1077" s="250">
        <f>IF(N1077="sníž. přenesená",J1077,0)</f>
        <v>0</v>
      </c>
      <c r="BI1077" s="250">
        <f>IF(N1077="nulová",J1077,0)</f>
        <v>0</v>
      </c>
      <c r="BJ1077" s="17" t="s">
        <v>87</v>
      </c>
      <c r="BK1077" s="250">
        <f>ROUND(I1077*H1077,2)</f>
        <v>0</v>
      </c>
      <c r="BL1077" s="17" t="s">
        <v>240</v>
      </c>
      <c r="BM1077" s="249" t="s">
        <v>1212</v>
      </c>
    </row>
    <row r="1078" s="12" customFormat="1">
      <c r="A1078" s="12"/>
      <c r="B1078" s="251"/>
      <c r="C1078" s="252"/>
      <c r="D1078" s="253" t="s">
        <v>241</v>
      </c>
      <c r="E1078" s="254" t="s">
        <v>1</v>
      </c>
      <c r="F1078" s="255" t="s">
        <v>1714</v>
      </c>
      <c r="G1078" s="252"/>
      <c r="H1078" s="256">
        <v>20</v>
      </c>
      <c r="I1078" s="257"/>
      <c r="J1078" s="252"/>
      <c r="K1078" s="252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T1078" s="262" t="s">
        <v>241</v>
      </c>
      <c r="AU1078" s="262" t="s">
        <v>87</v>
      </c>
      <c r="AV1078" s="12" t="s">
        <v>89</v>
      </c>
      <c r="AW1078" s="12" t="s">
        <v>36</v>
      </c>
      <c r="AX1078" s="12" t="s">
        <v>80</v>
      </c>
      <c r="AY1078" s="262" t="s">
        <v>235</v>
      </c>
    </row>
    <row r="1079" s="13" customFormat="1">
      <c r="A1079" s="13"/>
      <c r="B1079" s="263"/>
      <c r="C1079" s="264"/>
      <c r="D1079" s="253" t="s">
        <v>241</v>
      </c>
      <c r="E1079" s="265" t="s">
        <v>1</v>
      </c>
      <c r="F1079" s="266" t="s">
        <v>243</v>
      </c>
      <c r="G1079" s="264"/>
      <c r="H1079" s="267">
        <v>20</v>
      </c>
      <c r="I1079" s="268"/>
      <c r="J1079" s="264"/>
      <c r="K1079" s="264"/>
      <c r="L1079" s="269"/>
      <c r="M1079" s="270"/>
      <c r="N1079" s="271"/>
      <c r="O1079" s="271"/>
      <c r="P1079" s="271"/>
      <c r="Q1079" s="271"/>
      <c r="R1079" s="271"/>
      <c r="S1079" s="271"/>
      <c r="T1079" s="27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73" t="s">
        <v>241</v>
      </c>
      <c r="AU1079" s="273" t="s">
        <v>87</v>
      </c>
      <c r="AV1079" s="13" t="s">
        <v>240</v>
      </c>
      <c r="AW1079" s="13" t="s">
        <v>36</v>
      </c>
      <c r="AX1079" s="13" t="s">
        <v>87</v>
      </c>
      <c r="AY1079" s="273" t="s">
        <v>235</v>
      </c>
    </row>
    <row r="1080" s="2" customFormat="1" ht="16.5" customHeight="1">
      <c r="A1080" s="38"/>
      <c r="B1080" s="39"/>
      <c r="C1080" s="237" t="s">
        <v>733</v>
      </c>
      <c r="D1080" s="237" t="s">
        <v>236</v>
      </c>
      <c r="E1080" s="238" t="s">
        <v>1715</v>
      </c>
      <c r="F1080" s="239" t="s">
        <v>1716</v>
      </c>
      <c r="G1080" s="240" t="s">
        <v>239</v>
      </c>
      <c r="H1080" s="241">
        <v>1</v>
      </c>
      <c r="I1080" s="242"/>
      <c r="J1080" s="243">
        <f>ROUND(I1080*H1080,2)</f>
        <v>0</v>
      </c>
      <c r="K1080" s="244"/>
      <c r="L1080" s="44"/>
      <c r="M1080" s="245" t="s">
        <v>1</v>
      </c>
      <c r="N1080" s="246" t="s">
        <v>45</v>
      </c>
      <c r="O1080" s="91"/>
      <c r="P1080" s="247">
        <f>O1080*H1080</f>
        <v>0</v>
      </c>
      <c r="Q1080" s="247">
        <v>0</v>
      </c>
      <c r="R1080" s="247">
        <f>Q1080*H1080</f>
        <v>0</v>
      </c>
      <c r="S1080" s="247">
        <v>0</v>
      </c>
      <c r="T1080" s="248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49" t="s">
        <v>240</v>
      </c>
      <c r="AT1080" s="249" t="s">
        <v>236</v>
      </c>
      <c r="AU1080" s="249" t="s">
        <v>87</v>
      </c>
      <c r="AY1080" s="17" t="s">
        <v>235</v>
      </c>
      <c r="BE1080" s="250">
        <f>IF(N1080="základní",J1080,0)</f>
        <v>0</v>
      </c>
      <c r="BF1080" s="250">
        <f>IF(N1080="snížená",J1080,0)</f>
        <v>0</v>
      </c>
      <c r="BG1080" s="250">
        <f>IF(N1080="zákl. přenesená",J1080,0)</f>
        <v>0</v>
      </c>
      <c r="BH1080" s="250">
        <f>IF(N1080="sníž. přenesená",J1080,0)</f>
        <v>0</v>
      </c>
      <c r="BI1080" s="250">
        <f>IF(N1080="nulová",J1080,0)</f>
        <v>0</v>
      </c>
      <c r="BJ1080" s="17" t="s">
        <v>87</v>
      </c>
      <c r="BK1080" s="250">
        <f>ROUND(I1080*H1080,2)</f>
        <v>0</v>
      </c>
      <c r="BL1080" s="17" t="s">
        <v>240</v>
      </c>
      <c r="BM1080" s="249" t="s">
        <v>1216</v>
      </c>
    </row>
    <row r="1081" s="12" customFormat="1">
      <c r="A1081" s="12"/>
      <c r="B1081" s="251"/>
      <c r="C1081" s="252"/>
      <c r="D1081" s="253" t="s">
        <v>241</v>
      </c>
      <c r="E1081" s="254" t="s">
        <v>1</v>
      </c>
      <c r="F1081" s="255" t="s">
        <v>87</v>
      </c>
      <c r="G1081" s="252"/>
      <c r="H1081" s="256">
        <v>1</v>
      </c>
      <c r="I1081" s="257"/>
      <c r="J1081" s="252"/>
      <c r="K1081" s="252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T1081" s="262" t="s">
        <v>241</v>
      </c>
      <c r="AU1081" s="262" t="s">
        <v>87</v>
      </c>
      <c r="AV1081" s="12" t="s">
        <v>89</v>
      </c>
      <c r="AW1081" s="12" t="s">
        <v>36</v>
      </c>
      <c r="AX1081" s="12" t="s">
        <v>80</v>
      </c>
      <c r="AY1081" s="262" t="s">
        <v>235</v>
      </c>
    </row>
    <row r="1082" s="13" customFormat="1">
      <c r="A1082" s="13"/>
      <c r="B1082" s="263"/>
      <c r="C1082" s="264"/>
      <c r="D1082" s="253" t="s">
        <v>241</v>
      </c>
      <c r="E1082" s="265" t="s">
        <v>1</v>
      </c>
      <c r="F1082" s="266" t="s">
        <v>243</v>
      </c>
      <c r="G1082" s="264"/>
      <c r="H1082" s="267">
        <v>1</v>
      </c>
      <c r="I1082" s="268"/>
      <c r="J1082" s="264"/>
      <c r="K1082" s="264"/>
      <c r="L1082" s="269"/>
      <c r="M1082" s="270"/>
      <c r="N1082" s="271"/>
      <c r="O1082" s="271"/>
      <c r="P1082" s="271"/>
      <c r="Q1082" s="271"/>
      <c r="R1082" s="271"/>
      <c r="S1082" s="271"/>
      <c r="T1082" s="27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73" t="s">
        <v>241</v>
      </c>
      <c r="AU1082" s="273" t="s">
        <v>87</v>
      </c>
      <c r="AV1082" s="13" t="s">
        <v>240</v>
      </c>
      <c r="AW1082" s="13" t="s">
        <v>36</v>
      </c>
      <c r="AX1082" s="13" t="s">
        <v>87</v>
      </c>
      <c r="AY1082" s="273" t="s">
        <v>235</v>
      </c>
    </row>
    <row r="1083" s="2" customFormat="1" ht="16.5" customHeight="1">
      <c r="A1083" s="38"/>
      <c r="B1083" s="39"/>
      <c r="C1083" s="237" t="s">
        <v>1717</v>
      </c>
      <c r="D1083" s="237" t="s">
        <v>236</v>
      </c>
      <c r="E1083" s="238" t="s">
        <v>1718</v>
      </c>
      <c r="F1083" s="239" t="s">
        <v>1719</v>
      </c>
      <c r="G1083" s="240" t="s">
        <v>1605</v>
      </c>
      <c r="H1083" s="241">
        <v>120</v>
      </c>
      <c r="I1083" s="242"/>
      <c r="J1083" s="243">
        <f>ROUND(I1083*H1083,2)</f>
        <v>0</v>
      </c>
      <c r="K1083" s="244"/>
      <c r="L1083" s="44"/>
      <c r="M1083" s="245" t="s">
        <v>1</v>
      </c>
      <c r="N1083" s="246" t="s">
        <v>45</v>
      </c>
      <c r="O1083" s="91"/>
      <c r="P1083" s="247">
        <f>O1083*H1083</f>
        <v>0</v>
      </c>
      <c r="Q1083" s="247">
        <v>0</v>
      </c>
      <c r="R1083" s="247">
        <f>Q1083*H1083</f>
        <v>0</v>
      </c>
      <c r="S1083" s="247">
        <v>0</v>
      </c>
      <c r="T1083" s="248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9" t="s">
        <v>240</v>
      </c>
      <c r="AT1083" s="249" t="s">
        <v>236</v>
      </c>
      <c r="AU1083" s="249" t="s">
        <v>87</v>
      </c>
      <c r="AY1083" s="17" t="s">
        <v>235</v>
      </c>
      <c r="BE1083" s="250">
        <f>IF(N1083="základní",J1083,0)</f>
        <v>0</v>
      </c>
      <c r="BF1083" s="250">
        <f>IF(N1083="snížená",J1083,0)</f>
        <v>0</v>
      </c>
      <c r="BG1083" s="250">
        <f>IF(N1083="zákl. přenesená",J1083,0)</f>
        <v>0</v>
      </c>
      <c r="BH1083" s="250">
        <f>IF(N1083="sníž. přenesená",J1083,0)</f>
        <v>0</v>
      </c>
      <c r="BI1083" s="250">
        <f>IF(N1083="nulová",J1083,0)</f>
        <v>0</v>
      </c>
      <c r="BJ1083" s="17" t="s">
        <v>87</v>
      </c>
      <c r="BK1083" s="250">
        <f>ROUND(I1083*H1083,2)</f>
        <v>0</v>
      </c>
      <c r="BL1083" s="17" t="s">
        <v>240</v>
      </c>
      <c r="BM1083" s="249" t="s">
        <v>1720</v>
      </c>
    </row>
    <row r="1084" s="12" customFormat="1">
      <c r="A1084" s="12"/>
      <c r="B1084" s="251"/>
      <c r="C1084" s="252"/>
      <c r="D1084" s="253" t="s">
        <v>241</v>
      </c>
      <c r="E1084" s="254" t="s">
        <v>1</v>
      </c>
      <c r="F1084" s="255" t="s">
        <v>1721</v>
      </c>
      <c r="G1084" s="252"/>
      <c r="H1084" s="256">
        <v>120</v>
      </c>
      <c r="I1084" s="257"/>
      <c r="J1084" s="252"/>
      <c r="K1084" s="252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T1084" s="262" t="s">
        <v>241</v>
      </c>
      <c r="AU1084" s="262" t="s">
        <v>87</v>
      </c>
      <c r="AV1084" s="12" t="s">
        <v>89</v>
      </c>
      <c r="AW1084" s="12" t="s">
        <v>36</v>
      </c>
      <c r="AX1084" s="12" t="s">
        <v>80</v>
      </c>
      <c r="AY1084" s="262" t="s">
        <v>235</v>
      </c>
    </row>
    <row r="1085" s="13" customFormat="1">
      <c r="A1085" s="13"/>
      <c r="B1085" s="263"/>
      <c r="C1085" s="264"/>
      <c r="D1085" s="253" t="s">
        <v>241</v>
      </c>
      <c r="E1085" s="265" t="s">
        <v>1</v>
      </c>
      <c r="F1085" s="266" t="s">
        <v>243</v>
      </c>
      <c r="G1085" s="264"/>
      <c r="H1085" s="267">
        <v>120</v>
      </c>
      <c r="I1085" s="268"/>
      <c r="J1085" s="264"/>
      <c r="K1085" s="264"/>
      <c r="L1085" s="269"/>
      <c r="M1085" s="270"/>
      <c r="N1085" s="271"/>
      <c r="O1085" s="271"/>
      <c r="P1085" s="271"/>
      <c r="Q1085" s="271"/>
      <c r="R1085" s="271"/>
      <c r="S1085" s="271"/>
      <c r="T1085" s="27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73" t="s">
        <v>241</v>
      </c>
      <c r="AU1085" s="273" t="s">
        <v>87</v>
      </c>
      <c r="AV1085" s="13" t="s">
        <v>240</v>
      </c>
      <c r="AW1085" s="13" t="s">
        <v>36</v>
      </c>
      <c r="AX1085" s="13" t="s">
        <v>87</v>
      </c>
      <c r="AY1085" s="273" t="s">
        <v>235</v>
      </c>
    </row>
    <row r="1086" s="2" customFormat="1" ht="16.5" customHeight="1">
      <c r="A1086" s="38"/>
      <c r="B1086" s="39"/>
      <c r="C1086" s="237" t="s">
        <v>737</v>
      </c>
      <c r="D1086" s="237" t="s">
        <v>236</v>
      </c>
      <c r="E1086" s="238" t="s">
        <v>1722</v>
      </c>
      <c r="F1086" s="239" t="s">
        <v>1723</v>
      </c>
      <c r="G1086" s="240" t="s">
        <v>1605</v>
      </c>
      <c r="H1086" s="241">
        <v>30</v>
      </c>
      <c r="I1086" s="242"/>
      <c r="J1086" s="243">
        <f>ROUND(I1086*H1086,2)</f>
        <v>0</v>
      </c>
      <c r="K1086" s="244"/>
      <c r="L1086" s="44"/>
      <c r="M1086" s="245" t="s">
        <v>1</v>
      </c>
      <c r="N1086" s="246" t="s">
        <v>45</v>
      </c>
      <c r="O1086" s="91"/>
      <c r="P1086" s="247">
        <f>O1086*H1086</f>
        <v>0</v>
      </c>
      <c r="Q1086" s="247">
        <v>0</v>
      </c>
      <c r="R1086" s="247">
        <f>Q1086*H1086</f>
        <v>0</v>
      </c>
      <c r="S1086" s="247">
        <v>0</v>
      </c>
      <c r="T1086" s="248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49" t="s">
        <v>240</v>
      </c>
      <c r="AT1086" s="249" t="s">
        <v>236</v>
      </c>
      <c r="AU1086" s="249" t="s">
        <v>87</v>
      </c>
      <c r="AY1086" s="17" t="s">
        <v>235</v>
      </c>
      <c r="BE1086" s="250">
        <f>IF(N1086="základní",J1086,0)</f>
        <v>0</v>
      </c>
      <c r="BF1086" s="250">
        <f>IF(N1086="snížená",J1086,0)</f>
        <v>0</v>
      </c>
      <c r="BG1086" s="250">
        <f>IF(N1086="zákl. přenesená",J1086,0)</f>
        <v>0</v>
      </c>
      <c r="BH1086" s="250">
        <f>IF(N1086="sníž. přenesená",J1086,0)</f>
        <v>0</v>
      </c>
      <c r="BI1086" s="250">
        <f>IF(N1086="nulová",J1086,0)</f>
        <v>0</v>
      </c>
      <c r="BJ1086" s="17" t="s">
        <v>87</v>
      </c>
      <c r="BK1086" s="250">
        <f>ROUND(I1086*H1086,2)</f>
        <v>0</v>
      </c>
      <c r="BL1086" s="17" t="s">
        <v>240</v>
      </c>
      <c r="BM1086" s="249" t="s">
        <v>1724</v>
      </c>
    </row>
    <row r="1087" s="12" customFormat="1">
      <c r="A1087" s="12"/>
      <c r="B1087" s="251"/>
      <c r="C1087" s="252"/>
      <c r="D1087" s="253" t="s">
        <v>241</v>
      </c>
      <c r="E1087" s="254" t="s">
        <v>1</v>
      </c>
      <c r="F1087" s="255" t="s">
        <v>314</v>
      </c>
      <c r="G1087" s="252"/>
      <c r="H1087" s="256">
        <v>30</v>
      </c>
      <c r="I1087" s="257"/>
      <c r="J1087" s="252"/>
      <c r="K1087" s="252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T1087" s="262" t="s">
        <v>241</v>
      </c>
      <c r="AU1087" s="262" t="s">
        <v>87</v>
      </c>
      <c r="AV1087" s="12" t="s">
        <v>89</v>
      </c>
      <c r="AW1087" s="12" t="s">
        <v>36</v>
      </c>
      <c r="AX1087" s="12" t="s">
        <v>80</v>
      </c>
      <c r="AY1087" s="262" t="s">
        <v>235</v>
      </c>
    </row>
    <row r="1088" s="13" customFormat="1">
      <c r="A1088" s="13"/>
      <c r="B1088" s="263"/>
      <c r="C1088" s="264"/>
      <c r="D1088" s="253" t="s">
        <v>241</v>
      </c>
      <c r="E1088" s="265" t="s">
        <v>1</v>
      </c>
      <c r="F1088" s="266" t="s">
        <v>243</v>
      </c>
      <c r="G1088" s="264"/>
      <c r="H1088" s="267">
        <v>30</v>
      </c>
      <c r="I1088" s="268"/>
      <c r="J1088" s="264"/>
      <c r="K1088" s="264"/>
      <c r="L1088" s="269"/>
      <c r="M1088" s="270"/>
      <c r="N1088" s="271"/>
      <c r="O1088" s="271"/>
      <c r="P1088" s="271"/>
      <c r="Q1088" s="271"/>
      <c r="R1088" s="271"/>
      <c r="S1088" s="271"/>
      <c r="T1088" s="27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73" t="s">
        <v>241</v>
      </c>
      <c r="AU1088" s="273" t="s">
        <v>87</v>
      </c>
      <c r="AV1088" s="13" t="s">
        <v>240</v>
      </c>
      <c r="AW1088" s="13" t="s">
        <v>36</v>
      </c>
      <c r="AX1088" s="13" t="s">
        <v>87</v>
      </c>
      <c r="AY1088" s="273" t="s">
        <v>235</v>
      </c>
    </row>
    <row r="1089" s="11" customFormat="1" ht="25.92" customHeight="1">
      <c r="A1089" s="11"/>
      <c r="B1089" s="223"/>
      <c r="C1089" s="224"/>
      <c r="D1089" s="225" t="s">
        <v>79</v>
      </c>
      <c r="E1089" s="226" t="s">
        <v>1169</v>
      </c>
      <c r="F1089" s="226" t="s">
        <v>1170</v>
      </c>
      <c r="G1089" s="224"/>
      <c r="H1089" s="224"/>
      <c r="I1089" s="227"/>
      <c r="J1089" s="228">
        <f>BK1089</f>
        <v>0</v>
      </c>
      <c r="K1089" s="224"/>
      <c r="L1089" s="229"/>
      <c r="M1089" s="230"/>
      <c r="N1089" s="231"/>
      <c r="O1089" s="231"/>
      <c r="P1089" s="232">
        <f>P1090</f>
        <v>0</v>
      </c>
      <c r="Q1089" s="231"/>
      <c r="R1089" s="232">
        <f>R1090</f>
        <v>0</v>
      </c>
      <c r="S1089" s="231"/>
      <c r="T1089" s="233">
        <f>T1090</f>
        <v>0</v>
      </c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R1089" s="234" t="s">
        <v>87</v>
      </c>
      <c r="AT1089" s="235" t="s">
        <v>79</v>
      </c>
      <c r="AU1089" s="235" t="s">
        <v>80</v>
      </c>
      <c r="AY1089" s="234" t="s">
        <v>235</v>
      </c>
      <c r="BK1089" s="236">
        <f>BK1090</f>
        <v>0</v>
      </c>
    </row>
    <row r="1090" s="2" customFormat="1" ht="16.5" customHeight="1">
      <c r="A1090" s="38"/>
      <c r="B1090" s="39"/>
      <c r="C1090" s="237" t="s">
        <v>1725</v>
      </c>
      <c r="D1090" s="237" t="s">
        <v>236</v>
      </c>
      <c r="E1090" s="238" t="s">
        <v>1172</v>
      </c>
      <c r="F1090" s="239" t="s">
        <v>1173</v>
      </c>
      <c r="G1090" s="240" t="s">
        <v>246</v>
      </c>
      <c r="H1090" s="241">
        <v>140.98400000000001</v>
      </c>
      <c r="I1090" s="242"/>
      <c r="J1090" s="243">
        <f>ROUND(I1090*H1090,2)</f>
        <v>0</v>
      </c>
      <c r="K1090" s="244"/>
      <c r="L1090" s="44"/>
      <c r="M1090" s="245" t="s">
        <v>1</v>
      </c>
      <c r="N1090" s="246" t="s">
        <v>45</v>
      </c>
      <c r="O1090" s="91"/>
      <c r="P1090" s="247">
        <f>O1090*H1090</f>
        <v>0</v>
      </c>
      <c r="Q1090" s="247">
        <v>0</v>
      </c>
      <c r="R1090" s="247">
        <f>Q1090*H1090</f>
        <v>0</v>
      </c>
      <c r="S1090" s="247">
        <v>0</v>
      </c>
      <c r="T1090" s="248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9" t="s">
        <v>240</v>
      </c>
      <c r="AT1090" s="249" t="s">
        <v>236</v>
      </c>
      <c r="AU1090" s="249" t="s">
        <v>87</v>
      </c>
      <c r="AY1090" s="17" t="s">
        <v>235</v>
      </c>
      <c r="BE1090" s="250">
        <f>IF(N1090="základní",J1090,0)</f>
        <v>0</v>
      </c>
      <c r="BF1090" s="250">
        <f>IF(N1090="snížená",J1090,0)</f>
        <v>0</v>
      </c>
      <c r="BG1090" s="250">
        <f>IF(N1090="zákl. přenesená",J1090,0)</f>
        <v>0</v>
      </c>
      <c r="BH1090" s="250">
        <f>IF(N1090="sníž. přenesená",J1090,0)</f>
        <v>0</v>
      </c>
      <c r="BI1090" s="250">
        <f>IF(N1090="nulová",J1090,0)</f>
        <v>0</v>
      </c>
      <c r="BJ1090" s="17" t="s">
        <v>87</v>
      </c>
      <c r="BK1090" s="250">
        <f>ROUND(I1090*H1090,2)</f>
        <v>0</v>
      </c>
      <c r="BL1090" s="17" t="s">
        <v>240</v>
      </c>
      <c r="BM1090" s="249" t="s">
        <v>1726</v>
      </c>
    </row>
    <row r="1091" s="11" customFormat="1" ht="25.92" customHeight="1">
      <c r="A1091" s="11"/>
      <c r="B1091" s="223"/>
      <c r="C1091" s="224"/>
      <c r="D1091" s="225" t="s">
        <v>79</v>
      </c>
      <c r="E1091" s="226" t="s">
        <v>1175</v>
      </c>
      <c r="F1091" s="226" t="s">
        <v>1176</v>
      </c>
      <c r="G1091" s="224"/>
      <c r="H1091" s="224"/>
      <c r="I1091" s="227"/>
      <c r="J1091" s="228">
        <f>BK1091</f>
        <v>0</v>
      </c>
      <c r="K1091" s="224"/>
      <c r="L1091" s="229"/>
      <c r="M1091" s="230"/>
      <c r="N1091" s="231"/>
      <c r="O1091" s="231"/>
      <c r="P1091" s="232">
        <f>SUM(P1092:P1097)</f>
        <v>0</v>
      </c>
      <c r="Q1091" s="231"/>
      <c r="R1091" s="232">
        <f>SUM(R1092:R1097)</f>
        <v>0</v>
      </c>
      <c r="S1091" s="231"/>
      <c r="T1091" s="233">
        <f>SUM(T1092:T1097)</f>
        <v>0</v>
      </c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R1091" s="234" t="s">
        <v>87</v>
      </c>
      <c r="AT1091" s="235" t="s">
        <v>79</v>
      </c>
      <c r="AU1091" s="235" t="s">
        <v>80</v>
      </c>
      <c r="AY1091" s="234" t="s">
        <v>235</v>
      </c>
      <c r="BK1091" s="236">
        <f>SUM(BK1092:BK1097)</f>
        <v>0</v>
      </c>
    </row>
    <row r="1092" s="2" customFormat="1" ht="16.5" customHeight="1">
      <c r="A1092" s="38"/>
      <c r="B1092" s="39"/>
      <c r="C1092" s="237" t="s">
        <v>743</v>
      </c>
      <c r="D1092" s="237" t="s">
        <v>236</v>
      </c>
      <c r="E1092" s="238" t="s">
        <v>1177</v>
      </c>
      <c r="F1092" s="239" t="s">
        <v>1178</v>
      </c>
      <c r="G1092" s="240" t="s">
        <v>671</v>
      </c>
      <c r="H1092" s="241">
        <v>8</v>
      </c>
      <c r="I1092" s="242"/>
      <c r="J1092" s="243">
        <f>ROUND(I1092*H1092,2)</f>
        <v>0</v>
      </c>
      <c r="K1092" s="244"/>
      <c r="L1092" s="44"/>
      <c r="M1092" s="245" t="s">
        <v>1</v>
      </c>
      <c r="N1092" s="246" t="s">
        <v>45</v>
      </c>
      <c r="O1092" s="91"/>
      <c r="P1092" s="247">
        <f>O1092*H1092</f>
        <v>0</v>
      </c>
      <c r="Q1092" s="247">
        <v>0</v>
      </c>
      <c r="R1092" s="247">
        <f>Q1092*H1092</f>
        <v>0</v>
      </c>
      <c r="S1092" s="247">
        <v>0</v>
      </c>
      <c r="T1092" s="248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49" t="s">
        <v>240</v>
      </c>
      <c r="AT1092" s="249" t="s">
        <v>236</v>
      </c>
      <c r="AU1092" s="249" t="s">
        <v>87</v>
      </c>
      <c r="AY1092" s="17" t="s">
        <v>235</v>
      </c>
      <c r="BE1092" s="250">
        <f>IF(N1092="základní",J1092,0)</f>
        <v>0</v>
      </c>
      <c r="BF1092" s="250">
        <f>IF(N1092="snížená",J1092,0)</f>
        <v>0</v>
      </c>
      <c r="BG1092" s="250">
        <f>IF(N1092="zákl. přenesená",J1092,0)</f>
        <v>0</v>
      </c>
      <c r="BH1092" s="250">
        <f>IF(N1092="sníž. přenesená",J1092,0)</f>
        <v>0</v>
      </c>
      <c r="BI1092" s="250">
        <f>IF(N1092="nulová",J1092,0)</f>
        <v>0</v>
      </c>
      <c r="BJ1092" s="17" t="s">
        <v>87</v>
      </c>
      <c r="BK1092" s="250">
        <f>ROUND(I1092*H1092,2)</f>
        <v>0</v>
      </c>
      <c r="BL1092" s="17" t="s">
        <v>240</v>
      </c>
      <c r="BM1092" s="249" t="s">
        <v>1727</v>
      </c>
    </row>
    <row r="1093" s="12" customFormat="1">
      <c r="A1093" s="12"/>
      <c r="B1093" s="251"/>
      <c r="C1093" s="252"/>
      <c r="D1093" s="253" t="s">
        <v>241</v>
      </c>
      <c r="E1093" s="254" t="s">
        <v>1</v>
      </c>
      <c r="F1093" s="255" t="s">
        <v>1180</v>
      </c>
      <c r="G1093" s="252"/>
      <c r="H1093" s="256">
        <v>2</v>
      </c>
      <c r="I1093" s="257"/>
      <c r="J1093" s="252"/>
      <c r="K1093" s="252"/>
      <c r="L1093" s="258"/>
      <c r="M1093" s="259"/>
      <c r="N1093" s="260"/>
      <c r="O1093" s="260"/>
      <c r="P1093" s="260"/>
      <c r="Q1093" s="260"/>
      <c r="R1093" s="260"/>
      <c r="S1093" s="260"/>
      <c r="T1093" s="261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T1093" s="262" t="s">
        <v>241</v>
      </c>
      <c r="AU1093" s="262" t="s">
        <v>87</v>
      </c>
      <c r="AV1093" s="12" t="s">
        <v>89</v>
      </c>
      <c r="AW1093" s="12" t="s">
        <v>36</v>
      </c>
      <c r="AX1093" s="12" t="s">
        <v>80</v>
      </c>
      <c r="AY1093" s="262" t="s">
        <v>235</v>
      </c>
    </row>
    <row r="1094" s="12" customFormat="1">
      <c r="A1094" s="12"/>
      <c r="B1094" s="251"/>
      <c r="C1094" s="252"/>
      <c r="D1094" s="253" t="s">
        <v>241</v>
      </c>
      <c r="E1094" s="254" t="s">
        <v>1</v>
      </c>
      <c r="F1094" s="255" t="s">
        <v>1223</v>
      </c>
      <c r="G1094" s="252"/>
      <c r="H1094" s="256">
        <v>2</v>
      </c>
      <c r="I1094" s="257"/>
      <c r="J1094" s="252"/>
      <c r="K1094" s="252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T1094" s="262" t="s">
        <v>241</v>
      </c>
      <c r="AU1094" s="262" t="s">
        <v>87</v>
      </c>
      <c r="AV1094" s="12" t="s">
        <v>89</v>
      </c>
      <c r="AW1094" s="12" t="s">
        <v>36</v>
      </c>
      <c r="AX1094" s="12" t="s">
        <v>80</v>
      </c>
      <c r="AY1094" s="262" t="s">
        <v>235</v>
      </c>
    </row>
    <row r="1095" s="12" customFormat="1">
      <c r="A1095" s="12"/>
      <c r="B1095" s="251"/>
      <c r="C1095" s="252"/>
      <c r="D1095" s="253" t="s">
        <v>241</v>
      </c>
      <c r="E1095" s="254" t="s">
        <v>1</v>
      </c>
      <c r="F1095" s="255" t="s">
        <v>1728</v>
      </c>
      <c r="G1095" s="252"/>
      <c r="H1095" s="256">
        <v>2</v>
      </c>
      <c r="I1095" s="257"/>
      <c r="J1095" s="252"/>
      <c r="K1095" s="252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T1095" s="262" t="s">
        <v>241</v>
      </c>
      <c r="AU1095" s="262" t="s">
        <v>87</v>
      </c>
      <c r="AV1095" s="12" t="s">
        <v>89</v>
      </c>
      <c r="AW1095" s="12" t="s">
        <v>36</v>
      </c>
      <c r="AX1095" s="12" t="s">
        <v>80</v>
      </c>
      <c r="AY1095" s="262" t="s">
        <v>235</v>
      </c>
    </row>
    <row r="1096" s="12" customFormat="1">
      <c r="A1096" s="12"/>
      <c r="B1096" s="251"/>
      <c r="C1096" s="252"/>
      <c r="D1096" s="253" t="s">
        <v>241</v>
      </c>
      <c r="E1096" s="254" t="s">
        <v>1</v>
      </c>
      <c r="F1096" s="255" t="s">
        <v>1729</v>
      </c>
      <c r="G1096" s="252"/>
      <c r="H1096" s="256">
        <v>2</v>
      </c>
      <c r="I1096" s="257"/>
      <c r="J1096" s="252"/>
      <c r="K1096" s="252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T1096" s="262" t="s">
        <v>241</v>
      </c>
      <c r="AU1096" s="262" t="s">
        <v>87</v>
      </c>
      <c r="AV1096" s="12" t="s">
        <v>89</v>
      </c>
      <c r="AW1096" s="12" t="s">
        <v>36</v>
      </c>
      <c r="AX1096" s="12" t="s">
        <v>80</v>
      </c>
      <c r="AY1096" s="262" t="s">
        <v>235</v>
      </c>
    </row>
    <row r="1097" s="13" customFormat="1">
      <c r="A1097" s="13"/>
      <c r="B1097" s="263"/>
      <c r="C1097" s="264"/>
      <c r="D1097" s="253" t="s">
        <v>241</v>
      </c>
      <c r="E1097" s="265" t="s">
        <v>1</v>
      </c>
      <c r="F1097" s="266" t="s">
        <v>243</v>
      </c>
      <c r="G1097" s="264"/>
      <c r="H1097" s="267">
        <v>8</v>
      </c>
      <c r="I1097" s="268"/>
      <c r="J1097" s="264"/>
      <c r="K1097" s="264"/>
      <c r="L1097" s="269"/>
      <c r="M1097" s="270"/>
      <c r="N1097" s="271"/>
      <c r="O1097" s="271"/>
      <c r="P1097" s="271"/>
      <c r="Q1097" s="271"/>
      <c r="R1097" s="271"/>
      <c r="S1097" s="271"/>
      <c r="T1097" s="27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73" t="s">
        <v>241</v>
      </c>
      <c r="AU1097" s="273" t="s">
        <v>87</v>
      </c>
      <c r="AV1097" s="13" t="s">
        <v>240</v>
      </c>
      <c r="AW1097" s="13" t="s">
        <v>36</v>
      </c>
      <c r="AX1097" s="13" t="s">
        <v>87</v>
      </c>
      <c r="AY1097" s="273" t="s">
        <v>235</v>
      </c>
    </row>
    <row r="1098" s="11" customFormat="1" ht="25.92" customHeight="1">
      <c r="A1098" s="11"/>
      <c r="B1098" s="223"/>
      <c r="C1098" s="224"/>
      <c r="D1098" s="225" t="s">
        <v>79</v>
      </c>
      <c r="E1098" s="226" t="s">
        <v>1181</v>
      </c>
      <c r="F1098" s="226" t="s">
        <v>1182</v>
      </c>
      <c r="G1098" s="224"/>
      <c r="H1098" s="224"/>
      <c r="I1098" s="227"/>
      <c r="J1098" s="228">
        <f>BK1098</f>
        <v>0</v>
      </c>
      <c r="K1098" s="224"/>
      <c r="L1098" s="229"/>
      <c r="M1098" s="230"/>
      <c r="N1098" s="231"/>
      <c r="O1098" s="231"/>
      <c r="P1098" s="232">
        <f>SUM(P1099:P1126)</f>
        <v>0</v>
      </c>
      <c r="Q1098" s="231"/>
      <c r="R1098" s="232">
        <f>SUM(R1099:R1126)</f>
        <v>0</v>
      </c>
      <c r="S1098" s="231"/>
      <c r="T1098" s="233">
        <f>SUM(T1099:T1126)</f>
        <v>0</v>
      </c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R1098" s="234" t="s">
        <v>87</v>
      </c>
      <c r="AT1098" s="235" t="s">
        <v>79</v>
      </c>
      <c r="AU1098" s="235" t="s">
        <v>80</v>
      </c>
      <c r="AY1098" s="234" t="s">
        <v>235</v>
      </c>
      <c r="BK1098" s="236">
        <f>SUM(BK1099:BK1126)</f>
        <v>0</v>
      </c>
    </row>
    <row r="1099" s="2" customFormat="1" ht="16.5" customHeight="1">
      <c r="A1099" s="38"/>
      <c r="B1099" s="39"/>
      <c r="C1099" s="237" t="s">
        <v>1730</v>
      </c>
      <c r="D1099" s="237" t="s">
        <v>236</v>
      </c>
      <c r="E1099" s="238" t="s">
        <v>1188</v>
      </c>
      <c r="F1099" s="239" t="s">
        <v>1189</v>
      </c>
      <c r="G1099" s="240" t="s">
        <v>246</v>
      </c>
      <c r="H1099" s="241">
        <v>402.149</v>
      </c>
      <c r="I1099" s="242"/>
      <c r="J1099" s="243">
        <f>ROUND(I1099*H1099,2)</f>
        <v>0</v>
      </c>
      <c r="K1099" s="244"/>
      <c r="L1099" s="44"/>
      <c r="M1099" s="245" t="s">
        <v>1</v>
      </c>
      <c r="N1099" s="246" t="s">
        <v>45</v>
      </c>
      <c r="O1099" s="91"/>
      <c r="P1099" s="247">
        <f>O1099*H1099</f>
        <v>0</v>
      </c>
      <c r="Q1099" s="247">
        <v>0</v>
      </c>
      <c r="R1099" s="247">
        <f>Q1099*H1099</f>
        <v>0</v>
      </c>
      <c r="S1099" s="247">
        <v>0</v>
      </c>
      <c r="T1099" s="248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49" t="s">
        <v>240</v>
      </c>
      <c r="AT1099" s="249" t="s">
        <v>236</v>
      </c>
      <c r="AU1099" s="249" t="s">
        <v>87</v>
      </c>
      <c r="AY1099" s="17" t="s">
        <v>235</v>
      </c>
      <c r="BE1099" s="250">
        <f>IF(N1099="základní",J1099,0)</f>
        <v>0</v>
      </c>
      <c r="BF1099" s="250">
        <f>IF(N1099="snížená",J1099,0)</f>
        <v>0</v>
      </c>
      <c r="BG1099" s="250">
        <f>IF(N1099="zákl. přenesená",J1099,0)</f>
        <v>0</v>
      </c>
      <c r="BH1099" s="250">
        <f>IF(N1099="sníž. přenesená",J1099,0)</f>
        <v>0</v>
      </c>
      <c r="BI1099" s="250">
        <f>IF(N1099="nulová",J1099,0)</f>
        <v>0</v>
      </c>
      <c r="BJ1099" s="17" t="s">
        <v>87</v>
      </c>
      <c r="BK1099" s="250">
        <f>ROUND(I1099*H1099,2)</f>
        <v>0</v>
      </c>
      <c r="BL1099" s="17" t="s">
        <v>240</v>
      </c>
      <c r="BM1099" s="249" t="s">
        <v>1731</v>
      </c>
    </row>
    <row r="1100" s="12" customFormat="1">
      <c r="A1100" s="12"/>
      <c r="B1100" s="251"/>
      <c r="C1100" s="252"/>
      <c r="D1100" s="253" t="s">
        <v>241</v>
      </c>
      <c r="E1100" s="254" t="s">
        <v>1</v>
      </c>
      <c r="F1100" s="255" t="s">
        <v>1732</v>
      </c>
      <c r="G1100" s="252"/>
      <c r="H1100" s="256">
        <v>1.4490000000000001</v>
      </c>
      <c r="I1100" s="257"/>
      <c r="J1100" s="252"/>
      <c r="K1100" s="252"/>
      <c r="L1100" s="258"/>
      <c r="M1100" s="259"/>
      <c r="N1100" s="260"/>
      <c r="O1100" s="260"/>
      <c r="P1100" s="260"/>
      <c r="Q1100" s="260"/>
      <c r="R1100" s="260"/>
      <c r="S1100" s="260"/>
      <c r="T1100" s="261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T1100" s="262" t="s">
        <v>241</v>
      </c>
      <c r="AU1100" s="262" t="s">
        <v>87</v>
      </c>
      <c r="AV1100" s="12" t="s">
        <v>89</v>
      </c>
      <c r="AW1100" s="12" t="s">
        <v>36</v>
      </c>
      <c r="AX1100" s="12" t="s">
        <v>80</v>
      </c>
      <c r="AY1100" s="262" t="s">
        <v>235</v>
      </c>
    </row>
    <row r="1101" s="12" customFormat="1">
      <c r="A1101" s="12"/>
      <c r="B1101" s="251"/>
      <c r="C1101" s="252"/>
      <c r="D1101" s="253" t="s">
        <v>241</v>
      </c>
      <c r="E1101" s="254" t="s">
        <v>1</v>
      </c>
      <c r="F1101" s="255" t="s">
        <v>1733</v>
      </c>
      <c r="G1101" s="252"/>
      <c r="H1101" s="256">
        <v>400.69999999999999</v>
      </c>
      <c r="I1101" s="257"/>
      <c r="J1101" s="252"/>
      <c r="K1101" s="252"/>
      <c r="L1101" s="258"/>
      <c r="M1101" s="259"/>
      <c r="N1101" s="260"/>
      <c r="O1101" s="260"/>
      <c r="P1101" s="260"/>
      <c r="Q1101" s="260"/>
      <c r="R1101" s="260"/>
      <c r="S1101" s="260"/>
      <c r="T1101" s="261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T1101" s="262" t="s">
        <v>241</v>
      </c>
      <c r="AU1101" s="262" t="s">
        <v>87</v>
      </c>
      <c r="AV1101" s="12" t="s">
        <v>89</v>
      </c>
      <c r="AW1101" s="12" t="s">
        <v>36</v>
      </c>
      <c r="AX1101" s="12" t="s">
        <v>80</v>
      </c>
      <c r="AY1101" s="262" t="s">
        <v>235</v>
      </c>
    </row>
    <row r="1102" s="13" customFormat="1">
      <c r="A1102" s="13"/>
      <c r="B1102" s="263"/>
      <c r="C1102" s="264"/>
      <c r="D1102" s="253" t="s">
        <v>241</v>
      </c>
      <c r="E1102" s="265" t="s">
        <v>1</v>
      </c>
      <c r="F1102" s="266" t="s">
        <v>243</v>
      </c>
      <c r="G1102" s="264"/>
      <c r="H1102" s="267">
        <v>402.149</v>
      </c>
      <c r="I1102" s="268"/>
      <c r="J1102" s="264"/>
      <c r="K1102" s="264"/>
      <c r="L1102" s="269"/>
      <c r="M1102" s="270"/>
      <c r="N1102" s="271"/>
      <c r="O1102" s="271"/>
      <c r="P1102" s="271"/>
      <c r="Q1102" s="271"/>
      <c r="R1102" s="271"/>
      <c r="S1102" s="271"/>
      <c r="T1102" s="27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73" t="s">
        <v>241</v>
      </c>
      <c r="AU1102" s="273" t="s">
        <v>87</v>
      </c>
      <c r="AV1102" s="13" t="s">
        <v>240</v>
      </c>
      <c r="AW1102" s="13" t="s">
        <v>36</v>
      </c>
      <c r="AX1102" s="13" t="s">
        <v>87</v>
      </c>
      <c r="AY1102" s="273" t="s">
        <v>235</v>
      </c>
    </row>
    <row r="1103" s="2" customFormat="1" ht="16.5" customHeight="1">
      <c r="A1103" s="38"/>
      <c r="B1103" s="39"/>
      <c r="C1103" s="237" t="s">
        <v>749</v>
      </c>
      <c r="D1103" s="237" t="s">
        <v>236</v>
      </c>
      <c r="E1103" s="238" t="s">
        <v>1194</v>
      </c>
      <c r="F1103" s="239" t="s">
        <v>1195</v>
      </c>
      <c r="G1103" s="240" t="s">
        <v>246</v>
      </c>
      <c r="H1103" s="241">
        <v>201.79900000000001</v>
      </c>
      <c r="I1103" s="242"/>
      <c r="J1103" s="243">
        <f>ROUND(I1103*H1103,2)</f>
        <v>0</v>
      </c>
      <c r="K1103" s="244"/>
      <c r="L1103" s="44"/>
      <c r="M1103" s="245" t="s">
        <v>1</v>
      </c>
      <c r="N1103" s="246" t="s">
        <v>45</v>
      </c>
      <c r="O1103" s="91"/>
      <c r="P1103" s="247">
        <f>O1103*H1103</f>
        <v>0</v>
      </c>
      <c r="Q1103" s="247">
        <v>0</v>
      </c>
      <c r="R1103" s="247">
        <f>Q1103*H1103</f>
        <v>0</v>
      </c>
      <c r="S1103" s="247">
        <v>0</v>
      </c>
      <c r="T1103" s="248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49" t="s">
        <v>240</v>
      </c>
      <c r="AT1103" s="249" t="s">
        <v>236</v>
      </c>
      <c r="AU1103" s="249" t="s">
        <v>87</v>
      </c>
      <c r="AY1103" s="17" t="s">
        <v>235</v>
      </c>
      <c r="BE1103" s="250">
        <f>IF(N1103="základní",J1103,0)</f>
        <v>0</v>
      </c>
      <c r="BF1103" s="250">
        <f>IF(N1103="snížená",J1103,0)</f>
        <v>0</v>
      </c>
      <c r="BG1103" s="250">
        <f>IF(N1103="zákl. přenesená",J1103,0)</f>
        <v>0</v>
      </c>
      <c r="BH1103" s="250">
        <f>IF(N1103="sníž. přenesená",J1103,0)</f>
        <v>0</v>
      </c>
      <c r="BI1103" s="250">
        <f>IF(N1103="nulová",J1103,0)</f>
        <v>0</v>
      </c>
      <c r="BJ1103" s="17" t="s">
        <v>87</v>
      </c>
      <c r="BK1103" s="250">
        <f>ROUND(I1103*H1103,2)</f>
        <v>0</v>
      </c>
      <c r="BL1103" s="17" t="s">
        <v>240</v>
      </c>
      <c r="BM1103" s="249" t="s">
        <v>1734</v>
      </c>
    </row>
    <row r="1104" s="12" customFormat="1">
      <c r="A1104" s="12"/>
      <c r="B1104" s="251"/>
      <c r="C1104" s="252"/>
      <c r="D1104" s="253" t="s">
        <v>241</v>
      </c>
      <c r="E1104" s="254" t="s">
        <v>1</v>
      </c>
      <c r="F1104" s="255" t="s">
        <v>1732</v>
      </c>
      <c r="G1104" s="252"/>
      <c r="H1104" s="256">
        <v>1.4490000000000001</v>
      </c>
      <c r="I1104" s="257"/>
      <c r="J1104" s="252"/>
      <c r="K1104" s="252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T1104" s="262" t="s">
        <v>241</v>
      </c>
      <c r="AU1104" s="262" t="s">
        <v>87</v>
      </c>
      <c r="AV1104" s="12" t="s">
        <v>89</v>
      </c>
      <c r="AW1104" s="12" t="s">
        <v>36</v>
      </c>
      <c r="AX1104" s="12" t="s">
        <v>80</v>
      </c>
      <c r="AY1104" s="262" t="s">
        <v>235</v>
      </c>
    </row>
    <row r="1105" s="12" customFormat="1">
      <c r="A1105" s="12"/>
      <c r="B1105" s="251"/>
      <c r="C1105" s="252"/>
      <c r="D1105" s="253" t="s">
        <v>241</v>
      </c>
      <c r="E1105" s="254" t="s">
        <v>1</v>
      </c>
      <c r="F1105" s="255" t="s">
        <v>1735</v>
      </c>
      <c r="G1105" s="252"/>
      <c r="H1105" s="256">
        <v>200.34999999999999</v>
      </c>
      <c r="I1105" s="257"/>
      <c r="J1105" s="252"/>
      <c r="K1105" s="252"/>
      <c r="L1105" s="258"/>
      <c r="M1105" s="259"/>
      <c r="N1105" s="260"/>
      <c r="O1105" s="260"/>
      <c r="P1105" s="260"/>
      <c r="Q1105" s="260"/>
      <c r="R1105" s="260"/>
      <c r="S1105" s="260"/>
      <c r="T1105" s="261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T1105" s="262" t="s">
        <v>241</v>
      </c>
      <c r="AU1105" s="262" t="s">
        <v>87</v>
      </c>
      <c r="AV1105" s="12" t="s">
        <v>89</v>
      </c>
      <c r="AW1105" s="12" t="s">
        <v>36</v>
      </c>
      <c r="AX1105" s="12" t="s">
        <v>80</v>
      </c>
      <c r="AY1105" s="262" t="s">
        <v>235</v>
      </c>
    </row>
    <row r="1106" s="13" customFormat="1">
      <c r="A1106" s="13"/>
      <c r="B1106" s="263"/>
      <c r="C1106" s="264"/>
      <c r="D1106" s="253" t="s">
        <v>241</v>
      </c>
      <c r="E1106" s="265" t="s">
        <v>1</v>
      </c>
      <c r="F1106" s="266" t="s">
        <v>243</v>
      </c>
      <c r="G1106" s="264"/>
      <c r="H1106" s="267">
        <v>201.79900000000001</v>
      </c>
      <c r="I1106" s="268"/>
      <c r="J1106" s="264"/>
      <c r="K1106" s="264"/>
      <c r="L1106" s="269"/>
      <c r="M1106" s="270"/>
      <c r="N1106" s="271"/>
      <c r="O1106" s="271"/>
      <c r="P1106" s="271"/>
      <c r="Q1106" s="271"/>
      <c r="R1106" s="271"/>
      <c r="S1106" s="271"/>
      <c r="T1106" s="27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73" t="s">
        <v>241</v>
      </c>
      <c r="AU1106" s="273" t="s">
        <v>87</v>
      </c>
      <c r="AV1106" s="13" t="s">
        <v>240</v>
      </c>
      <c r="AW1106" s="13" t="s">
        <v>36</v>
      </c>
      <c r="AX1106" s="13" t="s">
        <v>87</v>
      </c>
      <c r="AY1106" s="273" t="s">
        <v>235</v>
      </c>
    </row>
    <row r="1107" s="2" customFormat="1" ht="16.5" customHeight="1">
      <c r="A1107" s="38"/>
      <c r="B1107" s="39"/>
      <c r="C1107" s="237" t="s">
        <v>1736</v>
      </c>
      <c r="D1107" s="237" t="s">
        <v>236</v>
      </c>
      <c r="E1107" s="238" t="s">
        <v>1198</v>
      </c>
      <c r="F1107" s="239" t="s">
        <v>1199</v>
      </c>
      <c r="G1107" s="240" t="s">
        <v>246</v>
      </c>
      <c r="H1107" s="241">
        <v>201.79900000000001</v>
      </c>
      <c r="I1107" s="242"/>
      <c r="J1107" s="243">
        <f>ROUND(I1107*H1107,2)</f>
        <v>0</v>
      </c>
      <c r="K1107" s="244"/>
      <c r="L1107" s="44"/>
      <c r="M1107" s="245" t="s">
        <v>1</v>
      </c>
      <c r="N1107" s="246" t="s">
        <v>45</v>
      </c>
      <c r="O1107" s="91"/>
      <c r="P1107" s="247">
        <f>O1107*H1107</f>
        <v>0</v>
      </c>
      <c r="Q1107" s="247">
        <v>0</v>
      </c>
      <c r="R1107" s="247">
        <f>Q1107*H1107</f>
        <v>0</v>
      </c>
      <c r="S1107" s="247">
        <v>0</v>
      </c>
      <c r="T1107" s="248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49" t="s">
        <v>240</v>
      </c>
      <c r="AT1107" s="249" t="s">
        <v>236</v>
      </c>
      <c r="AU1107" s="249" t="s">
        <v>87</v>
      </c>
      <c r="AY1107" s="17" t="s">
        <v>235</v>
      </c>
      <c r="BE1107" s="250">
        <f>IF(N1107="základní",J1107,0)</f>
        <v>0</v>
      </c>
      <c r="BF1107" s="250">
        <f>IF(N1107="snížená",J1107,0)</f>
        <v>0</v>
      </c>
      <c r="BG1107" s="250">
        <f>IF(N1107="zákl. přenesená",J1107,0)</f>
        <v>0</v>
      </c>
      <c r="BH1107" s="250">
        <f>IF(N1107="sníž. přenesená",J1107,0)</f>
        <v>0</v>
      </c>
      <c r="BI1107" s="250">
        <f>IF(N1107="nulová",J1107,0)</f>
        <v>0</v>
      </c>
      <c r="BJ1107" s="17" t="s">
        <v>87</v>
      </c>
      <c r="BK1107" s="250">
        <f>ROUND(I1107*H1107,2)</f>
        <v>0</v>
      </c>
      <c r="BL1107" s="17" t="s">
        <v>240</v>
      </c>
      <c r="BM1107" s="249" t="s">
        <v>1737</v>
      </c>
    </row>
    <row r="1108" s="12" customFormat="1">
      <c r="A1108" s="12"/>
      <c r="B1108" s="251"/>
      <c r="C1108" s="252"/>
      <c r="D1108" s="253" t="s">
        <v>241</v>
      </c>
      <c r="E1108" s="254" t="s">
        <v>1</v>
      </c>
      <c r="F1108" s="255" t="s">
        <v>1732</v>
      </c>
      <c r="G1108" s="252"/>
      <c r="H1108" s="256">
        <v>1.4490000000000001</v>
      </c>
      <c r="I1108" s="257"/>
      <c r="J1108" s="252"/>
      <c r="K1108" s="252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T1108" s="262" t="s">
        <v>241</v>
      </c>
      <c r="AU1108" s="262" t="s">
        <v>87</v>
      </c>
      <c r="AV1108" s="12" t="s">
        <v>89</v>
      </c>
      <c r="AW1108" s="12" t="s">
        <v>36</v>
      </c>
      <c r="AX1108" s="12" t="s">
        <v>80</v>
      </c>
      <c r="AY1108" s="262" t="s">
        <v>235</v>
      </c>
    </row>
    <row r="1109" s="12" customFormat="1">
      <c r="A1109" s="12"/>
      <c r="B1109" s="251"/>
      <c r="C1109" s="252"/>
      <c r="D1109" s="253" t="s">
        <v>241</v>
      </c>
      <c r="E1109" s="254" t="s">
        <v>1</v>
      </c>
      <c r="F1109" s="255" t="s">
        <v>1735</v>
      </c>
      <c r="G1109" s="252"/>
      <c r="H1109" s="256">
        <v>200.34999999999999</v>
      </c>
      <c r="I1109" s="257"/>
      <c r="J1109" s="252"/>
      <c r="K1109" s="252"/>
      <c r="L1109" s="258"/>
      <c r="M1109" s="259"/>
      <c r="N1109" s="260"/>
      <c r="O1109" s="260"/>
      <c r="P1109" s="260"/>
      <c r="Q1109" s="260"/>
      <c r="R1109" s="260"/>
      <c r="S1109" s="260"/>
      <c r="T1109" s="261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T1109" s="262" t="s">
        <v>241</v>
      </c>
      <c r="AU1109" s="262" t="s">
        <v>87</v>
      </c>
      <c r="AV1109" s="12" t="s">
        <v>89</v>
      </c>
      <c r="AW1109" s="12" t="s">
        <v>36</v>
      </c>
      <c r="AX1109" s="12" t="s">
        <v>80</v>
      </c>
      <c r="AY1109" s="262" t="s">
        <v>235</v>
      </c>
    </row>
    <row r="1110" s="13" customFormat="1">
      <c r="A1110" s="13"/>
      <c r="B1110" s="263"/>
      <c r="C1110" s="264"/>
      <c r="D1110" s="253" t="s">
        <v>241</v>
      </c>
      <c r="E1110" s="265" t="s">
        <v>1</v>
      </c>
      <c r="F1110" s="266" t="s">
        <v>243</v>
      </c>
      <c r="G1110" s="264"/>
      <c r="H1110" s="267">
        <v>201.79900000000001</v>
      </c>
      <c r="I1110" s="268"/>
      <c r="J1110" s="264"/>
      <c r="K1110" s="264"/>
      <c r="L1110" s="269"/>
      <c r="M1110" s="270"/>
      <c r="N1110" s="271"/>
      <c r="O1110" s="271"/>
      <c r="P1110" s="271"/>
      <c r="Q1110" s="271"/>
      <c r="R1110" s="271"/>
      <c r="S1110" s="271"/>
      <c r="T1110" s="27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73" t="s">
        <v>241</v>
      </c>
      <c r="AU1110" s="273" t="s">
        <v>87</v>
      </c>
      <c r="AV1110" s="13" t="s">
        <v>240</v>
      </c>
      <c r="AW1110" s="13" t="s">
        <v>36</v>
      </c>
      <c r="AX1110" s="13" t="s">
        <v>87</v>
      </c>
      <c r="AY1110" s="273" t="s">
        <v>235</v>
      </c>
    </row>
    <row r="1111" s="2" customFormat="1" ht="16.5" customHeight="1">
      <c r="A1111" s="38"/>
      <c r="B1111" s="39"/>
      <c r="C1111" s="237" t="s">
        <v>755</v>
      </c>
      <c r="D1111" s="237" t="s">
        <v>236</v>
      </c>
      <c r="E1111" s="238" t="s">
        <v>1202</v>
      </c>
      <c r="F1111" s="239" t="s">
        <v>1203</v>
      </c>
      <c r="G1111" s="240" t="s">
        <v>246</v>
      </c>
      <c r="H1111" s="241">
        <v>201.79900000000001</v>
      </c>
      <c r="I1111" s="242"/>
      <c r="J1111" s="243">
        <f>ROUND(I1111*H1111,2)</f>
        <v>0</v>
      </c>
      <c r="K1111" s="244"/>
      <c r="L1111" s="44"/>
      <c r="M1111" s="245" t="s">
        <v>1</v>
      </c>
      <c r="N1111" s="246" t="s">
        <v>45</v>
      </c>
      <c r="O1111" s="91"/>
      <c r="P1111" s="247">
        <f>O1111*H1111</f>
        <v>0</v>
      </c>
      <c r="Q1111" s="247">
        <v>0</v>
      </c>
      <c r="R1111" s="247">
        <f>Q1111*H1111</f>
        <v>0</v>
      </c>
      <c r="S1111" s="247">
        <v>0</v>
      </c>
      <c r="T1111" s="248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49" t="s">
        <v>240</v>
      </c>
      <c r="AT1111" s="249" t="s">
        <v>236</v>
      </c>
      <c r="AU1111" s="249" t="s">
        <v>87</v>
      </c>
      <c r="AY1111" s="17" t="s">
        <v>235</v>
      </c>
      <c r="BE1111" s="250">
        <f>IF(N1111="základní",J1111,0)</f>
        <v>0</v>
      </c>
      <c r="BF1111" s="250">
        <f>IF(N1111="snížená",J1111,0)</f>
        <v>0</v>
      </c>
      <c r="BG1111" s="250">
        <f>IF(N1111="zákl. přenesená",J1111,0)</f>
        <v>0</v>
      </c>
      <c r="BH1111" s="250">
        <f>IF(N1111="sníž. přenesená",J1111,0)</f>
        <v>0</v>
      </c>
      <c r="BI1111" s="250">
        <f>IF(N1111="nulová",J1111,0)</f>
        <v>0</v>
      </c>
      <c r="BJ1111" s="17" t="s">
        <v>87</v>
      </c>
      <c r="BK1111" s="250">
        <f>ROUND(I1111*H1111,2)</f>
        <v>0</v>
      </c>
      <c r="BL1111" s="17" t="s">
        <v>240</v>
      </c>
      <c r="BM1111" s="249" t="s">
        <v>1738</v>
      </c>
    </row>
    <row r="1112" s="12" customFormat="1">
      <c r="A1112" s="12"/>
      <c r="B1112" s="251"/>
      <c r="C1112" s="252"/>
      <c r="D1112" s="253" t="s">
        <v>241</v>
      </c>
      <c r="E1112" s="254" t="s">
        <v>1</v>
      </c>
      <c r="F1112" s="255" t="s">
        <v>1732</v>
      </c>
      <c r="G1112" s="252"/>
      <c r="H1112" s="256">
        <v>1.4490000000000001</v>
      </c>
      <c r="I1112" s="257"/>
      <c r="J1112" s="252"/>
      <c r="K1112" s="252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T1112" s="262" t="s">
        <v>241</v>
      </c>
      <c r="AU1112" s="262" t="s">
        <v>87</v>
      </c>
      <c r="AV1112" s="12" t="s">
        <v>89</v>
      </c>
      <c r="AW1112" s="12" t="s">
        <v>36</v>
      </c>
      <c r="AX1112" s="12" t="s">
        <v>80</v>
      </c>
      <c r="AY1112" s="262" t="s">
        <v>235</v>
      </c>
    </row>
    <row r="1113" s="12" customFormat="1">
      <c r="A1113" s="12"/>
      <c r="B1113" s="251"/>
      <c r="C1113" s="252"/>
      <c r="D1113" s="253" t="s">
        <v>241</v>
      </c>
      <c r="E1113" s="254" t="s">
        <v>1</v>
      </c>
      <c r="F1113" s="255" t="s">
        <v>1735</v>
      </c>
      <c r="G1113" s="252"/>
      <c r="H1113" s="256">
        <v>200.34999999999999</v>
      </c>
      <c r="I1113" s="257"/>
      <c r="J1113" s="252"/>
      <c r="K1113" s="252"/>
      <c r="L1113" s="258"/>
      <c r="M1113" s="259"/>
      <c r="N1113" s="260"/>
      <c r="O1113" s="260"/>
      <c r="P1113" s="260"/>
      <c r="Q1113" s="260"/>
      <c r="R1113" s="260"/>
      <c r="S1113" s="260"/>
      <c r="T1113" s="261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T1113" s="262" t="s">
        <v>241</v>
      </c>
      <c r="AU1113" s="262" t="s">
        <v>87</v>
      </c>
      <c r="AV1113" s="12" t="s">
        <v>89</v>
      </c>
      <c r="AW1113" s="12" t="s">
        <v>36</v>
      </c>
      <c r="AX1113" s="12" t="s">
        <v>80</v>
      </c>
      <c r="AY1113" s="262" t="s">
        <v>235</v>
      </c>
    </row>
    <row r="1114" s="13" customFormat="1">
      <c r="A1114" s="13"/>
      <c r="B1114" s="263"/>
      <c r="C1114" s="264"/>
      <c r="D1114" s="253" t="s">
        <v>241</v>
      </c>
      <c r="E1114" s="265" t="s">
        <v>1</v>
      </c>
      <c r="F1114" s="266" t="s">
        <v>243</v>
      </c>
      <c r="G1114" s="264"/>
      <c r="H1114" s="267">
        <v>201.79900000000001</v>
      </c>
      <c r="I1114" s="268"/>
      <c r="J1114" s="264"/>
      <c r="K1114" s="264"/>
      <c r="L1114" s="269"/>
      <c r="M1114" s="270"/>
      <c r="N1114" s="271"/>
      <c r="O1114" s="271"/>
      <c r="P1114" s="271"/>
      <c r="Q1114" s="271"/>
      <c r="R1114" s="271"/>
      <c r="S1114" s="271"/>
      <c r="T1114" s="27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73" t="s">
        <v>241</v>
      </c>
      <c r="AU1114" s="273" t="s">
        <v>87</v>
      </c>
      <c r="AV1114" s="13" t="s">
        <v>240</v>
      </c>
      <c r="AW1114" s="13" t="s">
        <v>36</v>
      </c>
      <c r="AX1114" s="13" t="s">
        <v>87</v>
      </c>
      <c r="AY1114" s="273" t="s">
        <v>235</v>
      </c>
    </row>
    <row r="1115" s="2" customFormat="1" ht="16.5" customHeight="1">
      <c r="A1115" s="38"/>
      <c r="B1115" s="39"/>
      <c r="C1115" s="237" t="s">
        <v>1739</v>
      </c>
      <c r="D1115" s="237" t="s">
        <v>236</v>
      </c>
      <c r="E1115" s="238" t="s">
        <v>1205</v>
      </c>
      <c r="F1115" s="239" t="s">
        <v>1206</v>
      </c>
      <c r="G1115" s="240" t="s">
        <v>246</v>
      </c>
      <c r="H1115" s="241">
        <v>2018</v>
      </c>
      <c r="I1115" s="242"/>
      <c r="J1115" s="243">
        <f>ROUND(I1115*H1115,2)</f>
        <v>0</v>
      </c>
      <c r="K1115" s="244"/>
      <c r="L1115" s="44"/>
      <c r="M1115" s="245" t="s">
        <v>1</v>
      </c>
      <c r="N1115" s="246" t="s">
        <v>45</v>
      </c>
      <c r="O1115" s="91"/>
      <c r="P1115" s="247">
        <f>O1115*H1115</f>
        <v>0</v>
      </c>
      <c r="Q1115" s="247">
        <v>0</v>
      </c>
      <c r="R1115" s="247">
        <f>Q1115*H1115</f>
        <v>0</v>
      </c>
      <c r="S1115" s="247">
        <v>0</v>
      </c>
      <c r="T1115" s="248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49" t="s">
        <v>240</v>
      </c>
      <c r="AT1115" s="249" t="s">
        <v>236</v>
      </c>
      <c r="AU1115" s="249" t="s">
        <v>87</v>
      </c>
      <c r="AY1115" s="17" t="s">
        <v>235</v>
      </c>
      <c r="BE1115" s="250">
        <f>IF(N1115="základní",J1115,0)</f>
        <v>0</v>
      </c>
      <c r="BF1115" s="250">
        <f>IF(N1115="snížená",J1115,0)</f>
        <v>0</v>
      </c>
      <c r="BG1115" s="250">
        <f>IF(N1115="zákl. přenesená",J1115,0)</f>
        <v>0</v>
      </c>
      <c r="BH1115" s="250">
        <f>IF(N1115="sníž. přenesená",J1115,0)</f>
        <v>0</v>
      </c>
      <c r="BI1115" s="250">
        <f>IF(N1115="nulová",J1115,0)</f>
        <v>0</v>
      </c>
      <c r="BJ1115" s="17" t="s">
        <v>87</v>
      </c>
      <c r="BK1115" s="250">
        <f>ROUND(I1115*H1115,2)</f>
        <v>0</v>
      </c>
      <c r="BL1115" s="17" t="s">
        <v>240</v>
      </c>
      <c r="BM1115" s="249" t="s">
        <v>1740</v>
      </c>
    </row>
    <row r="1116" s="12" customFormat="1">
      <c r="A1116" s="12"/>
      <c r="B1116" s="251"/>
      <c r="C1116" s="252"/>
      <c r="D1116" s="253" t="s">
        <v>241</v>
      </c>
      <c r="E1116" s="254" t="s">
        <v>1</v>
      </c>
      <c r="F1116" s="255" t="s">
        <v>1741</v>
      </c>
      <c r="G1116" s="252"/>
      <c r="H1116" s="256">
        <v>2018</v>
      </c>
      <c r="I1116" s="257"/>
      <c r="J1116" s="252"/>
      <c r="K1116" s="252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T1116" s="262" t="s">
        <v>241</v>
      </c>
      <c r="AU1116" s="262" t="s">
        <v>87</v>
      </c>
      <c r="AV1116" s="12" t="s">
        <v>89</v>
      </c>
      <c r="AW1116" s="12" t="s">
        <v>36</v>
      </c>
      <c r="AX1116" s="12" t="s">
        <v>80</v>
      </c>
      <c r="AY1116" s="262" t="s">
        <v>235</v>
      </c>
    </row>
    <row r="1117" s="13" customFormat="1">
      <c r="A1117" s="13"/>
      <c r="B1117" s="263"/>
      <c r="C1117" s="264"/>
      <c r="D1117" s="253" t="s">
        <v>241</v>
      </c>
      <c r="E1117" s="265" t="s">
        <v>1</v>
      </c>
      <c r="F1117" s="266" t="s">
        <v>243</v>
      </c>
      <c r="G1117" s="264"/>
      <c r="H1117" s="267">
        <v>2018</v>
      </c>
      <c r="I1117" s="268"/>
      <c r="J1117" s="264"/>
      <c r="K1117" s="264"/>
      <c r="L1117" s="269"/>
      <c r="M1117" s="270"/>
      <c r="N1117" s="271"/>
      <c r="O1117" s="271"/>
      <c r="P1117" s="271"/>
      <c r="Q1117" s="271"/>
      <c r="R1117" s="271"/>
      <c r="S1117" s="271"/>
      <c r="T1117" s="27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3" t="s">
        <v>241</v>
      </c>
      <c r="AU1117" s="273" t="s">
        <v>87</v>
      </c>
      <c r="AV1117" s="13" t="s">
        <v>240</v>
      </c>
      <c r="AW1117" s="13" t="s">
        <v>36</v>
      </c>
      <c r="AX1117" s="13" t="s">
        <v>87</v>
      </c>
      <c r="AY1117" s="273" t="s">
        <v>235</v>
      </c>
    </row>
    <row r="1118" s="2" customFormat="1" ht="16.5" customHeight="1">
      <c r="A1118" s="38"/>
      <c r="B1118" s="39"/>
      <c r="C1118" s="237" t="s">
        <v>759</v>
      </c>
      <c r="D1118" s="237" t="s">
        <v>236</v>
      </c>
      <c r="E1118" s="238" t="s">
        <v>1210</v>
      </c>
      <c r="F1118" s="239" t="s">
        <v>1211</v>
      </c>
      <c r="G1118" s="240" t="s">
        <v>246</v>
      </c>
      <c r="H1118" s="241">
        <v>193.34999999999999</v>
      </c>
      <c r="I1118" s="242"/>
      <c r="J1118" s="243">
        <f>ROUND(I1118*H1118,2)</f>
        <v>0</v>
      </c>
      <c r="K1118" s="244"/>
      <c r="L1118" s="44"/>
      <c r="M1118" s="245" t="s">
        <v>1</v>
      </c>
      <c r="N1118" s="246" t="s">
        <v>45</v>
      </c>
      <c r="O1118" s="91"/>
      <c r="P1118" s="247">
        <f>O1118*H1118</f>
        <v>0</v>
      </c>
      <c r="Q1118" s="247">
        <v>0</v>
      </c>
      <c r="R1118" s="247">
        <f>Q1118*H1118</f>
        <v>0</v>
      </c>
      <c r="S1118" s="247">
        <v>0</v>
      </c>
      <c r="T1118" s="248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49" t="s">
        <v>240</v>
      </c>
      <c r="AT1118" s="249" t="s">
        <v>236</v>
      </c>
      <c r="AU1118" s="249" t="s">
        <v>87</v>
      </c>
      <c r="AY1118" s="17" t="s">
        <v>235</v>
      </c>
      <c r="BE1118" s="250">
        <f>IF(N1118="základní",J1118,0)</f>
        <v>0</v>
      </c>
      <c r="BF1118" s="250">
        <f>IF(N1118="snížená",J1118,0)</f>
        <v>0</v>
      </c>
      <c r="BG1118" s="250">
        <f>IF(N1118="zákl. přenesená",J1118,0)</f>
        <v>0</v>
      </c>
      <c r="BH1118" s="250">
        <f>IF(N1118="sníž. přenesená",J1118,0)</f>
        <v>0</v>
      </c>
      <c r="BI1118" s="250">
        <f>IF(N1118="nulová",J1118,0)</f>
        <v>0</v>
      </c>
      <c r="BJ1118" s="17" t="s">
        <v>87</v>
      </c>
      <c r="BK1118" s="250">
        <f>ROUND(I1118*H1118,2)</f>
        <v>0</v>
      </c>
      <c r="BL1118" s="17" t="s">
        <v>240</v>
      </c>
      <c r="BM1118" s="249" t="s">
        <v>1742</v>
      </c>
    </row>
    <row r="1119" s="12" customFormat="1">
      <c r="A1119" s="12"/>
      <c r="B1119" s="251"/>
      <c r="C1119" s="252"/>
      <c r="D1119" s="253" t="s">
        <v>241</v>
      </c>
      <c r="E1119" s="254" t="s">
        <v>1</v>
      </c>
      <c r="F1119" s="255" t="s">
        <v>1743</v>
      </c>
      <c r="G1119" s="252"/>
      <c r="H1119" s="256">
        <v>193.34999999999999</v>
      </c>
      <c r="I1119" s="257"/>
      <c r="J1119" s="252"/>
      <c r="K1119" s="252"/>
      <c r="L1119" s="258"/>
      <c r="M1119" s="259"/>
      <c r="N1119" s="260"/>
      <c r="O1119" s="260"/>
      <c r="P1119" s="260"/>
      <c r="Q1119" s="260"/>
      <c r="R1119" s="260"/>
      <c r="S1119" s="260"/>
      <c r="T1119" s="261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T1119" s="262" t="s">
        <v>241</v>
      </c>
      <c r="AU1119" s="262" t="s">
        <v>87</v>
      </c>
      <c r="AV1119" s="12" t="s">
        <v>89</v>
      </c>
      <c r="AW1119" s="12" t="s">
        <v>36</v>
      </c>
      <c r="AX1119" s="12" t="s">
        <v>80</v>
      </c>
      <c r="AY1119" s="262" t="s">
        <v>235</v>
      </c>
    </row>
    <row r="1120" s="13" customFormat="1">
      <c r="A1120" s="13"/>
      <c r="B1120" s="263"/>
      <c r="C1120" s="264"/>
      <c r="D1120" s="253" t="s">
        <v>241</v>
      </c>
      <c r="E1120" s="265" t="s">
        <v>1</v>
      </c>
      <c r="F1120" s="266" t="s">
        <v>243</v>
      </c>
      <c r="G1120" s="264"/>
      <c r="H1120" s="267">
        <v>193.34999999999999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73" t="s">
        <v>241</v>
      </c>
      <c r="AU1120" s="273" t="s">
        <v>87</v>
      </c>
      <c r="AV1120" s="13" t="s">
        <v>240</v>
      </c>
      <c r="AW1120" s="13" t="s">
        <v>36</v>
      </c>
      <c r="AX1120" s="13" t="s">
        <v>87</v>
      </c>
      <c r="AY1120" s="273" t="s">
        <v>235</v>
      </c>
    </row>
    <row r="1121" s="2" customFormat="1" ht="21.75" customHeight="1">
      <c r="A1121" s="38"/>
      <c r="B1121" s="39"/>
      <c r="C1121" s="237" t="s">
        <v>1744</v>
      </c>
      <c r="D1121" s="237" t="s">
        <v>236</v>
      </c>
      <c r="E1121" s="238" t="s">
        <v>1214</v>
      </c>
      <c r="F1121" s="239" t="s">
        <v>1215</v>
      </c>
      <c r="G1121" s="240" t="s">
        <v>246</v>
      </c>
      <c r="H1121" s="241">
        <v>8.4489999999999998</v>
      </c>
      <c r="I1121" s="242"/>
      <c r="J1121" s="243">
        <f>ROUND(I1121*H1121,2)</f>
        <v>0</v>
      </c>
      <c r="K1121" s="244"/>
      <c r="L1121" s="44"/>
      <c r="M1121" s="245" t="s">
        <v>1</v>
      </c>
      <c r="N1121" s="246" t="s">
        <v>45</v>
      </c>
      <c r="O1121" s="91"/>
      <c r="P1121" s="247">
        <f>O1121*H1121</f>
        <v>0</v>
      </c>
      <c r="Q1121" s="247">
        <v>0</v>
      </c>
      <c r="R1121" s="247">
        <f>Q1121*H1121</f>
        <v>0</v>
      </c>
      <c r="S1121" s="247">
        <v>0</v>
      </c>
      <c r="T1121" s="248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49" t="s">
        <v>240</v>
      </c>
      <c r="AT1121" s="249" t="s">
        <v>236</v>
      </c>
      <c r="AU1121" s="249" t="s">
        <v>87</v>
      </c>
      <c r="AY1121" s="17" t="s">
        <v>235</v>
      </c>
      <c r="BE1121" s="250">
        <f>IF(N1121="základní",J1121,0)</f>
        <v>0</v>
      </c>
      <c r="BF1121" s="250">
        <f>IF(N1121="snížená",J1121,0)</f>
        <v>0</v>
      </c>
      <c r="BG1121" s="250">
        <f>IF(N1121="zákl. přenesená",J1121,0)</f>
        <v>0</v>
      </c>
      <c r="BH1121" s="250">
        <f>IF(N1121="sníž. přenesená",J1121,0)</f>
        <v>0</v>
      </c>
      <c r="BI1121" s="250">
        <f>IF(N1121="nulová",J1121,0)</f>
        <v>0</v>
      </c>
      <c r="BJ1121" s="17" t="s">
        <v>87</v>
      </c>
      <c r="BK1121" s="250">
        <f>ROUND(I1121*H1121,2)</f>
        <v>0</v>
      </c>
      <c r="BL1121" s="17" t="s">
        <v>240</v>
      </c>
      <c r="BM1121" s="249" t="s">
        <v>1745</v>
      </c>
    </row>
    <row r="1122" s="12" customFormat="1">
      <c r="A1122" s="12"/>
      <c r="B1122" s="251"/>
      <c r="C1122" s="252"/>
      <c r="D1122" s="253" t="s">
        <v>241</v>
      </c>
      <c r="E1122" s="254" t="s">
        <v>1</v>
      </c>
      <c r="F1122" s="255" t="s">
        <v>1746</v>
      </c>
      <c r="G1122" s="252"/>
      <c r="H1122" s="256">
        <v>8.4489999999999998</v>
      </c>
      <c r="I1122" s="257"/>
      <c r="J1122" s="252"/>
      <c r="K1122" s="252"/>
      <c r="L1122" s="258"/>
      <c r="M1122" s="259"/>
      <c r="N1122" s="260"/>
      <c r="O1122" s="260"/>
      <c r="P1122" s="260"/>
      <c r="Q1122" s="260"/>
      <c r="R1122" s="260"/>
      <c r="S1122" s="260"/>
      <c r="T1122" s="261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T1122" s="262" t="s">
        <v>241</v>
      </c>
      <c r="AU1122" s="262" t="s">
        <v>87</v>
      </c>
      <c r="AV1122" s="12" t="s">
        <v>89</v>
      </c>
      <c r="AW1122" s="12" t="s">
        <v>36</v>
      </c>
      <c r="AX1122" s="12" t="s">
        <v>80</v>
      </c>
      <c r="AY1122" s="262" t="s">
        <v>235</v>
      </c>
    </row>
    <row r="1123" s="13" customFormat="1">
      <c r="A1123" s="13"/>
      <c r="B1123" s="263"/>
      <c r="C1123" s="264"/>
      <c r="D1123" s="253" t="s">
        <v>241</v>
      </c>
      <c r="E1123" s="265" t="s">
        <v>1</v>
      </c>
      <c r="F1123" s="266" t="s">
        <v>243</v>
      </c>
      <c r="G1123" s="264"/>
      <c r="H1123" s="267">
        <v>8.4489999999999998</v>
      </c>
      <c r="I1123" s="268"/>
      <c r="J1123" s="264"/>
      <c r="K1123" s="264"/>
      <c r="L1123" s="269"/>
      <c r="M1123" s="270"/>
      <c r="N1123" s="271"/>
      <c r="O1123" s="271"/>
      <c r="P1123" s="271"/>
      <c r="Q1123" s="271"/>
      <c r="R1123" s="271"/>
      <c r="S1123" s="271"/>
      <c r="T1123" s="27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73" t="s">
        <v>241</v>
      </c>
      <c r="AU1123" s="273" t="s">
        <v>87</v>
      </c>
      <c r="AV1123" s="13" t="s">
        <v>240</v>
      </c>
      <c r="AW1123" s="13" t="s">
        <v>36</v>
      </c>
      <c r="AX1123" s="13" t="s">
        <v>87</v>
      </c>
      <c r="AY1123" s="273" t="s">
        <v>235</v>
      </c>
    </row>
    <row r="1124" s="2" customFormat="1" ht="16.5" customHeight="1">
      <c r="A1124" s="38"/>
      <c r="B1124" s="39"/>
      <c r="C1124" s="237" t="s">
        <v>763</v>
      </c>
      <c r="D1124" s="237" t="s">
        <v>236</v>
      </c>
      <c r="E1124" s="238" t="s">
        <v>1747</v>
      </c>
      <c r="F1124" s="239" t="s">
        <v>1748</v>
      </c>
      <c r="G1124" s="240" t="s">
        <v>246</v>
      </c>
      <c r="H1124" s="241">
        <v>201.80000000000001</v>
      </c>
      <c r="I1124" s="242"/>
      <c r="J1124" s="243">
        <f>ROUND(I1124*H1124,2)</f>
        <v>0</v>
      </c>
      <c r="K1124" s="244"/>
      <c r="L1124" s="44"/>
      <c r="M1124" s="245" t="s">
        <v>1</v>
      </c>
      <c r="N1124" s="246" t="s">
        <v>45</v>
      </c>
      <c r="O1124" s="91"/>
      <c r="P1124" s="247">
        <f>O1124*H1124</f>
        <v>0</v>
      </c>
      <c r="Q1124" s="247">
        <v>0</v>
      </c>
      <c r="R1124" s="247">
        <f>Q1124*H1124</f>
        <v>0</v>
      </c>
      <c r="S1124" s="247">
        <v>0</v>
      </c>
      <c r="T1124" s="248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49" t="s">
        <v>240</v>
      </c>
      <c r="AT1124" s="249" t="s">
        <v>236</v>
      </c>
      <c r="AU1124" s="249" t="s">
        <v>87</v>
      </c>
      <c r="AY1124" s="17" t="s">
        <v>235</v>
      </c>
      <c r="BE1124" s="250">
        <f>IF(N1124="základní",J1124,0)</f>
        <v>0</v>
      </c>
      <c r="BF1124" s="250">
        <f>IF(N1124="snížená",J1124,0)</f>
        <v>0</v>
      </c>
      <c r="BG1124" s="250">
        <f>IF(N1124="zákl. přenesená",J1124,0)</f>
        <v>0</v>
      </c>
      <c r="BH1124" s="250">
        <f>IF(N1124="sníž. přenesená",J1124,0)</f>
        <v>0</v>
      </c>
      <c r="BI1124" s="250">
        <f>IF(N1124="nulová",J1124,0)</f>
        <v>0</v>
      </c>
      <c r="BJ1124" s="17" t="s">
        <v>87</v>
      </c>
      <c r="BK1124" s="250">
        <f>ROUND(I1124*H1124,2)</f>
        <v>0</v>
      </c>
      <c r="BL1124" s="17" t="s">
        <v>240</v>
      </c>
      <c r="BM1124" s="249" t="s">
        <v>1749</v>
      </c>
    </row>
    <row r="1125" s="12" customFormat="1">
      <c r="A1125" s="12"/>
      <c r="B1125" s="251"/>
      <c r="C1125" s="252"/>
      <c r="D1125" s="253" t="s">
        <v>241</v>
      </c>
      <c r="E1125" s="254" t="s">
        <v>1</v>
      </c>
      <c r="F1125" s="255" t="s">
        <v>1750</v>
      </c>
      <c r="G1125" s="252"/>
      <c r="H1125" s="256">
        <v>201.80000000000001</v>
      </c>
      <c r="I1125" s="257"/>
      <c r="J1125" s="252"/>
      <c r="K1125" s="252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T1125" s="262" t="s">
        <v>241</v>
      </c>
      <c r="AU1125" s="262" t="s">
        <v>87</v>
      </c>
      <c r="AV1125" s="12" t="s">
        <v>89</v>
      </c>
      <c r="AW1125" s="12" t="s">
        <v>36</v>
      </c>
      <c r="AX1125" s="12" t="s">
        <v>80</v>
      </c>
      <c r="AY1125" s="262" t="s">
        <v>235</v>
      </c>
    </row>
    <row r="1126" s="13" customFormat="1">
      <c r="A1126" s="13"/>
      <c r="B1126" s="263"/>
      <c r="C1126" s="264"/>
      <c r="D1126" s="253" t="s">
        <v>241</v>
      </c>
      <c r="E1126" s="265" t="s">
        <v>1</v>
      </c>
      <c r="F1126" s="266" t="s">
        <v>243</v>
      </c>
      <c r="G1126" s="264"/>
      <c r="H1126" s="267">
        <v>201.80000000000001</v>
      </c>
      <c r="I1126" s="268"/>
      <c r="J1126" s="264"/>
      <c r="K1126" s="264"/>
      <c r="L1126" s="269"/>
      <c r="M1126" s="298"/>
      <c r="N1126" s="299"/>
      <c r="O1126" s="299"/>
      <c r="P1126" s="299"/>
      <c r="Q1126" s="299"/>
      <c r="R1126" s="299"/>
      <c r="S1126" s="299"/>
      <c r="T1126" s="30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73" t="s">
        <v>241</v>
      </c>
      <c r="AU1126" s="273" t="s">
        <v>87</v>
      </c>
      <c r="AV1126" s="13" t="s">
        <v>240</v>
      </c>
      <c r="AW1126" s="13" t="s">
        <v>36</v>
      </c>
      <c r="AX1126" s="13" t="s">
        <v>87</v>
      </c>
      <c r="AY1126" s="273" t="s">
        <v>235</v>
      </c>
    </row>
    <row r="1127" s="2" customFormat="1" ht="6.96" customHeight="1">
      <c r="A1127" s="38"/>
      <c r="B1127" s="66"/>
      <c r="C1127" s="67"/>
      <c r="D1127" s="67"/>
      <c r="E1127" s="67"/>
      <c r="F1127" s="67"/>
      <c r="G1127" s="67"/>
      <c r="H1127" s="67"/>
      <c r="I1127" s="193"/>
      <c r="J1127" s="67"/>
      <c r="K1127" s="67"/>
      <c r="L1127" s="44"/>
      <c r="M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</row>
  </sheetData>
  <sheetProtection sheet="1" autoFilter="0" formatColumns="0" formatRows="0" objects="1" scenarios="1" spinCount="100000" saltValue="UySNHB+HKd306k0hcyZrS5mY0dbunjNK5g+yccbo6rgPR6zd0OILuqYMWTo5PnEFQR2l0zRPf8++mAvEYljitA==" hashValue="Xqt76Mw3fBpuk/V38acKAz1V0izImqBV9viLVj8ukliE6ZqQA6OCHx9Bl4xFmHoL+ZmPph6dJINII5S3nfVIAw==" algorithmName="SHA-512" password="CC35"/>
  <autoFilter ref="C142:K1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1751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ROUND((SUM(BE143:BE1051)),  2)</f>
        <v>0</v>
      </c>
      <c r="G35" s="38"/>
      <c r="H35" s="38"/>
      <c r="I35" s="172">
        <v>0.20999999999999999</v>
      </c>
      <c r="J35" s="171">
        <f>ROUND(((SUM(BE143:BE1051))*I35),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ROUND((SUM(BF143:BF1051)),  2)</f>
        <v>0</v>
      </c>
      <c r="G36" s="38"/>
      <c r="H36" s="38"/>
      <c r="I36" s="172">
        <v>0.14999999999999999</v>
      </c>
      <c r="J36" s="171">
        <f>ROUND(((SUM(BF143:BF1051))*I36),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ROUND((SUM(BG143:BG1051)),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ROUND((SUM(BH143:BH1051)),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ROUND((SUM(BI143:BI1051)),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D.1.1.c - 3. Etapa 3.NP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J159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J209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J231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J293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J325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J365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J389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J416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J450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J456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208</v>
      </c>
      <c r="E110" s="206"/>
      <c r="F110" s="206"/>
      <c r="G110" s="206"/>
      <c r="H110" s="206"/>
      <c r="I110" s="207"/>
      <c r="J110" s="208">
        <f>J546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209</v>
      </c>
      <c r="E111" s="206"/>
      <c r="F111" s="206"/>
      <c r="G111" s="206"/>
      <c r="H111" s="206"/>
      <c r="I111" s="207"/>
      <c r="J111" s="208">
        <f>J590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210</v>
      </c>
      <c r="E112" s="206"/>
      <c r="F112" s="206"/>
      <c r="G112" s="206"/>
      <c r="H112" s="206"/>
      <c r="I112" s="207"/>
      <c r="J112" s="208">
        <f>J641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211</v>
      </c>
      <c r="E113" s="206"/>
      <c r="F113" s="206"/>
      <c r="G113" s="206"/>
      <c r="H113" s="206"/>
      <c r="I113" s="207"/>
      <c r="J113" s="208">
        <f>J762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212</v>
      </c>
      <c r="E114" s="206"/>
      <c r="F114" s="206"/>
      <c r="G114" s="206"/>
      <c r="H114" s="206"/>
      <c r="I114" s="207"/>
      <c r="J114" s="208">
        <f>J767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213</v>
      </c>
      <c r="E115" s="206"/>
      <c r="F115" s="206"/>
      <c r="G115" s="206"/>
      <c r="H115" s="206"/>
      <c r="I115" s="207"/>
      <c r="J115" s="208">
        <f>J825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214</v>
      </c>
      <c r="E116" s="206"/>
      <c r="F116" s="206"/>
      <c r="G116" s="206"/>
      <c r="H116" s="206"/>
      <c r="I116" s="207"/>
      <c r="J116" s="208">
        <f>J838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215</v>
      </c>
      <c r="E117" s="206"/>
      <c r="F117" s="206"/>
      <c r="G117" s="206"/>
      <c r="H117" s="206"/>
      <c r="I117" s="207"/>
      <c r="J117" s="208">
        <f>J868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216</v>
      </c>
      <c r="E118" s="206"/>
      <c r="F118" s="206"/>
      <c r="G118" s="206"/>
      <c r="H118" s="206"/>
      <c r="I118" s="207"/>
      <c r="J118" s="208">
        <f>J949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217</v>
      </c>
      <c r="E119" s="206"/>
      <c r="F119" s="206"/>
      <c r="G119" s="206"/>
      <c r="H119" s="206"/>
      <c r="I119" s="207"/>
      <c r="J119" s="208">
        <f>J1017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218</v>
      </c>
      <c r="E120" s="206"/>
      <c r="F120" s="206"/>
      <c r="G120" s="206"/>
      <c r="H120" s="206"/>
      <c r="I120" s="207"/>
      <c r="J120" s="208">
        <f>J1019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219</v>
      </c>
      <c r="E121" s="206"/>
      <c r="F121" s="206"/>
      <c r="G121" s="206"/>
      <c r="H121" s="206"/>
      <c r="I121" s="207"/>
      <c r="J121" s="208">
        <f>J1023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193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196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220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97" t="str">
        <f>E7</f>
        <v>Odborný léčebný ústav Jevíčko, rekonstrukce lůžkové části pavilonu S</v>
      </c>
      <c r="F131" s="32"/>
      <c r="G131" s="32"/>
      <c r="H131" s="32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187</v>
      </c>
      <c r="D132" s="22"/>
      <c r="E132" s="22"/>
      <c r="F132" s="22"/>
      <c r="G132" s="22"/>
      <c r="H132" s="22"/>
      <c r="I132" s="147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97" t="s">
        <v>188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189</v>
      </c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D.1.1.c - 3. Etapa 3.NP</v>
      </c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Jevíčko</v>
      </c>
      <c r="G137" s="40"/>
      <c r="H137" s="40"/>
      <c r="I137" s="157" t="s">
        <v>22</v>
      </c>
      <c r="J137" s="79" t="str">
        <f>IF(J14="","",J14)</f>
        <v>12. 4. 2021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E17</f>
        <v>Pardubický kraj</v>
      </c>
      <c r="G139" s="40"/>
      <c r="H139" s="40"/>
      <c r="I139" s="157" t="s">
        <v>32</v>
      </c>
      <c r="J139" s="36" t="str">
        <f>E23</f>
        <v>K I P spol. s r.o.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30</v>
      </c>
      <c r="D140" s="40"/>
      <c r="E140" s="40"/>
      <c r="F140" s="27" t="str">
        <f>IF(E20="","",E20)</f>
        <v>Vyplň údaj</v>
      </c>
      <c r="G140" s="40"/>
      <c r="H140" s="40"/>
      <c r="I140" s="157" t="s">
        <v>37</v>
      </c>
      <c r="J140" s="36" t="str">
        <f>E26</f>
        <v xml:space="preserve"> 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155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0" customFormat="1" ht="29.28" customHeight="1">
      <c r="A142" s="210"/>
      <c r="B142" s="211"/>
      <c r="C142" s="212" t="s">
        <v>221</v>
      </c>
      <c r="D142" s="213" t="s">
        <v>65</v>
      </c>
      <c r="E142" s="213" t="s">
        <v>61</v>
      </c>
      <c r="F142" s="213" t="s">
        <v>62</v>
      </c>
      <c r="G142" s="213" t="s">
        <v>222</v>
      </c>
      <c r="H142" s="213" t="s">
        <v>223</v>
      </c>
      <c r="I142" s="214" t="s">
        <v>224</v>
      </c>
      <c r="J142" s="215" t="s">
        <v>193</v>
      </c>
      <c r="K142" s="216" t="s">
        <v>225</v>
      </c>
      <c r="L142" s="217"/>
      <c r="M142" s="100" t="s">
        <v>1</v>
      </c>
      <c r="N142" s="101" t="s">
        <v>44</v>
      </c>
      <c r="O142" s="101" t="s">
        <v>226</v>
      </c>
      <c r="P142" s="101" t="s">
        <v>227</v>
      </c>
      <c r="Q142" s="101" t="s">
        <v>228</v>
      </c>
      <c r="R142" s="101" t="s">
        <v>229</v>
      </c>
      <c r="S142" s="101" t="s">
        <v>230</v>
      </c>
      <c r="T142" s="102" t="s">
        <v>231</v>
      </c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="2" customFormat="1" ht="22.8" customHeight="1">
      <c r="A143" s="38"/>
      <c r="B143" s="39"/>
      <c r="C143" s="107" t="s">
        <v>232</v>
      </c>
      <c r="D143" s="40"/>
      <c r="E143" s="40"/>
      <c r="F143" s="40"/>
      <c r="G143" s="40"/>
      <c r="H143" s="40"/>
      <c r="I143" s="155"/>
      <c r="J143" s="218">
        <f>BK143</f>
        <v>0</v>
      </c>
      <c r="K143" s="40"/>
      <c r="L143" s="44"/>
      <c r="M143" s="103"/>
      <c r="N143" s="219"/>
      <c r="O143" s="104"/>
      <c r="P143" s="220">
        <f>P144+P159+P209+P231+P293+P325+P365+P389+P416+P450+P456+P546+P590+P641+P762+P767+P825+P838+P868+P949+P1017+P1019+P1023</f>
        <v>0</v>
      </c>
      <c r="Q143" s="104"/>
      <c r="R143" s="220">
        <f>R144+R159+R209+R231+R293+R325+R365+R389+R416+R450+R456+R546+R590+R641+R762+R767+R825+R838+R868+R949+R1017+R1019+R1023</f>
        <v>379.6337959</v>
      </c>
      <c r="S143" s="104"/>
      <c r="T143" s="221">
        <f>T144+T159+T209+T231+T293+T325+T365+T389+T416+T450+T456+T546+T590+T641+T762+T767+T825+T838+T868+T949+T1017+T1019+T1023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79</v>
      </c>
      <c r="AU143" s="17" t="s">
        <v>195</v>
      </c>
      <c r="BK143" s="222">
        <f>BK144+BK159+BK209+BK231+BK293+BK325+BK365+BK389+BK416+BK450+BK456+BK546+BK590+BK641+BK762+BK767+BK825+BK838+BK868+BK949+BK1017+BK1019+BK1023</f>
        <v>0</v>
      </c>
    </row>
    <row r="144" s="11" customFormat="1" ht="25.92" customHeight="1">
      <c r="A144" s="11"/>
      <c r="B144" s="223"/>
      <c r="C144" s="224"/>
      <c r="D144" s="225" t="s">
        <v>79</v>
      </c>
      <c r="E144" s="226" t="s">
        <v>233</v>
      </c>
      <c r="F144" s="226" t="s">
        <v>234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SUM(P145:P158)</f>
        <v>0</v>
      </c>
      <c r="Q144" s="231"/>
      <c r="R144" s="232">
        <f>SUM(R145:R158)</f>
        <v>0.16205</v>
      </c>
      <c r="S144" s="231"/>
      <c r="T144" s="233">
        <f>SUM(T145:T158)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80</v>
      </c>
      <c r="AY144" s="234" t="s">
        <v>235</v>
      </c>
      <c r="BK144" s="236">
        <f>SUM(BK145:BK158)</f>
        <v>0</v>
      </c>
    </row>
    <row r="145" s="2" customFormat="1" ht="16.5" customHeight="1">
      <c r="A145" s="38"/>
      <c r="B145" s="39"/>
      <c r="C145" s="237" t="s">
        <v>87</v>
      </c>
      <c r="D145" s="237" t="s">
        <v>236</v>
      </c>
      <c r="E145" s="238" t="s">
        <v>244</v>
      </c>
      <c r="F145" s="239" t="s">
        <v>245</v>
      </c>
      <c r="G145" s="240" t="s">
        <v>246</v>
      </c>
      <c r="H145" s="241">
        <v>0.032000000000000001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1.0900000000000001</v>
      </c>
      <c r="R145" s="247">
        <f>Q145*H145</f>
        <v>0.034880000000000001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240</v>
      </c>
    </row>
    <row r="146" s="2" customFormat="1">
      <c r="A146" s="38"/>
      <c r="B146" s="39"/>
      <c r="C146" s="40"/>
      <c r="D146" s="253" t="s">
        <v>248</v>
      </c>
      <c r="E146" s="40"/>
      <c r="F146" s="274" t="s">
        <v>249</v>
      </c>
      <c r="G146" s="40"/>
      <c r="H146" s="40"/>
      <c r="I146" s="155"/>
      <c r="J146" s="40"/>
      <c r="K146" s="40"/>
      <c r="L146" s="44"/>
      <c r="M146" s="275"/>
      <c r="N146" s="27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248</v>
      </c>
      <c r="AU146" s="17" t="s">
        <v>87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1752</v>
      </c>
      <c r="G147" s="252"/>
      <c r="H147" s="256">
        <v>0.032000000000000001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0.032000000000000001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252</v>
      </c>
      <c r="F149" s="239" t="s">
        <v>245</v>
      </c>
      <c r="G149" s="240" t="s">
        <v>246</v>
      </c>
      <c r="H149" s="241">
        <v>0.035999999999999997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0.039239999999999997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2" customFormat="1">
      <c r="A150" s="38"/>
      <c r="B150" s="39"/>
      <c r="C150" s="40"/>
      <c r="D150" s="253" t="s">
        <v>248</v>
      </c>
      <c r="E150" s="40"/>
      <c r="F150" s="274" t="s">
        <v>254</v>
      </c>
      <c r="G150" s="40"/>
      <c r="H150" s="40"/>
      <c r="I150" s="155"/>
      <c r="J150" s="40"/>
      <c r="K150" s="40"/>
      <c r="L150" s="44"/>
      <c r="M150" s="275"/>
      <c r="N150" s="27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248</v>
      </c>
      <c r="AU150" s="17" t="s">
        <v>87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1753</v>
      </c>
      <c r="G151" s="252"/>
      <c r="H151" s="256">
        <v>0.035999999999999997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3" customFormat="1">
      <c r="A152" s="13"/>
      <c r="B152" s="263"/>
      <c r="C152" s="264"/>
      <c r="D152" s="253" t="s">
        <v>241</v>
      </c>
      <c r="E152" s="265" t="s">
        <v>1</v>
      </c>
      <c r="F152" s="266" t="s">
        <v>243</v>
      </c>
      <c r="G152" s="264"/>
      <c r="H152" s="267">
        <v>0.035999999999999997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3" t="s">
        <v>241</v>
      </c>
      <c r="AU152" s="273" t="s">
        <v>87</v>
      </c>
      <c r="AV152" s="13" t="s">
        <v>240</v>
      </c>
      <c r="AW152" s="13" t="s">
        <v>36</v>
      </c>
      <c r="AX152" s="13" t="s">
        <v>87</v>
      </c>
      <c r="AY152" s="273" t="s">
        <v>235</v>
      </c>
    </row>
    <row r="153" s="2" customFormat="1" ht="16.5" customHeight="1">
      <c r="A153" s="38"/>
      <c r="B153" s="39"/>
      <c r="C153" s="237" t="s">
        <v>115</v>
      </c>
      <c r="D153" s="237" t="s">
        <v>236</v>
      </c>
      <c r="E153" s="238" t="s">
        <v>1232</v>
      </c>
      <c r="F153" s="239" t="s">
        <v>1233</v>
      </c>
      <c r="G153" s="240" t="s">
        <v>239</v>
      </c>
      <c r="H153" s="241">
        <v>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0.030110000000000001</v>
      </c>
      <c r="R153" s="247">
        <f>Q153*H153</f>
        <v>0.030110000000000001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253</v>
      </c>
    </row>
    <row r="154" s="12" customFormat="1">
      <c r="A154" s="12"/>
      <c r="B154" s="251"/>
      <c r="C154" s="252"/>
      <c r="D154" s="253" t="s">
        <v>241</v>
      </c>
      <c r="E154" s="254" t="s">
        <v>1</v>
      </c>
      <c r="F154" s="255" t="s">
        <v>1754</v>
      </c>
      <c r="G154" s="252"/>
      <c r="H154" s="256">
        <v>1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62" t="s">
        <v>241</v>
      </c>
      <c r="AU154" s="262" t="s">
        <v>87</v>
      </c>
      <c r="AV154" s="12" t="s">
        <v>89</v>
      </c>
      <c r="AW154" s="12" t="s">
        <v>36</v>
      </c>
      <c r="AX154" s="12" t="s">
        <v>80</v>
      </c>
      <c r="AY154" s="262" t="s">
        <v>235</v>
      </c>
    </row>
    <row r="155" s="13" customFormat="1">
      <c r="A155" s="13"/>
      <c r="B155" s="263"/>
      <c r="C155" s="264"/>
      <c r="D155" s="253" t="s">
        <v>241</v>
      </c>
      <c r="E155" s="265" t="s">
        <v>1</v>
      </c>
      <c r="F155" s="266" t="s">
        <v>243</v>
      </c>
      <c r="G155" s="264"/>
      <c r="H155" s="267">
        <v>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3" t="s">
        <v>241</v>
      </c>
      <c r="AU155" s="273" t="s">
        <v>87</v>
      </c>
      <c r="AV155" s="13" t="s">
        <v>240</v>
      </c>
      <c r="AW155" s="13" t="s">
        <v>36</v>
      </c>
      <c r="AX155" s="13" t="s">
        <v>87</v>
      </c>
      <c r="AY155" s="273" t="s">
        <v>235</v>
      </c>
    </row>
    <row r="156" s="2" customFormat="1" ht="16.5" customHeight="1">
      <c r="A156" s="38"/>
      <c r="B156" s="39"/>
      <c r="C156" s="237" t="s">
        <v>240</v>
      </c>
      <c r="D156" s="237" t="s">
        <v>236</v>
      </c>
      <c r="E156" s="238" t="s">
        <v>1755</v>
      </c>
      <c r="F156" s="239" t="s">
        <v>1756</v>
      </c>
      <c r="G156" s="240" t="s">
        <v>239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0.057820000000000003</v>
      </c>
      <c r="R156" s="247">
        <f>Q156*H156</f>
        <v>0.057820000000000003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258</v>
      </c>
    </row>
    <row r="157" s="12" customFormat="1">
      <c r="A157" s="12"/>
      <c r="B157" s="251"/>
      <c r="C157" s="252"/>
      <c r="D157" s="253" t="s">
        <v>241</v>
      </c>
      <c r="E157" s="254" t="s">
        <v>1</v>
      </c>
      <c r="F157" s="255" t="s">
        <v>1757</v>
      </c>
      <c r="G157" s="252"/>
      <c r="H157" s="256">
        <v>1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62" t="s">
        <v>241</v>
      </c>
      <c r="AU157" s="262" t="s">
        <v>87</v>
      </c>
      <c r="AV157" s="12" t="s">
        <v>89</v>
      </c>
      <c r="AW157" s="12" t="s">
        <v>36</v>
      </c>
      <c r="AX157" s="12" t="s">
        <v>80</v>
      </c>
      <c r="AY157" s="262" t="s">
        <v>235</v>
      </c>
    </row>
    <row r="158" s="13" customFormat="1">
      <c r="A158" s="13"/>
      <c r="B158" s="263"/>
      <c r="C158" s="264"/>
      <c r="D158" s="253" t="s">
        <v>241</v>
      </c>
      <c r="E158" s="265" t="s">
        <v>1</v>
      </c>
      <c r="F158" s="266" t="s">
        <v>243</v>
      </c>
      <c r="G158" s="264"/>
      <c r="H158" s="267">
        <v>1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3" t="s">
        <v>241</v>
      </c>
      <c r="AU158" s="273" t="s">
        <v>87</v>
      </c>
      <c r="AV158" s="13" t="s">
        <v>240</v>
      </c>
      <c r="AW158" s="13" t="s">
        <v>36</v>
      </c>
      <c r="AX158" s="13" t="s">
        <v>87</v>
      </c>
      <c r="AY158" s="273" t="s">
        <v>235</v>
      </c>
    </row>
    <row r="159" s="11" customFormat="1" ht="25.92" customHeight="1">
      <c r="A159" s="11"/>
      <c r="B159" s="223"/>
      <c r="C159" s="224"/>
      <c r="D159" s="225" t="s">
        <v>79</v>
      </c>
      <c r="E159" s="226" t="s">
        <v>260</v>
      </c>
      <c r="F159" s="226" t="s">
        <v>261</v>
      </c>
      <c r="G159" s="224"/>
      <c r="H159" s="224"/>
      <c r="I159" s="227"/>
      <c r="J159" s="228">
        <f>BK159</f>
        <v>0</v>
      </c>
      <c r="K159" s="224"/>
      <c r="L159" s="229"/>
      <c r="M159" s="230"/>
      <c r="N159" s="231"/>
      <c r="O159" s="231"/>
      <c r="P159" s="232">
        <f>SUM(P160:P208)</f>
        <v>0</v>
      </c>
      <c r="Q159" s="231"/>
      <c r="R159" s="232">
        <f>SUM(R160:R208)</f>
        <v>16.37929793</v>
      </c>
      <c r="S159" s="231"/>
      <c r="T159" s="233">
        <f>SUM(T160:T208)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34" t="s">
        <v>87</v>
      </c>
      <c r="AT159" s="235" t="s">
        <v>79</v>
      </c>
      <c r="AU159" s="235" t="s">
        <v>80</v>
      </c>
      <c r="AY159" s="234" t="s">
        <v>235</v>
      </c>
      <c r="BK159" s="236">
        <f>SUM(BK160:BK208)</f>
        <v>0</v>
      </c>
    </row>
    <row r="160" s="2" customFormat="1" ht="16.5" customHeight="1">
      <c r="A160" s="38"/>
      <c r="B160" s="39"/>
      <c r="C160" s="237" t="s">
        <v>262</v>
      </c>
      <c r="D160" s="237" t="s">
        <v>236</v>
      </c>
      <c r="E160" s="238" t="s">
        <v>263</v>
      </c>
      <c r="F160" s="239" t="s">
        <v>264</v>
      </c>
      <c r="G160" s="240" t="s">
        <v>265</v>
      </c>
      <c r="H160" s="241">
        <v>0.78000000000000003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0.17444000000000001</v>
      </c>
      <c r="R160" s="247">
        <f>Q160*H160</f>
        <v>0.13606320000000002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266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1758</v>
      </c>
      <c r="G161" s="252"/>
      <c r="H161" s="256">
        <v>0.78000000000000003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87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3" customFormat="1">
      <c r="A162" s="13"/>
      <c r="B162" s="263"/>
      <c r="C162" s="264"/>
      <c r="D162" s="253" t="s">
        <v>241</v>
      </c>
      <c r="E162" s="265" t="s">
        <v>1</v>
      </c>
      <c r="F162" s="266" t="s">
        <v>243</v>
      </c>
      <c r="G162" s="264"/>
      <c r="H162" s="267">
        <v>0.78000000000000003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241</v>
      </c>
      <c r="AU162" s="273" t="s">
        <v>87</v>
      </c>
      <c r="AV162" s="13" t="s">
        <v>240</v>
      </c>
      <c r="AW162" s="13" t="s">
        <v>36</v>
      </c>
      <c r="AX162" s="13" t="s">
        <v>87</v>
      </c>
      <c r="AY162" s="273" t="s">
        <v>235</v>
      </c>
    </row>
    <row r="163" s="2" customFormat="1" ht="16.5" customHeight="1">
      <c r="A163" s="38"/>
      <c r="B163" s="39"/>
      <c r="C163" s="237" t="s">
        <v>247</v>
      </c>
      <c r="D163" s="237" t="s">
        <v>236</v>
      </c>
      <c r="E163" s="238" t="s">
        <v>270</v>
      </c>
      <c r="F163" s="239" t="s">
        <v>271</v>
      </c>
      <c r="G163" s="240" t="s">
        <v>265</v>
      </c>
      <c r="H163" s="241">
        <v>19.675000000000001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0.074709999999999999</v>
      </c>
      <c r="R163" s="247">
        <f>Q163*H163</f>
        <v>1.46991925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272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1759</v>
      </c>
      <c r="G164" s="252"/>
      <c r="H164" s="256">
        <v>7.3200000000000003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1760</v>
      </c>
      <c r="G165" s="252"/>
      <c r="H165" s="256">
        <v>12.355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87</v>
      </c>
      <c r="AV165" s="12" t="s">
        <v>89</v>
      </c>
      <c r="AW165" s="12" t="s">
        <v>36</v>
      </c>
      <c r="AX165" s="12" t="s">
        <v>80</v>
      </c>
      <c r="AY165" s="262" t="s">
        <v>235</v>
      </c>
    </row>
    <row r="166" s="13" customFormat="1">
      <c r="A166" s="13"/>
      <c r="B166" s="263"/>
      <c r="C166" s="264"/>
      <c r="D166" s="253" t="s">
        <v>241</v>
      </c>
      <c r="E166" s="265" t="s">
        <v>1</v>
      </c>
      <c r="F166" s="266" t="s">
        <v>243</v>
      </c>
      <c r="G166" s="264"/>
      <c r="H166" s="267">
        <v>19.675000000000001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3" t="s">
        <v>241</v>
      </c>
      <c r="AU166" s="273" t="s">
        <v>87</v>
      </c>
      <c r="AV166" s="13" t="s">
        <v>240</v>
      </c>
      <c r="AW166" s="13" t="s">
        <v>36</v>
      </c>
      <c r="AX166" s="13" t="s">
        <v>87</v>
      </c>
      <c r="AY166" s="273" t="s">
        <v>235</v>
      </c>
    </row>
    <row r="167" s="2" customFormat="1" ht="16.5" customHeight="1">
      <c r="A167" s="38"/>
      <c r="B167" s="39"/>
      <c r="C167" s="237" t="s">
        <v>277</v>
      </c>
      <c r="D167" s="237" t="s">
        <v>236</v>
      </c>
      <c r="E167" s="238" t="s">
        <v>282</v>
      </c>
      <c r="F167" s="239" t="s">
        <v>283</v>
      </c>
      <c r="G167" s="240" t="s">
        <v>265</v>
      </c>
      <c r="H167" s="241">
        <v>7.0910000000000002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0.11219</v>
      </c>
      <c r="R167" s="247">
        <f>Q167*H167</f>
        <v>0.79553929000000001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280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1761</v>
      </c>
      <c r="G168" s="252"/>
      <c r="H168" s="256">
        <v>7.0910000000000002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87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3" customFormat="1">
      <c r="A169" s="13"/>
      <c r="B169" s="263"/>
      <c r="C169" s="264"/>
      <c r="D169" s="253" t="s">
        <v>241</v>
      </c>
      <c r="E169" s="265" t="s">
        <v>1</v>
      </c>
      <c r="F169" s="266" t="s">
        <v>243</v>
      </c>
      <c r="G169" s="264"/>
      <c r="H169" s="267">
        <v>7.0910000000000002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3" t="s">
        <v>241</v>
      </c>
      <c r="AU169" s="273" t="s">
        <v>87</v>
      </c>
      <c r="AV169" s="13" t="s">
        <v>240</v>
      </c>
      <c r="AW169" s="13" t="s">
        <v>36</v>
      </c>
      <c r="AX169" s="13" t="s">
        <v>87</v>
      </c>
      <c r="AY169" s="273" t="s">
        <v>235</v>
      </c>
    </row>
    <row r="170" s="2" customFormat="1" ht="16.5" customHeight="1">
      <c r="A170" s="38"/>
      <c r="B170" s="39"/>
      <c r="C170" s="237" t="s">
        <v>253</v>
      </c>
      <c r="D170" s="237" t="s">
        <v>236</v>
      </c>
      <c r="E170" s="238" t="s">
        <v>287</v>
      </c>
      <c r="F170" s="239" t="s">
        <v>288</v>
      </c>
      <c r="G170" s="240" t="s">
        <v>265</v>
      </c>
      <c r="H170" s="241">
        <v>274.57799999999997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0.037130000000000003</v>
      </c>
      <c r="R170" s="247">
        <f>Q170*H170</f>
        <v>10.195081139999999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284</v>
      </c>
    </row>
    <row r="171" s="2" customFormat="1">
      <c r="A171" s="38"/>
      <c r="B171" s="39"/>
      <c r="C171" s="40"/>
      <c r="D171" s="253" t="s">
        <v>248</v>
      </c>
      <c r="E171" s="40"/>
      <c r="F171" s="274" t="s">
        <v>1239</v>
      </c>
      <c r="G171" s="40"/>
      <c r="H171" s="40"/>
      <c r="I171" s="155"/>
      <c r="J171" s="40"/>
      <c r="K171" s="40"/>
      <c r="L171" s="44"/>
      <c r="M171" s="275"/>
      <c r="N171" s="27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248</v>
      </c>
      <c r="AU171" s="17" t="s">
        <v>87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1762</v>
      </c>
      <c r="G172" s="252"/>
      <c r="H172" s="256">
        <v>10.202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87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2" customFormat="1">
      <c r="A173" s="12"/>
      <c r="B173" s="251"/>
      <c r="C173" s="252"/>
      <c r="D173" s="253" t="s">
        <v>241</v>
      </c>
      <c r="E173" s="254" t="s">
        <v>1</v>
      </c>
      <c r="F173" s="255" t="s">
        <v>1763</v>
      </c>
      <c r="G173" s="252"/>
      <c r="H173" s="256">
        <v>38.829999999999998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62" t="s">
        <v>241</v>
      </c>
      <c r="AU173" s="262" t="s">
        <v>87</v>
      </c>
      <c r="AV173" s="12" t="s">
        <v>89</v>
      </c>
      <c r="AW173" s="12" t="s">
        <v>36</v>
      </c>
      <c r="AX173" s="12" t="s">
        <v>80</v>
      </c>
      <c r="AY173" s="262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1763</v>
      </c>
      <c r="G174" s="252"/>
      <c r="H174" s="256">
        <v>38.829999999999998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1764</v>
      </c>
      <c r="G175" s="252"/>
      <c r="H175" s="256">
        <v>13.976000000000001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2" customFormat="1">
      <c r="A176" s="12"/>
      <c r="B176" s="251"/>
      <c r="C176" s="252"/>
      <c r="D176" s="253" t="s">
        <v>241</v>
      </c>
      <c r="E176" s="254" t="s">
        <v>1</v>
      </c>
      <c r="F176" s="255" t="s">
        <v>1765</v>
      </c>
      <c r="G176" s="252"/>
      <c r="H176" s="256">
        <v>37.496000000000002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62" t="s">
        <v>241</v>
      </c>
      <c r="AU176" s="262" t="s">
        <v>87</v>
      </c>
      <c r="AV176" s="12" t="s">
        <v>89</v>
      </c>
      <c r="AW176" s="12" t="s">
        <v>36</v>
      </c>
      <c r="AX176" s="12" t="s">
        <v>80</v>
      </c>
      <c r="AY176" s="262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1766</v>
      </c>
      <c r="G177" s="252"/>
      <c r="H177" s="256">
        <v>13.976000000000001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1763</v>
      </c>
      <c r="G178" s="252"/>
      <c r="H178" s="256">
        <v>38.829999999999998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1763</v>
      </c>
      <c r="G179" s="252"/>
      <c r="H179" s="256">
        <v>38.829999999999998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1767</v>
      </c>
      <c r="G180" s="252"/>
      <c r="H180" s="256">
        <v>10.090999999999999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87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1768</v>
      </c>
      <c r="G181" s="252"/>
      <c r="H181" s="256">
        <v>14.449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1769</v>
      </c>
      <c r="G182" s="252"/>
      <c r="H182" s="256">
        <v>19.068000000000001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3" customFormat="1">
      <c r="A183" s="13"/>
      <c r="B183" s="263"/>
      <c r="C183" s="264"/>
      <c r="D183" s="253" t="s">
        <v>241</v>
      </c>
      <c r="E183" s="265" t="s">
        <v>1</v>
      </c>
      <c r="F183" s="266" t="s">
        <v>243</v>
      </c>
      <c r="G183" s="264"/>
      <c r="H183" s="267">
        <v>274.57799999999997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241</v>
      </c>
      <c r="AU183" s="273" t="s">
        <v>87</v>
      </c>
      <c r="AV183" s="13" t="s">
        <v>240</v>
      </c>
      <c r="AW183" s="13" t="s">
        <v>36</v>
      </c>
      <c r="AX183" s="13" t="s">
        <v>87</v>
      </c>
      <c r="AY183" s="273" t="s">
        <v>235</v>
      </c>
    </row>
    <row r="184" s="2" customFormat="1" ht="16.5" customHeight="1">
      <c r="A184" s="38"/>
      <c r="B184" s="39"/>
      <c r="C184" s="237" t="s">
        <v>286</v>
      </c>
      <c r="D184" s="237" t="s">
        <v>236</v>
      </c>
      <c r="E184" s="238" t="s">
        <v>293</v>
      </c>
      <c r="F184" s="239" t="s">
        <v>294</v>
      </c>
      <c r="G184" s="240" t="s">
        <v>265</v>
      </c>
      <c r="H184" s="241">
        <v>6.25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0.1114</v>
      </c>
      <c r="R184" s="247">
        <f>Q184*H184</f>
        <v>0.69625000000000004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289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1770</v>
      </c>
      <c r="G185" s="252"/>
      <c r="H185" s="256">
        <v>6.25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3" customFormat="1">
      <c r="A186" s="13"/>
      <c r="B186" s="263"/>
      <c r="C186" s="264"/>
      <c r="D186" s="253" t="s">
        <v>241</v>
      </c>
      <c r="E186" s="265" t="s">
        <v>1</v>
      </c>
      <c r="F186" s="266" t="s">
        <v>243</v>
      </c>
      <c r="G186" s="264"/>
      <c r="H186" s="267">
        <v>6.25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241</v>
      </c>
      <c r="AU186" s="273" t="s">
        <v>87</v>
      </c>
      <c r="AV186" s="13" t="s">
        <v>240</v>
      </c>
      <c r="AW186" s="13" t="s">
        <v>36</v>
      </c>
      <c r="AX186" s="13" t="s">
        <v>87</v>
      </c>
      <c r="AY186" s="273" t="s">
        <v>235</v>
      </c>
    </row>
    <row r="187" s="2" customFormat="1" ht="16.5" customHeight="1">
      <c r="A187" s="38"/>
      <c r="B187" s="39"/>
      <c r="C187" s="237" t="s">
        <v>258</v>
      </c>
      <c r="D187" s="237" t="s">
        <v>236</v>
      </c>
      <c r="E187" s="238" t="s">
        <v>1254</v>
      </c>
      <c r="F187" s="239" t="s">
        <v>1255</v>
      </c>
      <c r="G187" s="240" t="s">
        <v>265</v>
      </c>
      <c r="H187" s="241">
        <v>4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0.055750000000000001</v>
      </c>
      <c r="R187" s="247">
        <f>Q187*H187</f>
        <v>0.223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295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1771</v>
      </c>
      <c r="G188" s="252"/>
      <c r="H188" s="256">
        <v>4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3" customFormat="1">
      <c r="A189" s="13"/>
      <c r="B189" s="263"/>
      <c r="C189" s="264"/>
      <c r="D189" s="253" t="s">
        <v>241</v>
      </c>
      <c r="E189" s="265" t="s">
        <v>1</v>
      </c>
      <c r="F189" s="266" t="s">
        <v>243</v>
      </c>
      <c r="G189" s="264"/>
      <c r="H189" s="267">
        <v>4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3" t="s">
        <v>241</v>
      </c>
      <c r="AU189" s="273" t="s">
        <v>87</v>
      </c>
      <c r="AV189" s="13" t="s">
        <v>240</v>
      </c>
      <c r="AW189" s="13" t="s">
        <v>36</v>
      </c>
      <c r="AX189" s="13" t="s">
        <v>87</v>
      </c>
      <c r="AY189" s="273" t="s">
        <v>235</v>
      </c>
    </row>
    <row r="190" s="2" customFormat="1" ht="16.5" customHeight="1">
      <c r="A190" s="38"/>
      <c r="B190" s="39"/>
      <c r="C190" s="237" t="s">
        <v>297</v>
      </c>
      <c r="D190" s="237" t="s">
        <v>236</v>
      </c>
      <c r="E190" s="238" t="s">
        <v>298</v>
      </c>
      <c r="F190" s="239" t="s">
        <v>299</v>
      </c>
      <c r="G190" s="240" t="s">
        <v>265</v>
      </c>
      <c r="H190" s="241">
        <v>9.9000000000000004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0.01201</v>
      </c>
      <c r="R190" s="247">
        <f>Q190*H190</f>
        <v>0.11889900000000001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300</v>
      </c>
    </row>
    <row r="191" s="2" customFormat="1">
      <c r="A191" s="38"/>
      <c r="B191" s="39"/>
      <c r="C191" s="40"/>
      <c r="D191" s="253" t="s">
        <v>248</v>
      </c>
      <c r="E191" s="40"/>
      <c r="F191" s="274" t="s">
        <v>1257</v>
      </c>
      <c r="G191" s="40"/>
      <c r="H191" s="40"/>
      <c r="I191" s="155"/>
      <c r="J191" s="40"/>
      <c r="K191" s="40"/>
      <c r="L191" s="44"/>
      <c r="M191" s="275"/>
      <c r="N191" s="27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248</v>
      </c>
      <c r="AU191" s="17" t="s">
        <v>87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1772</v>
      </c>
      <c r="G192" s="252"/>
      <c r="H192" s="256">
        <v>9.9000000000000004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3" customFormat="1">
      <c r="A193" s="13"/>
      <c r="B193" s="263"/>
      <c r="C193" s="264"/>
      <c r="D193" s="253" t="s">
        <v>241</v>
      </c>
      <c r="E193" s="265" t="s">
        <v>1</v>
      </c>
      <c r="F193" s="266" t="s">
        <v>243</v>
      </c>
      <c r="G193" s="264"/>
      <c r="H193" s="267">
        <v>9.9000000000000004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3" t="s">
        <v>241</v>
      </c>
      <c r="AU193" s="273" t="s">
        <v>87</v>
      </c>
      <c r="AV193" s="13" t="s">
        <v>240</v>
      </c>
      <c r="AW193" s="13" t="s">
        <v>36</v>
      </c>
      <c r="AX193" s="13" t="s">
        <v>87</v>
      </c>
      <c r="AY193" s="273" t="s">
        <v>235</v>
      </c>
    </row>
    <row r="194" s="2" customFormat="1" ht="16.5" customHeight="1">
      <c r="A194" s="38"/>
      <c r="B194" s="39"/>
      <c r="C194" s="237" t="s">
        <v>266</v>
      </c>
      <c r="D194" s="237" t="s">
        <v>236</v>
      </c>
      <c r="E194" s="238" t="s">
        <v>1259</v>
      </c>
      <c r="F194" s="239" t="s">
        <v>1260</v>
      </c>
      <c r="G194" s="240" t="s">
        <v>265</v>
      </c>
      <c r="H194" s="241">
        <v>29.785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0.05987</v>
      </c>
      <c r="R194" s="247">
        <f>Q194*H194</f>
        <v>1.7832279499999999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305</v>
      </c>
    </row>
    <row r="195" s="2" customFormat="1">
      <c r="A195" s="38"/>
      <c r="B195" s="39"/>
      <c r="C195" s="40"/>
      <c r="D195" s="253" t="s">
        <v>248</v>
      </c>
      <c r="E195" s="40"/>
      <c r="F195" s="274" t="s">
        <v>1773</v>
      </c>
      <c r="G195" s="40"/>
      <c r="H195" s="40"/>
      <c r="I195" s="155"/>
      <c r="J195" s="40"/>
      <c r="K195" s="40"/>
      <c r="L195" s="44"/>
      <c r="M195" s="275"/>
      <c r="N195" s="27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248</v>
      </c>
      <c r="AU195" s="17" t="s">
        <v>87</v>
      </c>
    </row>
    <row r="196" s="12" customFormat="1">
      <c r="A196" s="12"/>
      <c r="B196" s="251"/>
      <c r="C196" s="252"/>
      <c r="D196" s="253" t="s">
        <v>241</v>
      </c>
      <c r="E196" s="254" t="s">
        <v>1</v>
      </c>
      <c r="F196" s="255" t="s">
        <v>1774</v>
      </c>
      <c r="G196" s="252"/>
      <c r="H196" s="256">
        <v>29.785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62" t="s">
        <v>241</v>
      </c>
      <c r="AU196" s="262" t="s">
        <v>87</v>
      </c>
      <c r="AV196" s="12" t="s">
        <v>89</v>
      </c>
      <c r="AW196" s="12" t="s">
        <v>36</v>
      </c>
      <c r="AX196" s="12" t="s">
        <v>80</v>
      </c>
      <c r="AY196" s="262" t="s">
        <v>235</v>
      </c>
    </row>
    <row r="197" s="13" customFormat="1">
      <c r="A197" s="13"/>
      <c r="B197" s="263"/>
      <c r="C197" s="264"/>
      <c r="D197" s="253" t="s">
        <v>241</v>
      </c>
      <c r="E197" s="265" t="s">
        <v>1</v>
      </c>
      <c r="F197" s="266" t="s">
        <v>243</v>
      </c>
      <c r="G197" s="264"/>
      <c r="H197" s="267">
        <v>29.785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3" t="s">
        <v>241</v>
      </c>
      <c r="AU197" s="273" t="s">
        <v>87</v>
      </c>
      <c r="AV197" s="13" t="s">
        <v>240</v>
      </c>
      <c r="AW197" s="13" t="s">
        <v>36</v>
      </c>
      <c r="AX197" s="13" t="s">
        <v>87</v>
      </c>
      <c r="AY197" s="273" t="s">
        <v>235</v>
      </c>
    </row>
    <row r="198" s="2" customFormat="1" ht="16.5" customHeight="1">
      <c r="A198" s="38"/>
      <c r="B198" s="39"/>
      <c r="C198" s="237" t="s">
        <v>306</v>
      </c>
      <c r="D198" s="237" t="s">
        <v>236</v>
      </c>
      <c r="E198" s="238" t="s">
        <v>303</v>
      </c>
      <c r="F198" s="239" t="s">
        <v>304</v>
      </c>
      <c r="G198" s="240" t="s">
        <v>239</v>
      </c>
      <c r="H198" s="241">
        <v>19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0.0056899999999999997</v>
      </c>
      <c r="R198" s="247">
        <f>Q198*H198</f>
        <v>0.10811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240</v>
      </c>
      <c r="AT198" s="249" t="s">
        <v>236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309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1775</v>
      </c>
      <c r="G199" s="252"/>
      <c r="H199" s="256">
        <v>19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87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3" customFormat="1">
      <c r="A200" s="13"/>
      <c r="B200" s="263"/>
      <c r="C200" s="264"/>
      <c r="D200" s="253" t="s">
        <v>241</v>
      </c>
      <c r="E200" s="265" t="s">
        <v>1</v>
      </c>
      <c r="F200" s="266" t="s">
        <v>243</v>
      </c>
      <c r="G200" s="264"/>
      <c r="H200" s="267">
        <v>19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3" t="s">
        <v>241</v>
      </c>
      <c r="AU200" s="273" t="s">
        <v>87</v>
      </c>
      <c r="AV200" s="13" t="s">
        <v>240</v>
      </c>
      <c r="AW200" s="13" t="s">
        <v>36</v>
      </c>
      <c r="AX200" s="13" t="s">
        <v>87</v>
      </c>
      <c r="AY200" s="273" t="s">
        <v>235</v>
      </c>
    </row>
    <row r="201" s="2" customFormat="1" ht="21.75" customHeight="1">
      <c r="A201" s="38"/>
      <c r="B201" s="39"/>
      <c r="C201" s="237" t="s">
        <v>272</v>
      </c>
      <c r="D201" s="237" t="s">
        <v>236</v>
      </c>
      <c r="E201" s="238" t="s">
        <v>307</v>
      </c>
      <c r="F201" s="239" t="s">
        <v>308</v>
      </c>
      <c r="G201" s="240" t="s">
        <v>239</v>
      </c>
      <c r="H201" s="241">
        <v>46</v>
      </c>
      <c r="I201" s="242"/>
      <c r="J201" s="243">
        <f>ROUND(I201*H201,2)</f>
        <v>0</v>
      </c>
      <c r="K201" s="244"/>
      <c r="L201" s="44"/>
      <c r="M201" s="245" t="s">
        <v>1</v>
      </c>
      <c r="N201" s="246" t="s">
        <v>45</v>
      </c>
      <c r="O201" s="91"/>
      <c r="P201" s="247">
        <f>O201*H201</f>
        <v>0</v>
      </c>
      <c r="Q201" s="247">
        <v>0.00332</v>
      </c>
      <c r="R201" s="247">
        <f>Q201*H201</f>
        <v>0.15272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240</v>
      </c>
      <c r="AT201" s="249" t="s">
        <v>236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314</v>
      </c>
    </row>
    <row r="202" s="12" customFormat="1">
      <c r="A202" s="12"/>
      <c r="B202" s="251"/>
      <c r="C202" s="252"/>
      <c r="D202" s="253" t="s">
        <v>241</v>
      </c>
      <c r="E202" s="254" t="s">
        <v>1</v>
      </c>
      <c r="F202" s="255" t="s">
        <v>1776</v>
      </c>
      <c r="G202" s="252"/>
      <c r="H202" s="256">
        <v>26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62" t="s">
        <v>241</v>
      </c>
      <c r="AU202" s="262" t="s">
        <v>87</v>
      </c>
      <c r="AV202" s="12" t="s">
        <v>89</v>
      </c>
      <c r="AW202" s="12" t="s">
        <v>36</v>
      </c>
      <c r="AX202" s="12" t="s">
        <v>80</v>
      </c>
      <c r="AY202" s="262" t="s">
        <v>235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1777</v>
      </c>
      <c r="G203" s="252"/>
      <c r="H203" s="256">
        <v>20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3" customFormat="1">
      <c r="A204" s="13"/>
      <c r="B204" s="263"/>
      <c r="C204" s="264"/>
      <c r="D204" s="253" t="s">
        <v>241</v>
      </c>
      <c r="E204" s="265" t="s">
        <v>1</v>
      </c>
      <c r="F204" s="266" t="s">
        <v>243</v>
      </c>
      <c r="G204" s="264"/>
      <c r="H204" s="267">
        <v>46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3" t="s">
        <v>241</v>
      </c>
      <c r="AU204" s="273" t="s">
        <v>87</v>
      </c>
      <c r="AV204" s="13" t="s">
        <v>240</v>
      </c>
      <c r="AW204" s="13" t="s">
        <v>36</v>
      </c>
      <c r="AX204" s="13" t="s">
        <v>87</v>
      </c>
      <c r="AY204" s="273" t="s">
        <v>235</v>
      </c>
    </row>
    <row r="205" s="2" customFormat="1" ht="16.5" customHeight="1">
      <c r="A205" s="38"/>
      <c r="B205" s="39"/>
      <c r="C205" s="237" t="s">
        <v>8</v>
      </c>
      <c r="D205" s="237" t="s">
        <v>236</v>
      </c>
      <c r="E205" s="238" t="s">
        <v>1778</v>
      </c>
      <c r="F205" s="239" t="s">
        <v>1779</v>
      </c>
      <c r="G205" s="240" t="s">
        <v>265</v>
      </c>
      <c r="H205" s="241">
        <v>5.9539999999999997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0.11765000000000001</v>
      </c>
      <c r="R205" s="247">
        <f>Q205*H205</f>
        <v>0.70048809999999995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321</v>
      </c>
    </row>
    <row r="206" s="2" customFormat="1">
      <c r="A206" s="38"/>
      <c r="B206" s="39"/>
      <c r="C206" s="40"/>
      <c r="D206" s="253" t="s">
        <v>248</v>
      </c>
      <c r="E206" s="40"/>
      <c r="F206" s="274" t="s">
        <v>1780</v>
      </c>
      <c r="G206" s="40"/>
      <c r="H206" s="40"/>
      <c r="I206" s="155"/>
      <c r="J206" s="40"/>
      <c r="K206" s="40"/>
      <c r="L206" s="44"/>
      <c r="M206" s="275"/>
      <c r="N206" s="27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248</v>
      </c>
      <c r="AU206" s="17" t="s">
        <v>87</v>
      </c>
    </row>
    <row r="207" s="12" customFormat="1">
      <c r="A207" s="12"/>
      <c r="B207" s="251"/>
      <c r="C207" s="252"/>
      <c r="D207" s="253" t="s">
        <v>241</v>
      </c>
      <c r="E207" s="254" t="s">
        <v>1</v>
      </c>
      <c r="F207" s="255" t="s">
        <v>1781</v>
      </c>
      <c r="G207" s="252"/>
      <c r="H207" s="256">
        <v>5.9539999999999997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62" t="s">
        <v>241</v>
      </c>
      <c r="AU207" s="262" t="s">
        <v>87</v>
      </c>
      <c r="AV207" s="12" t="s">
        <v>89</v>
      </c>
      <c r="AW207" s="12" t="s">
        <v>36</v>
      </c>
      <c r="AX207" s="12" t="s">
        <v>80</v>
      </c>
      <c r="AY207" s="262" t="s">
        <v>235</v>
      </c>
    </row>
    <row r="208" s="13" customFormat="1">
      <c r="A208" s="13"/>
      <c r="B208" s="263"/>
      <c r="C208" s="264"/>
      <c r="D208" s="253" t="s">
        <v>241</v>
      </c>
      <c r="E208" s="265" t="s">
        <v>1</v>
      </c>
      <c r="F208" s="266" t="s">
        <v>243</v>
      </c>
      <c r="G208" s="264"/>
      <c r="H208" s="267">
        <v>5.9539999999999997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3" t="s">
        <v>241</v>
      </c>
      <c r="AU208" s="273" t="s">
        <v>87</v>
      </c>
      <c r="AV208" s="13" t="s">
        <v>240</v>
      </c>
      <c r="AW208" s="13" t="s">
        <v>36</v>
      </c>
      <c r="AX208" s="13" t="s">
        <v>87</v>
      </c>
      <c r="AY208" s="273" t="s">
        <v>235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317</v>
      </c>
      <c r="F209" s="226" t="s">
        <v>318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SUM(P210:P230)</f>
        <v>0</v>
      </c>
      <c r="Q209" s="231"/>
      <c r="R209" s="232">
        <f>SUM(R210:R230)</f>
        <v>7.46253849</v>
      </c>
      <c r="S209" s="231"/>
      <c r="T209" s="233">
        <f>SUM(T210:T230)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SUM(BK210:BK230)</f>
        <v>0</v>
      </c>
    </row>
    <row r="210" s="2" customFormat="1" ht="16.5" customHeight="1">
      <c r="A210" s="38"/>
      <c r="B210" s="39"/>
      <c r="C210" s="237" t="s">
        <v>280</v>
      </c>
      <c r="D210" s="237" t="s">
        <v>236</v>
      </c>
      <c r="E210" s="238" t="s">
        <v>319</v>
      </c>
      <c r="F210" s="239" t="s">
        <v>320</v>
      </c>
      <c r="G210" s="240" t="s">
        <v>265</v>
      </c>
      <c r="H210" s="241">
        <v>361.79000000000002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0.01243</v>
      </c>
      <c r="R210" s="247">
        <f>Q210*H210</f>
        <v>4.4970497000000007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260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1782</v>
      </c>
      <c r="G211" s="252"/>
      <c r="H211" s="256">
        <v>197.5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87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1783</v>
      </c>
      <c r="G212" s="252"/>
      <c r="H212" s="256">
        <v>84.260000000000005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1784</v>
      </c>
      <c r="G213" s="252"/>
      <c r="H213" s="256">
        <v>40.329999999999998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87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1785</v>
      </c>
      <c r="G214" s="252"/>
      <c r="H214" s="256">
        <v>39.700000000000003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87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3" customFormat="1">
      <c r="A215" s="13"/>
      <c r="B215" s="263"/>
      <c r="C215" s="264"/>
      <c r="D215" s="253" t="s">
        <v>241</v>
      </c>
      <c r="E215" s="265" t="s">
        <v>1</v>
      </c>
      <c r="F215" s="266" t="s">
        <v>243</v>
      </c>
      <c r="G215" s="264"/>
      <c r="H215" s="267">
        <v>361.78999999999996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3" t="s">
        <v>241</v>
      </c>
      <c r="AU215" s="273" t="s">
        <v>87</v>
      </c>
      <c r="AV215" s="13" t="s">
        <v>240</v>
      </c>
      <c r="AW215" s="13" t="s">
        <v>36</v>
      </c>
      <c r="AX215" s="13" t="s">
        <v>87</v>
      </c>
      <c r="AY215" s="273" t="s">
        <v>235</v>
      </c>
    </row>
    <row r="216" s="2" customFormat="1" ht="16.5" customHeight="1">
      <c r="A216" s="38"/>
      <c r="B216" s="39"/>
      <c r="C216" s="237" t="s">
        <v>334</v>
      </c>
      <c r="D216" s="237" t="s">
        <v>236</v>
      </c>
      <c r="E216" s="238" t="s">
        <v>326</v>
      </c>
      <c r="F216" s="239" t="s">
        <v>327</v>
      </c>
      <c r="G216" s="240" t="s">
        <v>265</v>
      </c>
      <c r="H216" s="241">
        <v>60.890000000000001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0.01253</v>
      </c>
      <c r="R216" s="247">
        <f>Q216*H216</f>
        <v>0.76295170000000001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337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1786</v>
      </c>
      <c r="G217" s="252"/>
      <c r="H217" s="256">
        <v>58.270000000000003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87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1787</v>
      </c>
      <c r="G218" s="252"/>
      <c r="H218" s="256">
        <v>2.6200000000000001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3" customFormat="1">
      <c r="A219" s="13"/>
      <c r="B219" s="263"/>
      <c r="C219" s="264"/>
      <c r="D219" s="253" t="s">
        <v>241</v>
      </c>
      <c r="E219" s="265" t="s">
        <v>1</v>
      </c>
      <c r="F219" s="266" t="s">
        <v>243</v>
      </c>
      <c r="G219" s="264"/>
      <c r="H219" s="267">
        <v>60.890000000000001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3" t="s">
        <v>241</v>
      </c>
      <c r="AU219" s="273" t="s">
        <v>87</v>
      </c>
      <c r="AV219" s="13" t="s">
        <v>240</v>
      </c>
      <c r="AW219" s="13" t="s">
        <v>36</v>
      </c>
      <c r="AX219" s="13" t="s">
        <v>87</v>
      </c>
      <c r="AY219" s="273" t="s">
        <v>235</v>
      </c>
    </row>
    <row r="220" s="2" customFormat="1" ht="16.5" customHeight="1">
      <c r="A220" s="38"/>
      <c r="B220" s="39"/>
      <c r="C220" s="237" t="s">
        <v>284</v>
      </c>
      <c r="D220" s="237" t="s">
        <v>236</v>
      </c>
      <c r="E220" s="238" t="s">
        <v>1289</v>
      </c>
      <c r="F220" s="239" t="s">
        <v>1290</v>
      </c>
      <c r="G220" s="240" t="s">
        <v>239</v>
      </c>
      <c r="H220" s="241">
        <v>10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0.062010000000000003</v>
      </c>
      <c r="R220" s="247">
        <f>Q220*H220</f>
        <v>0.62009999999999998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342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1788</v>
      </c>
      <c r="G221" s="252"/>
      <c r="H221" s="256">
        <v>10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3" customFormat="1">
      <c r="A222" s="13"/>
      <c r="B222" s="263"/>
      <c r="C222" s="264"/>
      <c r="D222" s="253" t="s">
        <v>241</v>
      </c>
      <c r="E222" s="265" t="s">
        <v>1</v>
      </c>
      <c r="F222" s="266" t="s">
        <v>243</v>
      </c>
      <c r="G222" s="264"/>
      <c r="H222" s="267">
        <v>10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3" t="s">
        <v>241</v>
      </c>
      <c r="AU222" s="273" t="s">
        <v>87</v>
      </c>
      <c r="AV222" s="13" t="s">
        <v>240</v>
      </c>
      <c r="AW222" s="13" t="s">
        <v>36</v>
      </c>
      <c r="AX222" s="13" t="s">
        <v>87</v>
      </c>
      <c r="AY222" s="273" t="s">
        <v>235</v>
      </c>
    </row>
    <row r="223" s="2" customFormat="1" ht="16.5" customHeight="1">
      <c r="A223" s="38"/>
      <c r="B223" s="39"/>
      <c r="C223" s="237" t="s">
        <v>352</v>
      </c>
      <c r="D223" s="237" t="s">
        <v>236</v>
      </c>
      <c r="E223" s="238" t="s">
        <v>1292</v>
      </c>
      <c r="F223" s="239" t="s">
        <v>1293</v>
      </c>
      <c r="G223" s="240" t="s">
        <v>246</v>
      </c>
      <c r="H223" s="241">
        <v>1.065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1.09663</v>
      </c>
      <c r="R223" s="247">
        <f>Q223*H223</f>
        <v>1.16791095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355</v>
      </c>
    </row>
    <row r="224" s="2" customFormat="1">
      <c r="A224" s="38"/>
      <c r="B224" s="39"/>
      <c r="C224" s="40"/>
      <c r="D224" s="253" t="s">
        <v>248</v>
      </c>
      <c r="E224" s="40"/>
      <c r="F224" s="274" t="s">
        <v>1294</v>
      </c>
      <c r="G224" s="40"/>
      <c r="H224" s="40"/>
      <c r="I224" s="155"/>
      <c r="J224" s="40"/>
      <c r="K224" s="40"/>
      <c r="L224" s="44"/>
      <c r="M224" s="275"/>
      <c r="N224" s="27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248</v>
      </c>
      <c r="AU224" s="17" t="s">
        <v>87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1789</v>
      </c>
      <c r="G225" s="252"/>
      <c r="H225" s="256">
        <v>1.065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3" customFormat="1">
      <c r="A226" s="13"/>
      <c r="B226" s="263"/>
      <c r="C226" s="264"/>
      <c r="D226" s="253" t="s">
        <v>241</v>
      </c>
      <c r="E226" s="265" t="s">
        <v>1</v>
      </c>
      <c r="F226" s="266" t="s">
        <v>243</v>
      </c>
      <c r="G226" s="264"/>
      <c r="H226" s="267">
        <v>1.065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3" t="s">
        <v>241</v>
      </c>
      <c r="AU226" s="273" t="s">
        <v>87</v>
      </c>
      <c r="AV226" s="13" t="s">
        <v>240</v>
      </c>
      <c r="AW226" s="13" t="s">
        <v>36</v>
      </c>
      <c r="AX226" s="13" t="s">
        <v>87</v>
      </c>
      <c r="AY226" s="273" t="s">
        <v>235</v>
      </c>
    </row>
    <row r="227" s="2" customFormat="1" ht="16.5" customHeight="1">
      <c r="A227" s="38"/>
      <c r="B227" s="39"/>
      <c r="C227" s="237" t="s">
        <v>289</v>
      </c>
      <c r="D227" s="237" t="s">
        <v>236</v>
      </c>
      <c r="E227" s="238" t="s">
        <v>1296</v>
      </c>
      <c r="F227" s="239" t="s">
        <v>1293</v>
      </c>
      <c r="G227" s="240" t="s">
        <v>246</v>
      </c>
      <c r="H227" s="241">
        <v>0.378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1.09663</v>
      </c>
      <c r="R227" s="247">
        <f>Q227*H227</f>
        <v>0.41452613999999999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386</v>
      </c>
    </row>
    <row r="228" s="2" customFormat="1">
      <c r="A228" s="38"/>
      <c r="B228" s="39"/>
      <c r="C228" s="40"/>
      <c r="D228" s="253" t="s">
        <v>248</v>
      </c>
      <c r="E228" s="40"/>
      <c r="F228" s="274" t="s">
        <v>1297</v>
      </c>
      <c r="G228" s="40"/>
      <c r="H228" s="40"/>
      <c r="I228" s="155"/>
      <c r="J228" s="40"/>
      <c r="K228" s="40"/>
      <c r="L228" s="44"/>
      <c r="M228" s="275"/>
      <c r="N228" s="27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248</v>
      </c>
      <c r="AU228" s="17" t="s">
        <v>87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1790</v>
      </c>
      <c r="G229" s="252"/>
      <c r="H229" s="256">
        <v>0.378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3" customFormat="1">
      <c r="A230" s="13"/>
      <c r="B230" s="263"/>
      <c r="C230" s="264"/>
      <c r="D230" s="253" t="s">
        <v>241</v>
      </c>
      <c r="E230" s="265" t="s">
        <v>1</v>
      </c>
      <c r="F230" s="266" t="s">
        <v>243</v>
      </c>
      <c r="G230" s="264"/>
      <c r="H230" s="267">
        <v>0.378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3" t="s">
        <v>241</v>
      </c>
      <c r="AU230" s="273" t="s">
        <v>87</v>
      </c>
      <c r="AV230" s="13" t="s">
        <v>240</v>
      </c>
      <c r="AW230" s="13" t="s">
        <v>36</v>
      </c>
      <c r="AX230" s="13" t="s">
        <v>87</v>
      </c>
      <c r="AY230" s="273" t="s">
        <v>235</v>
      </c>
    </row>
    <row r="231" s="11" customFormat="1" ht="25.92" customHeight="1">
      <c r="A231" s="11"/>
      <c r="B231" s="223"/>
      <c r="C231" s="224"/>
      <c r="D231" s="225" t="s">
        <v>79</v>
      </c>
      <c r="E231" s="226" t="s">
        <v>332</v>
      </c>
      <c r="F231" s="226" t="s">
        <v>333</v>
      </c>
      <c r="G231" s="224"/>
      <c r="H231" s="224"/>
      <c r="I231" s="227"/>
      <c r="J231" s="228">
        <f>BK231</f>
        <v>0</v>
      </c>
      <c r="K231" s="224"/>
      <c r="L231" s="229"/>
      <c r="M231" s="230"/>
      <c r="N231" s="231"/>
      <c r="O231" s="231"/>
      <c r="P231" s="232">
        <f>SUM(P232:P292)</f>
        <v>0</v>
      </c>
      <c r="Q231" s="231"/>
      <c r="R231" s="232">
        <f>SUM(R232:R292)</f>
        <v>86.990320109999999</v>
      </c>
      <c r="S231" s="231"/>
      <c r="T231" s="233">
        <f>SUM(T232:T292)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34" t="s">
        <v>87</v>
      </c>
      <c r="AT231" s="235" t="s">
        <v>79</v>
      </c>
      <c r="AU231" s="235" t="s">
        <v>80</v>
      </c>
      <c r="AY231" s="234" t="s">
        <v>235</v>
      </c>
      <c r="BK231" s="236">
        <f>SUM(BK232:BK292)</f>
        <v>0</v>
      </c>
    </row>
    <row r="232" s="2" customFormat="1" ht="16.5" customHeight="1">
      <c r="A232" s="38"/>
      <c r="B232" s="39"/>
      <c r="C232" s="237" t="s">
        <v>7</v>
      </c>
      <c r="D232" s="237" t="s">
        <v>236</v>
      </c>
      <c r="E232" s="238" t="s">
        <v>335</v>
      </c>
      <c r="F232" s="239" t="s">
        <v>336</v>
      </c>
      <c r="G232" s="240" t="s">
        <v>265</v>
      </c>
      <c r="H232" s="241">
        <v>42.299999999999997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0.10712000000000001</v>
      </c>
      <c r="R232" s="247">
        <f>Q232*H232</f>
        <v>4.5311760000000003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87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392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1791</v>
      </c>
      <c r="G233" s="252"/>
      <c r="H233" s="256">
        <v>42.299999999999997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3" customFormat="1">
      <c r="A234" s="13"/>
      <c r="B234" s="263"/>
      <c r="C234" s="264"/>
      <c r="D234" s="253" t="s">
        <v>241</v>
      </c>
      <c r="E234" s="265" t="s">
        <v>1</v>
      </c>
      <c r="F234" s="266" t="s">
        <v>243</v>
      </c>
      <c r="G234" s="264"/>
      <c r="H234" s="267">
        <v>42.299999999999997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3" t="s">
        <v>241</v>
      </c>
      <c r="AU234" s="273" t="s">
        <v>87</v>
      </c>
      <c r="AV234" s="13" t="s">
        <v>240</v>
      </c>
      <c r="AW234" s="13" t="s">
        <v>36</v>
      </c>
      <c r="AX234" s="13" t="s">
        <v>87</v>
      </c>
      <c r="AY234" s="273" t="s">
        <v>235</v>
      </c>
    </row>
    <row r="235" s="2" customFormat="1" ht="16.5" customHeight="1">
      <c r="A235" s="38"/>
      <c r="B235" s="39"/>
      <c r="C235" s="237" t="s">
        <v>295</v>
      </c>
      <c r="D235" s="237" t="s">
        <v>236</v>
      </c>
      <c r="E235" s="238" t="s">
        <v>340</v>
      </c>
      <c r="F235" s="239" t="s">
        <v>341</v>
      </c>
      <c r="G235" s="240" t="s">
        <v>265</v>
      </c>
      <c r="H235" s="241">
        <v>453.78899999999999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0.015740000000000001</v>
      </c>
      <c r="R235" s="247">
        <f>Q235*H235</f>
        <v>7.1426388599999999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87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396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1792</v>
      </c>
      <c r="G236" s="252"/>
      <c r="H236" s="256">
        <v>309.493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1793</v>
      </c>
      <c r="G237" s="252"/>
      <c r="H237" s="256">
        <v>-6.6980000000000004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1794</v>
      </c>
      <c r="G238" s="252"/>
      <c r="H238" s="256">
        <v>27.024000000000001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1795</v>
      </c>
      <c r="G239" s="252"/>
      <c r="H239" s="256">
        <v>123.97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3" customFormat="1">
      <c r="A240" s="13"/>
      <c r="B240" s="263"/>
      <c r="C240" s="264"/>
      <c r="D240" s="253" t="s">
        <v>241</v>
      </c>
      <c r="E240" s="265" t="s">
        <v>1</v>
      </c>
      <c r="F240" s="266" t="s">
        <v>243</v>
      </c>
      <c r="G240" s="264"/>
      <c r="H240" s="267">
        <v>453.78899999999999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3" t="s">
        <v>241</v>
      </c>
      <c r="AU240" s="273" t="s">
        <v>87</v>
      </c>
      <c r="AV240" s="13" t="s">
        <v>240</v>
      </c>
      <c r="AW240" s="13" t="s">
        <v>36</v>
      </c>
      <c r="AX240" s="13" t="s">
        <v>87</v>
      </c>
      <c r="AY240" s="273" t="s">
        <v>235</v>
      </c>
    </row>
    <row r="241" s="2" customFormat="1" ht="16.5" customHeight="1">
      <c r="A241" s="38"/>
      <c r="B241" s="39"/>
      <c r="C241" s="237" t="s">
        <v>399</v>
      </c>
      <c r="D241" s="237" t="s">
        <v>236</v>
      </c>
      <c r="E241" s="238" t="s">
        <v>353</v>
      </c>
      <c r="F241" s="239" t="s">
        <v>354</v>
      </c>
      <c r="G241" s="240" t="s">
        <v>265</v>
      </c>
      <c r="H241" s="241">
        <v>948.83100000000002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0.047660000000000001</v>
      </c>
      <c r="R241" s="247">
        <f>Q241*H241</f>
        <v>45.221285460000004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87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402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1796</v>
      </c>
      <c r="G242" s="252"/>
      <c r="H242" s="256">
        <v>31.013000000000002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1797</v>
      </c>
      <c r="G243" s="252"/>
      <c r="H243" s="256">
        <v>3.2999999999999998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1798</v>
      </c>
      <c r="G244" s="252"/>
      <c r="H244" s="256">
        <v>31.640000000000001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1799</v>
      </c>
      <c r="G245" s="252"/>
      <c r="H245" s="256">
        <v>30.782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1800</v>
      </c>
      <c r="G246" s="252"/>
      <c r="H246" s="256">
        <v>3.2999999999999998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1801</v>
      </c>
      <c r="G247" s="252"/>
      <c r="H247" s="256">
        <v>32.366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1802</v>
      </c>
      <c r="G248" s="252"/>
      <c r="H248" s="256">
        <v>39.856999999999999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1803</v>
      </c>
      <c r="G249" s="252"/>
      <c r="H249" s="256">
        <v>42.646999999999998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1804</v>
      </c>
      <c r="G250" s="252"/>
      <c r="H250" s="256">
        <v>37.142000000000003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1805</v>
      </c>
      <c r="G251" s="252"/>
      <c r="H251" s="256">
        <v>41.107999999999997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1806</v>
      </c>
      <c r="G252" s="252"/>
      <c r="H252" s="256">
        <v>15.853999999999999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1807</v>
      </c>
      <c r="G253" s="252"/>
      <c r="H253" s="256">
        <v>26.771999999999998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1808</v>
      </c>
      <c r="G254" s="252"/>
      <c r="H254" s="256">
        <v>8.3160000000000007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1809</v>
      </c>
      <c r="G255" s="252"/>
      <c r="H255" s="256">
        <v>40.121000000000002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1810</v>
      </c>
      <c r="G256" s="252"/>
      <c r="H256" s="256">
        <v>31.969999999999999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1811</v>
      </c>
      <c r="G257" s="252"/>
      <c r="H257" s="256">
        <v>32.432000000000002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1812</v>
      </c>
      <c r="G258" s="252"/>
      <c r="H258" s="256">
        <v>30.568000000000001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1813</v>
      </c>
      <c r="G259" s="252"/>
      <c r="H259" s="256">
        <v>30.847999999999999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1814</v>
      </c>
      <c r="G260" s="252"/>
      <c r="H260" s="256">
        <v>3.2999999999999998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1815</v>
      </c>
      <c r="G261" s="252"/>
      <c r="H261" s="256">
        <v>41.634999999999998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1816</v>
      </c>
      <c r="G262" s="252"/>
      <c r="H262" s="256">
        <v>5.2800000000000002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1817</v>
      </c>
      <c r="G263" s="252"/>
      <c r="H263" s="256">
        <v>66.448999999999998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1818</v>
      </c>
      <c r="G264" s="252"/>
      <c r="H264" s="256">
        <v>25.353000000000002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1819</v>
      </c>
      <c r="G265" s="252"/>
      <c r="H265" s="256">
        <v>34.064999999999998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1820</v>
      </c>
      <c r="G266" s="252"/>
      <c r="H266" s="256">
        <v>45.042000000000002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1821</v>
      </c>
      <c r="G267" s="252"/>
      <c r="H267" s="256">
        <v>42.460999999999999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1822</v>
      </c>
      <c r="G268" s="252"/>
      <c r="H268" s="256">
        <v>34.475000000000001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1823</v>
      </c>
      <c r="G269" s="252"/>
      <c r="H269" s="256">
        <v>17.768999999999998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1824</v>
      </c>
      <c r="G270" s="252"/>
      <c r="H270" s="256">
        <v>24.297000000000001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1825</v>
      </c>
      <c r="G271" s="252"/>
      <c r="H271" s="256">
        <v>39.484000000000002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1826</v>
      </c>
      <c r="G272" s="252"/>
      <c r="H272" s="256">
        <v>17.974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1827</v>
      </c>
      <c r="G273" s="252"/>
      <c r="H273" s="256">
        <v>20.706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1828</v>
      </c>
      <c r="G274" s="252"/>
      <c r="H274" s="256">
        <v>3.5939999999999999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1829</v>
      </c>
      <c r="G275" s="252"/>
      <c r="H275" s="256">
        <v>5.8410000000000002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1830</v>
      </c>
      <c r="G276" s="252"/>
      <c r="H276" s="256">
        <v>11.07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3" customFormat="1">
      <c r="A277" s="13"/>
      <c r="B277" s="263"/>
      <c r="C277" s="264"/>
      <c r="D277" s="253" t="s">
        <v>241</v>
      </c>
      <c r="E277" s="265" t="s">
        <v>1</v>
      </c>
      <c r="F277" s="266" t="s">
        <v>243</v>
      </c>
      <c r="G277" s="264"/>
      <c r="H277" s="267">
        <v>948.83100000000002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3" t="s">
        <v>241</v>
      </c>
      <c r="AU277" s="273" t="s">
        <v>87</v>
      </c>
      <c r="AV277" s="13" t="s">
        <v>240</v>
      </c>
      <c r="AW277" s="13" t="s">
        <v>36</v>
      </c>
      <c r="AX277" s="13" t="s">
        <v>87</v>
      </c>
      <c r="AY277" s="273" t="s">
        <v>235</v>
      </c>
    </row>
    <row r="278" s="2" customFormat="1" ht="16.5" customHeight="1">
      <c r="A278" s="38"/>
      <c r="B278" s="39"/>
      <c r="C278" s="237" t="s">
        <v>300</v>
      </c>
      <c r="D278" s="237" t="s">
        <v>236</v>
      </c>
      <c r="E278" s="238" t="s">
        <v>384</v>
      </c>
      <c r="F278" s="239" t="s">
        <v>385</v>
      </c>
      <c r="G278" s="240" t="s">
        <v>265</v>
      </c>
      <c r="H278" s="241">
        <v>208.30000000000001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0.0060899999999999999</v>
      </c>
      <c r="R278" s="247">
        <f>Q278*H278</f>
        <v>1.2685470000000001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87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408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1831</v>
      </c>
      <c r="G279" s="252"/>
      <c r="H279" s="256">
        <v>162.792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87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1832</v>
      </c>
      <c r="G280" s="252"/>
      <c r="H280" s="256">
        <v>8.5079999999999991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1833</v>
      </c>
      <c r="G281" s="252"/>
      <c r="H281" s="256">
        <v>37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3" customFormat="1">
      <c r="A282" s="13"/>
      <c r="B282" s="263"/>
      <c r="C282" s="264"/>
      <c r="D282" s="253" t="s">
        <v>241</v>
      </c>
      <c r="E282" s="265" t="s">
        <v>1</v>
      </c>
      <c r="F282" s="266" t="s">
        <v>243</v>
      </c>
      <c r="G282" s="264"/>
      <c r="H282" s="267">
        <v>208.30000000000001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3" t="s">
        <v>241</v>
      </c>
      <c r="AU282" s="273" t="s">
        <v>87</v>
      </c>
      <c r="AV282" s="13" t="s">
        <v>240</v>
      </c>
      <c r="AW282" s="13" t="s">
        <v>36</v>
      </c>
      <c r="AX282" s="13" t="s">
        <v>87</v>
      </c>
      <c r="AY282" s="273" t="s">
        <v>235</v>
      </c>
    </row>
    <row r="283" s="2" customFormat="1" ht="16.5" customHeight="1">
      <c r="A283" s="38"/>
      <c r="B283" s="39"/>
      <c r="C283" s="237" t="s">
        <v>412</v>
      </c>
      <c r="D283" s="237" t="s">
        <v>236</v>
      </c>
      <c r="E283" s="238" t="s">
        <v>394</v>
      </c>
      <c r="F283" s="239" t="s">
        <v>395</v>
      </c>
      <c r="G283" s="240" t="s">
        <v>265</v>
      </c>
      <c r="H283" s="241">
        <v>63.534999999999997</v>
      </c>
      <c r="I283" s="242"/>
      <c r="J283" s="243">
        <f>ROUND(I283*H283,2)</f>
        <v>0</v>
      </c>
      <c r="K283" s="244"/>
      <c r="L283" s="44"/>
      <c r="M283" s="245" t="s">
        <v>1</v>
      </c>
      <c r="N283" s="246" t="s">
        <v>45</v>
      </c>
      <c r="O283" s="91"/>
      <c r="P283" s="247">
        <f>O283*H283</f>
        <v>0</v>
      </c>
      <c r="Q283" s="247">
        <v>0.053690000000000002</v>
      </c>
      <c r="R283" s="247">
        <f>Q283*H283</f>
        <v>3.41119415</v>
      </c>
      <c r="S283" s="247">
        <v>0</v>
      </c>
      <c r="T283" s="24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9" t="s">
        <v>240</v>
      </c>
      <c r="AT283" s="249" t="s">
        <v>236</v>
      </c>
      <c r="AU283" s="249" t="s">
        <v>87</v>
      </c>
      <c r="AY283" s="17" t="s">
        <v>235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7" t="s">
        <v>87</v>
      </c>
      <c r="BK283" s="250">
        <f>ROUND(I283*H283,2)</f>
        <v>0</v>
      </c>
      <c r="BL283" s="17" t="s">
        <v>240</v>
      </c>
      <c r="BM283" s="249" t="s">
        <v>416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1834</v>
      </c>
      <c r="G284" s="252"/>
      <c r="H284" s="256">
        <v>60.965000000000003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1835</v>
      </c>
      <c r="G285" s="252"/>
      <c r="H285" s="256">
        <v>2.5699999999999998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3" customFormat="1">
      <c r="A286" s="13"/>
      <c r="B286" s="263"/>
      <c r="C286" s="264"/>
      <c r="D286" s="253" t="s">
        <v>241</v>
      </c>
      <c r="E286" s="265" t="s">
        <v>1</v>
      </c>
      <c r="F286" s="266" t="s">
        <v>243</v>
      </c>
      <c r="G286" s="264"/>
      <c r="H286" s="267">
        <v>63.535000000000004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3" t="s">
        <v>241</v>
      </c>
      <c r="AU286" s="273" t="s">
        <v>87</v>
      </c>
      <c r="AV286" s="13" t="s">
        <v>240</v>
      </c>
      <c r="AW286" s="13" t="s">
        <v>36</v>
      </c>
      <c r="AX286" s="13" t="s">
        <v>87</v>
      </c>
      <c r="AY286" s="273" t="s">
        <v>235</v>
      </c>
    </row>
    <row r="287" s="2" customFormat="1" ht="16.5" customHeight="1">
      <c r="A287" s="38"/>
      <c r="B287" s="39"/>
      <c r="C287" s="237" t="s">
        <v>305</v>
      </c>
      <c r="D287" s="237" t="s">
        <v>236</v>
      </c>
      <c r="E287" s="238" t="s">
        <v>400</v>
      </c>
      <c r="F287" s="239" t="s">
        <v>401</v>
      </c>
      <c r="G287" s="240" t="s">
        <v>265</v>
      </c>
      <c r="H287" s="241">
        <v>165.36600000000001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4.0000000000000003E-05</v>
      </c>
      <c r="R287" s="247">
        <f>Q287*H287</f>
        <v>0.0066146400000000015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240</v>
      </c>
      <c r="AT287" s="249" t="s">
        <v>236</v>
      </c>
      <c r="AU287" s="249" t="s">
        <v>87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240</v>
      </c>
      <c r="BM287" s="249" t="s">
        <v>422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1836</v>
      </c>
      <c r="G288" s="252"/>
      <c r="H288" s="256">
        <v>165.36600000000001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3" customFormat="1">
      <c r="A289" s="13"/>
      <c r="B289" s="263"/>
      <c r="C289" s="264"/>
      <c r="D289" s="253" t="s">
        <v>241</v>
      </c>
      <c r="E289" s="265" t="s">
        <v>1</v>
      </c>
      <c r="F289" s="266" t="s">
        <v>243</v>
      </c>
      <c r="G289" s="264"/>
      <c r="H289" s="267">
        <v>165.36600000000001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3" t="s">
        <v>241</v>
      </c>
      <c r="AU289" s="273" t="s">
        <v>87</v>
      </c>
      <c r="AV289" s="13" t="s">
        <v>240</v>
      </c>
      <c r="AW289" s="13" t="s">
        <v>36</v>
      </c>
      <c r="AX289" s="13" t="s">
        <v>87</v>
      </c>
      <c r="AY289" s="273" t="s">
        <v>235</v>
      </c>
    </row>
    <row r="290" s="2" customFormat="1" ht="16.5" customHeight="1">
      <c r="A290" s="38"/>
      <c r="B290" s="39"/>
      <c r="C290" s="237" t="s">
        <v>426</v>
      </c>
      <c r="D290" s="237" t="s">
        <v>236</v>
      </c>
      <c r="E290" s="238" t="s">
        <v>406</v>
      </c>
      <c r="F290" s="239" t="s">
        <v>407</v>
      </c>
      <c r="G290" s="240" t="s">
        <v>265</v>
      </c>
      <c r="H290" s="241">
        <v>1897.5999999999999</v>
      </c>
      <c r="I290" s="242"/>
      <c r="J290" s="243">
        <f>ROUND(I290*H290,2)</f>
        <v>0</v>
      </c>
      <c r="K290" s="244"/>
      <c r="L290" s="44"/>
      <c r="M290" s="245" t="s">
        <v>1</v>
      </c>
      <c r="N290" s="246" t="s">
        <v>45</v>
      </c>
      <c r="O290" s="91"/>
      <c r="P290" s="247">
        <f>O290*H290</f>
        <v>0</v>
      </c>
      <c r="Q290" s="247">
        <v>0.013390000000000001</v>
      </c>
      <c r="R290" s="247">
        <f>Q290*H290</f>
        <v>25.408864000000001</v>
      </c>
      <c r="S290" s="247">
        <v>0</v>
      </c>
      <c r="T290" s="24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9" t="s">
        <v>240</v>
      </c>
      <c r="AT290" s="249" t="s">
        <v>236</v>
      </c>
      <c r="AU290" s="249" t="s">
        <v>87</v>
      </c>
      <c r="AY290" s="17" t="s">
        <v>235</v>
      </c>
      <c r="BE290" s="250">
        <f>IF(N290="základní",J290,0)</f>
        <v>0</v>
      </c>
      <c r="BF290" s="250">
        <f>IF(N290="snížená",J290,0)</f>
        <v>0</v>
      </c>
      <c r="BG290" s="250">
        <f>IF(N290="zákl. přenesená",J290,0)</f>
        <v>0</v>
      </c>
      <c r="BH290" s="250">
        <f>IF(N290="sníž. přenesená",J290,0)</f>
        <v>0</v>
      </c>
      <c r="BI290" s="250">
        <f>IF(N290="nulová",J290,0)</f>
        <v>0</v>
      </c>
      <c r="BJ290" s="17" t="s">
        <v>87</v>
      </c>
      <c r="BK290" s="250">
        <f>ROUND(I290*H290,2)</f>
        <v>0</v>
      </c>
      <c r="BL290" s="17" t="s">
        <v>240</v>
      </c>
      <c r="BM290" s="249" t="s">
        <v>429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1837</v>
      </c>
      <c r="G291" s="252"/>
      <c r="H291" s="256">
        <v>1897.5999999999999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3" customFormat="1">
      <c r="A292" s="13"/>
      <c r="B292" s="263"/>
      <c r="C292" s="264"/>
      <c r="D292" s="253" t="s">
        <v>241</v>
      </c>
      <c r="E292" s="265" t="s">
        <v>1</v>
      </c>
      <c r="F292" s="266" t="s">
        <v>243</v>
      </c>
      <c r="G292" s="264"/>
      <c r="H292" s="267">
        <v>1897.5999999999999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3" t="s">
        <v>241</v>
      </c>
      <c r="AU292" s="273" t="s">
        <v>87</v>
      </c>
      <c r="AV292" s="13" t="s">
        <v>240</v>
      </c>
      <c r="AW292" s="13" t="s">
        <v>36</v>
      </c>
      <c r="AX292" s="13" t="s">
        <v>87</v>
      </c>
      <c r="AY292" s="273" t="s">
        <v>235</v>
      </c>
    </row>
    <row r="293" s="11" customFormat="1" ht="25.92" customHeight="1">
      <c r="A293" s="11"/>
      <c r="B293" s="223"/>
      <c r="C293" s="224"/>
      <c r="D293" s="225" t="s">
        <v>79</v>
      </c>
      <c r="E293" s="226" t="s">
        <v>410</v>
      </c>
      <c r="F293" s="226" t="s">
        <v>411</v>
      </c>
      <c r="G293" s="224"/>
      <c r="H293" s="224"/>
      <c r="I293" s="227"/>
      <c r="J293" s="228">
        <f>BK293</f>
        <v>0</v>
      </c>
      <c r="K293" s="224"/>
      <c r="L293" s="229"/>
      <c r="M293" s="230"/>
      <c r="N293" s="231"/>
      <c r="O293" s="231"/>
      <c r="P293" s="232">
        <f>SUM(P294:P324)</f>
        <v>0</v>
      </c>
      <c r="Q293" s="231"/>
      <c r="R293" s="232">
        <f>SUM(R294:R324)</f>
        <v>26.88716574</v>
      </c>
      <c r="S293" s="231"/>
      <c r="T293" s="233">
        <f>SUM(T294:T324)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34" t="s">
        <v>87</v>
      </c>
      <c r="AT293" s="235" t="s">
        <v>79</v>
      </c>
      <c r="AU293" s="235" t="s">
        <v>80</v>
      </c>
      <c r="AY293" s="234" t="s">
        <v>235</v>
      </c>
      <c r="BK293" s="236">
        <f>SUM(BK294:BK324)</f>
        <v>0</v>
      </c>
    </row>
    <row r="294" s="2" customFormat="1" ht="16.5" customHeight="1">
      <c r="A294" s="38"/>
      <c r="B294" s="39"/>
      <c r="C294" s="237" t="s">
        <v>309</v>
      </c>
      <c r="D294" s="237" t="s">
        <v>236</v>
      </c>
      <c r="E294" s="238" t="s">
        <v>413</v>
      </c>
      <c r="F294" s="239" t="s">
        <v>1356</v>
      </c>
      <c r="G294" s="240" t="s">
        <v>415</v>
      </c>
      <c r="H294" s="241">
        <v>0.14499999999999999</v>
      </c>
      <c r="I294" s="242"/>
      <c r="J294" s="243">
        <f>ROUND(I294*H294,2)</f>
        <v>0</v>
      </c>
      <c r="K294" s="244"/>
      <c r="L294" s="44"/>
      <c r="M294" s="245" t="s">
        <v>1</v>
      </c>
      <c r="N294" s="246" t="s">
        <v>45</v>
      </c>
      <c r="O294" s="91"/>
      <c r="P294" s="247">
        <f>O294*H294</f>
        <v>0</v>
      </c>
      <c r="Q294" s="247">
        <v>1.919</v>
      </c>
      <c r="R294" s="247">
        <f>Q294*H294</f>
        <v>0.27825499999999997</v>
      </c>
      <c r="S294" s="247">
        <v>0</v>
      </c>
      <c r="T294" s="24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9" t="s">
        <v>240</v>
      </c>
      <c r="AT294" s="249" t="s">
        <v>236</v>
      </c>
      <c r="AU294" s="249" t="s">
        <v>87</v>
      </c>
      <c r="AY294" s="17" t="s">
        <v>235</v>
      </c>
      <c r="BE294" s="250">
        <f>IF(N294="základní",J294,0)</f>
        <v>0</v>
      </c>
      <c r="BF294" s="250">
        <f>IF(N294="snížená",J294,0)</f>
        <v>0</v>
      </c>
      <c r="BG294" s="250">
        <f>IF(N294="zákl. přenesená",J294,0)</f>
        <v>0</v>
      </c>
      <c r="BH294" s="250">
        <f>IF(N294="sníž. přenesená",J294,0)</f>
        <v>0</v>
      </c>
      <c r="BI294" s="250">
        <f>IF(N294="nulová",J294,0)</f>
        <v>0</v>
      </c>
      <c r="BJ294" s="17" t="s">
        <v>87</v>
      </c>
      <c r="BK294" s="250">
        <f>ROUND(I294*H294,2)</f>
        <v>0</v>
      </c>
      <c r="BL294" s="17" t="s">
        <v>240</v>
      </c>
      <c r="BM294" s="249" t="s">
        <v>434</v>
      </c>
    </row>
    <row r="295" s="12" customFormat="1">
      <c r="A295" s="12"/>
      <c r="B295" s="251"/>
      <c r="C295" s="252"/>
      <c r="D295" s="253" t="s">
        <v>241</v>
      </c>
      <c r="E295" s="254" t="s">
        <v>1</v>
      </c>
      <c r="F295" s="255" t="s">
        <v>1838</v>
      </c>
      <c r="G295" s="252"/>
      <c r="H295" s="256">
        <v>0.14499999999999999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62" t="s">
        <v>241</v>
      </c>
      <c r="AU295" s="262" t="s">
        <v>87</v>
      </c>
      <c r="AV295" s="12" t="s">
        <v>89</v>
      </c>
      <c r="AW295" s="12" t="s">
        <v>36</v>
      </c>
      <c r="AX295" s="12" t="s">
        <v>80</v>
      </c>
      <c r="AY295" s="262" t="s">
        <v>235</v>
      </c>
    </row>
    <row r="296" s="13" customFormat="1">
      <c r="A296" s="13"/>
      <c r="B296" s="263"/>
      <c r="C296" s="264"/>
      <c r="D296" s="253" t="s">
        <v>241</v>
      </c>
      <c r="E296" s="265" t="s">
        <v>1</v>
      </c>
      <c r="F296" s="266" t="s">
        <v>243</v>
      </c>
      <c r="G296" s="264"/>
      <c r="H296" s="267">
        <v>0.14499999999999999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3" t="s">
        <v>241</v>
      </c>
      <c r="AU296" s="273" t="s">
        <v>87</v>
      </c>
      <c r="AV296" s="13" t="s">
        <v>240</v>
      </c>
      <c r="AW296" s="13" t="s">
        <v>36</v>
      </c>
      <c r="AX296" s="13" t="s">
        <v>87</v>
      </c>
      <c r="AY296" s="273" t="s">
        <v>235</v>
      </c>
    </row>
    <row r="297" s="2" customFormat="1" ht="16.5" customHeight="1">
      <c r="A297" s="38"/>
      <c r="B297" s="39"/>
      <c r="C297" s="237" t="s">
        <v>440</v>
      </c>
      <c r="D297" s="237" t="s">
        <v>236</v>
      </c>
      <c r="E297" s="238" t="s">
        <v>420</v>
      </c>
      <c r="F297" s="239" t="s">
        <v>421</v>
      </c>
      <c r="G297" s="240" t="s">
        <v>246</v>
      </c>
      <c r="H297" s="241">
        <v>0.017999999999999999</v>
      </c>
      <c r="I297" s="242"/>
      <c r="J297" s="243">
        <f>ROUND(I297*H297,2)</f>
        <v>0</v>
      </c>
      <c r="K297" s="244"/>
      <c r="L297" s="44"/>
      <c r="M297" s="245" t="s">
        <v>1</v>
      </c>
      <c r="N297" s="246" t="s">
        <v>45</v>
      </c>
      <c r="O297" s="91"/>
      <c r="P297" s="247">
        <f>O297*H297</f>
        <v>0</v>
      </c>
      <c r="Q297" s="247">
        <v>1.0662499999999999</v>
      </c>
      <c r="R297" s="247">
        <f>Q297*H297</f>
        <v>0.019192499999999998</v>
      </c>
      <c r="S297" s="247">
        <v>0</v>
      </c>
      <c r="T297" s="24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9" t="s">
        <v>240</v>
      </c>
      <c r="AT297" s="249" t="s">
        <v>236</v>
      </c>
      <c r="AU297" s="249" t="s">
        <v>87</v>
      </c>
      <c r="AY297" s="17" t="s">
        <v>235</v>
      </c>
      <c r="BE297" s="250">
        <f>IF(N297="základní",J297,0)</f>
        <v>0</v>
      </c>
      <c r="BF297" s="250">
        <f>IF(N297="snížená",J297,0)</f>
        <v>0</v>
      </c>
      <c r="BG297" s="250">
        <f>IF(N297="zákl. přenesená",J297,0)</f>
        <v>0</v>
      </c>
      <c r="BH297" s="250">
        <f>IF(N297="sníž. přenesená",J297,0)</f>
        <v>0</v>
      </c>
      <c r="BI297" s="250">
        <f>IF(N297="nulová",J297,0)</f>
        <v>0</v>
      </c>
      <c r="BJ297" s="17" t="s">
        <v>87</v>
      </c>
      <c r="BK297" s="250">
        <f>ROUND(I297*H297,2)</f>
        <v>0</v>
      </c>
      <c r="BL297" s="17" t="s">
        <v>240</v>
      </c>
      <c r="BM297" s="249" t="s">
        <v>443</v>
      </c>
    </row>
    <row r="298" s="2" customFormat="1">
      <c r="A298" s="38"/>
      <c r="B298" s="39"/>
      <c r="C298" s="40"/>
      <c r="D298" s="253" t="s">
        <v>248</v>
      </c>
      <c r="E298" s="40"/>
      <c r="F298" s="274" t="s">
        <v>423</v>
      </c>
      <c r="G298" s="40"/>
      <c r="H298" s="40"/>
      <c r="I298" s="155"/>
      <c r="J298" s="40"/>
      <c r="K298" s="40"/>
      <c r="L298" s="44"/>
      <c r="M298" s="275"/>
      <c r="N298" s="276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248</v>
      </c>
      <c r="AU298" s="17" t="s">
        <v>87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425</v>
      </c>
      <c r="G299" s="252"/>
      <c r="H299" s="256">
        <v>0.017999999999999999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3" customFormat="1">
      <c r="A300" s="13"/>
      <c r="B300" s="263"/>
      <c r="C300" s="264"/>
      <c r="D300" s="253" t="s">
        <v>241</v>
      </c>
      <c r="E300" s="265" t="s">
        <v>1</v>
      </c>
      <c r="F300" s="266" t="s">
        <v>243</v>
      </c>
      <c r="G300" s="264"/>
      <c r="H300" s="267">
        <v>0.017999999999999999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3" t="s">
        <v>241</v>
      </c>
      <c r="AU300" s="273" t="s">
        <v>87</v>
      </c>
      <c r="AV300" s="13" t="s">
        <v>240</v>
      </c>
      <c r="AW300" s="13" t="s">
        <v>36</v>
      </c>
      <c r="AX300" s="13" t="s">
        <v>87</v>
      </c>
      <c r="AY300" s="273" t="s">
        <v>235</v>
      </c>
    </row>
    <row r="301" s="2" customFormat="1" ht="16.5" customHeight="1">
      <c r="A301" s="38"/>
      <c r="B301" s="39"/>
      <c r="C301" s="237" t="s">
        <v>314</v>
      </c>
      <c r="D301" s="237" t="s">
        <v>236</v>
      </c>
      <c r="E301" s="238" t="s">
        <v>427</v>
      </c>
      <c r="F301" s="239" t="s">
        <v>428</v>
      </c>
      <c r="G301" s="240" t="s">
        <v>415</v>
      </c>
      <c r="H301" s="241">
        <v>1.278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2.5</v>
      </c>
      <c r="R301" s="247">
        <f>Q301*H301</f>
        <v>3.1950000000000003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87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448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1839</v>
      </c>
      <c r="G302" s="252"/>
      <c r="H302" s="256">
        <v>1.278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3" customFormat="1">
      <c r="A303" s="13"/>
      <c r="B303" s="263"/>
      <c r="C303" s="264"/>
      <c r="D303" s="253" t="s">
        <v>241</v>
      </c>
      <c r="E303" s="265" t="s">
        <v>1</v>
      </c>
      <c r="F303" s="266" t="s">
        <v>243</v>
      </c>
      <c r="G303" s="264"/>
      <c r="H303" s="267">
        <v>1.278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3" t="s">
        <v>241</v>
      </c>
      <c r="AU303" s="273" t="s">
        <v>87</v>
      </c>
      <c r="AV303" s="13" t="s">
        <v>240</v>
      </c>
      <c r="AW303" s="13" t="s">
        <v>36</v>
      </c>
      <c r="AX303" s="13" t="s">
        <v>87</v>
      </c>
      <c r="AY303" s="273" t="s">
        <v>235</v>
      </c>
    </row>
    <row r="304" s="2" customFormat="1" ht="16.5" customHeight="1">
      <c r="A304" s="38"/>
      <c r="B304" s="39"/>
      <c r="C304" s="237" t="s">
        <v>233</v>
      </c>
      <c r="D304" s="237" t="s">
        <v>236</v>
      </c>
      <c r="E304" s="238" t="s">
        <v>1361</v>
      </c>
      <c r="F304" s="239" t="s">
        <v>1362</v>
      </c>
      <c r="G304" s="240" t="s">
        <v>265</v>
      </c>
      <c r="H304" s="241">
        <v>14.134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0.1231</v>
      </c>
      <c r="R304" s="247">
        <f>Q304*H304</f>
        <v>1.7398954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87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438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1840</v>
      </c>
      <c r="G305" s="252"/>
      <c r="H305" s="256">
        <v>4.617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87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1841</v>
      </c>
      <c r="G306" s="252"/>
      <c r="H306" s="256">
        <v>7.7930000000000001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1842</v>
      </c>
      <c r="G307" s="252"/>
      <c r="H307" s="256">
        <v>1.724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14.134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87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16.5" customHeight="1">
      <c r="A309" s="38"/>
      <c r="B309" s="39"/>
      <c r="C309" s="237" t="s">
        <v>321</v>
      </c>
      <c r="D309" s="237" t="s">
        <v>236</v>
      </c>
      <c r="E309" s="238" t="s">
        <v>1365</v>
      </c>
      <c r="F309" s="239" t="s">
        <v>1366</v>
      </c>
      <c r="G309" s="240" t="s">
        <v>265</v>
      </c>
      <c r="H309" s="241">
        <v>311.44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0.028819999999999998</v>
      </c>
      <c r="R309" s="247">
        <f>Q309*H309</f>
        <v>8.9757008000000003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87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457</v>
      </c>
    </row>
    <row r="310" s="2" customFormat="1">
      <c r="A310" s="38"/>
      <c r="B310" s="39"/>
      <c r="C310" s="40"/>
      <c r="D310" s="253" t="s">
        <v>248</v>
      </c>
      <c r="E310" s="40"/>
      <c r="F310" s="274" t="s">
        <v>1843</v>
      </c>
      <c r="G310" s="40"/>
      <c r="H310" s="40"/>
      <c r="I310" s="155"/>
      <c r="J310" s="40"/>
      <c r="K310" s="40"/>
      <c r="L310" s="44"/>
      <c r="M310" s="275"/>
      <c r="N310" s="276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248</v>
      </c>
      <c r="AU310" s="17" t="s">
        <v>87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1844</v>
      </c>
      <c r="G311" s="252"/>
      <c r="H311" s="256">
        <v>168.56999999999999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87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2" customFormat="1">
      <c r="A312" s="12"/>
      <c r="B312" s="251"/>
      <c r="C312" s="252"/>
      <c r="D312" s="253" t="s">
        <v>241</v>
      </c>
      <c r="E312" s="254" t="s">
        <v>1</v>
      </c>
      <c r="F312" s="255" t="s">
        <v>1845</v>
      </c>
      <c r="G312" s="252"/>
      <c r="H312" s="256">
        <v>142.87000000000001</v>
      </c>
      <c r="I312" s="257"/>
      <c r="J312" s="252"/>
      <c r="K312" s="252"/>
      <c r="L312" s="258"/>
      <c r="M312" s="259"/>
      <c r="N312" s="260"/>
      <c r="O312" s="260"/>
      <c r="P312" s="260"/>
      <c r="Q312" s="260"/>
      <c r="R312" s="260"/>
      <c r="S312" s="260"/>
      <c r="T312" s="26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62" t="s">
        <v>241</v>
      </c>
      <c r="AU312" s="262" t="s">
        <v>87</v>
      </c>
      <c r="AV312" s="12" t="s">
        <v>89</v>
      </c>
      <c r="AW312" s="12" t="s">
        <v>36</v>
      </c>
      <c r="AX312" s="12" t="s">
        <v>80</v>
      </c>
      <c r="AY312" s="262" t="s">
        <v>235</v>
      </c>
    </row>
    <row r="313" s="13" customFormat="1">
      <c r="A313" s="13"/>
      <c r="B313" s="263"/>
      <c r="C313" s="264"/>
      <c r="D313" s="253" t="s">
        <v>241</v>
      </c>
      <c r="E313" s="265" t="s">
        <v>1</v>
      </c>
      <c r="F313" s="266" t="s">
        <v>243</v>
      </c>
      <c r="G313" s="264"/>
      <c r="H313" s="267">
        <v>311.44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3" t="s">
        <v>241</v>
      </c>
      <c r="AU313" s="273" t="s">
        <v>87</v>
      </c>
      <c r="AV313" s="13" t="s">
        <v>240</v>
      </c>
      <c r="AW313" s="13" t="s">
        <v>36</v>
      </c>
      <c r="AX313" s="13" t="s">
        <v>87</v>
      </c>
      <c r="AY313" s="273" t="s">
        <v>235</v>
      </c>
    </row>
    <row r="314" s="2" customFormat="1" ht="16.5" customHeight="1">
      <c r="A314" s="38"/>
      <c r="B314" s="39"/>
      <c r="C314" s="237" t="s">
        <v>459</v>
      </c>
      <c r="D314" s="237" t="s">
        <v>236</v>
      </c>
      <c r="E314" s="238" t="s">
        <v>1370</v>
      </c>
      <c r="F314" s="239" t="s">
        <v>1371</v>
      </c>
      <c r="G314" s="240" t="s">
        <v>415</v>
      </c>
      <c r="H314" s="241">
        <v>18.686</v>
      </c>
      <c r="I314" s="242"/>
      <c r="J314" s="243">
        <f>ROUND(I314*H314,2)</f>
        <v>0</v>
      </c>
      <c r="K314" s="244"/>
      <c r="L314" s="44"/>
      <c r="M314" s="245" t="s">
        <v>1</v>
      </c>
      <c r="N314" s="246" t="s">
        <v>45</v>
      </c>
      <c r="O314" s="91"/>
      <c r="P314" s="247">
        <f>O314*H314</f>
        <v>0</v>
      </c>
      <c r="Q314" s="247">
        <v>0.38850000000000001</v>
      </c>
      <c r="R314" s="247">
        <f>Q314*H314</f>
        <v>7.2595109999999998</v>
      </c>
      <c r="S314" s="247">
        <v>0</v>
      </c>
      <c r="T314" s="24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9" t="s">
        <v>240</v>
      </c>
      <c r="AT314" s="249" t="s">
        <v>236</v>
      </c>
      <c r="AU314" s="249" t="s">
        <v>87</v>
      </c>
      <c r="AY314" s="17" t="s">
        <v>235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7" t="s">
        <v>87</v>
      </c>
      <c r="BK314" s="250">
        <f>ROUND(I314*H314,2)</f>
        <v>0</v>
      </c>
      <c r="BL314" s="17" t="s">
        <v>240</v>
      </c>
      <c r="BM314" s="249" t="s">
        <v>462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1846</v>
      </c>
      <c r="G315" s="252"/>
      <c r="H315" s="256">
        <v>10.114000000000001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87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1847</v>
      </c>
      <c r="G316" s="252"/>
      <c r="H316" s="256">
        <v>8.5719999999999992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87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3" customFormat="1">
      <c r="A317" s="13"/>
      <c r="B317" s="263"/>
      <c r="C317" s="264"/>
      <c r="D317" s="253" t="s">
        <v>241</v>
      </c>
      <c r="E317" s="265" t="s">
        <v>1</v>
      </c>
      <c r="F317" s="266" t="s">
        <v>243</v>
      </c>
      <c r="G317" s="264"/>
      <c r="H317" s="267">
        <v>18.686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3" t="s">
        <v>241</v>
      </c>
      <c r="AU317" s="273" t="s">
        <v>87</v>
      </c>
      <c r="AV317" s="13" t="s">
        <v>240</v>
      </c>
      <c r="AW317" s="13" t="s">
        <v>36</v>
      </c>
      <c r="AX317" s="13" t="s">
        <v>87</v>
      </c>
      <c r="AY317" s="273" t="s">
        <v>235</v>
      </c>
    </row>
    <row r="318" s="2" customFormat="1" ht="16.5" customHeight="1">
      <c r="A318" s="38"/>
      <c r="B318" s="39"/>
      <c r="C318" s="237" t="s">
        <v>260</v>
      </c>
      <c r="D318" s="237" t="s">
        <v>236</v>
      </c>
      <c r="E318" s="238" t="s">
        <v>1374</v>
      </c>
      <c r="F318" s="239" t="s">
        <v>1375</v>
      </c>
      <c r="G318" s="240" t="s">
        <v>415</v>
      </c>
      <c r="H318" s="241">
        <v>12.458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0.27562999999999999</v>
      </c>
      <c r="R318" s="247">
        <f>Q318*H318</f>
        <v>3.4337985399999997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87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468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1848</v>
      </c>
      <c r="G319" s="252"/>
      <c r="H319" s="256">
        <v>6.7430000000000003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1849</v>
      </c>
      <c r="G320" s="252"/>
      <c r="H320" s="256">
        <v>5.7149999999999999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87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3" customFormat="1">
      <c r="A321" s="13"/>
      <c r="B321" s="263"/>
      <c r="C321" s="264"/>
      <c r="D321" s="253" t="s">
        <v>241</v>
      </c>
      <c r="E321" s="265" t="s">
        <v>1</v>
      </c>
      <c r="F321" s="266" t="s">
        <v>243</v>
      </c>
      <c r="G321" s="264"/>
      <c r="H321" s="267">
        <v>12.458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3" t="s">
        <v>241</v>
      </c>
      <c r="AU321" s="273" t="s">
        <v>87</v>
      </c>
      <c r="AV321" s="13" t="s">
        <v>240</v>
      </c>
      <c r="AW321" s="13" t="s">
        <v>36</v>
      </c>
      <c r="AX321" s="13" t="s">
        <v>87</v>
      </c>
      <c r="AY321" s="273" t="s">
        <v>235</v>
      </c>
    </row>
    <row r="322" s="2" customFormat="1" ht="16.5" customHeight="1">
      <c r="A322" s="38"/>
      <c r="B322" s="39"/>
      <c r="C322" s="237" t="s">
        <v>471</v>
      </c>
      <c r="D322" s="237" t="s">
        <v>236</v>
      </c>
      <c r="E322" s="238" t="s">
        <v>1378</v>
      </c>
      <c r="F322" s="239" t="s">
        <v>1379</v>
      </c>
      <c r="G322" s="240" t="s">
        <v>265</v>
      </c>
      <c r="H322" s="241">
        <v>111.25</v>
      </c>
      <c r="I322" s="242"/>
      <c r="J322" s="243">
        <f>ROUND(I322*H322,2)</f>
        <v>0</v>
      </c>
      <c r="K322" s="244"/>
      <c r="L322" s="44"/>
      <c r="M322" s="245" t="s">
        <v>1</v>
      </c>
      <c r="N322" s="246" t="s">
        <v>45</v>
      </c>
      <c r="O322" s="91"/>
      <c r="P322" s="247">
        <f>O322*H322</f>
        <v>0</v>
      </c>
      <c r="Q322" s="247">
        <v>0.017850000000000001</v>
      </c>
      <c r="R322" s="247">
        <f>Q322*H322</f>
        <v>1.9858125000000002</v>
      </c>
      <c r="S322" s="247">
        <v>0</v>
      </c>
      <c r="T322" s="24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9" t="s">
        <v>240</v>
      </c>
      <c r="AT322" s="249" t="s">
        <v>236</v>
      </c>
      <c r="AU322" s="249" t="s">
        <v>87</v>
      </c>
      <c r="AY322" s="17" t="s">
        <v>235</v>
      </c>
      <c r="BE322" s="250">
        <f>IF(N322="základní",J322,0)</f>
        <v>0</v>
      </c>
      <c r="BF322" s="250">
        <f>IF(N322="snížená",J322,0)</f>
        <v>0</v>
      </c>
      <c r="BG322" s="250">
        <f>IF(N322="zákl. přenesená",J322,0)</f>
        <v>0</v>
      </c>
      <c r="BH322" s="250">
        <f>IF(N322="sníž. přenesená",J322,0)</f>
        <v>0</v>
      </c>
      <c r="BI322" s="250">
        <f>IF(N322="nulová",J322,0)</f>
        <v>0</v>
      </c>
      <c r="BJ322" s="17" t="s">
        <v>87</v>
      </c>
      <c r="BK322" s="250">
        <f>ROUND(I322*H322,2)</f>
        <v>0</v>
      </c>
      <c r="BL322" s="17" t="s">
        <v>240</v>
      </c>
      <c r="BM322" s="249" t="s">
        <v>474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1850</v>
      </c>
      <c r="G323" s="252"/>
      <c r="H323" s="256">
        <v>111.25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3" customFormat="1">
      <c r="A324" s="13"/>
      <c r="B324" s="263"/>
      <c r="C324" s="264"/>
      <c r="D324" s="253" t="s">
        <v>241</v>
      </c>
      <c r="E324" s="265" t="s">
        <v>1</v>
      </c>
      <c r="F324" s="266" t="s">
        <v>243</v>
      </c>
      <c r="G324" s="264"/>
      <c r="H324" s="267">
        <v>111.25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3" t="s">
        <v>241</v>
      </c>
      <c r="AU324" s="273" t="s">
        <v>87</v>
      </c>
      <c r="AV324" s="13" t="s">
        <v>240</v>
      </c>
      <c r="AW324" s="13" t="s">
        <v>36</v>
      </c>
      <c r="AX324" s="13" t="s">
        <v>87</v>
      </c>
      <c r="AY324" s="273" t="s">
        <v>235</v>
      </c>
    </row>
    <row r="325" s="11" customFormat="1" ht="25.92" customHeight="1">
      <c r="A325" s="11"/>
      <c r="B325" s="223"/>
      <c r="C325" s="224"/>
      <c r="D325" s="225" t="s">
        <v>79</v>
      </c>
      <c r="E325" s="226" t="s">
        <v>438</v>
      </c>
      <c r="F325" s="226" t="s">
        <v>439</v>
      </c>
      <c r="G325" s="224"/>
      <c r="H325" s="224"/>
      <c r="I325" s="227"/>
      <c r="J325" s="228">
        <f>BK325</f>
        <v>0</v>
      </c>
      <c r="K325" s="224"/>
      <c r="L325" s="229"/>
      <c r="M325" s="230"/>
      <c r="N325" s="231"/>
      <c r="O325" s="231"/>
      <c r="P325" s="232">
        <f>SUM(P326:P364)</f>
        <v>0</v>
      </c>
      <c r="Q325" s="231"/>
      <c r="R325" s="232">
        <f>SUM(R326:R364)</f>
        <v>2.0405600000000002</v>
      </c>
      <c r="S325" s="231"/>
      <c r="T325" s="233">
        <f>SUM(T326:T364)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34" t="s">
        <v>87</v>
      </c>
      <c r="AT325" s="235" t="s">
        <v>79</v>
      </c>
      <c r="AU325" s="235" t="s">
        <v>80</v>
      </c>
      <c r="AY325" s="234" t="s">
        <v>235</v>
      </c>
      <c r="BK325" s="236">
        <f>SUM(BK326:BK364)</f>
        <v>0</v>
      </c>
    </row>
    <row r="326" s="2" customFormat="1" ht="16.5" customHeight="1">
      <c r="A326" s="38"/>
      <c r="B326" s="39"/>
      <c r="C326" s="237" t="s">
        <v>337</v>
      </c>
      <c r="D326" s="237" t="s">
        <v>236</v>
      </c>
      <c r="E326" s="238" t="s">
        <v>451</v>
      </c>
      <c r="F326" s="239" t="s">
        <v>452</v>
      </c>
      <c r="G326" s="240" t="s">
        <v>239</v>
      </c>
      <c r="H326" s="241">
        <v>20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0.043200000000000002</v>
      </c>
      <c r="R326" s="247">
        <f>Q326*H326</f>
        <v>0.8640000000000001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240</v>
      </c>
      <c r="AT326" s="249" t="s">
        <v>236</v>
      </c>
      <c r="AU326" s="249" t="s">
        <v>87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240</v>
      </c>
      <c r="BM326" s="249" t="s">
        <v>478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1851</v>
      </c>
      <c r="G327" s="252"/>
      <c r="H327" s="256">
        <v>4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2" customFormat="1">
      <c r="A328" s="12"/>
      <c r="B328" s="251"/>
      <c r="C328" s="252"/>
      <c r="D328" s="253" t="s">
        <v>241</v>
      </c>
      <c r="E328" s="254" t="s">
        <v>1</v>
      </c>
      <c r="F328" s="255" t="s">
        <v>1852</v>
      </c>
      <c r="G328" s="252"/>
      <c r="H328" s="256">
        <v>1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62" t="s">
        <v>241</v>
      </c>
      <c r="AU328" s="262" t="s">
        <v>87</v>
      </c>
      <c r="AV328" s="12" t="s">
        <v>89</v>
      </c>
      <c r="AW328" s="12" t="s">
        <v>36</v>
      </c>
      <c r="AX328" s="12" t="s">
        <v>80</v>
      </c>
      <c r="AY328" s="262" t="s">
        <v>235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1853</v>
      </c>
      <c r="G329" s="252"/>
      <c r="H329" s="256">
        <v>12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1854</v>
      </c>
      <c r="G330" s="252"/>
      <c r="H330" s="256">
        <v>3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87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3" customFormat="1">
      <c r="A331" s="13"/>
      <c r="B331" s="263"/>
      <c r="C331" s="264"/>
      <c r="D331" s="253" t="s">
        <v>241</v>
      </c>
      <c r="E331" s="265" t="s">
        <v>1</v>
      </c>
      <c r="F331" s="266" t="s">
        <v>243</v>
      </c>
      <c r="G331" s="264"/>
      <c r="H331" s="267">
        <v>20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241</v>
      </c>
      <c r="AU331" s="273" t="s">
        <v>87</v>
      </c>
      <c r="AV331" s="13" t="s">
        <v>240</v>
      </c>
      <c r="AW331" s="13" t="s">
        <v>36</v>
      </c>
      <c r="AX331" s="13" t="s">
        <v>87</v>
      </c>
      <c r="AY331" s="273" t="s">
        <v>235</v>
      </c>
    </row>
    <row r="332" s="2" customFormat="1" ht="16.5" customHeight="1">
      <c r="A332" s="38"/>
      <c r="B332" s="39"/>
      <c r="C332" s="237" t="s">
        <v>483</v>
      </c>
      <c r="D332" s="237" t="s">
        <v>236</v>
      </c>
      <c r="E332" s="238" t="s">
        <v>466</v>
      </c>
      <c r="F332" s="239" t="s">
        <v>467</v>
      </c>
      <c r="G332" s="240" t="s">
        <v>239</v>
      </c>
      <c r="H332" s="241">
        <v>1</v>
      </c>
      <c r="I332" s="242"/>
      <c r="J332" s="243">
        <f>ROUND(I332*H332,2)</f>
        <v>0</v>
      </c>
      <c r="K332" s="244"/>
      <c r="L332" s="44"/>
      <c r="M332" s="245" t="s">
        <v>1</v>
      </c>
      <c r="N332" s="246" t="s">
        <v>45</v>
      </c>
      <c r="O332" s="91"/>
      <c r="P332" s="247">
        <f>O332*H332</f>
        <v>0</v>
      </c>
      <c r="Q332" s="247">
        <v>0.037650000000000003</v>
      </c>
      <c r="R332" s="247">
        <f>Q332*H332</f>
        <v>0.037650000000000003</v>
      </c>
      <c r="S332" s="247">
        <v>0</v>
      </c>
      <c r="T332" s="24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9" t="s">
        <v>240</v>
      </c>
      <c r="AT332" s="249" t="s">
        <v>236</v>
      </c>
      <c r="AU332" s="249" t="s">
        <v>87</v>
      </c>
      <c r="AY332" s="17" t="s">
        <v>235</v>
      </c>
      <c r="BE332" s="250">
        <f>IF(N332="základní",J332,0)</f>
        <v>0</v>
      </c>
      <c r="BF332" s="250">
        <f>IF(N332="snížená",J332,0)</f>
        <v>0</v>
      </c>
      <c r="BG332" s="250">
        <f>IF(N332="zákl. přenesená",J332,0)</f>
        <v>0</v>
      </c>
      <c r="BH332" s="250">
        <f>IF(N332="sníž. přenesená",J332,0)</f>
        <v>0</v>
      </c>
      <c r="BI332" s="250">
        <f>IF(N332="nulová",J332,0)</f>
        <v>0</v>
      </c>
      <c r="BJ332" s="17" t="s">
        <v>87</v>
      </c>
      <c r="BK332" s="250">
        <f>ROUND(I332*H332,2)</f>
        <v>0</v>
      </c>
      <c r="BL332" s="17" t="s">
        <v>240</v>
      </c>
      <c r="BM332" s="249" t="s">
        <v>486</v>
      </c>
    </row>
    <row r="333" s="2" customFormat="1">
      <c r="A333" s="38"/>
      <c r="B333" s="39"/>
      <c r="C333" s="40"/>
      <c r="D333" s="253" t="s">
        <v>248</v>
      </c>
      <c r="E333" s="40"/>
      <c r="F333" s="274" t="s">
        <v>469</v>
      </c>
      <c r="G333" s="40"/>
      <c r="H333" s="40"/>
      <c r="I333" s="155"/>
      <c r="J333" s="40"/>
      <c r="K333" s="40"/>
      <c r="L333" s="44"/>
      <c r="M333" s="275"/>
      <c r="N333" s="27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248</v>
      </c>
      <c r="AU333" s="17" t="s">
        <v>87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1855</v>
      </c>
      <c r="G334" s="252"/>
      <c r="H334" s="256">
        <v>1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87</v>
      </c>
      <c r="AV334" s="12" t="s">
        <v>89</v>
      </c>
      <c r="AW334" s="12" t="s">
        <v>36</v>
      </c>
      <c r="AX334" s="12" t="s">
        <v>80</v>
      </c>
      <c r="AY334" s="262" t="s">
        <v>235</v>
      </c>
    </row>
    <row r="335" s="13" customFormat="1">
      <c r="A335" s="13"/>
      <c r="B335" s="263"/>
      <c r="C335" s="264"/>
      <c r="D335" s="253" t="s">
        <v>241</v>
      </c>
      <c r="E335" s="265" t="s">
        <v>1</v>
      </c>
      <c r="F335" s="266" t="s">
        <v>243</v>
      </c>
      <c r="G335" s="264"/>
      <c r="H335" s="267">
        <v>1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3" t="s">
        <v>241</v>
      </c>
      <c r="AU335" s="273" t="s">
        <v>87</v>
      </c>
      <c r="AV335" s="13" t="s">
        <v>240</v>
      </c>
      <c r="AW335" s="13" t="s">
        <v>36</v>
      </c>
      <c r="AX335" s="13" t="s">
        <v>87</v>
      </c>
      <c r="AY335" s="273" t="s">
        <v>235</v>
      </c>
    </row>
    <row r="336" s="2" customFormat="1" ht="16.5" customHeight="1">
      <c r="A336" s="38"/>
      <c r="B336" s="39"/>
      <c r="C336" s="237" t="s">
        <v>342</v>
      </c>
      <c r="D336" s="237" t="s">
        <v>236</v>
      </c>
      <c r="E336" s="238" t="s">
        <v>472</v>
      </c>
      <c r="F336" s="239" t="s">
        <v>473</v>
      </c>
      <c r="G336" s="240" t="s">
        <v>239</v>
      </c>
      <c r="H336" s="241">
        <v>17</v>
      </c>
      <c r="I336" s="242"/>
      <c r="J336" s="243">
        <f>ROUND(I336*H336,2)</f>
        <v>0</v>
      </c>
      <c r="K336" s="244"/>
      <c r="L336" s="44"/>
      <c r="M336" s="245" t="s">
        <v>1</v>
      </c>
      <c r="N336" s="246" t="s">
        <v>45</v>
      </c>
      <c r="O336" s="91"/>
      <c r="P336" s="247">
        <f>O336*H336</f>
        <v>0</v>
      </c>
      <c r="Q336" s="247">
        <v>0.0235</v>
      </c>
      <c r="R336" s="247">
        <f>Q336*H336</f>
        <v>0.39950000000000002</v>
      </c>
      <c r="S336" s="247">
        <v>0</v>
      </c>
      <c r="T336" s="24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9" t="s">
        <v>240</v>
      </c>
      <c r="AT336" s="249" t="s">
        <v>236</v>
      </c>
      <c r="AU336" s="249" t="s">
        <v>87</v>
      </c>
      <c r="AY336" s="17" t="s">
        <v>235</v>
      </c>
      <c r="BE336" s="250">
        <f>IF(N336="základní",J336,0)</f>
        <v>0</v>
      </c>
      <c r="BF336" s="250">
        <f>IF(N336="snížená",J336,0)</f>
        <v>0</v>
      </c>
      <c r="BG336" s="250">
        <f>IF(N336="zákl. přenesená",J336,0)</f>
        <v>0</v>
      </c>
      <c r="BH336" s="250">
        <f>IF(N336="sníž. přenesená",J336,0)</f>
        <v>0</v>
      </c>
      <c r="BI336" s="250">
        <f>IF(N336="nulová",J336,0)</f>
        <v>0</v>
      </c>
      <c r="BJ336" s="17" t="s">
        <v>87</v>
      </c>
      <c r="BK336" s="250">
        <f>ROUND(I336*H336,2)</f>
        <v>0</v>
      </c>
      <c r="BL336" s="17" t="s">
        <v>240</v>
      </c>
      <c r="BM336" s="249" t="s">
        <v>490</v>
      </c>
    </row>
    <row r="337" s="2" customFormat="1">
      <c r="A337" s="38"/>
      <c r="B337" s="39"/>
      <c r="C337" s="40"/>
      <c r="D337" s="253" t="s">
        <v>248</v>
      </c>
      <c r="E337" s="40"/>
      <c r="F337" s="274" t="s">
        <v>475</v>
      </c>
      <c r="G337" s="40"/>
      <c r="H337" s="40"/>
      <c r="I337" s="155"/>
      <c r="J337" s="40"/>
      <c r="K337" s="40"/>
      <c r="L337" s="44"/>
      <c r="M337" s="275"/>
      <c r="N337" s="27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248</v>
      </c>
      <c r="AU337" s="17" t="s">
        <v>87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1856</v>
      </c>
      <c r="G338" s="252"/>
      <c r="H338" s="256">
        <v>15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2" customFormat="1">
      <c r="A339" s="12"/>
      <c r="B339" s="251"/>
      <c r="C339" s="252"/>
      <c r="D339" s="253" t="s">
        <v>241</v>
      </c>
      <c r="E339" s="254" t="s">
        <v>1</v>
      </c>
      <c r="F339" s="255" t="s">
        <v>1857</v>
      </c>
      <c r="G339" s="252"/>
      <c r="H339" s="256">
        <v>2</v>
      </c>
      <c r="I339" s="257"/>
      <c r="J339" s="252"/>
      <c r="K339" s="252"/>
      <c r="L339" s="258"/>
      <c r="M339" s="259"/>
      <c r="N339" s="260"/>
      <c r="O339" s="260"/>
      <c r="P339" s="260"/>
      <c r="Q339" s="260"/>
      <c r="R339" s="260"/>
      <c r="S339" s="260"/>
      <c r="T339" s="26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62" t="s">
        <v>241</v>
      </c>
      <c r="AU339" s="262" t="s">
        <v>87</v>
      </c>
      <c r="AV339" s="12" t="s">
        <v>89</v>
      </c>
      <c r="AW339" s="12" t="s">
        <v>36</v>
      </c>
      <c r="AX339" s="12" t="s">
        <v>80</v>
      </c>
      <c r="AY339" s="262" t="s">
        <v>235</v>
      </c>
    </row>
    <row r="340" s="13" customFormat="1">
      <c r="A340" s="13"/>
      <c r="B340" s="263"/>
      <c r="C340" s="264"/>
      <c r="D340" s="253" t="s">
        <v>241</v>
      </c>
      <c r="E340" s="265" t="s">
        <v>1</v>
      </c>
      <c r="F340" s="266" t="s">
        <v>243</v>
      </c>
      <c r="G340" s="264"/>
      <c r="H340" s="267">
        <v>17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3" t="s">
        <v>241</v>
      </c>
      <c r="AU340" s="273" t="s">
        <v>87</v>
      </c>
      <c r="AV340" s="13" t="s">
        <v>240</v>
      </c>
      <c r="AW340" s="13" t="s">
        <v>36</v>
      </c>
      <c r="AX340" s="13" t="s">
        <v>87</v>
      </c>
      <c r="AY340" s="273" t="s">
        <v>235</v>
      </c>
    </row>
    <row r="341" s="2" customFormat="1" ht="16.5" customHeight="1">
      <c r="A341" s="38"/>
      <c r="B341" s="39"/>
      <c r="C341" s="237" t="s">
        <v>492</v>
      </c>
      <c r="D341" s="237" t="s">
        <v>236</v>
      </c>
      <c r="E341" s="238" t="s">
        <v>477</v>
      </c>
      <c r="F341" s="239" t="s">
        <v>473</v>
      </c>
      <c r="G341" s="240" t="s">
        <v>239</v>
      </c>
      <c r="H341" s="241">
        <v>1</v>
      </c>
      <c r="I341" s="242"/>
      <c r="J341" s="243">
        <f>ROUND(I341*H341,2)</f>
        <v>0</v>
      </c>
      <c r="K341" s="244"/>
      <c r="L341" s="44"/>
      <c r="M341" s="245" t="s">
        <v>1</v>
      </c>
      <c r="N341" s="246" t="s">
        <v>45</v>
      </c>
      <c r="O341" s="91"/>
      <c r="P341" s="247">
        <f>O341*H341</f>
        <v>0</v>
      </c>
      <c r="Q341" s="247">
        <v>0.0206</v>
      </c>
      <c r="R341" s="247">
        <f>Q341*H341</f>
        <v>0.0206</v>
      </c>
      <c r="S341" s="247">
        <v>0</v>
      </c>
      <c r="T341" s="24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9" t="s">
        <v>240</v>
      </c>
      <c r="AT341" s="249" t="s">
        <v>236</v>
      </c>
      <c r="AU341" s="249" t="s">
        <v>87</v>
      </c>
      <c r="AY341" s="17" t="s">
        <v>235</v>
      </c>
      <c r="BE341" s="250">
        <f>IF(N341="základní",J341,0)</f>
        <v>0</v>
      </c>
      <c r="BF341" s="250">
        <f>IF(N341="snížená",J341,0)</f>
        <v>0</v>
      </c>
      <c r="BG341" s="250">
        <f>IF(N341="zákl. přenesená",J341,0)</f>
        <v>0</v>
      </c>
      <c r="BH341" s="250">
        <f>IF(N341="sníž. přenesená",J341,0)</f>
        <v>0</v>
      </c>
      <c r="BI341" s="250">
        <f>IF(N341="nulová",J341,0)</f>
        <v>0</v>
      </c>
      <c r="BJ341" s="17" t="s">
        <v>87</v>
      </c>
      <c r="BK341" s="250">
        <f>ROUND(I341*H341,2)</f>
        <v>0</v>
      </c>
      <c r="BL341" s="17" t="s">
        <v>240</v>
      </c>
      <c r="BM341" s="249" t="s">
        <v>495</v>
      </c>
    </row>
    <row r="342" s="2" customFormat="1">
      <c r="A342" s="38"/>
      <c r="B342" s="39"/>
      <c r="C342" s="40"/>
      <c r="D342" s="253" t="s">
        <v>248</v>
      </c>
      <c r="E342" s="40"/>
      <c r="F342" s="274" t="s">
        <v>479</v>
      </c>
      <c r="G342" s="40"/>
      <c r="H342" s="40"/>
      <c r="I342" s="155"/>
      <c r="J342" s="40"/>
      <c r="K342" s="40"/>
      <c r="L342" s="44"/>
      <c r="M342" s="275"/>
      <c r="N342" s="27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248</v>
      </c>
      <c r="AU342" s="17" t="s">
        <v>87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1858</v>
      </c>
      <c r="G343" s="252"/>
      <c r="H343" s="256">
        <v>1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3" customFormat="1">
      <c r="A344" s="13"/>
      <c r="B344" s="263"/>
      <c r="C344" s="264"/>
      <c r="D344" s="253" t="s">
        <v>241</v>
      </c>
      <c r="E344" s="265" t="s">
        <v>1</v>
      </c>
      <c r="F344" s="266" t="s">
        <v>243</v>
      </c>
      <c r="G344" s="264"/>
      <c r="H344" s="267">
        <v>1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3" t="s">
        <v>241</v>
      </c>
      <c r="AU344" s="273" t="s">
        <v>87</v>
      </c>
      <c r="AV344" s="13" t="s">
        <v>240</v>
      </c>
      <c r="AW344" s="13" t="s">
        <v>36</v>
      </c>
      <c r="AX344" s="13" t="s">
        <v>87</v>
      </c>
      <c r="AY344" s="273" t="s">
        <v>235</v>
      </c>
    </row>
    <row r="345" s="2" customFormat="1" ht="16.5" customHeight="1">
      <c r="A345" s="38"/>
      <c r="B345" s="39"/>
      <c r="C345" s="237" t="s">
        <v>355</v>
      </c>
      <c r="D345" s="237" t="s">
        <v>236</v>
      </c>
      <c r="E345" s="238" t="s">
        <v>1396</v>
      </c>
      <c r="F345" s="239" t="s">
        <v>1397</v>
      </c>
      <c r="G345" s="240" t="s">
        <v>239</v>
      </c>
      <c r="H345" s="241">
        <v>1</v>
      </c>
      <c r="I345" s="242"/>
      <c r="J345" s="243">
        <f>ROUND(I345*H345,2)</f>
        <v>0</v>
      </c>
      <c r="K345" s="244"/>
      <c r="L345" s="44"/>
      <c r="M345" s="245" t="s">
        <v>1</v>
      </c>
      <c r="N345" s="246" t="s">
        <v>45</v>
      </c>
      <c r="O345" s="91"/>
      <c r="P345" s="247">
        <f>O345*H345</f>
        <v>0</v>
      </c>
      <c r="Q345" s="247">
        <v>0.097960000000000005</v>
      </c>
      <c r="R345" s="247">
        <f>Q345*H345</f>
        <v>0.097960000000000005</v>
      </c>
      <c r="S345" s="247">
        <v>0</v>
      </c>
      <c r="T345" s="24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9" t="s">
        <v>240</v>
      </c>
      <c r="AT345" s="249" t="s">
        <v>236</v>
      </c>
      <c r="AU345" s="249" t="s">
        <v>87</v>
      </c>
      <c r="AY345" s="17" t="s">
        <v>235</v>
      </c>
      <c r="BE345" s="250">
        <f>IF(N345="základní",J345,0)</f>
        <v>0</v>
      </c>
      <c r="BF345" s="250">
        <f>IF(N345="snížená",J345,0)</f>
        <v>0</v>
      </c>
      <c r="BG345" s="250">
        <f>IF(N345="zákl. přenesená",J345,0)</f>
        <v>0</v>
      </c>
      <c r="BH345" s="250">
        <f>IF(N345="sníž. přenesená",J345,0)</f>
        <v>0</v>
      </c>
      <c r="BI345" s="250">
        <f>IF(N345="nulová",J345,0)</f>
        <v>0</v>
      </c>
      <c r="BJ345" s="17" t="s">
        <v>87</v>
      </c>
      <c r="BK345" s="250">
        <f>ROUND(I345*H345,2)</f>
        <v>0</v>
      </c>
      <c r="BL345" s="17" t="s">
        <v>240</v>
      </c>
      <c r="BM345" s="249" t="s">
        <v>515</v>
      </c>
    </row>
    <row r="346" s="2" customFormat="1">
      <c r="A346" s="38"/>
      <c r="B346" s="39"/>
      <c r="C346" s="40"/>
      <c r="D346" s="253" t="s">
        <v>248</v>
      </c>
      <c r="E346" s="40"/>
      <c r="F346" s="274" t="s">
        <v>1398</v>
      </c>
      <c r="G346" s="40"/>
      <c r="H346" s="40"/>
      <c r="I346" s="155"/>
      <c r="J346" s="40"/>
      <c r="K346" s="40"/>
      <c r="L346" s="44"/>
      <c r="M346" s="275"/>
      <c r="N346" s="276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248</v>
      </c>
      <c r="AU346" s="17" t="s">
        <v>87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1399</v>
      </c>
      <c r="G347" s="252"/>
      <c r="H347" s="256">
        <v>1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3" customFormat="1">
      <c r="A348" s="13"/>
      <c r="B348" s="263"/>
      <c r="C348" s="264"/>
      <c r="D348" s="253" t="s">
        <v>241</v>
      </c>
      <c r="E348" s="265" t="s">
        <v>1</v>
      </c>
      <c r="F348" s="266" t="s">
        <v>243</v>
      </c>
      <c r="G348" s="264"/>
      <c r="H348" s="267">
        <v>1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3" t="s">
        <v>241</v>
      </c>
      <c r="AU348" s="273" t="s">
        <v>87</v>
      </c>
      <c r="AV348" s="13" t="s">
        <v>240</v>
      </c>
      <c r="AW348" s="13" t="s">
        <v>36</v>
      </c>
      <c r="AX348" s="13" t="s">
        <v>87</v>
      </c>
      <c r="AY348" s="273" t="s">
        <v>235</v>
      </c>
    </row>
    <row r="349" s="2" customFormat="1" ht="16.5" customHeight="1">
      <c r="A349" s="38"/>
      <c r="B349" s="39"/>
      <c r="C349" s="237" t="s">
        <v>317</v>
      </c>
      <c r="D349" s="237" t="s">
        <v>236</v>
      </c>
      <c r="E349" s="238" t="s">
        <v>1400</v>
      </c>
      <c r="F349" s="239" t="s">
        <v>442</v>
      </c>
      <c r="G349" s="240" t="s">
        <v>239</v>
      </c>
      <c r="H349" s="241">
        <v>5</v>
      </c>
      <c r="I349" s="242"/>
      <c r="J349" s="243">
        <f>ROUND(I349*H349,2)</f>
        <v>0</v>
      </c>
      <c r="K349" s="244"/>
      <c r="L349" s="44"/>
      <c r="M349" s="245" t="s">
        <v>1</v>
      </c>
      <c r="N349" s="246" t="s">
        <v>45</v>
      </c>
      <c r="O349" s="91"/>
      <c r="P349" s="247">
        <f>O349*H349</f>
        <v>0</v>
      </c>
      <c r="Q349" s="247">
        <v>0.067309999999999995</v>
      </c>
      <c r="R349" s="247">
        <f>Q349*H349</f>
        <v>0.33654999999999996</v>
      </c>
      <c r="S349" s="247">
        <v>0</v>
      </c>
      <c r="T349" s="24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9" t="s">
        <v>240</v>
      </c>
      <c r="AT349" s="249" t="s">
        <v>236</v>
      </c>
      <c r="AU349" s="249" t="s">
        <v>87</v>
      </c>
      <c r="AY349" s="17" t="s">
        <v>235</v>
      </c>
      <c r="BE349" s="250">
        <f>IF(N349="základní",J349,0)</f>
        <v>0</v>
      </c>
      <c r="BF349" s="250">
        <f>IF(N349="snížená",J349,0)</f>
        <v>0</v>
      </c>
      <c r="BG349" s="250">
        <f>IF(N349="zákl. přenesená",J349,0)</f>
        <v>0</v>
      </c>
      <c r="BH349" s="250">
        <f>IF(N349="sníž. přenesená",J349,0)</f>
        <v>0</v>
      </c>
      <c r="BI349" s="250">
        <f>IF(N349="nulová",J349,0)</f>
        <v>0</v>
      </c>
      <c r="BJ349" s="17" t="s">
        <v>87</v>
      </c>
      <c r="BK349" s="250">
        <f>ROUND(I349*H349,2)</f>
        <v>0</v>
      </c>
      <c r="BL349" s="17" t="s">
        <v>240</v>
      </c>
      <c r="BM349" s="249" t="s">
        <v>519</v>
      </c>
    </row>
    <row r="350" s="2" customFormat="1">
      <c r="A350" s="38"/>
      <c r="B350" s="39"/>
      <c r="C350" s="40"/>
      <c r="D350" s="253" t="s">
        <v>248</v>
      </c>
      <c r="E350" s="40"/>
      <c r="F350" s="274" t="s">
        <v>1401</v>
      </c>
      <c r="G350" s="40"/>
      <c r="H350" s="40"/>
      <c r="I350" s="155"/>
      <c r="J350" s="40"/>
      <c r="K350" s="40"/>
      <c r="L350" s="44"/>
      <c r="M350" s="275"/>
      <c r="N350" s="27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248</v>
      </c>
      <c r="AU350" s="17" t="s">
        <v>87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1859</v>
      </c>
      <c r="G351" s="252"/>
      <c r="H351" s="256">
        <v>1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1860</v>
      </c>
      <c r="G352" s="252"/>
      <c r="H352" s="256">
        <v>2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1861</v>
      </c>
      <c r="G353" s="252"/>
      <c r="H353" s="256">
        <v>2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3" customFormat="1">
      <c r="A354" s="13"/>
      <c r="B354" s="263"/>
      <c r="C354" s="264"/>
      <c r="D354" s="253" t="s">
        <v>241</v>
      </c>
      <c r="E354" s="265" t="s">
        <v>1</v>
      </c>
      <c r="F354" s="266" t="s">
        <v>243</v>
      </c>
      <c r="G354" s="264"/>
      <c r="H354" s="267">
        <v>5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3" t="s">
        <v>241</v>
      </c>
      <c r="AU354" s="273" t="s">
        <v>87</v>
      </c>
      <c r="AV354" s="13" t="s">
        <v>240</v>
      </c>
      <c r="AW354" s="13" t="s">
        <v>36</v>
      </c>
      <c r="AX354" s="13" t="s">
        <v>87</v>
      </c>
      <c r="AY354" s="273" t="s">
        <v>235</v>
      </c>
    </row>
    <row r="355" s="2" customFormat="1" ht="16.5" customHeight="1">
      <c r="A355" s="38"/>
      <c r="B355" s="39"/>
      <c r="C355" s="237" t="s">
        <v>386</v>
      </c>
      <c r="D355" s="237" t="s">
        <v>236</v>
      </c>
      <c r="E355" s="238" t="s">
        <v>455</v>
      </c>
      <c r="F355" s="239" t="s">
        <v>456</v>
      </c>
      <c r="G355" s="240" t="s">
        <v>239</v>
      </c>
      <c r="H355" s="241">
        <v>5</v>
      </c>
      <c r="I355" s="242"/>
      <c r="J355" s="243">
        <f>ROUND(I355*H355,2)</f>
        <v>0</v>
      </c>
      <c r="K355" s="244"/>
      <c r="L355" s="44"/>
      <c r="M355" s="245" t="s">
        <v>1</v>
      </c>
      <c r="N355" s="246" t="s">
        <v>45</v>
      </c>
      <c r="O355" s="91"/>
      <c r="P355" s="247">
        <f>O355*H355</f>
        <v>0</v>
      </c>
      <c r="Q355" s="247">
        <v>0.013599999999999999</v>
      </c>
      <c r="R355" s="247">
        <f>Q355*H355</f>
        <v>0.067999999999999991</v>
      </c>
      <c r="S355" s="247">
        <v>0</v>
      </c>
      <c r="T355" s="24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9" t="s">
        <v>240</v>
      </c>
      <c r="AT355" s="249" t="s">
        <v>236</v>
      </c>
      <c r="AU355" s="249" t="s">
        <v>87</v>
      </c>
      <c r="AY355" s="17" t="s">
        <v>235</v>
      </c>
      <c r="BE355" s="250">
        <f>IF(N355="základní",J355,0)</f>
        <v>0</v>
      </c>
      <c r="BF355" s="250">
        <f>IF(N355="snížená",J355,0)</f>
        <v>0</v>
      </c>
      <c r="BG355" s="250">
        <f>IF(N355="zákl. přenesená",J355,0)</f>
        <v>0</v>
      </c>
      <c r="BH355" s="250">
        <f>IF(N355="sníž. přenesená",J355,0)</f>
        <v>0</v>
      </c>
      <c r="BI355" s="250">
        <f>IF(N355="nulová",J355,0)</f>
        <v>0</v>
      </c>
      <c r="BJ355" s="17" t="s">
        <v>87</v>
      </c>
      <c r="BK355" s="250">
        <f>ROUND(I355*H355,2)</f>
        <v>0</v>
      </c>
      <c r="BL355" s="17" t="s">
        <v>240</v>
      </c>
      <c r="BM355" s="249" t="s">
        <v>524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1851</v>
      </c>
      <c r="G356" s="252"/>
      <c r="H356" s="256">
        <v>4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1862</v>
      </c>
      <c r="G357" s="252"/>
      <c r="H357" s="256">
        <v>1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3" customFormat="1">
      <c r="A358" s="13"/>
      <c r="B358" s="263"/>
      <c r="C358" s="264"/>
      <c r="D358" s="253" t="s">
        <v>241</v>
      </c>
      <c r="E358" s="265" t="s">
        <v>1</v>
      </c>
      <c r="F358" s="266" t="s">
        <v>243</v>
      </c>
      <c r="G358" s="264"/>
      <c r="H358" s="267">
        <v>5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3" t="s">
        <v>241</v>
      </c>
      <c r="AU358" s="273" t="s">
        <v>87</v>
      </c>
      <c r="AV358" s="13" t="s">
        <v>240</v>
      </c>
      <c r="AW358" s="13" t="s">
        <v>36</v>
      </c>
      <c r="AX358" s="13" t="s">
        <v>87</v>
      </c>
      <c r="AY358" s="273" t="s">
        <v>235</v>
      </c>
    </row>
    <row r="359" s="2" customFormat="1" ht="16.5" customHeight="1">
      <c r="A359" s="38"/>
      <c r="B359" s="39"/>
      <c r="C359" s="237" t="s">
        <v>526</v>
      </c>
      <c r="D359" s="237" t="s">
        <v>236</v>
      </c>
      <c r="E359" s="238" t="s">
        <v>1405</v>
      </c>
      <c r="F359" s="239" t="s">
        <v>1406</v>
      </c>
      <c r="G359" s="240" t="s">
        <v>239</v>
      </c>
      <c r="H359" s="241">
        <v>12</v>
      </c>
      <c r="I359" s="242"/>
      <c r="J359" s="243">
        <f>ROUND(I359*H359,2)</f>
        <v>0</v>
      </c>
      <c r="K359" s="244"/>
      <c r="L359" s="44"/>
      <c r="M359" s="245" t="s">
        <v>1</v>
      </c>
      <c r="N359" s="246" t="s">
        <v>45</v>
      </c>
      <c r="O359" s="91"/>
      <c r="P359" s="247">
        <f>O359*H359</f>
        <v>0</v>
      </c>
      <c r="Q359" s="247">
        <v>0.0146</v>
      </c>
      <c r="R359" s="247">
        <f>Q359*H359</f>
        <v>0.1752</v>
      </c>
      <c r="S359" s="247">
        <v>0</v>
      </c>
      <c r="T359" s="24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9" t="s">
        <v>240</v>
      </c>
      <c r="AT359" s="249" t="s">
        <v>236</v>
      </c>
      <c r="AU359" s="249" t="s">
        <v>87</v>
      </c>
      <c r="AY359" s="17" t="s">
        <v>235</v>
      </c>
      <c r="BE359" s="250">
        <f>IF(N359="základní",J359,0)</f>
        <v>0</v>
      </c>
      <c r="BF359" s="250">
        <f>IF(N359="snížená",J359,0)</f>
        <v>0</v>
      </c>
      <c r="BG359" s="250">
        <f>IF(N359="zákl. přenesená",J359,0)</f>
        <v>0</v>
      </c>
      <c r="BH359" s="250">
        <f>IF(N359="sníž. přenesená",J359,0)</f>
        <v>0</v>
      </c>
      <c r="BI359" s="250">
        <f>IF(N359="nulová",J359,0)</f>
        <v>0</v>
      </c>
      <c r="BJ359" s="17" t="s">
        <v>87</v>
      </c>
      <c r="BK359" s="250">
        <f>ROUND(I359*H359,2)</f>
        <v>0</v>
      </c>
      <c r="BL359" s="17" t="s">
        <v>240</v>
      </c>
      <c r="BM359" s="249" t="s">
        <v>529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1863</v>
      </c>
      <c r="G360" s="252"/>
      <c r="H360" s="256">
        <v>12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3" customFormat="1">
      <c r="A361" s="13"/>
      <c r="B361" s="263"/>
      <c r="C361" s="264"/>
      <c r="D361" s="253" t="s">
        <v>241</v>
      </c>
      <c r="E361" s="265" t="s">
        <v>1</v>
      </c>
      <c r="F361" s="266" t="s">
        <v>243</v>
      </c>
      <c r="G361" s="264"/>
      <c r="H361" s="267">
        <v>12</v>
      </c>
      <c r="I361" s="268"/>
      <c r="J361" s="264"/>
      <c r="K361" s="264"/>
      <c r="L361" s="269"/>
      <c r="M361" s="270"/>
      <c r="N361" s="271"/>
      <c r="O361" s="271"/>
      <c r="P361" s="271"/>
      <c r="Q361" s="271"/>
      <c r="R361" s="271"/>
      <c r="S361" s="271"/>
      <c r="T361" s="27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3" t="s">
        <v>241</v>
      </c>
      <c r="AU361" s="273" t="s">
        <v>87</v>
      </c>
      <c r="AV361" s="13" t="s">
        <v>240</v>
      </c>
      <c r="AW361" s="13" t="s">
        <v>36</v>
      </c>
      <c r="AX361" s="13" t="s">
        <v>87</v>
      </c>
      <c r="AY361" s="273" t="s">
        <v>235</v>
      </c>
    </row>
    <row r="362" s="2" customFormat="1" ht="16.5" customHeight="1">
      <c r="A362" s="38"/>
      <c r="B362" s="39"/>
      <c r="C362" s="237" t="s">
        <v>392</v>
      </c>
      <c r="D362" s="237" t="s">
        <v>236</v>
      </c>
      <c r="E362" s="238" t="s">
        <v>1864</v>
      </c>
      <c r="F362" s="239" t="s">
        <v>1865</v>
      </c>
      <c r="G362" s="240" t="s">
        <v>239</v>
      </c>
      <c r="H362" s="241">
        <v>3</v>
      </c>
      <c r="I362" s="242"/>
      <c r="J362" s="243">
        <f>ROUND(I362*H362,2)</f>
        <v>0</v>
      </c>
      <c r="K362" s="244"/>
      <c r="L362" s="44"/>
      <c r="M362" s="245" t="s">
        <v>1</v>
      </c>
      <c r="N362" s="246" t="s">
        <v>45</v>
      </c>
      <c r="O362" s="91"/>
      <c r="P362" s="247">
        <f>O362*H362</f>
        <v>0</v>
      </c>
      <c r="Q362" s="247">
        <v>0.0137</v>
      </c>
      <c r="R362" s="247">
        <f>Q362*H362</f>
        <v>0.041099999999999998</v>
      </c>
      <c r="S362" s="247">
        <v>0</v>
      </c>
      <c r="T362" s="24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9" t="s">
        <v>240</v>
      </c>
      <c r="AT362" s="249" t="s">
        <v>236</v>
      </c>
      <c r="AU362" s="249" t="s">
        <v>87</v>
      </c>
      <c r="AY362" s="17" t="s">
        <v>235</v>
      </c>
      <c r="BE362" s="250">
        <f>IF(N362="základní",J362,0)</f>
        <v>0</v>
      </c>
      <c r="BF362" s="250">
        <f>IF(N362="snížená",J362,0)</f>
        <v>0</v>
      </c>
      <c r="BG362" s="250">
        <f>IF(N362="zákl. přenesená",J362,0)</f>
        <v>0</v>
      </c>
      <c r="BH362" s="250">
        <f>IF(N362="sníž. přenesená",J362,0)</f>
        <v>0</v>
      </c>
      <c r="BI362" s="250">
        <f>IF(N362="nulová",J362,0)</f>
        <v>0</v>
      </c>
      <c r="BJ362" s="17" t="s">
        <v>87</v>
      </c>
      <c r="BK362" s="250">
        <f>ROUND(I362*H362,2)</f>
        <v>0</v>
      </c>
      <c r="BL362" s="17" t="s">
        <v>240</v>
      </c>
      <c r="BM362" s="249" t="s">
        <v>536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1854</v>
      </c>
      <c r="G363" s="252"/>
      <c r="H363" s="256">
        <v>3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87</v>
      </c>
      <c r="AV363" s="12" t="s">
        <v>89</v>
      </c>
      <c r="AW363" s="12" t="s">
        <v>36</v>
      </c>
      <c r="AX363" s="12" t="s">
        <v>80</v>
      </c>
      <c r="AY363" s="262" t="s">
        <v>235</v>
      </c>
    </row>
    <row r="364" s="13" customFormat="1">
      <c r="A364" s="13"/>
      <c r="B364" s="263"/>
      <c r="C364" s="264"/>
      <c r="D364" s="253" t="s">
        <v>241</v>
      </c>
      <c r="E364" s="265" t="s">
        <v>1</v>
      </c>
      <c r="F364" s="266" t="s">
        <v>243</v>
      </c>
      <c r="G364" s="264"/>
      <c r="H364" s="267">
        <v>3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3" t="s">
        <v>241</v>
      </c>
      <c r="AU364" s="273" t="s">
        <v>87</v>
      </c>
      <c r="AV364" s="13" t="s">
        <v>240</v>
      </c>
      <c r="AW364" s="13" t="s">
        <v>36</v>
      </c>
      <c r="AX364" s="13" t="s">
        <v>87</v>
      </c>
      <c r="AY364" s="273" t="s">
        <v>235</v>
      </c>
    </row>
    <row r="365" s="11" customFormat="1" ht="25.92" customHeight="1">
      <c r="A365" s="11"/>
      <c r="B365" s="223"/>
      <c r="C365" s="224"/>
      <c r="D365" s="225" t="s">
        <v>79</v>
      </c>
      <c r="E365" s="226" t="s">
        <v>481</v>
      </c>
      <c r="F365" s="226" t="s">
        <v>482</v>
      </c>
      <c r="G365" s="224"/>
      <c r="H365" s="224"/>
      <c r="I365" s="227"/>
      <c r="J365" s="228">
        <f>BK365</f>
        <v>0</v>
      </c>
      <c r="K365" s="224"/>
      <c r="L365" s="229"/>
      <c r="M365" s="230"/>
      <c r="N365" s="231"/>
      <c r="O365" s="231"/>
      <c r="P365" s="232">
        <f>SUM(P366:P388)</f>
        <v>0</v>
      </c>
      <c r="Q365" s="231"/>
      <c r="R365" s="232">
        <f>SUM(R366:R388)</f>
        <v>1.0353043200000001</v>
      </c>
      <c r="S365" s="231"/>
      <c r="T365" s="233">
        <f>SUM(T366:T388)</f>
        <v>0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R365" s="234" t="s">
        <v>89</v>
      </c>
      <c r="AT365" s="235" t="s">
        <v>79</v>
      </c>
      <c r="AU365" s="235" t="s">
        <v>80</v>
      </c>
      <c r="AY365" s="234" t="s">
        <v>235</v>
      </c>
      <c r="BK365" s="236">
        <f>SUM(BK366:BK388)</f>
        <v>0</v>
      </c>
    </row>
    <row r="366" s="2" customFormat="1" ht="16.5" customHeight="1">
      <c r="A366" s="38"/>
      <c r="B366" s="39"/>
      <c r="C366" s="237" t="s">
        <v>541</v>
      </c>
      <c r="D366" s="237" t="s">
        <v>236</v>
      </c>
      <c r="E366" s="238" t="s">
        <v>493</v>
      </c>
      <c r="F366" s="239" t="s">
        <v>494</v>
      </c>
      <c r="G366" s="240" t="s">
        <v>265</v>
      </c>
      <c r="H366" s="241">
        <v>258.34399999999999</v>
      </c>
      <c r="I366" s="242"/>
      <c r="J366" s="243">
        <f>ROUND(I366*H366,2)</f>
        <v>0</v>
      </c>
      <c r="K366" s="244"/>
      <c r="L366" s="44"/>
      <c r="M366" s="245" t="s">
        <v>1</v>
      </c>
      <c r="N366" s="246" t="s">
        <v>45</v>
      </c>
      <c r="O366" s="91"/>
      <c r="P366" s="247">
        <f>O366*H366</f>
        <v>0</v>
      </c>
      <c r="Q366" s="247">
        <v>0.0036800000000000001</v>
      </c>
      <c r="R366" s="247">
        <f>Q366*H366</f>
        <v>0.95070591999999998</v>
      </c>
      <c r="S366" s="247">
        <v>0</v>
      </c>
      <c r="T366" s="24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9" t="s">
        <v>280</v>
      </c>
      <c r="AT366" s="249" t="s">
        <v>236</v>
      </c>
      <c r="AU366" s="249" t="s">
        <v>87</v>
      </c>
      <c r="AY366" s="17" t="s">
        <v>235</v>
      </c>
      <c r="BE366" s="250">
        <f>IF(N366="základní",J366,0)</f>
        <v>0</v>
      </c>
      <c r="BF366" s="250">
        <f>IF(N366="snížená",J366,0)</f>
        <v>0</v>
      </c>
      <c r="BG366" s="250">
        <f>IF(N366="zákl. přenesená",J366,0)</f>
        <v>0</v>
      </c>
      <c r="BH366" s="250">
        <f>IF(N366="sníž. přenesená",J366,0)</f>
        <v>0</v>
      </c>
      <c r="BI366" s="250">
        <f>IF(N366="nulová",J366,0)</f>
        <v>0</v>
      </c>
      <c r="BJ366" s="17" t="s">
        <v>87</v>
      </c>
      <c r="BK366" s="250">
        <f>ROUND(I366*H366,2)</f>
        <v>0</v>
      </c>
      <c r="BL366" s="17" t="s">
        <v>280</v>
      </c>
      <c r="BM366" s="249" t="s">
        <v>544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1866</v>
      </c>
      <c r="G367" s="252"/>
      <c r="H367" s="256">
        <v>4.4000000000000004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2" customFormat="1">
      <c r="A368" s="12"/>
      <c r="B368" s="251"/>
      <c r="C368" s="252"/>
      <c r="D368" s="253" t="s">
        <v>241</v>
      </c>
      <c r="E368" s="254" t="s">
        <v>1</v>
      </c>
      <c r="F368" s="255" t="s">
        <v>1867</v>
      </c>
      <c r="G368" s="252"/>
      <c r="H368" s="256">
        <v>25.062000000000001</v>
      </c>
      <c r="I368" s="257"/>
      <c r="J368" s="252"/>
      <c r="K368" s="252"/>
      <c r="L368" s="258"/>
      <c r="M368" s="259"/>
      <c r="N368" s="260"/>
      <c r="O368" s="260"/>
      <c r="P368" s="260"/>
      <c r="Q368" s="260"/>
      <c r="R368" s="260"/>
      <c r="S368" s="260"/>
      <c r="T368" s="26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62" t="s">
        <v>241</v>
      </c>
      <c r="AU368" s="262" t="s">
        <v>87</v>
      </c>
      <c r="AV368" s="12" t="s">
        <v>89</v>
      </c>
      <c r="AW368" s="12" t="s">
        <v>36</v>
      </c>
      <c r="AX368" s="12" t="s">
        <v>80</v>
      </c>
      <c r="AY368" s="262" t="s">
        <v>235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1868</v>
      </c>
      <c r="G369" s="252"/>
      <c r="H369" s="256">
        <v>25.032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87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1869</v>
      </c>
      <c r="G370" s="252"/>
      <c r="H370" s="256">
        <v>18.099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1870</v>
      </c>
      <c r="G371" s="252"/>
      <c r="H371" s="256">
        <v>18.129000000000001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1871</v>
      </c>
      <c r="G372" s="252"/>
      <c r="H372" s="256">
        <v>25.082000000000001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1872</v>
      </c>
      <c r="G373" s="252"/>
      <c r="H373" s="256">
        <v>25.052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1873</v>
      </c>
      <c r="G374" s="252"/>
      <c r="H374" s="256">
        <v>4.29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2" customFormat="1">
      <c r="A375" s="12"/>
      <c r="B375" s="251"/>
      <c r="C375" s="252"/>
      <c r="D375" s="253" t="s">
        <v>241</v>
      </c>
      <c r="E375" s="254" t="s">
        <v>1</v>
      </c>
      <c r="F375" s="255" t="s">
        <v>1874</v>
      </c>
      <c r="G375" s="252"/>
      <c r="H375" s="256">
        <v>16.838000000000001</v>
      </c>
      <c r="I375" s="257"/>
      <c r="J375" s="252"/>
      <c r="K375" s="252"/>
      <c r="L375" s="258"/>
      <c r="M375" s="259"/>
      <c r="N375" s="260"/>
      <c r="O375" s="260"/>
      <c r="P375" s="260"/>
      <c r="Q375" s="260"/>
      <c r="R375" s="260"/>
      <c r="S375" s="260"/>
      <c r="T375" s="26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62" t="s">
        <v>241</v>
      </c>
      <c r="AU375" s="262" t="s">
        <v>87</v>
      </c>
      <c r="AV375" s="12" t="s">
        <v>89</v>
      </c>
      <c r="AW375" s="12" t="s">
        <v>36</v>
      </c>
      <c r="AX375" s="12" t="s">
        <v>80</v>
      </c>
      <c r="AY375" s="262" t="s">
        <v>235</v>
      </c>
    </row>
    <row r="376" s="12" customFormat="1">
      <c r="A376" s="12"/>
      <c r="B376" s="251"/>
      <c r="C376" s="252"/>
      <c r="D376" s="253" t="s">
        <v>241</v>
      </c>
      <c r="E376" s="254" t="s">
        <v>1</v>
      </c>
      <c r="F376" s="255" t="s">
        <v>1875</v>
      </c>
      <c r="G376" s="252"/>
      <c r="H376" s="256">
        <v>27.228999999999999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62" t="s">
        <v>241</v>
      </c>
      <c r="AU376" s="262" t="s">
        <v>87</v>
      </c>
      <c r="AV376" s="12" t="s">
        <v>89</v>
      </c>
      <c r="AW376" s="12" t="s">
        <v>36</v>
      </c>
      <c r="AX376" s="12" t="s">
        <v>80</v>
      </c>
      <c r="AY376" s="262" t="s">
        <v>235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1876</v>
      </c>
      <c r="G377" s="252"/>
      <c r="H377" s="256">
        <v>3.1600000000000001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1877</v>
      </c>
      <c r="G378" s="252"/>
      <c r="H378" s="256">
        <v>7.7000000000000002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2" customFormat="1">
      <c r="A379" s="12"/>
      <c r="B379" s="251"/>
      <c r="C379" s="252"/>
      <c r="D379" s="253" t="s">
        <v>241</v>
      </c>
      <c r="E379" s="254" t="s">
        <v>1</v>
      </c>
      <c r="F379" s="255" t="s">
        <v>1878</v>
      </c>
      <c r="G379" s="252"/>
      <c r="H379" s="256">
        <v>5.0700000000000003</v>
      </c>
      <c r="I379" s="257"/>
      <c r="J379" s="252"/>
      <c r="K379" s="252"/>
      <c r="L379" s="258"/>
      <c r="M379" s="259"/>
      <c r="N379" s="260"/>
      <c r="O379" s="260"/>
      <c r="P379" s="260"/>
      <c r="Q379" s="260"/>
      <c r="R379" s="260"/>
      <c r="S379" s="260"/>
      <c r="T379" s="26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62" t="s">
        <v>241</v>
      </c>
      <c r="AU379" s="262" t="s">
        <v>87</v>
      </c>
      <c r="AV379" s="12" t="s">
        <v>89</v>
      </c>
      <c r="AW379" s="12" t="s">
        <v>36</v>
      </c>
      <c r="AX379" s="12" t="s">
        <v>80</v>
      </c>
      <c r="AY379" s="262" t="s">
        <v>235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1879</v>
      </c>
      <c r="G380" s="252"/>
      <c r="H380" s="256">
        <v>3.8599999999999999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1880</v>
      </c>
      <c r="G381" s="252"/>
      <c r="H381" s="256">
        <v>5.3499999999999996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2" customFormat="1">
      <c r="A382" s="12"/>
      <c r="B382" s="251"/>
      <c r="C382" s="252"/>
      <c r="D382" s="253" t="s">
        <v>241</v>
      </c>
      <c r="E382" s="254" t="s">
        <v>1</v>
      </c>
      <c r="F382" s="255" t="s">
        <v>1881</v>
      </c>
      <c r="G382" s="252"/>
      <c r="H382" s="256">
        <v>27.922000000000001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62" t="s">
        <v>241</v>
      </c>
      <c r="AU382" s="262" t="s">
        <v>87</v>
      </c>
      <c r="AV382" s="12" t="s">
        <v>89</v>
      </c>
      <c r="AW382" s="12" t="s">
        <v>36</v>
      </c>
      <c r="AX382" s="12" t="s">
        <v>80</v>
      </c>
      <c r="AY382" s="262" t="s">
        <v>235</v>
      </c>
    </row>
    <row r="383" s="12" customFormat="1">
      <c r="A383" s="12"/>
      <c r="B383" s="251"/>
      <c r="C383" s="252"/>
      <c r="D383" s="253" t="s">
        <v>241</v>
      </c>
      <c r="E383" s="254" t="s">
        <v>1</v>
      </c>
      <c r="F383" s="255" t="s">
        <v>1882</v>
      </c>
      <c r="G383" s="252"/>
      <c r="H383" s="256">
        <v>16.068999999999999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62" t="s">
        <v>241</v>
      </c>
      <c r="AU383" s="262" t="s">
        <v>87</v>
      </c>
      <c r="AV383" s="12" t="s">
        <v>89</v>
      </c>
      <c r="AW383" s="12" t="s">
        <v>36</v>
      </c>
      <c r="AX383" s="12" t="s">
        <v>80</v>
      </c>
      <c r="AY383" s="262" t="s">
        <v>235</v>
      </c>
    </row>
    <row r="384" s="13" customFormat="1">
      <c r="A384" s="13"/>
      <c r="B384" s="263"/>
      <c r="C384" s="264"/>
      <c r="D384" s="253" t="s">
        <v>241</v>
      </c>
      <c r="E384" s="265" t="s">
        <v>1</v>
      </c>
      <c r="F384" s="266" t="s">
        <v>243</v>
      </c>
      <c r="G384" s="264"/>
      <c r="H384" s="267">
        <v>258.34399999999994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3" t="s">
        <v>241</v>
      </c>
      <c r="AU384" s="273" t="s">
        <v>87</v>
      </c>
      <c r="AV384" s="13" t="s">
        <v>240</v>
      </c>
      <c r="AW384" s="13" t="s">
        <v>36</v>
      </c>
      <c r="AX384" s="13" t="s">
        <v>87</v>
      </c>
      <c r="AY384" s="273" t="s">
        <v>235</v>
      </c>
    </row>
    <row r="385" s="2" customFormat="1" ht="16.5" customHeight="1">
      <c r="A385" s="38"/>
      <c r="B385" s="39"/>
      <c r="C385" s="237" t="s">
        <v>396</v>
      </c>
      <c r="D385" s="237" t="s">
        <v>236</v>
      </c>
      <c r="E385" s="238" t="s">
        <v>513</v>
      </c>
      <c r="F385" s="239" t="s">
        <v>514</v>
      </c>
      <c r="G385" s="240" t="s">
        <v>313</v>
      </c>
      <c r="H385" s="241">
        <v>264.37</v>
      </c>
      <c r="I385" s="242"/>
      <c r="J385" s="243">
        <f>ROUND(I385*H385,2)</f>
        <v>0</v>
      </c>
      <c r="K385" s="244"/>
      <c r="L385" s="44"/>
      <c r="M385" s="245" t="s">
        <v>1</v>
      </c>
      <c r="N385" s="246" t="s">
        <v>45</v>
      </c>
      <c r="O385" s="91"/>
      <c r="P385" s="247">
        <f>O385*H385</f>
        <v>0</v>
      </c>
      <c r="Q385" s="247">
        <v>0.00032000000000000003</v>
      </c>
      <c r="R385" s="247">
        <f>Q385*H385</f>
        <v>0.084598400000000004</v>
      </c>
      <c r="S385" s="247">
        <v>0</v>
      </c>
      <c r="T385" s="24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9" t="s">
        <v>280</v>
      </c>
      <c r="AT385" s="249" t="s">
        <v>236</v>
      </c>
      <c r="AU385" s="249" t="s">
        <v>87</v>
      </c>
      <c r="AY385" s="17" t="s">
        <v>235</v>
      </c>
      <c r="BE385" s="250">
        <f>IF(N385="základní",J385,0)</f>
        <v>0</v>
      </c>
      <c r="BF385" s="250">
        <f>IF(N385="snížená",J385,0)</f>
        <v>0</v>
      </c>
      <c r="BG385" s="250">
        <f>IF(N385="zákl. přenesená",J385,0)</f>
        <v>0</v>
      </c>
      <c r="BH385" s="250">
        <f>IF(N385="sníž. přenesená",J385,0)</f>
        <v>0</v>
      </c>
      <c r="BI385" s="250">
        <f>IF(N385="nulová",J385,0)</f>
        <v>0</v>
      </c>
      <c r="BJ385" s="17" t="s">
        <v>87</v>
      </c>
      <c r="BK385" s="250">
        <f>ROUND(I385*H385,2)</f>
        <v>0</v>
      </c>
      <c r="BL385" s="17" t="s">
        <v>280</v>
      </c>
      <c r="BM385" s="249" t="s">
        <v>549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1883</v>
      </c>
      <c r="G386" s="252"/>
      <c r="H386" s="256">
        <v>264.37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3" customFormat="1">
      <c r="A387" s="13"/>
      <c r="B387" s="263"/>
      <c r="C387" s="264"/>
      <c r="D387" s="253" t="s">
        <v>241</v>
      </c>
      <c r="E387" s="265" t="s">
        <v>1</v>
      </c>
      <c r="F387" s="266" t="s">
        <v>243</v>
      </c>
      <c r="G387" s="264"/>
      <c r="H387" s="267">
        <v>264.37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3" t="s">
        <v>241</v>
      </c>
      <c r="AU387" s="273" t="s">
        <v>87</v>
      </c>
      <c r="AV387" s="13" t="s">
        <v>240</v>
      </c>
      <c r="AW387" s="13" t="s">
        <v>36</v>
      </c>
      <c r="AX387" s="13" t="s">
        <v>87</v>
      </c>
      <c r="AY387" s="273" t="s">
        <v>235</v>
      </c>
    </row>
    <row r="388" s="2" customFormat="1" ht="16.5" customHeight="1">
      <c r="A388" s="38"/>
      <c r="B388" s="39"/>
      <c r="C388" s="237" t="s">
        <v>550</v>
      </c>
      <c r="D388" s="237" t="s">
        <v>236</v>
      </c>
      <c r="E388" s="238" t="s">
        <v>517</v>
      </c>
      <c r="F388" s="239" t="s">
        <v>518</v>
      </c>
      <c r="G388" s="240" t="s">
        <v>246</v>
      </c>
      <c r="H388" s="241">
        <v>1.0349999999999999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280</v>
      </c>
      <c r="AT388" s="249" t="s">
        <v>236</v>
      </c>
      <c r="AU388" s="249" t="s">
        <v>87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280</v>
      </c>
      <c r="BM388" s="249" t="s">
        <v>553</v>
      </c>
    </row>
    <row r="389" s="11" customFormat="1" ht="25.92" customHeight="1">
      <c r="A389" s="11"/>
      <c r="B389" s="223"/>
      <c r="C389" s="224"/>
      <c r="D389" s="225" t="s">
        <v>79</v>
      </c>
      <c r="E389" s="226" t="s">
        <v>520</v>
      </c>
      <c r="F389" s="226" t="s">
        <v>521</v>
      </c>
      <c r="G389" s="224"/>
      <c r="H389" s="224"/>
      <c r="I389" s="227"/>
      <c r="J389" s="228">
        <f>BK389</f>
        <v>0</v>
      </c>
      <c r="K389" s="224"/>
      <c r="L389" s="229"/>
      <c r="M389" s="230"/>
      <c r="N389" s="231"/>
      <c r="O389" s="231"/>
      <c r="P389" s="232">
        <f>SUM(P390:P415)</f>
        <v>0</v>
      </c>
      <c r="Q389" s="231"/>
      <c r="R389" s="232">
        <f>SUM(R390:R415)</f>
        <v>1.2167176</v>
      </c>
      <c r="S389" s="231"/>
      <c r="T389" s="233">
        <f>SUM(T390:T415)</f>
        <v>0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R389" s="234" t="s">
        <v>89</v>
      </c>
      <c r="AT389" s="235" t="s">
        <v>79</v>
      </c>
      <c r="AU389" s="235" t="s">
        <v>80</v>
      </c>
      <c r="AY389" s="234" t="s">
        <v>235</v>
      </c>
      <c r="BK389" s="236">
        <f>SUM(BK390:BK415)</f>
        <v>0</v>
      </c>
    </row>
    <row r="390" s="2" customFormat="1" ht="16.5" customHeight="1">
      <c r="A390" s="38"/>
      <c r="B390" s="39"/>
      <c r="C390" s="237" t="s">
        <v>402</v>
      </c>
      <c r="D390" s="237" t="s">
        <v>236</v>
      </c>
      <c r="E390" s="238" t="s">
        <v>522</v>
      </c>
      <c r="F390" s="239" t="s">
        <v>523</v>
      </c>
      <c r="G390" s="240" t="s">
        <v>265</v>
      </c>
      <c r="H390" s="241">
        <v>311.44</v>
      </c>
      <c r="I390" s="242"/>
      <c r="J390" s="243">
        <f>ROUND(I390*H390,2)</f>
        <v>0</v>
      </c>
      <c r="K390" s="244"/>
      <c r="L390" s="44"/>
      <c r="M390" s="245" t="s">
        <v>1</v>
      </c>
      <c r="N390" s="246" t="s">
        <v>45</v>
      </c>
      <c r="O390" s="91"/>
      <c r="P390" s="247">
        <f>O390*H390</f>
        <v>0</v>
      </c>
      <c r="Q390" s="247">
        <v>0</v>
      </c>
      <c r="R390" s="247">
        <f>Q390*H390</f>
        <v>0</v>
      </c>
      <c r="S390" s="247">
        <v>0</v>
      </c>
      <c r="T390" s="24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9" t="s">
        <v>280</v>
      </c>
      <c r="AT390" s="249" t="s">
        <v>236</v>
      </c>
      <c r="AU390" s="249" t="s">
        <v>87</v>
      </c>
      <c r="AY390" s="17" t="s">
        <v>235</v>
      </c>
      <c r="BE390" s="250">
        <f>IF(N390="základní",J390,0)</f>
        <v>0</v>
      </c>
      <c r="BF390" s="250">
        <f>IF(N390="snížená",J390,0)</f>
        <v>0</v>
      </c>
      <c r="BG390" s="250">
        <f>IF(N390="zákl. přenesená",J390,0)</f>
        <v>0</v>
      </c>
      <c r="BH390" s="250">
        <f>IF(N390="sníž. přenesená",J390,0)</f>
        <v>0</v>
      </c>
      <c r="BI390" s="250">
        <f>IF(N390="nulová",J390,0)</f>
        <v>0</v>
      </c>
      <c r="BJ390" s="17" t="s">
        <v>87</v>
      </c>
      <c r="BK390" s="250">
        <f>ROUND(I390*H390,2)</f>
        <v>0</v>
      </c>
      <c r="BL390" s="17" t="s">
        <v>280</v>
      </c>
      <c r="BM390" s="249" t="s">
        <v>559</v>
      </c>
    </row>
    <row r="391" s="2" customFormat="1">
      <c r="A391" s="38"/>
      <c r="B391" s="39"/>
      <c r="C391" s="40"/>
      <c r="D391" s="253" t="s">
        <v>248</v>
      </c>
      <c r="E391" s="40"/>
      <c r="F391" s="274" t="s">
        <v>525</v>
      </c>
      <c r="G391" s="40"/>
      <c r="H391" s="40"/>
      <c r="I391" s="155"/>
      <c r="J391" s="40"/>
      <c r="K391" s="40"/>
      <c r="L391" s="44"/>
      <c r="M391" s="275"/>
      <c r="N391" s="276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248</v>
      </c>
      <c r="AU391" s="17" t="s">
        <v>87</v>
      </c>
    </row>
    <row r="392" s="12" customFormat="1">
      <c r="A392" s="12"/>
      <c r="B392" s="251"/>
      <c r="C392" s="252"/>
      <c r="D392" s="253" t="s">
        <v>241</v>
      </c>
      <c r="E392" s="254" t="s">
        <v>1</v>
      </c>
      <c r="F392" s="255" t="s">
        <v>1844</v>
      </c>
      <c r="G392" s="252"/>
      <c r="H392" s="256">
        <v>168.56999999999999</v>
      </c>
      <c r="I392" s="257"/>
      <c r="J392" s="252"/>
      <c r="K392" s="252"/>
      <c r="L392" s="258"/>
      <c r="M392" s="259"/>
      <c r="N392" s="260"/>
      <c r="O392" s="260"/>
      <c r="P392" s="260"/>
      <c r="Q392" s="260"/>
      <c r="R392" s="260"/>
      <c r="S392" s="260"/>
      <c r="T392" s="26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62" t="s">
        <v>241</v>
      </c>
      <c r="AU392" s="262" t="s">
        <v>87</v>
      </c>
      <c r="AV392" s="12" t="s">
        <v>89</v>
      </c>
      <c r="AW392" s="12" t="s">
        <v>36</v>
      </c>
      <c r="AX392" s="12" t="s">
        <v>80</v>
      </c>
      <c r="AY392" s="262" t="s">
        <v>235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1845</v>
      </c>
      <c r="G393" s="252"/>
      <c r="H393" s="256">
        <v>142.87000000000001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3" customFormat="1">
      <c r="A394" s="13"/>
      <c r="B394" s="263"/>
      <c r="C394" s="264"/>
      <c r="D394" s="253" t="s">
        <v>241</v>
      </c>
      <c r="E394" s="265" t="s">
        <v>1</v>
      </c>
      <c r="F394" s="266" t="s">
        <v>243</v>
      </c>
      <c r="G394" s="264"/>
      <c r="H394" s="267">
        <v>311.44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3" t="s">
        <v>241</v>
      </c>
      <c r="AU394" s="273" t="s">
        <v>87</v>
      </c>
      <c r="AV394" s="13" t="s">
        <v>240</v>
      </c>
      <c r="AW394" s="13" t="s">
        <v>36</v>
      </c>
      <c r="AX394" s="13" t="s">
        <v>87</v>
      </c>
      <c r="AY394" s="273" t="s">
        <v>235</v>
      </c>
    </row>
    <row r="395" s="2" customFormat="1" ht="16.5" customHeight="1">
      <c r="A395" s="38"/>
      <c r="B395" s="39"/>
      <c r="C395" s="237" t="s">
        <v>561</v>
      </c>
      <c r="D395" s="237" t="s">
        <v>236</v>
      </c>
      <c r="E395" s="238" t="s">
        <v>1432</v>
      </c>
      <c r="F395" s="239" t="s">
        <v>535</v>
      </c>
      <c r="G395" s="240" t="s">
        <v>265</v>
      </c>
      <c r="H395" s="241">
        <v>311.44</v>
      </c>
      <c r="I395" s="242"/>
      <c r="J395" s="243">
        <f>ROUND(I395*H395,2)</f>
        <v>0</v>
      </c>
      <c r="K395" s="244"/>
      <c r="L395" s="44"/>
      <c r="M395" s="245" t="s">
        <v>1</v>
      </c>
      <c r="N395" s="246" t="s">
        <v>45</v>
      </c>
      <c r="O395" s="91"/>
      <c r="P395" s="247">
        <f>O395*H395</f>
        <v>0</v>
      </c>
      <c r="Q395" s="247">
        <v>0</v>
      </c>
      <c r="R395" s="247">
        <f>Q395*H395</f>
        <v>0</v>
      </c>
      <c r="S395" s="247">
        <v>0</v>
      </c>
      <c r="T395" s="24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9" t="s">
        <v>280</v>
      </c>
      <c r="AT395" s="249" t="s">
        <v>236</v>
      </c>
      <c r="AU395" s="249" t="s">
        <v>87</v>
      </c>
      <c r="AY395" s="17" t="s">
        <v>235</v>
      </c>
      <c r="BE395" s="250">
        <f>IF(N395="základní",J395,0)</f>
        <v>0</v>
      </c>
      <c r="BF395" s="250">
        <f>IF(N395="snížená",J395,0)</f>
        <v>0</v>
      </c>
      <c r="BG395" s="250">
        <f>IF(N395="zákl. přenesená",J395,0)</f>
        <v>0</v>
      </c>
      <c r="BH395" s="250">
        <f>IF(N395="sníž. přenesená",J395,0)</f>
        <v>0</v>
      </c>
      <c r="BI395" s="250">
        <f>IF(N395="nulová",J395,0)</f>
        <v>0</v>
      </c>
      <c r="BJ395" s="17" t="s">
        <v>87</v>
      </c>
      <c r="BK395" s="250">
        <f>ROUND(I395*H395,2)</f>
        <v>0</v>
      </c>
      <c r="BL395" s="17" t="s">
        <v>280</v>
      </c>
      <c r="BM395" s="249" t="s">
        <v>564</v>
      </c>
    </row>
    <row r="396" s="12" customFormat="1">
      <c r="A396" s="12"/>
      <c r="B396" s="251"/>
      <c r="C396" s="252"/>
      <c r="D396" s="253" t="s">
        <v>241</v>
      </c>
      <c r="E396" s="254" t="s">
        <v>1</v>
      </c>
      <c r="F396" s="255" t="s">
        <v>1844</v>
      </c>
      <c r="G396" s="252"/>
      <c r="H396" s="256">
        <v>168.56999999999999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62" t="s">
        <v>241</v>
      </c>
      <c r="AU396" s="262" t="s">
        <v>87</v>
      </c>
      <c r="AV396" s="12" t="s">
        <v>89</v>
      </c>
      <c r="AW396" s="12" t="s">
        <v>36</v>
      </c>
      <c r="AX396" s="12" t="s">
        <v>80</v>
      </c>
      <c r="AY396" s="262" t="s">
        <v>235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1845</v>
      </c>
      <c r="G397" s="252"/>
      <c r="H397" s="256">
        <v>142.87000000000001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3" customFormat="1">
      <c r="A398" s="13"/>
      <c r="B398" s="263"/>
      <c r="C398" s="264"/>
      <c r="D398" s="253" t="s">
        <v>241</v>
      </c>
      <c r="E398" s="265" t="s">
        <v>1</v>
      </c>
      <c r="F398" s="266" t="s">
        <v>243</v>
      </c>
      <c r="G398" s="264"/>
      <c r="H398" s="267">
        <v>311.44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3" t="s">
        <v>241</v>
      </c>
      <c r="AU398" s="273" t="s">
        <v>87</v>
      </c>
      <c r="AV398" s="13" t="s">
        <v>240</v>
      </c>
      <c r="AW398" s="13" t="s">
        <v>36</v>
      </c>
      <c r="AX398" s="13" t="s">
        <v>87</v>
      </c>
      <c r="AY398" s="273" t="s">
        <v>235</v>
      </c>
    </row>
    <row r="399" s="2" customFormat="1" ht="16.5" customHeight="1">
      <c r="A399" s="38"/>
      <c r="B399" s="39"/>
      <c r="C399" s="237" t="s">
        <v>408</v>
      </c>
      <c r="D399" s="237" t="s">
        <v>236</v>
      </c>
      <c r="E399" s="238" t="s">
        <v>542</v>
      </c>
      <c r="F399" s="239" t="s">
        <v>543</v>
      </c>
      <c r="G399" s="240" t="s">
        <v>265</v>
      </c>
      <c r="H399" s="241">
        <v>311.43000000000001</v>
      </c>
      <c r="I399" s="242"/>
      <c r="J399" s="243">
        <f>ROUND(I399*H399,2)</f>
        <v>0</v>
      </c>
      <c r="K399" s="244"/>
      <c r="L399" s="44"/>
      <c r="M399" s="245" t="s">
        <v>1</v>
      </c>
      <c r="N399" s="246" t="s">
        <v>45</v>
      </c>
      <c r="O399" s="91"/>
      <c r="P399" s="247">
        <f>O399*H399</f>
        <v>0</v>
      </c>
      <c r="Q399" s="247">
        <v>0</v>
      </c>
      <c r="R399" s="247">
        <f>Q399*H399</f>
        <v>0</v>
      </c>
      <c r="S399" s="247">
        <v>0</v>
      </c>
      <c r="T399" s="24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9" t="s">
        <v>280</v>
      </c>
      <c r="AT399" s="249" t="s">
        <v>236</v>
      </c>
      <c r="AU399" s="249" t="s">
        <v>87</v>
      </c>
      <c r="AY399" s="17" t="s">
        <v>235</v>
      </c>
      <c r="BE399" s="250">
        <f>IF(N399="základní",J399,0)</f>
        <v>0</v>
      </c>
      <c r="BF399" s="250">
        <f>IF(N399="snížená",J399,0)</f>
        <v>0</v>
      </c>
      <c r="BG399" s="250">
        <f>IF(N399="zákl. přenesená",J399,0)</f>
        <v>0</v>
      </c>
      <c r="BH399" s="250">
        <f>IF(N399="sníž. přenesená",J399,0)</f>
        <v>0</v>
      </c>
      <c r="BI399" s="250">
        <f>IF(N399="nulová",J399,0)</f>
        <v>0</v>
      </c>
      <c r="BJ399" s="17" t="s">
        <v>87</v>
      </c>
      <c r="BK399" s="250">
        <f>ROUND(I399*H399,2)</f>
        <v>0</v>
      </c>
      <c r="BL399" s="17" t="s">
        <v>280</v>
      </c>
      <c r="BM399" s="249" t="s">
        <v>568</v>
      </c>
    </row>
    <row r="400" s="2" customFormat="1">
      <c r="A400" s="38"/>
      <c r="B400" s="39"/>
      <c r="C400" s="40"/>
      <c r="D400" s="253" t="s">
        <v>248</v>
      </c>
      <c r="E400" s="40"/>
      <c r="F400" s="274" t="s">
        <v>545</v>
      </c>
      <c r="G400" s="40"/>
      <c r="H400" s="40"/>
      <c r="I400" s="155"/>
      <c r="J400" s="40"/>
      <c r="K400" s="40"/>
      <c r="L400" s="44"/>
      <c r="M400" s="275"/>
      <c r="N400" s="276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248</v>
      </c>
      <c r="AU400" s="17" t="s">
        <v>87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1884</v>
      </c>
      <c r="G401" s="252"/>
      <c r="H401" s="256">
        <v>176.94999999999999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2" customFormat="1">
      <c r="A402" s="12"/>
      <c r="B402" s="251"/>
      <c r="C402" s="252"/>
      <c r="D402" s="253" t="s">
        <v>241</v>
      </c>
      <c r="E402" s="254" t="s">
        <v>1</v>
      </c>
      <c r="F402" s="255" t="s">
        <v>1885</v>
      </c>
      <c r="G402" s="252"/>
      <c r="H402" s="256">
        <v>134.47999999999999</v>
      </c>
      <c r="I402" s="257"/>
      <c r="J402" s="252"/>
      <c r="K402" s="252"/>
      <c r="L402" s="258"/>
      <c r="M402" s="259"/>
      <c r="N402" s="260"/>
      <c r="O402" s="260"/>
      <c r="P402" s="260"/>
      <c r="Q402" s="260"/>
      <c r="R402" s="260"/>
      <c r="S402" s="260"/>
      <c r="T402" s="26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62" t="s">
        <v>241</v>
      </c>
      <c r="AU402" s="262" t="s">
        <v>87</v>
      </c>
      <c r="AV402" s="12" t="s">
        <v>89</v>
      </c>
      <c r="AW402" s="12" t="s">
        <v>36</v>
      </c>
      <c r="AX402" s="12" t="s">
        <v>80</v>
      </c>
      <c r="AY402" s="262" t="s">
        <v>235</v>
      </c>
    </row>
    <row r="403" s="13" customFormat="1">
      <c r="A403" s="13"/>
      <c r="B403" s="263"/>
      <c r="C403" s="264"/>
      <c r="D403" s="253" t="s">
        <v>241</v>
      </c>
      <c r="E403" s="265" t="s">
        <v>1</v>
      </c>
      <c r="F403" s="266" t="s">
        <v>243</v>
      </c>
      <c r="G403" s="264"/>
      <c r="H403" s="267">
        <v>311.42999999999995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3" t="s">
        <v>241</v>
      </c>
      <c r="AU403" s="273" t="s">
        <v>87</v>
      </c>
      <c r="AV403" s="13" t="s">
        <v>240</v>
      </c>
      <c r="AW403" s="13" t="s">
        <v>36</v>
      </c>
      <c r="AX403" s="13" t="s">
        <v>87</v>
      </c>
      <c r="AY403" s="273" t="s">
        <v>235</v>
      </c>
    </row>
    <row r="404" s="2" customFormat="1" ht="16.5" customHeight="1">
      <c r="A404" s="38"/>
      <c r="B404" s="39"/>
      <c r="C404" s="237" t="s">
        <v>569</v>
      </c>
      <c r="D404" s="237" t="s">
        <v>236</v>
      </c>
      <c r="E404" s="238" t="s">
        <v>1435</v>
      </c>
      <c r="F404" s="239" t="s">
        <v>1436</v>
      </c>
      <c r="G404" s="240" t="s">
        <v>265</v>
      </c>
      <c r="H404" s="241">
        <v>311.44</v>
      </c>
      <c r="I404" s="242"/>
      <c r="J404" s="243">
        <f>ROUND(I404*H404,2)</f>
        <v>0</v>
      </c>
      <c r="K404" s="244"/>
      <c r="L404" s="44"/>
      <c r="M404" s="245" t="s">
        <v>1</v>
      </c>
      <c r="N404" s="246" t="s">
        <v>45</v>
      </c>
      <c r="O404" s="91"/>
      <c r="P404" s="247">
        <f>O404*H404</f>
        <v>0</v>
      </c>
      <c r="Q404" s="247">
        <v>0.00264</v>
      </c>
      <c r="R404" s="247">
        <f>Q404*H404</f>
        <v>0.82220159999999998</v>
      </c>
      <c r="S404" s="247">
        <v>0</v>
      </c>
      <c r="T404" s="24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9" t="s">
        <v>280</v>
      </c>
      <c r="AT404" s="249" t="s">
        <v>236</v>
      </c>
      <c r="AU404" s="249" t="s">
        <v>87</v>
      </c>
      <c r="AY404" s="17" t="s">
        <v>235</v>
      </c>
      <c r="BE404" s="250">
        <f>IF(N404="základní",J404,0)</f>
        <v>0</v>
      </c>
      <c r="BF404" s="250">
        <f>IF(N404="snížená",J404,0)</f>
        <v>0</v>
      </c>
      <c r="BG404" s="250">
        <f>IF(N404="zákl. přenesená",J404,0)</f>
        <v>0</v>
      </c>
      <c r="BH404" s="250">
        <f>IF(N404="sníž. přenesená",J404,0)</f>
        <v>0</v>
      </c>
      <c r="BI404" s="250">
        <f>IF(N404="nulová",J404,0)</f>
        <v>0</v>
      </c>
      <c r="BJ404" s="17" t="s">
        <v>87</v>
      </c>
      <c r="BK404" s="250">
        <f>ROUND(I404*H404,2)</f>
        <v>0</v>
      </c>
      <c r="BL404" s="17" t="s">
        <v>280</v>
      </c>
      <c r="BM404" s="249" t="s">
        <v>572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1844</v>
      </c>
      <c r="G405" s="252"/>
      <c r="H405" s="256">
        <v>168.56999999999999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80</v>
      </c>
      <c r="AY405" s="262" t="s">
        <v>235</v>
      </c>
    </row>
    <row r="406" s="12" customFormat="1">
      <c r="A406" s="12"/>
      <c r="B406" s="251"/>
      <c r="C406" s="252"/>
      <c r="D406" s="253" t="s">
        <v>241</v>
      </c>
      <c r="E406" s="254" t="s">
        <v>1</v>
      </c>
      <c r="F406" s="255" t="s">
        <v>1845</v>
      </c>
      <c r="G406" s="252"/>
      <c r="H406" s="256">
        <v>142.87000000000001</v>
      </c>
      <c r="I406" s="257"/>
      <c r="J406" s="252"/>
      <c r="K406" s="252"/>
      <c r="L406" s="258"/>
      <c r="M406" s="259"/>
      <c r="N406" s="260"/>
      <c r="O406" s="260"/>
      <c r="P406" s="260"/>
      <c r="Q406" s="260"/>
      <c r="R406" s="260"/>
      <c r="S406" s="260"/>
      <c r="T406" s="26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62" t="s">
        <v>241</v>
      </c>
      <c r="AU406" s="262" t="s">
        <v>87</v>
      </c>
      <c r="AV406" s="12" t="s">
        <v>89</v>
      </c>
      <c r="AW406" s="12" t="s">
        <v>36</v>
      </c>
      <c r="AX406" s="12" t="s">
        <v>80</v>
      </c>
      <c r="AY406" s="262" t="s">
        <v>235</v>
      </c>
    </row>
    <row r="407" s="13" customFormat="1">
      <c r="A407" s="13"/>
      <c r="B407" s="263"/>
      <c r="C407" s="264"/>
      <c r="D407" s="253" t="s">
        <v>241</v>
      </c>
      <c r="E407" s="265" t="s">
        <v>1</v>
      </c>
      <c r="F407" s="266" t="s">
        <v>243</v>
      </c>
      <c r="G407" s="264"/>
      <c r="H407" s="267">
        <v>311.44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3" t="s">
        <v>241</v>
      </c>
      <c r="AU407" s="273" t="s">
        <v>87</v>
      </c>
      <c r="AV407" s="13" t="s">
        <v>240</v>
      </c>
      <c r="AW407" s="13" t="s">
        <v>36</v>
      </c>
      <c r="AX407" s="13" t="s">
        <v>87</v>
      </c>
      <c r="AY407" s="273" t="s">
        <v>235</v>
      </c>
    </row>
    <row r="408" s="2" customFormat="1" ht="16.5" customHeight="1">
      <c r="A408" s="38"/>
      <c r="B408" s="39"/>
      <c r="C408" s="237" t="s">
        <v>416</v>
      </c>
      <c r="D408" s="237" t="s">
        <v>236</v>
      </c>
      <c r="E408" s="238" t="s">
        <v>1437</v>
      </c>
      <c r="F408" s="239" t="s">
        <v>1438</v>
      </c>
      <c r="G408" s="240" t="s">
        <v>239</v>
      </c>
      <c r="H408" s="241">
        <v>4.1600000000000001</v>
      </c>
      <c r="I408" s="242"/>
      <c r="J408" s="243">
        <f>ROUND(I408*H408,2)</f>
        <v>0</v>
      </c>
      <c r="K408" s="244"/>
      <c r="L408" s="44"/>
      <c r="M408" s="245" t="s">
        <v>1</v>
      </c>
      <c r="N408" s="246" t="s">
        <v>45</v>
      </c>
      <c r="O408" s="91"/>
      <c r="P408" s="247">
        <f>O408*H408</f>
        <v>0</v>
      </c>
      <c r="Q408" s="247">
        <v>0.0050000000000000001</v>
      </c>
      <c r="R408" s="247">
        <f>Q408*H408</f>
        <v>0.020800000000000003</v>
      </c>
      <c r="S408" s="247">
        <v>0</v>
      </c>
      <c r="T408" s="24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9" t="s">
        <v>280</v>
      </c>
      <c r="AT408" s="249" t="s">
        <v>236</v>
      </c>
      <c r="AU408" s="249" t="s">
        <v>87</v>
      </c>
      <c r="AY408" s="17" t="s">
        <v>235</v>
      </c>
      <c r="BE408" s="250">
        <f>IF(N408="základní",J408,0)</f>
        <v>0</v>
      </c>
      <c r="BF408" s="250">
        <f>IF(N408="snížená",J408,0)</f>
        <v>0</v>
      </c>
      <c r="BG408" s="250">
        <f>IF(N408="zákl. přenesená",J408,0)</f>
        <v>0</v>
      </c>
      <c r="BH408" s="250">
        <f>IF(N408="sníž. přenesená",J408,0)</f>
        <v>0</v>
      </c>
      <c r="BI408" s="250">
        <f>IF(N408="nulová",J408,0)</f>
        <v>0</v>
      </c>
      <c r="BJ408" s="17" t="s">
        <v>87</v>
      </c>
      <c r="BK408" s="250">
        <f>ROUND(I408*H408,2)</f>
        <v>0</v>
      </c>
      <c r="BL408" s="17" t="s">
        <v>280</v>
      </c>
      <c r="BM408" s="249" t="s">
        <v>576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1886</v>
      </c>
      <c r="G409" s="252"/>
      <c r="H409" s="256">
        <v>4.1600000000000001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3" customFormat="1">
      <c r="A410" s="13"/>
      <c r="B410" s="263"/>
      <c r="C410" s="264"/>
      <c r="D410" s="253" t="s">
        <v>241</v>
      </c>
      <c r="E410" s="265" t="s">
        <v>1</v>
      </c>
      <c r="F410" s="266" t="s">
        <v>243</v>
      </c>
      <c r="G410" s="264"/>
      <c r="H410" s="267">
        <v>4.1600000000000001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3" t="s">
        <v>241</v>
      </c>
      <c r="AU410" s="273" t="s">
        <v>87</v>
      </c>
      <c r="AV410" s="13" t="s">
        <v>240</v>
      </c>
      <c r="AW410" s="13" t="s">
        <v>36</v>
      </c>
      <c r="AX410" s="13" t="s">
        <v>87</v>
      </c>
      <c r="AY410" s="273" t="s">
        <v>235</v>
      </c>
    </row>
    <row r="411" s="2" customFormat="1" ht="16.5" customHeight="1">
      <c r="A411" s="38"/>
      <c r="B411" s="39"/>
      <c r="C411" s="237" t="s">
        <v>578</v>
      </c>
      <c r="D411" s="237" t="s">
        <v>236</v>
      </c>
      <c r="E411" s="238" t="s">
        <v>547</v>
      </c>
      <c r="F411" s="239" t="s">
        <v>548</v>
      </c>
      <c r="G411" s="240" t="s">
        <v>265</v>
      </c>
      <c r="H411" s="241">
        <v>311.43000000000001</v>
      </c>
      <c r="I411" s="242"/>
      <c r="J411" s="243">
        <f>ROUND(I411*H411,2)</f>
        <v>0</v>
      </c>
      <c r="K411" s="244"/>
      <c r="L411" s="44"/>
      <c r="M411" s="245" t="s">
        <v>1</v>
      </c>
      <c r="N411" s="246" t="s">
        <v>45</v>
      </c>
      <c r="O411" s="91"/>
      <c r="P411" s="247">
        <f>O411*H411</f>
        <v>0</v>
      </c>
      <c r="Q411" s="247">
        <v>0.0011999999999999999</v>
      </c>
      <c r="R411" s="247">
        <f>Q411*H411</f>
        <v>0.37371599999999999</v>
      </c>
      <c r="S411" s="247">
        <v>0</v>
      </c>
      <c r="T411" s="24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9" t="s">
        <v>280</v>
      </c>
      <c r="AT411" s="249" t="s">
        <v>236</v>
      </c>
      <c r="AU411" s="249" t="s">
        <v>87</v>
      </c>
      <c r="AY411" s="17" t="s">
        <v>235</v>
      </c>
      <c r="BE411" s="250">
        <f>IF(N411="základní",J411,0)</f>
        <v>0</v>
      </c>
      <c r="BF411" s="250">
        <f>IF(N411="snížená",J411,0)</f>
        <v>0</v>
      </c>
      <c r="BG411" s="250">
        <f>IF(N411="zákl. přenesená",J411,0)</f>
        <v>0</v>
      </c>
      <c r="BH411" s="250">
        <f>IF(N411="sníž. přenesená",J411,0)</f>
        <v>0</v>
      </c>
      <c r="BI411" s="250">
        <f>IF(N411="nulová",J411,0)</f>
        <v>0</v>
      </c>
      <c r="BJ411" s="17" t="s">
        <v>87</v>
      </c>
      <c r="BK411" s="250">
        <f>ROUND(I411*H411,2)</f>
        <v>0</v>
      </c>
      <c r="BL411" s="17" t="s">
        <v>280</v>
      </c>
      <c r="BM411" s="249" t="s">
        <v>581</v>
      </c>
    </row>
    <row r="412" s="12" customFormat="1">
      <c r="A412" s="12"/>
      <c r="B412" s="251"/>
      <c r="C412" s="252"/>
      <c r="D412" s="253" t="s">
        <v>241</v>
      </c>
      <c r="E412" s="254" t="s">
        <v>1</v>
      </c>
      <c r="F412" s="255" t="s">
        <v>1884</v>
      </c>
      <c r="G412" s="252"/>
      <c r="H412" s="256">
        <v>176.94999999999999</v>
      </c>
      <c r="I412" s="257"/>
      <c r="J412" s="252"/>
      <c r="K412" s="252"/>
      <c r="L412" s="258"/>
      <c r="M412" s="259"/>
      <c r="N412" s="260"/>
      <c r="O412" s="260"/>
      <c r="P412" s="260"/>
      <c r="Q412" s="260"/>
      <c r="R412" s="260"/>
      <c r="S412" s="260"/>
      <c r="T412" s="26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62" t="s">
        <v>241</v>
      </c>
      <c r="AU412" s="262" t="s">
        <v>87</v>
      </c>
      <c r="AV412" s="12" t="s">
        <v>89</v>
      </c>
      <c r="AW412" s="12" t="s">
        <v>36</v>
      </c>
      <c r="AX412" s="12" t="s">
        <v>80</v>
      </c>
      <c r="AY412" s="262" t="s">
        <v>235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1885</v>
      </c>
      <c r="G413" s="252"/>
      <c r="H413" s="256">
        <v>134.47999999999999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3" customFormat="1">
      <c r="A414" s="13"/>
      <c r="B414" s="263"/>
      <c r="C414" s="264"/>
      <c r="D414" s="253" t="s">
        <v>241</v>
      </c>
      <c r="E414" s="265" t="s">
        <v>1</v>
      </c>
      <c r="F414" s="266" t="s">
        <v>243</v>
      </c>
      <c r="G414" s="264"/>
      <c r="H414" s="267">
        <v>311.42999999999995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3" t="s">
        <v>241</v>
      </c>
      <c r="AU414" s="273" t="s">
        <v>87</v>
      </c>
      <c r="AV414" s="13" t="s">
        <v>240</v>
      </c>
      <c r="AW414" s="13" t="s">
        <v>36</v>
      </c>
      <c r="AX414" s="13" t="s">
        <v>87</v>
      </c>
      <c r="AY414" s="273" t="s">
        <v>235</v>
      </c>
    </row>
    <row r="415" s="2" customFormat="1" ht="16.5" customHeight="1">
      <c r="A415" s="38"/>
      <c r="B415" s="39"/>
      <c r="C415" s="237" t="s">
        <v>422</v>
      </c>
      <c r="D415" s="237" t="s">
        <v>236</v>
      </c>
      <c r="E415" s="238" t="s">
        <v>551</v>
      </c>
      <c r="F415" s="239" t="s">
        <v>552</v>
      </c>
      <c r="G415" s="240" t="s">
        <v>246</v>
      </c>
      <c r="H415" s="241">
        <v>1.2170000000000001</v>
      </c>
      <c r="I415" s="242"/>
      <c r="J415" s="243">
        <f>ROUND(I415*H415,2)</f>
        <v>0</v>
      </c>
      <c r="K415" s="244"/>
      <c r="L415" s="44"/>
      <c r="M415" s="245" t="s">
        <v>1</v>
      </c>
      <c r="N415" s="246" t="s">
        <v>45</v>
      </c>
      <c r="O415" s="91"/>
      <c r="P415" s="247">
        <f>O415*H415</f>
        <v>0</v>
      </c>
      <c r="Q415" s="247">
        <v>0</v>
      </c>
      <c r="R415" s="247">
        <f>Q415*H415</f>
        <v>0</v>
      </c>
      <c r="S415" s="247">
        <v>0</v>
      </c>
      <c r="T415" s="24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9" t="s">
        <v>280</v>
      </c>
      <c r="AT415" s="249" t="s">
        <v>236</v>
      </c>
      <c r="AU415" s="249" t="s">
        <v>87</v>
      </c>
      <c r="AY415" s="17" t="s">
        <v>235</v>
      </c>
      <c r="BE415" s="250">
        <f>IF(N415="základní",J415,0)</f>
        <v>0</v>
      </c>
      <c r="BF415" s="250">
        <f>IF(N415="snížená",J415,0)</f>
        <v>0</v>
      </c>
      <c r="BG415" s="250">
        <f>IF(N415="zákl. přenesená",J415,0)</f>
        <v>0</v>
      </c>
      <c r="BH415" s="250">
        <f>IF(N415="sníž. přenesená",J415,0)</f>
        <v>0</v>
      </c>
      <c r="BI415" s="250">
        <f>IF(N415="nulová",J415,0)</f>
        <v>0</v>
      </c>
      <c r="BJ415" s="17" t="s">
        <v>87</v>
      </c>
      <c r="BK415" s="250">
        <f>ROUND(I415*H415,2)</f>
        <v>0</v>
      </c>
      <c r="BL415" s="17" t="s">
        <v>280</v>
      </c>
      <c r="BM415" s="249" t="s">
        <v>585</v>
      </c>
    </row>
    <row r="416" s="11" customFormat="1" ht="25.92" customHeight="1">
      <c r="A416" s="11"/>
      <c r="B416" s="223"/>
      <c r="C416" s="224"/>
      <c r="D416" s="225" t="s">
        <v>79</v>
      </c>
      <c r="E416" s="226" t="s">
        <v>554</v>
      </c>
      <c r="F416" s="226" t="s">
        <v>555</v>
      </c>
      <c r="G416" s="224"/>
      <c r="H416" s="224"/>
      <c r="I416" s="227"/>
      <c r="J416" s="228">
        <f>BK416</f>
        <v>0</v>
      </c>
      <c r="K416" s="224"/>
      <c r="L416" s="229"/>
      <c r="M416" s="230"/>
      <c r="N416" s="231"/>
      <c r="O416" s="231"/>
      <c r="P416" s="232">
        <f>SUM(P417:P449)</f>
        <v>0</v>
      </c>
      <c r="Q416" s="231"/>
      <c r="R416" s="232">
        <f>SUM(R417:R449)</f>
        <v>0.99083999999999994</v>
      </c>
      <c r="S416" s="231"/>
      <c r="T416" s="233">
        <f>SUM(T417:T449)</f>
        <v>0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R416" s="234" t="s">
        <v>89</v>
      </c>
      <c r="AT416" s="235" t="s">
        <v>79</v>
      </c>
      <c r="AU416" s="235" t="s">
        <v>80</v>
      </c>
      <c r="AY416" s="234" t="s">
        <v>235</v>
      </c>
      <c r="BK416" s="236">
        <f>SUM(BK417:BK449)</f>
        <v>0</v>
      </c>
    </row>
    <row r="417" s="2" customFormat="1" ht="16.5" customHeight="1">
      <c r="A417" s="38"/>
      <c r="B417" s="39"/>
      <c r="C417" s="237" t="s">
        <v>587</v>
      </c>
      <c r="D417" s="237" t="s">
        <v>236</v>
      </c>
      <c r="E417" s="238" t="s">
        <v>556</v>
      </c>
      <c r="F417" s="239" t="s">
        <v>557</v>
      </c>
      <c r="G417" s="240" t="s">
        <v>558</v>
      </c>
      <c r="H417" s="241">
        <v>6</v>
      </c>
      <c r="I417" s="242"/>
      <c r="J417" s="243">
        <f>ROUND(I417*H417,2)</f>
        <v>0</v>
      </c>
      <c r="K417" s="244"/>
      <c r="L417" s="44"/>
      <c r="M417" s="245" t="s">
        <v>1</v>
      </c>
      <c r="N417" s="246" t="s">
        <v>45</v>
      </c>
      <c r="O417" s="91"/>
      <c r="P417" s="247">
        <f>O417*H417</f>
        <v>0</v>
      </c>
      <c r="Q417" s="247">
        <v>0.01933</v>
      </c>
      <c r="R417" s="247">
        <f>Q417*H417</f>
        <v>0.11598</v>
      </c>
      <c r="S417" s="247">
        <v>0</v>
      </c>
      <c r="T417" s="24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9" t="s">
        <v>280</v>
      </c>
      <c r="AT417" s="249" t="s">
        <v>236</v>
      </c>
      <c r="AU417" s="249" t="s">
        <v>87</v>
      </c>
      <c r="AY417" s="17" t="s">
        <v>235</v>
      </c>
      <c r="BE417" s="250">
        <f>IF(N417="základní",J417,0)</f>
        <v>0</v>
      </c>
      <c r="BF417" s="250">
        <f>IF(N417="snížená",J417,0)</f>
        <v>0</v>
      </c>
      <c r="BG417" s="250">
        <f>IF(N417="zákl. přenesená",J417,0)</f>
        <v>0</v>
      </c>
      <c r="BH417" s="250">
        <f>IF(N417="sníž. přenesená",J417,0)</f>
        <v>0</v>
      </c>
      <c r="BI417" s="250">
        <f>IF(N417="nulová",J417,0)</f>
        <v>0</v>
      </c>
      <c r="BJ417" s="17" t="s">
        <v>87</v>
      </c>
      <c r="BK417" s="250">
        <f>ROUND(I417*H417,2)</f>
        <v>0</v>
      </c>
      <c r="BL417" s="17" t="s">
        <v>280</v>
      </c>
      <c r="BM417" s="249" t="s">
        <v>590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1887</v>
      </c>
      <c r="G418" s="252"/>
      <c r="H418" s="256">
        <v>6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3" customFormat="1">
      <c r="A419" s="13"/>
      <c r="B419" s="263"/>
      <c r="C419" s="264"/>
      <c r="D419" s="253" t="s">
        <v>241</v>
      </c>
      <c r="E419" s="265" t="s">
        <v>1</v>
      </c>
      <c r="F419" s="266" t="s">
        <v>243</v>
      </c>
      <c r="G419" s="264"/>
      <c r="H419" s="267">
        <v>6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3" t="s">
        <v>241</v>
      </c>
      <c r="AU419" s="273" t="s">
        <v>87</v>
      </c>
      <c r="AV419" s="13" t="s">
        <v>240</v>
      </c>
      <c r="AW419" s="13" t="s">
        <v>36</v>
      </c>
      <c r="AX419" s="13" t="s">
        <v>87</v>
      </c>
      <c r="AY419" s="273" t="s">
        <v>235</v>
      </c>
    </row>
    <row r="420" s="2" customFormat="1" ht="16.5" customHeight="1">
      <c r="A420" s="38"/>
      <c r="B420" s="39"/>
      <c r="C420" s="237" t="s">
        <v>429</v>
      </c>
      <c r="D420" s="237" t="s">
        <v>236</v>
      </c>
      <c r="E420" s="238" t="s">
        <v>562</v>
      </c>
      <c r="F420" s="239" t="s">
        <v>563</v>
      </c>
      <c r="G420" s="240" t="s">
        <v>558</v>
      </c>
      <c r="H420" s="241">
        <v>24</v>
      </c>
      <c r="I420" s="242"/>
      <c r="J420" s="243">
        <f>ROUND(I420*H420,2)</f>
        <v>0</v>
      </c>
      <c r="K420" s="244"/>
      <c r="L420" s="44"/>
      <c r="M420" s="245" t="s">
        <v>1</v>
      </c>
      <c r="N420" s="246" t="s">
        <v>45</v>
      </c>
      <c r="O420" s="91"/>
      <c r="P420" s="247">
        <f>O420*H420</f>
        <v>0</v>
      </c>
      <c r="Q420" s="247">
        <v>0.019460000000000002</v>
      </c>
      <c r="R420" s="247">
        <f>Q420*H420</f>
        <v>0.46704000000000001</v>
      </c>
      <c r="S420" s="247">
        <v>0</v>
      </c>
      <c r="T420" s="24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9" t="s">
        <v>280</v>
      </c>
      <c r="AT420" s="249" t="s">
        <v>236</v>
      </c>
      <c r="AU420" s="249" t="s">
        <v>87</v>
      </c>
      <c r="AY420" s="17" t="s">
        <v>235</v>
      </c>
      <c r="BE420" s="250">
        <f>IF(N420="základní",J420,0)</f>
        <v>0</v>
      </c>
      <c r="BF420" s="250">
        <f>IF(N420="snížená",J420,0)</f>
        <v>0</v>
      </c>
      <c r="BG420" s="250">
        <f>IF(N420="zákl. přenesená",J420,0)</f>
        <v>0</v>
      </c>
      <c r="BH420" s="250">
        <f>IF(N420="sníž. přenesená",J420,0)</f>
        <v>0</v>
      </c>
      <c r="BI420" s="250">
        <f>IF(N420="nulová",J420,0)</f>
        <v>0</v>
      </c>
      <c r="BJ420" s="17" t="s">
        <v>87</v>
      </c>
      <c r="BK420" s="250">
        <f>ROUND(I420*H420,2)</f>
        <v>0</v>
      </c>
      <c r="BL420" s="17" t="s">
        <v>280</v>
      </c>
      <c r="BM420" s="249" t="s">
        <v>610</v>
      </c>
    </row>
    <row r="421" s="12" customFormat="1">
      <c r="A421" s="12"/>
      <c r="B421" s="251"/>
      <c r="C421" s="252"/>
      <c r="D421" s="253" t="s">
        <v>241</v>
      </c>
      <c r="E421" s="254" t="s">
        <v>1</v>
      </c>
      <c r="F421" s="255" t="s">
        <v>1888</v>
      </c>
      <c r="G421" s="252"/>
      <c r="H421" s="256">
        <v>24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62" t="s">
        <v>241</v>
      </c>
      <c r="AU421" s="262" t="s">
        <v>87</v>
      </c>
      <c r="AV421" s="12" t="s">
        <v>89</v>
      </c>
      <c r="AW421" s="12" t="s">
        <v>36</v>
      </c>
      <c r="AX421" s="12" t="s">
        <v>80</v>
      </c>
      <c r="AY421" s="262" t="s">
        <v>235</v>
      </c>
    </row>
    <row r="422" s="13" customFormat="1">
      <c r="A422" s="13"/>
      <c r="B422" s="263"/>
      <c r="C422" s="264"/>
      <c r="D422" s="253" t="s">
        <v>241</v>
      </c>
      <c r="E422" s="265" t="s">
        <v>1</v>
      </c>
      <c r="F422" s="266" t="s">
        <v>243</v>
      </c>
      <c r="G422" s="264"/>
      <c r="H422" s="267">
        <v>24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3" t="s">
        <v>241</v>
      </c>
      <c r="AU422" s="273" t="s">
        <v>87</v>
      </c>
      <c r="AV422" s="13" t="s">
        <v>240</v>
      </c>
      <c r="AW422" s="13" t="s">
        <v>36</v>
      </c>
      <c r="AX422" s="13" t="s">
        <v>87</v>
      </c>
      <c r="AY422" s="273" t="s">
        <v>235</v>
      </c>
    </row>
    <row r="423" s="2" customFormat="1" ht="16.5" customHeight="1">
      <c r="A423" s="38"/>
      <c r="B423" s="39"/>
      <c r="C423" s="237" t="s">
        <v>597</v>
      </c>
      <c r="D423" s="237" t="s">
        <v>236</v>
      </c>
      <c r="E423" s="238" t="s">
        <v>566</v>
      </c>
      <c r="F423" s="239" t="s">
        <v>567</v>
      </c>
      <c r="G423" s="240" t="s">
        <v>558</v>
      </c>
      <c r="H423" s="241">
        <v>4</v>
      </c>
      <c r="I423" s="242"/>
      <c r="J423" s="243">
        <f>ROUND(I423*H423,2)</f>
        <v>0</v>
      </c>
      <c r="K423" s="244"/>
      <c r="L423" s="44"/>
      <c r="M423" s="245" t="s">
        <v>1</v>
      </c>
      <c r="N423" s="246" t="s">
        <v>45</v>
      </c>
      <c r="O423" s="91"/>
      <c r="P423" s="247">
        <f>O423*H423</f>
        <v>0</v>
      </c>
      <c r="Q423" s="247">
        <v>0.024500000000000001</v>
      </c>
      <c r="R423" s="247">
        <f>Q423*H423</f>
        <v>0.098000000000000004</v>
      </c>
      <c r="S423" s="247">
        <v>0</v>
      </c>
      <c r="T423" s="24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9" t="s">
        <v>280</v>
      </c>
      <c r="AT423" s="249" t="s">
        <v>236</v>
      </c>
      <c r="AU423" s="249" t="s">
        <v>87</v>
      </c>
      <c r="AY423" s="17" t="s">
        <v>235</v>
      </c>
      <c r="BE423" s="250">
        <f>IF(N423="základní",J423,0)</f>
        <v>0</v>
      </c>
      <c r="BF423" s="250">
        <f>IF(N423="snížená",J423,0)</f>
        <v>0</v>
      </c>
      <c r="BG423" s="250">
        <f>IF(N423="zákl. přenesená",J423,0)</f>
        <v>0</v>
      </c>
      <c r="BH423" s="250">
        <f>IF(N423="sníž. přenesená",J423,0)</f>
        <v>0</v>
      </c>
      <c r="BI423" s="250">
        <f>IF(N423="nulová",J423,0)</f>
        <v>0</v>
      </c>
      <c r="BJ423" s="17" t="s">
        <v>87</v>
      </c>
      <c r="BK423" s="250">
        <f>ROUND(I423*H423,2)</f>
        <v>0</v>
      </c>
      <c r="BL423" s="17" t="s">
        <v>280</v>
      </c>
      <c r="BM423" s="249" t="s">
        <v>615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1889</v>
      </c>
      <c r="G424" s="252"/>
      <c r="H424" s="256">
        <v>4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3" customFormat="1">
      <c r="A425" s="13"/>
      <c r="B425" s="263"/>
      <c r="C425" s="264"/>
      <c r="D425" s="253" t="s">
        <v>241</v>
      </c>
      <c r="E425" s="265" t="s">
        <v>1</v>
      </c>
      <c r="F425" s="266" t="s">
        <v>243</v>
      </c>
      <c r="G425" s="264"/>
      <c r="H425" s="267">
        <v>4</v>
      </c>
      <c r="I425" s="268"/>
      <c r="J425" s="264"/>
      <c r="K425" s="264"/>
      <c r="L425" s="269"/>
      <c r="M425" s="270"/>
      <c r="N425" s="271"/>
      <c r="O425" s="271"/>
      <c r="P425" s="271"/>
      <c r="Q425" s="271"/>
      <c r="R425" s="271"/>
      <c r="S425" s="271"/>
      <c r="T425" s="27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3" t="s">
        <v>241</v>
      </c>
      <c r="AU425" s="273" t="s">
        <v>87</v>
      </c>
      <c r="AV425" s="13" t="s">
        <v>240</v>
      </c>
      <c r="AW425" s="13" t="s">
        <v>36</v>
      </c>
      <c r="AX425" s="13" t="s">
        <v>87</v>
      </c>
      <c r="AY425" s="273" t="s">
        <v>235</v>
      </c>
    </row>
    <row r="426" s="2" customFormat="1" ht="16.5" customHeight="1">
      <c r="A426" s="38"/>
      <c r="B426" s="39"/>
      <c r="C426" s="237" t="s">
        <v>434</v>
      </c>
      <c r="D426" s="237" t="s">
        <v>236</v>
      </c>
      <c r="E426" s="238" t="s">
        <v>570</v>
      </c>
      <c r="F426" s="239" t="s">
        <v>571</v>
      </c>
      <c r="G426" s="240" t="s">
        <v>558</v>
      </c>
      <c r="H426" s="241">
        <v>32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0.00156</v>
      </c>
      <c r="R426" s="247">
        <f>Q426*H426</f>
        <v>0.049919999999999999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280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280</v>
      </c>
      <c r="BM426" s="249" t="s">
        <v>619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1890</v>
      </c>
      <c r="G427" s="252"/>
      <c r="H427" s="256">
        <v>32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3" customFormat="1">
      <c r="A428" s="13"/>
      <c r="B428" s="263"/>
      <c r="C428" s="264"/>
      <c r="D428" s="253" t="s">
        <v>241</v>
      </c>
      <c r="E428" s="265" t="s">
        <v>1</v>
      </c>
      <c r="F428" s="266" t="s">
        <v>243</v>
      </c>
      <c r="G428" s="264"/>
      <c r="H428" s="267">
        <v>32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3" t="s">
        <v>241</v>
      </c>
      <c r="AU428" s="273" t="s">
        <v>87</v>
      </c>
      <c r="AV428" s="13" t="s">
        <v>240</v>
      </c>
      <c r="AW428" s="13" t="s">
        <v>36</v>
      </c>
      <c r="AX428" s="13" t="s">
        <v>87</v>
      </c>
      <c r="AY428" s="273" t="s">
        <v>235</v>
      </c>
    </row>
    <row r="429" s="2" customFormat="1" ht="16.5" customHeight="1">
      <c r="A429" s="38"/>
      <c r="B429" s="39"/>
      <c r="C429" s="237" t="s">
        <v>607</v>
      </c>
      <c r="D429" s="237" t="s">
        <v>236</v>
      </c>
      <c r="E429" s="238" t="s">
        <v>1444</v>
      </c>
      <c r="F429" s="239" t="s">
        <v>1445</v>
      </c>
      <c r="G429" s="240" t="s">
        <v>558</v>
      </c>
      <c r="H429" s="241">
        <v>2</v>
      </c>
      <c r="I429" s="242"/>
      <c r="J429" s="243">
        <f>ROUND(I429*H429,2)</f>
        <v>0</v>
      </c>
      <c r="K429" s="244"/>
      <c r="L429" s="44"/>
      <c r="M429" s="245" t="s">
        <v>1</v>
      </c>
      <c r="N429" s="246" t="s">
        <v>45</v>
      </c>
      <c r="O429" s="91"/>
      <c r="P429" s="247">
        <f>O429*H429</f>
        <v>0</v>
      </c>
      <c r="Q429" s="247">
        <v>0.125</v>
      </c>
      <c r="R429" s="247">
        <f>Q429*H429</f>
        <v>0.25</v>
      </c>
      <c r="S429" s="247">
        <v>0</v>
      </c>
      <c r="T429" s="24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9" t="s">
        <v>280</v>
      </c>
      <c r="AT429" s="249" t="s">
        <v>236</v>
      </c>
      <c r="AU429" s="249" t="s">
        <v>87</v>
      </c>
      <c r="AY429" s="17" t="s">
        <v>235</v>
      </c>
      <c r="BE429" s="250">
        <f>IF(N429="základní",J429,0)</f>
        <v>0</v>
      </c>
      <c r="BF429" s="250">
        <f>IF(N429="snížená",J429,0)</f>
        <v>0</v>
      </c>
      <c r="BG429" s="250">
        <f>IF(N429="zákl. přenesená",J429,0)</f>
        <v>0</v>
      </c>
      <c r="BH429" s="250">
        <f>IF(N429="sníž. přenesená",J429,0)</f>
        <v>0</v>
      </c>
      <c r="BI429" s="250">
        <f>IF(N429="nulová",J429,0)</f>
        <v>0</v>
      </c>
      <c r="BJ429" s="17" t="s">
        <v>87</v>
      </c>
      <c r="BK429" s="250">
        <f>ROUND(I429*H429,2)</f>
        <v>0</v>
      </c>
      <c r="BL429" s="17" t="s">
        <v>280</v>
      </c>
      <c r="BM429" s="249" t="s">
        <v>629</v>
      </c>
    </row>
    <row r="430" s="12" customFormat="1">
      <c r="A430" s="12"/>
      <c r="B430" s="251"/>
      <c r="C430" s="252"/>
      <c r="D430" s="253" t="s">
        <v>241</v>
      </c>
      <c r="E430" s="254" t="s">
        <v>1</v>
      </c>
      <c r="F430" s="255" t="s">
        <v>1891</v>
      </c>
      <c r="G430" s="252"/>
      <c r="H430" s="256">
        <v>2</v>
      </c>
      <c r="I430" s="257"/>
      <c r="J430" s="252"/>
      <c r="K430" s="252"/>
      <c r="L430" s="258"/>
      <c r="M430" s="259"/>
      <c r="N430" s="260"/>
      <c r="O430" s="260"/>
      <c r="P430" s="260"/>
      <c r="Q430" s="260"/>
      <c r="R430" s="260"/>
      <c r="S430" s="260"/>
      <c r="T430" s="26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62" t="s">
        <v>241</v>
      </c>
      <c r="AU430" s="262" t="s">
        <v>87</v>
      </c>
      <c r="AV430" s="12" t="s">
        <v>89</v>
      </c>
      <c r="AW430" s="12" t="s">
        <v>36</v>
      </c>
      <c r="AX430" s="12" t="s">
        <v>80</v>
      </c>
      <c r="AY430" s="262" t="s">
        <v>235</v>
      </c>
    </row>
    <row r="431" s="13" customFormat="1">
      <c r="A431" s="13"/>
      <c r="B431" s="263"/>
      <c r="C431" s="264"/>
      <c r="D431" s="253" t="s">
        <v>241</v>
      </c>
      <c r="E431" s="265" t="s">
        <v>1</v>
      </c>
      <c r="F431" s="266" t="s">
        <v>243</v>
      </c>
      <c r="G431" s="264"/>
      <c r="H431" s="267">
        <v>2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241</v>
      </c>
      <c r="AU431" s="273" t="s">
        <v>87</v>
      </c>
      <c r="AV431" s="13" t="s">
        <v>240</v>
      </c>
      <c r="AW431" s="13" t="s">
        <v>36</v>
      </c>
      <c r="AX431" s="13" t="s">
        <v>87</v>
      </c>
      <c r="AY431" s="273" t="s">
        <v>235</v>
      </c>
    </row>
    <row r="432" s="2" customFormat="1" ht="16.5" customHeight="1">
      <c r="A432" s="38"/>
      <c r="B432" s="39"/>
      <c r="C432" s="237" t="s">
        <v>443</v>
      </c>
      <c r="D432" s="237" t="s">
        <v>236</v>
      </c>
      <c r="E432" s="238" t="s">
        <v>574</v>
      </c>
      <c r="F432" s="239" t="s">
        <v>575</v>
      </c>
      <c r="G432" s="240" t="s">
        <v>558</v>
      </c>
      <c r="H432" s="241">
        <v>2</v>
      </c>
      <c r="I432" s="242"/>
      <c r="J432" s="243">
        <f>ROUND(I432*H432,2)</f>
        <v>0</v>
      </c>
      <c r="K432" s="244"/>
      <c r="L432" s="44"/>
      <c r="M432" s="245" t="s">
        <v>1</v>
      </c>
      <c r="N432" s="246" t="s">
        <v>45</v>
      </c>
      <c r="O432" s="91"/>
      <c r="P432" s="247">
        <f>O432*H432</f>
        <v>0</v>
      </c>
      <c r="Q432" s="247">
        <v>0.0012999999999999999</v>
      </c>
      <c r="R432" s="247">
        <f>Q432*H432</f>
        <v>0.0025999999999999999</v>
      </c>
      <c r="S432" s="247">
        <v>0</v>
      </c>
      <c r="T432" s="24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9" t="s">
        <v>280</v>
      </c>
      <c r="AT432" s="249" t="s">
        <v>236</v>
      </c>
      <c r="AU432" s="249" t="s">
        <v>87</v>
      </c>
      <c r="AY432" s="17" t="s">
        <v>235</v>
      </c>
      <c r="BE432" s="250">
        <f>IF(N432="základní",J432,0)</f>
        <v>0</v>
      </c>
      <c r="BF432" s="250">
        <f>IF(N432="snížená",J432,0)</f>
        <v>0</v>
      </c>
      <c r="BG432" s="250">
        <f>IF(N432="zákl. přenesená",J432,0)</f>
        <v>0</v>
      </c>
      <c r="BH432" s="250">
        <f>IF(N432="sníž. přenesená",J432,0)</f>
        <v>0</v>
      </c>
      <c r="BI432" s="250">
        <f>IF(N432="nulová",J432,0)</f>
        <v>0</v>
      </c>
      <c r="BJ432" s="17" t="s">
        <v>87</v>
      </c>
      <c r="BK432" s="250">
        <f>ROUND(I432*H432,2)</f>
        <v>0</v>
      </c>
      <c r="BL432" s="17" t="s">
        <v>280</v>
      </c>
      <c r="BM432" s="249" t="s">
        <v>632</v>
      </c>
    </row>
    <row r="433" s="12" customFormat="1">
      <c r="A433" s="12"/>
      <c r="B433" s="251"/>
      <c r="C433" s="252"/>
      <c r="D433" s="253" t="s">
        <v>241</v>
      </c>
      <c r="E433" s="254" t="s">
        <v>1</v>
      </c>
      <c r="F433" s="255" t="s">
        <v>1754</v>
      </c>
      <c r="G433" s="252"/>
      <c r="H433" s="256">
        <v>1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62" t="s">
        <v>241</v>
      </c>
      <c r="AU433" s="262" t="s">
        <v>87</v>
      </c>
      <c r="AV433" s="12" t="s">
        <v>89</v>
      </c>
      <c r="AW433" s="12" t="s">
        <v>36</v>
      </c>
      <c r="AX433" s="12" t="s">
        <v>80</v>
      </c>
      <c r="AY433" s="262" t="s">
        <v>235</v>
      </c>
    </row>
    <row r="434" s="12" customFormat="1">
      <c r="A434" s="12"/>
      <c r="B434" s="251"/>
      <c r="C434" s="252"/>
      <c r="D434" s="253" t="s">
        <v>241</v>
      </c>
      <c r="E434" s="254" t="s">
        <v>1</v>
      </c>
      <c r="F434" s="255" t="s">
        <v>1892</v>
      </c>
      <c r="G434" s="252"/>
      <c r="H434" s="256">
        <v>1</v>
      </c>
      <c r="I434" s="257"/>
      <c r="J434" s="252"/>
      <c r="K434" s="252"/>
      <c r="L434" s="258"/>
      <c r="M434" s="259"/>
      <c r="N434" s="260"/>
      <c r="O434" s="260"/>
      <c r="P434" s="260"/>
      <c r="Q434" s="260"/>
      <c r="R434" s="260"/>
      <c r="S434" s="260"/>
      <c r="T434" s="261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62" t="s">
        <v>241</v>
      </c>
      <c r="AU434" s="262" t="s">
        <v>87</v>
      </c>
      <c r="AV434" s="12" t="s">
        <v>89</v>
      </c>
      <c r="AW434" s="12" t="s">
        <v>36</v>
      </c>
      <c r="AX434" s="12" t="s">
        <v>80</v>
      </c>
      <c r="AY434" s="262" t="s">
        <v>235</v>
      </c>
    </row>
    <row r="435" s="13" customFormat="1">
      <c r="A435" s="13"/>
      <c r="B435" s="263"/>
      <c r="C435" s="264"/>
      <c r="D435" s="253" t="s">
        <v>241</v>
      </c>
      <c r="E435" s="265" t="s">
        <v>1</v>
      </c>
      <c r="F435" s="266" t="s">
        <v>243</v>
      </c>
      <c r="G435" s="264"/>
      <c r="H435" s="267">
        <v>2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3" t="s">
        <v>241</v>
      </c>
      <c r="AU435" s="273" t="s">
        <v>87</v>
      </c>
      <c r="AV435" s="13" t="s">
        <v>240</v>
      </c>
      <c r="AW435" s="13" t="s">
        <v>36</v>
      </c>
      <c r="AX435" s="13" t="s">
        <v>87</v>
      </c>
      <c r="AY435" s="273" t="s">
        <v>235</v>
      </c>
    </row>
    <row r="436" s="2" customFormat="1" ht="16.5" customHeight="1">
      <c r="A436" s="38"/>
      <c r="B436" s="39"/>
      <c r="C436" s="237" t="s">
        <v>332</v>
      </c>
      <c r="D436" s="237" t="s">
        <v>236</v>
      </c>
      <c r="E436" s="238" t="s">
        <v>579</v>
      </c>
      <c r="F436" s="239" t="s">
        <v>580</v>
      </c>
      <c r="G436" s="240" t="s">
        <v>558</v>
      </c>
      <c r="H436" s="241">
        <v>1</v>
      </c>
      <c r="I436" s="242"/>
      <c r="J436" s="243">
        <f>ROUND(I436*H436,2)</f>
        <v>0</v>
      </c>
      <c r="K436" s="244"/>
      <c r="L436" s="44"/>
      <c r="M436" s="245" t="s">
        <v>1</v>
      </c>
      <c r="N436" s="246" t="s">
        <v>45</v>
      </c>
      <c r="O436" s="91"/>
      <c r="P436" s="247">
        <f>O436*H436</f>
        <v>0</v>
      </c>
      <c r="Q436" s="247">
        <v>0.0023</v>
      </c>
      <c r="R436" s="247">
        <f>Q436*H436</f>
        <v>0.0023</v>
      </c>
      <c r="S436" s="247">
        <v>0</v>
      </c>
      <c r="T436" s="24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9" t="s">
        <v>280</v>
      </c>
      <c r="AT436" s="249" t="s">
        <v>236</v>
      </c>
      <c r="AU436" s="249" t="s">
        <v>87</v>
      </c>
      <c r="AY436" s="17" t="s">
        <v>235</v>
      </c>
      <c r="BE436" s="250">
        <f>IF(N436="základní",J436,0)</f>
        <v>0</v>
      </c>
      <c r="BF436" s="250">
        <f>IF(N436="snížená",J436,0)</f>
        <v>0</v>
      </c>
      <c r="BG436" s="250">
        <f>IF(N436="zákl. přenesená",J436,0)</f>
        <v>0</v>
      </c>
      <c r="BH436" s="250">
        <f>IF(N436="sníž. přenesená",J436,0)</f>
        <v>0</v>
      </c>
      <c r="BI436" s="250">
        <f>IF(N436="nulová",J436,0)</f>
        <v>0</v>
      </c>
      <c r="BJ436" s="17" t="s">
        <v>87</v>
      </c>
      <c r="BK436" s="250">
        <f>ROUND(I436*H436,2)</f>
        <v>0</v>
      </c>
      <c r="BL436" s="17" t="s">
        <v>280</v>
      </c>
      <c r="BM436" s="249" t="s">
        <v>635</v>
      </c>
    </row>
    <row r="437" s="12" customFormat="1">
      <c r="A437" s="12"/>
      <c r="B437" s="251"/>
      <c r="C437" s="252"/>
      <c r="D437" s="253" t="s">
        <v>241</v>
      </c>
      <c r="E437" s="254" t="s">
        <v>1</v>
      </c>
      <c r="F437" s="255" t="s">
        <v>582</v>
      </c>
      <c r="G437" s="252"/>
      <c r="H437" s="256">
        <v>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62" t="s">
        <v>241</v>
      </c>
      <c r="AU437" s="262" t="s">
        <v>87</v>
      </c>
      <c r="AV437" s="12" t="s">
        <v>89</v>
      </c>
      <c r="AW437" s="12" t="s">
        <v>36</v>
      </c>
      <c r="AX437" s="12" t="s">
        <v>80</v>
      </c>
      <c r="AY437" s="262" t="s">
        <v>235</v>
      </c>
    </row>
    <row r="438" s="13" customFormat="1">
      <c r="A438" s="13"/>
      <c r="B438" s="263"/>
      <c r="C438" s="264"/>
      <c r="D438" s="253" t="s">
        <v>241</v>
      </c>
      <c r="E438" s="265" t="s">
        <v>1</v>
      </c>
      <c r="F438" s="266" t="s">
        <v>243</v>
      </c>
      <c r="G438" s="264"/>
      <c r="H438" s="267">
        <v>1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3" t="s">
        <v>241</v>
      </c>
      <c r="AU438" s="273" t="s">
        <v>87</v>
      </c>
      <c r="AV438" s="13" t="s">
        <v>240</v>
      </c>
      <c r="AW438" s="13" t="s">
        <v>36</v>
      </c>
      <c r="AX438" s="13" t="s">
        <v>87</v>
      </c>
      <c r="AY438" s="273" t="s">
        <v>235</v>
      </c>
    </row>
    <row r="439" s="2" customFormat="1" ht="16.5" customHeight="1">
      <c r="A439" s="38"/>
      <c r="B439" s="39"/>
      <c r="C439" s="237" t="s">
        <v>448</v>
      </c>
      <c r="D439" s="237" t="s">
        <v>236</v>
      </c>
      <c r="E439" s="238" t="s">
        <v>583</v>
      </c>
      <c r="F439" s="239" t="s">
        <v>584</v>
      </c>
      <c r="G439" s="240" t="s">
        <v>558</v>
      </c>
      <c r="H439" s="241">
        <v>2</v>
      </c>
      <c r="I439" s="242"/>
      <c r="J439" s="243">
        <f>ROUND(I439*H439,2)</f>
        <v>0</v>
      </c>
      <c r="K439" s="244"/>
      <c r="L439" s="44"/>
      <c r="M439" s="245" t="s">
        <v>1</v>
      </c>
      <c r="N439" s="246" t="s">
        <v>45</v>
      </c>
      <c r="O439" s="91"/>
      <c r="P439" s="247">
        <f>O439*H439</f>
        <v>0</v>
      </c>
      <c r="Q439" s="247">
        <v>0.0011000000000000001</v>
      </c>
      <c r="R439" s="247">
        <f>Q439*H439</f>
        <v>0.0022000000000000001</v>
      </c>
      <c r="S439" s="247">
        <v>0</v>
      </c>
      <c r="T439" s="24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9" t="s">
        <v>280</v>
      </c>
      <c r="AT439" s="249" t="s">
        <v>236</v>
      </c>
      <c r="AU439" s="249" t="s">
        <v>87</v>
      </c>
      <c r="AY439" s="17" t="s">
        <v>235</v>
      </c>
      <c r="BE439" s="250">
        <f>IF(N439="základní",J439,0)</f>
        <v>0</v>
      </c>
      <c r="BF439" s="250">
        <f>IF(N439="snížená",J439,0)</f>
        <v>0</v>
      </c>
      <c r="BG439" s="250">
        <f>IF(N439="zákl. přenesená",J439,0)</f>
        <v>0</v>
      </c>
      <c r="BH439" s="250">
        <f>IF(N439="sníž. přenesená",J439,0)</f>
        <v>0</v>
      </c>
      <c r="BI439" s="250">
        <f>IF(N439="nulová",J439,0)</f>
        <v>0</v>
      </c>
      <c r="BJ439" s="17" t="s">
        <v>87</v>
      </c>
      <c r="BK439" s="250">
        <f>ROUND(I439*H439,2)</f>
        <v>0</v>
      </c>
      <c r="BL439" s="17" t="s">
        <v>280</v>
      </c>
      <c r="BM439" s="249" t="s">
        <v>639</v>
      </c>
    </row>
    <row r="440" s="12" customFormat="1">
      <c r="A440" s="12"/>
      <c r="B440" s="251"/>
      <c r="C440" s="252"/>
      <c r="D440" s="253" t="s">
        <v>241</v>
      </c>
      <c r="E440" s="254" t="s">
        <v>1</v>
      </c>
      <c r="F440" s="255" t="s">
        <v>1893</v>
      </c>
      <c r="G440" s="252"/>
      <c r="H440" s="256">
        <v>1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62" t="s">
        <v>241</v>
      </c>
      <c r="AU440" s="262" t="s">
        <v>87</v>
      </c>
      <c r="AV440" s="12" t="s">
        <v>89</v>
      </c>
      <c r="AW440" s="12" t="s">
        <v>36</v>
      </c>
      <c r="AX440" s="12" t="s">
        <v>80</v>
      </c>
      <c r="AY440" s="262" t="s">
        <v>235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1894</v>
      </c>
      <c r="G441" s="252"/>
      <c r="H441" s="256">
        <v>1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3" customFormat="1">
      <c r="A442" s="13"/>
      <c r="B442" s="263"/>
      <c r="C442" s="264"/>
      <c r="D442" s="253" t="s">
        <v>241</v>
      </c>
      <c r="E442" s="265" t="s">
        <v>1</v>
      </c>
      <c r="F442" s="266" t="s">
        <v>243</v>
      </c>
      <c r="G442" s="264"/>
      <c r="H442" s="267">
        <v>2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3" t="s">
        <v>241</v>
      </c>
      <c r="AU442" s="273" t="s">
        <v>87</v>
      </c>
      <c r="AV442" s="13" t="s">
        <v>240</v>
      </c>
      <c r="AW442" s="13" t="s">
        <v>36</v>
      </c>
      <c r="AX442" s="13" t="s">
        <v>87</v>
      </c>
      <c r="AY442" s="273" t="s">
        <v>235</v>
      </c>
    </row>
    <row r="443" s="2" customFormat="1" ht="16.5" customHeight="1">
      <c r="A443" s="38"/>
      <c r="B443" s="39"/>
      <c r="C443" s="237" t="s">
        <v>410</v>
      </c>
      <c r="D443" s="237" t="s">
        <v>236</v>
      </c>
      <c r="E443" s="238" t="s">
        <v>1449</v>
      </c>
      <c r="F443" s="239" t="s">
        <v>1450</v>
      </c>
      <c r="G443" s="240" t="s">
        <v>558</v>
      </c>
      <c r="H443" s="241">
        <v>1</v>
      </c>
      <c r="I443" s="242"/>
      <c r="J443" s="243">
        <f>ROUND(I443*H443,2)</f>
        <v>0</v>
      </c>
      <c r="K443" s="244"/>
      <c r="L443" s="44"/>
      <c r="M443" s="245" t="s">
        <v>1</v>
      </c>
      <c r="N443" s="246" t="s">
        <v>45</v>
      </c>
      <c r="O443" s="91"/>
      <c r="P443" s="247">
        <f>O443*H443</f>
        <v>0</v>
      </c>
      <c r="Q443" s="247">
        <v>0.0018</v>
      </c>
      <c r="R443" s="247">
        <f>Q443*H443</f>
        <v>0.0018</v>
      </c>
      <c r="S443" s="247">
        <v>0</v>
      </c>
      <c r="T443" s="24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9" t="s">
        <v>280</v>
      </c>
      <c r="AT443" s="249" t="s">
        <v>236</v>
      </c>
      <c r="AU443" s="249" t="s">
        <v>87</v>
      </c>
      <c r="AY443" s="17" t="s">
        <v>235</v>
      </c>
      <c r="BE443" s="250">
        <f>IF(N443="základní",J443,0)</f>
        <v>0</v>
      </c>
      <c r="BF443" s="250">
        <f>IF(N443="snížená",J443,0)</f>
        <v>0</v>
      </c>
      <c r="BG443" s="250">
        <f>IF(N443="zákl. přenesená",J443,0)</f>
        <v>0</v>
      </c>
      <c r="BH443" s="250">
        <f>IF(N443="sníž. přenesená",J443,0)</f>
        <v>0</v>
      </c>
      <c r="BI443" s="250">
        <f>IF(N443="nulová",J443,0)</f>
        <v>0</v>
      </c>
      <c r="BJ443" s="17" t="s">
        <v>87</v>
      </c>
      <c r="BK443" s="250">
        <f>ROUND(I443*H443,2)</f>
        <v>0</v>
      </c>
      <c r="BL443" s="17" t="s">
        <v>280</v>
      </c>
      <c r="BM443" s="249" t="s">
        <v>642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1894</v>
      </c>
      <c r="G444" s="252"/>
      <c r="H444" s="256">
        <v>1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3" customFormat="1">
      <c r="A445" s="13"/>
      <c r="B445" s="263"/>
      <c r="C445" s="264"/>
      <c r="D445" s="253" t="s">
        <v>241</v>
      </c>
      <c r="E445" s="265" t="s">
        <v>1</v>
      </c>
      <c r="F445" s="266" t="s">
        <v>243</v>
      </c>
      <c r="G445" s="264"/>
      <c r="H445" s="267">
        <v>1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241</v>
      </c>
      <c r="AU445" s="273" t="s">
        <v>87</v>
      </c>
      <c r="AV445" s="13" t="s">
        <v>240</v>
      </c>
      <c r="AW445" s="13" t="s">
        <v>36</v>
      </c>
      <c r="AX445" s="13" t="s">
        <v>87</v>
      </c>
      <c r="AY445" s="273" t="s">
        <v>235</v>
      </c>
    </row>
    <row r="446" s="2" customFormat="1" ht="16.5" customHeight="1">
      <c r="A446" s="38"/>
      <c r="B446" s="39"/>
      <c r="C446" s="237" t="s">
        <v>438</v>
      </c>
      <c r="D446" s="237" t="s">
        <v>236</v>
      </c>
      <c r="E446" s="238" t="s">
        <v>1452</v>
      </c>
      <c r="F446" s="239" t="s">
        <v>1453</v>
      </c>
      <c r="G446" s="240" t="s">
        <v>558</v>
      </c>
      <c r="H446" s="241">
        <v>1</v>
      </c>
      <c r="I446" s="242"/>
      <c r="J446" s="243">
        <f>ROUND(I446*H446,2)</f>
        <v>0</v>
      </c>
      <c r="K446" s="244"/>
      <c r="L446" s="44"/>
      <c r="M446" s="245" t="s">
        <v>1</v>
      </c>
      <c r="N446" s="246" t="s">
        <v>45</v>
      </c>
      <c r="O446" s="91"/>
      <c r="P446" s="247">
        <f>O446*H446</f>
        <v>0</v>
      </c>
      <c r="Q446" s="247">
        <v>0.001</v>
      </c>
      <c r="R446" s="247">
        <f>Q446*H446</f>
        <v>0.001</v>
      </c>
      <c r="S446" s="247">
        <v>0</v>
      </c>
      <c r="T446" s="24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9" t="s">
        <v>280</v>
      </c>
      <c r="AT446" s="249" t="s">
        <v>236</v>
      </c>
      <c r="AU446" s="249" t="s">
        <v>87</v>
      </c>
      <c r="AY446" s="17" t="s">
        <v>235</v>
      </c>
      <c r="BE446" s="250">
        <f>IF(N446="základní",J446,0)</f>
        <v>0</v>
      </c>
      <c r="BF446" s="250">
        <f>IF(N446="snížená",J446,0)</f>
        <v>0</v>
      </c>
      <c r="BG446" s="250">
        <f>IF(N446="zákl. přenesená",J446,0)</f>
        <v>0</v>
      </c>
      <c r="BH446" s="250">
        <f>IF(N446="sníž. přenesená",J446,0)</f>
        <v>0</v>
      </c>
      <c r="BI446" s="250">
        <f>IF(N446="nulová",J446,0)</f>
        <v>0</v>
      </c>
      <c r="BJ446" s="17" t="s">
        <v>87</v>
      </c>
      <c r="BK446" s="250">
        <f>ROUND(I446*H446,2)</f>
        <v>0</v>
      </c>
      <c r="BL446" s="17" t="s">
        <v>280</v>
      </c>
      <c r="BM446" s="249" t="s">
        <v>648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1895</v>
      </c>
      <c r="G447" s="252"/>
      <c r="H447" s="256">
        <v>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3" customFormat="1">
      <c r="A448" s="13"/>
      <c r="B448" s="263"/>
      <c r="C448" s="264"/>
      <c r="D448" s="253" t="s">
        <v>241</v>
      </c>
      <c r="E448" s="265" t="s">
        <v>1</v>
      </c>
      <c r="F448" s="266" t="s">
        <v>243</v>
      </c>
      <c r="G448" s="264"/>
      <c r="H448" s="267">
        <v>1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3" t="s">
        <v>241</v>
      </c>
      <c r="AU448" s="273" t="s">
        <v>87</v>
      </c>
      <c r="AV448" s="13" t="s">
        <v>240</v>
      </c>
      <c r="AW448" s="13" t="s">
        <v>36</v>
      </c>
      <c r="AX448" s="13" t="s">
        <v>87</v>
      </c>
      <c r="AY448" s="273" t="s">
        <v>235</v>
      </c>
    </row>
    <row r="449" s="2" customFormat="1" ht="16.5" customHeight="1">
      <c r="A449" s="38"/>
      <c r="B449" s="39"/>
      <c r="C449" s="237" t="s">
        <v>636</v>
      </c>
      <c r="D449" s="237" t="s">
        <v>236</v>
      </c>
      <c r="E449" s="238" t="s">
        <v>588</v>
      </c>
      <c r="F449" s="239" t="s">
        <v>589</v>
      </c>
      <c r="G449" s="240" t="s">
        <v>246</v>
      </c>
      <c r="H449" s="241">
        <v>0.99099999999999999</v>
      </c>
      <c r="I449" s="242"/>
      <c r="J449" s="243">
        <f>ROUND(I449*H449,2)</f>
        <v>0</v>
      </c>
      <c r="K449" s="244"/>
      <c r="L449" s="44"/>
      <c r="M449" s="245" t="s">
        <v>1</v>
      </c>
      <c r="N449" s="246" t="s">
        <v>45</v>
      </c>
      <c r="O449" s="91"/>
      <c r="P449" s="247">
        <f>O449*H449</f>
        <v>0</v>
      </c>
      <c r="Q449" s="247">
        <v>0</v>
      </c>
      <c r="R449" s="247">
        <f>Q449*H449</f>
        <v>0</v>
      </c>
      <c r="S449" s="247">
        <v>0</v>
      </c>
      <c r="T449" s="24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9" t="s">
        <v>280</v>
      </c>
      <c r="AT449" s="249" t="s">
        <v>236</v>
      </c>
      <c r="AU449" s="249" t="s">
        <v>87</v>
      </c>
      <c r="AY449" s="17" t="s">
        <v>235</v>
      </c>
      <c r="BE449" s="250">
        <f>IF(N449="základní",J449,0)</f>
        <v>0</v>
      </c>
      <c r="BF449" s="250">
        <f>IF(N449="snížená",J449,0)</f>
        <v>0</v>
      </c>
      <c r="BG449" s="250">
        <f>IF(N449="zákl. přenesená",J449,0)</f>
        <v>0</v>
      </c>
      <c r="BH449" s="250">
        <f>IF(N449="sníž. přenesená",J449,0)</f>
        <v>0</v>
      </c>
      <c r="BI449" s="250">
        <f>IF(N449="nulová",J449,0)</f>
        <v>0</v>
      </c>
      <c r="BJ449" s="17" t="s">
        <v>87</v>
      </c>
      <c r="BK449" s="250">
        <f>ROUND(I449*H449,2)</f>
        <v>0</v>
      </c>
      <c r="BL449" s="17" t="s">
        <v>280</v>
      </c>
      <c r="BM449" s="249" t="s">
        <v>652</v>
      </c>
    </row>
    <row r="450" s="11" customFormat="1" ht="25.92" customHeight="1">
      <c r="A450" s="11"/>
      <c r="B450" s="223"/>
      <c r="C450" s="224"/>
      <c r="D450" s="225" t="s">
        <v>79</v>
      </c>
      <c r="E450" s="226" t="s">
        <v>591</v>
      </c>
      <c r="F450" s="226" t="s">
        <v>592</v>
      </c>
      <c r="G450" s="224"/>
      <c r="H450" s="224"/>
      <c r="I450" s="227"/>
      <c r="J450" s="228">
        <f>BK450</f>
        <v>0</v>
      </c>
      <c r="K450" s="224"/>
      <c r="L450" s="229"/>
      <c r="M450" s="230"/>
      <c r="N450" s="231"/>
      <c r="O450" s="231"/>
      <c r="P450" s="232">
        <f>SUM(P451:P455)</f>
        <v>0</v>
      </c>
      <c r="Q450" s="231"/>
      <c r="R450" s="232">
        <f>SUM(R451:R455)</f>
        <v>0.01209</v>
      </c>
      <c r="S450" s="231"/>
      <c r="T450" s="233">
        <f>SUM(T451:T455)</f>
        <v>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R450" s="234" t="s">
        <v>89</v>
      </c>
      <c r="AT450" s="235" t="s">
        <v>79</v>
      </c>
      <c r="AU450" s="235" t="s">
        <v>80</v>
      </c>
      <c r="AY450" s="234" t="s">
        <v>235</v>
      </c>
      <c r="BK450" s="236">
        <f>SUM(BK451:BK455)</f>
        <v>0</v>
      </c>
    </row>
    <row r="451" s="2" customFormat="1" ht="16.5" customHeight="1">
      <c r="A451" s="38"/>
      <c r="B451" s="39"/>
      <c r="C451" s="237" t="s">
        <v>457</v>
      </c>
      <c r="D451" s="237" t="s">
        <v>236</v>
      </c>
      <c r="E451" s="238" t="s">
        <v>593</v>
      </c>
      <c r="F451" s="239" t="s">
        <v>594</v>
      </c>
      <c r="G451" s="240" t="s">
        <v>239</v>
      </c>
      <c r="H451" s="241">
        <v>13</v>
      </c>
      <c r="I451" s="242"/>
      <c r="J451" s="243">
        <f>ROUND(I451*H451,2)</f>
        <v>0</v>
      </c>
      <c r="K451" s="244"/>
      <c r="L451" s="44"/>
      <c r="M451" s="245" t="s">
        <v>1</v>
      </c>
      <c r="N451" s="246" t="s">
        <v>45</v>
      </c>
      <c r="O451" s="91"/>
      <c r="P451" s="247">
        <f>O451*H451</f>
        <v>0</v>
      </c>
      <c r="Q451" s="247">
        <v>3.0000000000000001E-05</v>
      </c>
      <c r="R451" s="247">
        <f>Q451*H451</f>
        <v>0.00038999999999999999</v>
      </c>
      <c r="S451" s="247">
        <v>0</v>
      </c>
      <c r="T451" s="24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9" t="s">
        <v>280</v>
      </c>
      <c r="AT451" s="249" t="s">
        <v>236</v>
      </c>
      <c r="AU451" s="249" t="s">
        <v>87</v>
      </c>
      <c r="AY451" s="17" t="s">
        <v>235</v>
      </c>
      <c r="BE451" s="250">
        <f>IF(N451="základní",J451,0)</f>
        <v>0</v>
      </c>
      <c r="BF451" s="250">
        <f>IF(N451="snížená",J451,0)</f>
        <v>0</v>
      </c>
      <c r="BG451" s="250">
        <f>IF(N451="zákl. přenesená",J451,0)</f>
        <v>0</v>
      </c>
      <c r="BH451" s="250">
        <f>IF(N451="sníž. přenesená",J451,0)</f>
        <v>0</v>
      </c>
      <c r="BI451" s="250">
        <f>IF(N451="nulová",J451,0)</f>
        <v>0</v>
      </c>
      <c r="BJ451" s="17" t="s">
        <v>87</v>
      </c>
      <c r="BK451" s="250">
        <f>ROUND(I451*H451,2)</f>
        <v>0</v>
      </c>
      <c r="BL451" s="17" t="s">
        <v>280</v>
      </c>
      <c r="BM451" s="249" t="s">
        <v>1896</v>
      </c>
    </row>
    <row r="452" s="14" customFormat="1">
      <c r="A452" s="14"/>
      <c r="B452" s="277"/>
      <c r="C452" s="278"/>
      <c r="D452" s="253" t="s">
        <v>241</v>
      </c>
      <c r="E452" s="279" t="s">
        <v>1</v>
      </c>
      <c r="F452" s="280" t="s">
        <v>1897</v>
      </c>
      <c r="G452" s="278"/>
      <c r="H452" s="279" t="s">
        <v>1</v>
      </c>
      <c r="I452" s="281"/>
      <c r="J452" s="278"/>
      <c r="K452" s="278"/>
      <c r="L452" s="282"/>
      <c r="M452" s="283"/>
      <c r="N452" s="284"/>
      <c r="O452" s="284"/>
      <c r="P452" s="284"/>
      <c r="Q452" s="284"/>
      <c r="R452" s="284"/>
      <c r="S452" s="284"/>
      <c r="T452" s="28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6" t="s">
        <v>241</v>
      </c>
      <c r="AU452" s="286" t="s">
        <v>87</v>
      </c>
      <c r="AV452" s="14" t="s">
        <v>87</v>
      </c>
      <c r="AW452" s="14" t="s">
        <v>36</v>
      </c>
      <c r="AX452" s="14" t="s">
        <v>80</v>
      </c>
      <c r="AY452" s="286" t="s">
        <v>235</v>
      </c>
    </row>
    <row r="453" s="12" customFormat="1">
      <c r="A453" s="12"/>
      <c r="B453" s="251"/>
      <c r="C453" s="252"/>
      <c r="D453" s="253" t="s">
        <v>241</v>
      </c>
      <c r="E453" s="254" t="s">
        <v>1</v>
      </c>
      <c r="F453" s="255" t="s">
        <v>306</v>
      </c>
      <c r="G453" s="252"/>
      <c r="H453" s="256">
        <v>13</v>
      </c>
      <c r="I453" s="257"/>
      <c r="J453" s="252"/>
      <c r="K453" s="252"/>
      <c r="L453" s="258"/>
      <c r="M453" s="259"/>
      <c r="N453" s="260"/>
      <c r="O453" s="260"/>
      <c r="P453" s="260"/>
      <c r="Q453" s="260"/>
      <c r="R453" s="260"/>
      <c r="S453" s="260"/>
      <c r="T453" s="26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62" t="s">
        <v>241</v>
      </c>
      <c r="AU453" s="262" t="s">
        <v>87</v>
      </c>
      <c r="AV453" s="12" t="s">
        <v>89</v>
      </c>
      <c r="AW453" s="12" t="s">
        <v>36</v>
      </c>
      <c r="AX453" s="12" t="s">
        <v>87</v>
      </c>
      <c r="AY453" s="262" t="s">
        <v>235</v>
      </c>
    </row>
    <row r="454" s="2" customFormat="1" ht="16.5" customHeight="1">
      <c r="A454" s="38"/>
      <c r="B454" s="39"/>
      <c r="C454" s="287" t="s">
        <v>645</v>
      </c>
      <c r="D454" s="287" t="s">
        <v>598</v>
      </c>
      <c r="E454" s="288" t="s">
        <v>599</v>
      </c>
      <c r="F454" s="289" t="s">
        <v>600</v>
      </c>
      <c r="G454" s="290" t="s">
        <v>239</v>
      </c>
      <c r="H454" s="291">
        <v>13</v>
      </c>
      <c r="I454" s="292"/>
      <c r="J454" s="293">
        <f>ROUND(I454*H454,2)</f>
        <v>0</v>
      </c>
      <c r="K454" s="294"/>
      <c r="L454" s="295"/>
      <c r="M454" s="296" t="s">
        <v>1</v>
      </c>
      <c r="N454" s="297" t="s">
        <v>45</v>
      </c>
      <c r="O454" s="91"/>
      <c r="P454" s="247">
        <f>O454*H454</f>
        <v>0</v>
      </c>
      <c r="Q454" s="247">
        <v>0.00089999999999999998</v>
      </c>
      <c r="R454" s="247">
        <f>Q454*H454</f>
        <v>0.0117</v>
      </c>
      <c r="S454" s="247">
        <v>0</v>
      </c>
      <c r="T454" s="24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9" t="s">
        <v>321</v>
      </c>
      <c r="AT454" s="249" t="s">
        <v>598</v>
      </c>
      <c r="AU454" s="249" t="s">
        <v>87</v>
      </c>
      <c r="AY454" s="17" t="s">
        <v>235</v>
      </c>
      <c r="BE454" s="250">
        <f>IF(N454="základní",J454,0)</f>
        <v>0</v>
      </c>
      <c r="BF454" s="250">
        <f>IF(N454="snížená",J454,0)</f>
        <v>0</v>
      </c>
      <c r="BG454" s="250">
        <f>IF(N454="zákl. přenesená",J454,0)</f>
        <v>0</v>
      </c>
      <c r="BH454" s="250">
        <f>IF(N454="sníž. přenesená",J454,0)</f>
        <v>0</v>
      </c>
      <c r="BI454" s="250">
        <f>IF(N454="nulová",J454,0)</f>
        <v>0</v>
      </c>
      <c r="BJ454" s="17" t="s">
        <v>87</v>
      </c>
      <c r="BK454" s="250">
        <f>ROUND(I454*H454,2)</f>
        <v>0</v>
      </c>
      <c r="BL454" s="17" t="s">
        <v>280</v>
      </c>
      <c r="BM454" s="249" t="s">
        <v>1898</v>
      </c>
    </row>
    <row r="455" s="2" customFormat="1" ht="21.75" customHeight="1">
      <c r="A455" s="38"/>
      <c r="B455" s="39"/>
      <c r="C455" s="237" t="s">
        <v>462</v>
      </c>
      <c r="D455" s="237" t="s">
        <v>236</v>
      </c>
      <c r="E455" s="238" t="s">
        <v>602</v>
      </c>
      <c r="F455" s="239" t="s">
        <v>603</v>
      </c>
      <c r="G455" s="240" t="s">
        <v>246</v>
      </c>
      <c r="H455" s="241">
        <v>0.012</v>
      </c>
      <c r="I455" s="242"/>
      <c r="J455" s="243">
        <f>ROUND(I455*H455,2)</f>
        <v>0</v>
      </c>
      <c r="K455" s="244"/>
      <c r="L455" s="44"/>
      <c r="M455" s="245" t="s">
        <v>1</v>
      </c>
      <c r="N455" s="246" t="s">
        <v>45</v>
      </c>
      <c r="O455" s="91"/>
      <c r="P455" s="247">
        <f>O455*H455</f>
        <v>0</v>
      </c>
      <c r="Q455" s="247">
        <v>0</v>
      </c>
      <c r="R455" s="247">
        <f>Q455*H455</f>
        <v>0</v>
      </c>
      <c r="S455" s="247">
        <v>0</v>
      </c>
      <c r="T455" s="24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9" t="s">
        <v>280</v>
      </c>
      <c r="AT455" s="249" t="s">
        <v>236</v>
      </c>
      <c r="AU455" s="249" t="s">
        <v>87</v>
      </c>
      <c r="AY455" s="17" t="s">
        <v>235</v>
      </c>
      <c r="BE455" s="250">
        <f>IF(N455="základní",J455,0)</f>
        <v>0</v>
      </c>
      <c r="BF455" s="250">
        <f>IF(N455="snížená",J455,0)</f>
        <v>0</v>
      </c>
      <c r="BG455" s="250">
        <f>IF(N455="zákl. přenesená",J455,0)</f>
        <v>0</v>
      </c>
      <c r="BH455" s="250">
        <f>IF(N455="sníž. přenesená",J455,0)</f>
        <v>0</v>
      </c>
      <c r="BI455" s="250">
        <f>IF(N455="nulová",J455,0)</f>
        <v>0</v>
      </c>
      <c r="BJ455" s="17" t="s">
        <v>87</v>
      </c>
      <c r="BK455" s="250">
        <f>ROUND(I455*H455,2)</f>
        <v>0</v>
      </c>
      <c r="BL455" s="17" t="s">
        <v>280</v>
      </c>
      <c r="BM455" s="249" t="s">
        <v>1899</v>
      </c>
    </row>
    <row r="456" s="11" customFormat="1" ht="25.92" customHeight="1">
      <c r="A456" s="11"/>
      <c r="B456" s="223"/>
      <c r="C456" s="224"/>
      <c r="D456" s="225" t="s">
        <v>79</v>
      </c>
      <c r="E456" s="226" t="s">
        <v>605</v>
      </c>
      <c r="F456" s="226" t="s">
        <v>606</v>
      </c>
      <c r="G456" s="224"/>
      <c r="H456" s="224"/>
      <c r="I456" s="227"/>
      <c r="J456" s="228">
        <f>BK456</f>
        <v>0</v>
      </c>
      <c r="K456" s="224"/>
      <c r="L456" s="229"/>
      <c r="M456" s="230"/>
      <c r="N456" s="231"/>
      <c r="O456" s="231"/>
      <c r="P456" s="232">
        <f>SUM(P457:P545)</f>
        <v>0</v>
      </c>
      <c r="Q456" s="231"/>
      <c r="R456" s="232">
        <f>SUM(R457:R545)</f>
        <v>1.0442000000000002</v>
      </c>
      <c r="S456" s="231"/>
      <c r="T456" s="233">
        <f>SUM(T457:T545)</f>
        <v>0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R456" s="234" t="s">
        <v>89</v>
      </c>
      <c r="AT456" s="235" t="s">
        <v>79</v>
      </c>
      <c r="AU456" s="235" t="s">
        <v>80</v>
      </c>
      <c r="AY456" s="234" t="s">
        <v>235</v>
      </c>
      <c r="BK456" s="236">
        <f>SUM(BK457:BK545)</f>
        <v>0</v>
      </c>
    </row>
    <row r="457" s="2" customFormat="1" ht="16.5" customHeight="1">
      <c r="A457" s="38"/>
      <c r="B457" s="39"/>
      <c r="C457" s="237" t="s">
        <v>654</v>
      </c>
      <c r="D457" s="237" t="s">
        <v>236</v>
      </c>
      <c r="E457" s="238" t="s">
        <v>608</v>
      </c>
      <c r="F457" s="239" t="s">
        <v>609</v>
      </c>
      <c r="G457" s="240" t="s">
        <v>239</v>
      </c>
      <c r="H457" s="241">
        <v>44</v>
      </c>
      <c r="I457" s="242"/>
      <c r="J457" s="243">
        <f>ROUND(I457*H457,2)</f>
        <v>0</v>
      </c>
      <c r="K457" s="244"/>
      <c r="L457" s="44"/>
      <c r="M457" s="245" t="s">
        <v>1</v>
      </c>
      <c r="N457" s="246" t="s">
        <v>45</v>
      </c>
      <c r="O457" s="91"/>
      <c r="P457" s="247">
        <f>O457*H457</f>
        <v>0</v>
      </c>
      <c r="Q457" s="247">
        <v>0</v>
      </c>
      <c r="R457" s="247">
        <f>Q457*H457</f>
        <v>0</v>
      </c>
      <c r="S457" s="247">
        <v>0</v>
      </c>
      <c r="T457" s="24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9" t="s">
        <v>280</v>
      </c>
      <c r="AT457" s="249" t="s">
        <v>236</v>
      </c>
      <c r="AU457" s="249" t="s">
        <v>87</v>
      </c>
      <c r="AY457" s="17" t="s">
        <v>235</v>
      </c>
      <c r="BE457" s="250">
        <f>IF(N457="základní",J457,0)</f>
        <v>0</v>
      </c>
      <c r="BF457" s="250">
        <f>IF(N457="snížená",J457,0)</f>
        <v>0</v>
      </c>
      <c r="BG457" s="250">
        <f>IF(N457="zákl. přenesená",J457,0)</f>
        <v>0</v>
      </c>
      <c r="BH457" s="250">
        <f>IF(N457="sníž. přenesená",J457,0)</f>
        <v>0</v>
      </c>
      <c r="BI457" s="250">
        <f>IF(N457="nulová",J457,0)</f>
        <v>0</v>
      </c>
      <c r="BJ457" s="17" t="s">
        <v>87</v>
      </c>
      <c r="BK457" s="250">
        <f>ROUND(I457*H457,2)</f>
        <v>0</v>
      </c>
      <c r="BL457" s="17" t="s">
        <v>280</v>
      </c>
      <c r="BM457" s="249" t="s">
        <v>657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1900</v>
      </c>
      <c r="G458" s="252"/>
      <c r="H458" s="256">
        <v>44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3" customFormat="1">
      <c r="A459" s="13"/>
      <c r="B459" s="263"/>
      <c r="C459" s="264"/>
      <c r="D459" s="253" t="s">
        <v>241</v>
      </c>
      <c r="E459" s="265" t="s">
        <v>1</v>
      </c>
      <c r="F459" s="266" t="s">
        <v>243</v>
      </c>
      <c r="G459" s="264"/>
      <c r="H459" s="267">
        <v>44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241</v>
      </c>
      <c r="AU459" s="273" t="s">
        <v>87</v>
      </c>
      <c r="AV459" s="13" t="s">
        <v>240</v>
      </c>
      <c r="AW459" s="13" t="s">
        <v>36</v>
      </c>
      <c r="AX459" s="13" t="s">
        <v>87</v>
      </c>
      <c r="AY459" s="273" t="s">
        <v>235</v>
      </c>
    </row>
    <row r="460" s="2" customFormat="1" ht="16.5" customHeight="1">
      <c r="A460" s="38"/>
      <c r="B460" s="39"/>
      <c r="C460" s="237" t="s">
        <v>468</v>
      </c>
      <c r="D460" s="237" t="s">
        <v>236</v>
      </c>
      <c r="E460" s="238" t="s">
        <v>617</v>
      </c>
      <c r="F460" s="239" t="s">
        <v>618</v>
      </c>
      <c r="G460" s="240" t="s">
        <v>239</v>
      </c>
      <c r="H460" s="241">
        <v>18</v>
      </c>
      <c r="I460" s="242"/>
      <c r="J460" s="243">
        <f>ROUND(I460*H460,2)</f>
        <v>0</v>
      </c>
      <c r="K460" s="244"/>
      <c r="L460" s="44"/>
      <c r="M460" s="245" t="s">
        <v>1</v>
      </c>
      <c r="N460" s="246" t="s">
        <v>45</v>
      </c>
      <c r="O460" s="91"/>
      <c r="P460" s="247">
        <f>O460*H460</f>
        <v>0</v>
      </c>
      <c r="Q460" s="247">
        <v>0</v>
      </c>
      <c r="R460" s="247">
        <f>Q460*H460</f>
        <v>0</v>
      </c>
      <c r="S460" s="247">
        <v>0</v>
      </c>
      <c r="T460" s="24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9" t="s">
        <v>280</v>
      </c>
      <c r="AT460" s="249" t="s">
        <v>236</v>
      </c>
      <c r="AU460" s="249" t="s">
        <v>87</v>
      </c>
      <c r="AY460" s="17" t="s">
        <v>235</v>
      </c>
      <c r="BE460" s="250">
        <f>IF(N460="základní",J460,0)</f>
        <v>0</v>
      </c>
      <c r="BF460" s="250">
        <f>IF(N460="snížená",J460,0)</f>
        <v>0</v>
      </c>
      <c r="BG460" s="250">
        <f>IF(N460="zákl. přenesená",J460,0)</f>
        <v>0</v>
      </c>
      <c r="BH460" s="250">
        <f>IF(N460="sníž. přenesená",J460,0)</f>
        <v>0</v>
      </c>
      <c r="BI460" s="250">
        <f>IF(N460="nulová",J460,0)</f>
        <v>0</v>
      </c>
      <c r="BJ460" s="17" t="s">
        <v>87</v>
      </c>
      <c r="BK460" s="250">
        <f>ROUND(I460*H460,2)</f>
        <v>0</v>
      </c>
      <c r="BL460" s="17" t="s">
        <v>280</v>
      </c>
      <c r="BM460" s="249" t="s">
        <v>662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1901</v>
      </c>
      <c r="G461" s="252"/>
      <c r="H461" s="256">
        <v>4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2" customFormat="1">
      <c r="A462" s="12"/>
      <c r="B462" s="251"/>
      <c r="C462" s="252"/>
      <c r="D462" s="253" t="s">
        <v>241</v>
      </c>
      <c r="E462" s="254" t="s">
        <v>1</v>
      </c>
      <c r="F462" s="255" t="s">
        <v>1902</v>
      </c>
      <c r="G462" s="252"/>
      <c r="H462" s="256">
        <v>10</v>
      </c>
      <c r="I462" s="257"/>
      <c r="J462" s="252"/>
      <c r="K462" s="252"/>
      <c r="L462" s="258"/>
      <c r="M462" s="259"/>
      <c r="N462" s="260"/>
      <c r="O462" s="260"/>
      <c r="P462" s="260"/>
      <c r="Q462" s="260"/>
      <c r="R462" s="260"/>
      <c r="S462" s="260"/>
      <c r="T462" s="261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62" t="s">
        <v>241</v>
      </c>
      <c r="AU462" s="262" t="s">
        <v>87</v>
      </c>
      <c r="AV462" s="12" t="s">
        <v>89</v>
      </c>
      <c r="AW462" s="12" t="s">
        <v>36</v>
      </c>
      <c r="AX462" s="12" t="s">
        <v>80</v>
      </c>
      <c r="AY462" s="262" t="s">
        <v>235</v>
      </c>
    </row>
    <row r="463" s="12" customFormat="1">
      <c r="A463" s="12"/>
      <c r="B463" s="251"/>
      <c r="C463" s="252"/>
      <c r="D463" s="253" t="s">
        <v>241</v>
      </c>
      <c r="E463" s="254" t="s">
        <v>1</v>
      </c>
      <c r="F463" s="255" t="s">
        <v>1903</v>
      </c>
      <c r="G463" s="252"/>
      <c r="H463" s="256">
        <v>1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62" t="s">
        <v>241</v>
      </c>
      <c r="AU463" s="262" t="s">
        <v>87</v>
      </c>
      <c r="AV463" s="12" t="s">
        <v>89</v>
      </c>
      <c r="AW463" s="12" t="s">
        <v>36</v>
      </c>
      <c r="AX463" s="12" t="s">
        <v>80</v>
      </c>
      <c r="AY463" s="262" t="s">
        <v>235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1858</v>
      </c>
      <c r="G464" s="252"/>
      <c r="H464" s="256">
        <v>1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2" customFormat="1">
      <c r="A465" s="12"/>
      <c r="B465" s="251"/>
      <c r="C465" s="252"/>
      <c r="D465" s="253" t="s">
        <v>241</v>
      </c>
      <c r="E465" s="254" t="s">
        <v>1</v>
      </c>
      <c r="F465" s="255" t="s">
        <v>1904</v>
      </c>
      <c r="G465" s="252"/>
      <c r="H465" s="256">
        <v>2</v>
      </c>
      <c r="I465" s="257"/>
      <c r="J465" s="252"/>
      <c r="K465" s="252"/>
      <c r="L465" s="258"/>
      <c r="M465" s="259"/>
      <c r="N465" s="260"/>
      <c r="O465" s="260"/>
      <c r="P465" s="260"/>
      <c r="Q465" s="260"/>
      <c r="R465" s="260"/>
      <c r="S465" s="260"/>
      <c r="T465" s="261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62" t="s">
        <v>241</v>
      </c>
      <c r="AU465" s="262" t="s">
        <v>87</v>
      </c>
      <c r="AV465" s="12" t="s">
        <v>89</v>
      </c>
      <c r="AW465" s="12" t="s">
        <v>36</v>
      </c>
      <c r="AX465" s="12" t="s">
        <v>80</v>
      </c>
      <c r="AY465" s="262" t="s">
        <v>235</v>
      </c>
    </row>
    <row r="466" s="13" customFormat="1">
      <c r="A466" s="13"/>
      <c r="B466" s="263"/>
      <c r="C466" s="264"/>
      <c r="D466" s="253" t="s">
        <v>241</v>
      </c>
      <c r="E466" s="265" t="s">
        <v>1</v>
      </c>
      <c r="F466" s="266" t="s">
        <v>243</v>
      </c>
      <c r="G466" s="264"/>
      <c r="H466" s="267">
        <v>18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3" t="s">
        <v>241</v>
      </c>
      <c r="AU466" s="273" t="s">
        <v>87</v>
      </c>
      <c r="AV466" s="13" t="s">
        <v>240</v>
      </c>
      <c r="AW466" s="13" t="s">
        <v>36</v>
      </c>
      <c r="AX466" s="13" t="s">
        <v>87</v>
      </c>
      <c r="AY466" s="273" t="s">
        <v>235</v>
      </c>
    </row>
    <row r="467" s="2" customFormat="1" ht="16.5" customHeight="1">
      <c r="A467" s="38"/>
      <c r="B467" s="39"/>
      <c r="C467" s="237" t="s">
        <v>663</v>
      </c>
      <c r="D467" s="237" t="s">
        <v>236</v>
      </c>
      <c r="E467" s="238" t="s">
        <v>1467</v>
      </c>
      <c r="F467" s="239" t="s">
        <v>1468</v>
      </c>
      <c r="G467" s="240" t="s">
        <v>239</v>
      </c>
      <c r="H467" s="241">
        <v>6</v>
      </c>
      <c r="I467" s="242"/>
      <c r="J467" s="243">
        <f>ROUND(I467*H467,2)</f>
        <v>0</v>
      </c>
      <c r="K467" s="244"/>
      <c r="L467" s="44"/>
      <c r="M467" s="245" t="s">
        <v>1</v>
      </c>
      <c r="N467" s="246" t="s">
        <v>45</v>
      </c>
      <c r="O467" s="91"/>
      <c r="P467" s="247">
        <f>O467*H467</f>
        <v>0</v>
      </c>
      <c r="Q467" s="247">
        <v>0</v>
      </c>
      <c r="R467" s="247">
        <f>Q467*H467</f>
        <v>0</v>
      </c>
      <c r="S467" s="247">
        <v>0</v>
      </c>
      <c r="T467" s="24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9" t="s">
        <v>280</v>
      </c>
      <c r="AT467" s="249" t="s">
        <v>236</v>
      </c>
      <c r="AU467" s="249" t="s">
        <v>87</v>
      </c>
      <c r="AY467" s="17" t="s">
        <v>235</v>
      </c>
      <c r="BE467" s="250">
        <f>IF(N467="základní",J467,0)</f>
        <v>0</v>
      </c>
      <c r="BF467" s="250">
        <f>IF(N467="snížená",J467,0)</f>
        <v>0</v>
      </c>
      <c r="BG467" s="250">
        <f>IF(N467="zákl. přenesená",J467,0)</f>
        <v>0</v>
      </c>
      <c r="BH467" s="250">
        <f>IF(N467="sníž. přenesená",J467,0)</f>
        <v>0</v>
      </c>
      <c r="BI467" s="250">
        <f>IF(N467="nulová",J467,0)</f>
        <v>0</v>
      </c>
      <c r="BJ467" s="17" t="s">
        <v>87</v>
      </c>
      <c r="BK467" s="250">
        <f>ROUND(I467*H467,2)</f>
        <v>0</v>
      </c>
      <c r="BL467" s="17" t="s">
        <v>280</v>
      </c>
      <c r="BM467" s="249" t="s">
        <v>666</v>
      </c>
    </row>
    <row r="468" s="12" customFormat="1">
      <c r="A468" s="12"/>
      <c r="B468" s="251"/>
      <c r="C468" s="252"/>
      <c r="D468" s="253" t="s">
        <v>241</v>
      </c>
      <c r="E468" s="254" t="s">
        <v>1</v>
      </c>
      <c r="F468" s="255" t="s">
        <v>1905</v>
      </c>
      <c r="G468" s="252"/>
      <c r="H468" s="256">
        <v>1</v>
      </c>
      <c r="I468" s="257"/>
      <c r="J468" s="252"/>
      <c r="K468" s="252"/>
      <c r="L468" s="258"/>
      <c r="M468" s="259"/>
      <c r="N468" s="260"/>
      <c r="O468" s="260"/>
      <c r="P468" s="260"/>
      <c r="Q468" s="260"/>
      <c r="R468" s="260"/>
      <c r="S468" s="260"/>
      <c r="T468" s="261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62" t="s">
        <v>241</v>
      </c>
      <c r="AU468" s="262" t="s">
        <v>87</v>
      </c>
      <c r="AV468" s="12" t="s">
        <v>89</v>
      </c>
      <c r="AW468" s="12" t="s">
        <v>36</v>
      </c>
      <c r="AX468" s="12" t="s">
        <v>80</v>
      </c>
      <c r="AY468" s="262" t="s">
        <v>235</v>
      </c>
    </row>
    <row r="469" s="12" customFormat="1">
      <c r="A469" s="12"/>
      <c r="B469" s="251"/>
      <c r="C469" s="252"/>
      <c r="D469" s="253" t="s">
        <v>241</v>
      </c>
      <c r="E469" s="254" t="s">
        <v>1</v>
      </c>
      <c r="F469" s="255" t="s">
        <v>1906</v>
      </c>
      <c r="G469" s="252"/>
      <c r="H469" s="256">
        <v>2</v>
      </c>
      <c r="I469" s="257"/>
      <c r="J469" s="252"/>
      <c r="K469" s="252"/>
      <c r="L469" s="258"/>
      <c r="M469" s="259"/>
      <c r="N469" s="260"/>
      <c r="O469" s="260"/>
      <c r="P469" s="260"/>
      <c r="Q469" s="260"/>
      <c r="R469" s="260"/>
      <c r="S469" s="260"/>
      <c r="T469" s="26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62" t="s">
        <v>241</v>
      </c>
      <c r="AU469" s="262" t="s">
        <v>87</v>
      </c>
      <c r="AV469" s="12" t="s">
        <v>89</v>
      </c>
      <c r="AW469" s="12" t="s">
        <v>36</v>
      </c>
      <c r="AX469" s="12" t="s">
        <v>80</v>
      </c>
      <c r="AY469" s="262" t="s">
        <v>235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1907</v>
      </c>
      <c r="G470" s="252"/>
      <c r="H470" s="256">
        <v>1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80</v>
      </c>
      <c r="AY470" s="262" t="s">
        <v>235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1908</v>
      </c>
      <c r="G471" s="252"/>
      <c r="H471" s="256">
        <v>2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3" customFormat="1">
      <c r="A472" s="13"/>
      <c r="B472" s="263"/>
      <c r="C472" s="264"/>
      <c r="D472" s="253" t="s">
        <v>241</v>
      </c>
      <c r="E472" s="265" t="s">
        <v>1</v>
      </c>
      <c r="F472" s="266" t="s">
        <v>243</v>
      </c>
      <c r="G472" s="264"/>
      <c r="H472" s="267">
        <v>6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3" t="s">
        <v>241</v>
      </c>
      <c r="AU472" s="273" t="s">
        <v>87</v>
      </c>
      <c r="AV472" s="13" t="s">
        <v>240</v>
      </c>
      <c r="AW472" s="13" t="s">
        <v>36</v>
      </c>
      <c r="AX472" s="13" t="s">
        <v>87</v>
      </c>
      <c r="AY472" s="273" t="s">
        <v>235</v>
      </c>
    </row>
    <row r="473" s="2" customFormat="1" ht="16.5" customHeight="1">
      <c r="A473" s="38"/>
      <c r="B473" s="39"/>
      <c r="C473" s="237" t="s">
        <v>474</v>
      </c>
      <c r="D473" s="237" t="s">
        <v>236</v>
      </c>
      <c r="E473" s="238" t="s">
        <v>640</v>
      </c>
      <c r="F473" s="239" t="s">
        <v>641</v>
      </c>
      <c r="G473" s="240" t="s">
        <v>239</v>
      </c>
      <c r="H473" s="241">
        <v>5</v>
      </c>
      <c r="I473" s="242"/>
      <c r="J473" s="243">
        <f>ROUND(I473*H473,2)</f>
        <v>0</v>
      </c>
      <c r="K473" s="244"/>
      <c r="L473" s="44"/>
      <c r="M473" s="245" t="s">
        <v>1</v>
      </c>
      <c r="N473" s="246" t="s">
        <v>45</v>
      </c>
      <c r="O473" s="91"/>
      <c r="P473" s="247">
        <f>O473*H473</f>
        <v>0</v>
      </c>
      <c r="Q473" s="247">
        <v>0</v>
      </c>
      <c r="R473" s="247">
        <f>Q473*H473</f>
        <v>0</v>
      </c>
      <c r="S473" s="247">
        <v>0</v>
      </c>
      <c r="T473" s="24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9" t="s">
        <v>280</v>
      </c>
      <c r="AT473" s="249" t="s">
        <v>236</v>
      </c>
      <c r="AU473" s="249" t="s">
        <v>87</v>
      </c>
      <c r="AY473" s="17" t="s">
        <v>235</v>
      </c>
      <c r="BE473" s="250">
        <f>IF(N473="základní",J473,0)</f>
        <v>0</v>
      </c>
      <c r="BF473" s="250">
        <f>IF(N473="snížená",J473,0)</f>
        <v>0</v>
      </c>
      <c r="BG473" s="250">
        <f>IF(N473="zákl. přenesená",J473,0)</f>
        <v>0</v>
      </c>
      <c r="BH473" s="250">
        <f>IF(N473="sníž. přenesená",J473,0)</f>
        <v>0</v>
      </c>
      <c r="BI473" s="250">
        <f>IF(N473="nulová",J473,0)</f>
        <v>0</v>
      </c>
      <c r="BJ473" s="17" t="s">
        <v>87</v>
      </c>
      <c r="BK473" s="250">
        <f>ROUND(I473*H473,2)</f>
        <v>0</v>
      </c>
      <c r="BL473" s="17" t="s">
        <v>280</v>
      </c>
      <c r="BM473" s="249" t="s">
        <v>672</v>
      </c>
    </row>
    <row r="474" s="12" customFormat="1">
      <c r="A474" s="12"/>
      <c r="B474" s="251"/>
      <c r="C474" s="252"/>
      <c r="D474" s="253" t="s">
        <v>241</v>
      </c>
      <c r="E474" s="254" t="s">
        <v>1</v>
      </c>
      <c r="F474" s="255" t="s">
        <v>1909</v>
      </c>
      <c r="G474" s="252"/>
      <c r="H474" s="256">
        <v>4</v>
      </c>
      <c r="I474" s="257"/>
      <c r="J474" s="252"/>
      <c r="K474" s="252"/>
      <c r="L474" s="258"/>
      <c r="M474" s="259"/>
      <c r="N474" s="260"/>
      <c r="O474" s="260"/>
      <c r="P474" s="260"/>
      <c r="Q474" s="260"/>
      <c r="R474" s="260"/>
      <c r="S474" s="260"/>
      <c r="T474" s="261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T474" s="262" t="s">
        <v>241</v>
      </c>
      <c r="AU474" s="262" t="s">
        <v>87</v>
      </c>
      <c r="AV474" s="12" t="s">
        <v>89</v>
      </c>
      <c r="AW474" s="12" t="s">
        <v>36</v>
      </c>
      <c r="AX474" s="12" t="s">
        <v>80</v>
      </c>
      <c r="AY474" s="262" t="s">
        <v>235</v>
      </c>
    </row>
    <row r="475" s="12" customFormat="1">
      <c r="A475" s="12"/>
      <c r="B475" s="251"/>
      <c r="C475" s="252"/>
      <c r="D475" s="253" t="s">
        <v>241</v>
      </c>
      <c r="E475" s="254" t="s">
        <v>1</v>
      </c>
      <c r="F475" s="255" t="s">
        <v>1910</v>
      </c>
      <c r="G475" s="252"/>
      <c r="H475" s="256">
        <v>1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62" t="s">
        <v>241</v>
      </c>
      <c r="AU475" s="262" t="s">
        <v>87</v>
      </c>
      <c r="AV475" s="12" t="s">
        <v>89</v>
      </c>
      <c r="AW475" s="12" t="s">
        <v>36</v>
      </c>
      <c r="AX475" s="12" t="s">
        <v>80</v>
      </c>
      <c r="AY475" s="262" t="s">
        <v>235</v>
      </c>
    </row>
    <row r="476" s="13" customFormat="1">
      <c r="A476" s="13"/>
      <c r="B476" s="263"/>
      <c r="C476" s="264"/>
      <c r="D476" s="253" t="s">
        <v>241</v>
      </c>
      <c r="E476" s="265" t="s">
        <v>1</v>
      </c>
      <c r="F476" s="266" t="s">
        <v>243</v>
      </c>
      <c r="G476" s="264"/>
      <c r="H476" s="267">
        <v>5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3" t="s">
        <v>241</v>
      </c>
      <c r="AU476" s="273" t="s">
        <v>87</v>
      </c>
      <c r="AV476" s="13" t="s">
        <v>240</v>
      </c>
      <c r="AW476" s="13" t="s">
        <v>36</v>
      </c>
      <c r="AX476" s="13" t="s">
        <v>87</v>
      </c>
      <c r="AY476" s="273" t="s">
        <v>235</v>
      </c>
    </row>
    <row r="477" s="2" customFormat="1" ht="16.5" customHeight="1">
      <c r="A477" s="38"/>
      <c r="B477" s="39"/>
      <c r="C477" s="237" t="s">
        <v>675</v>
      </c>
      <c r="D477" s="237" t="s">
        <v>236</v>
      </c>
      <c r="E477" s="238" t="s">
        <v>1474</v>
      </c>
      <c r="F477" s="239" t="s">
        <v>1475</v>
      </c>
      <c r="G477" s="240" t="s">
        <v>239</v>
      </c>
      <c r="H477" s="241">
        <v>15</v>
      </c>
      <c r="I477" s="242"/>
      <c r="J477" s="243">
        <f>ROUND(I477*H477,2)</f>
        <v>0</v>
      </c>
      <c r="K477" s="244"/>
      <c r="L477" s="44"/>
      <c r="M477" s="245" t="s">
        <v>1</v>
      </c>
      <c r="N477" s="246" t="s">
        <v>45</v>
      </c>
      <c r="O477" s="91"/>
      <c r="P477" s="247">
        <f>O477*H477</f>
        <v>0</v>
      </c>
      <c r="Q477" s="247">
        <v>0</v>
      </c>
      <c r="R477" s="247">
        <f>Q477*H477</f>
        <v>0</v>
      </c>
      <c r="S477" s="247">
        <v>0</v>
      </c>
      <c r="T477" s="24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9" t="s">
        <v>280</v>
      </c>
      <c r="AT477" s="249" t="s">
        <v>236</v>
      </c>
      <c r="AU477" s="249" t="s">
        <v>87</v>
      </c>
      <c r="AY477" s="17" t="s">
        <v>235</v>
      </c>
      <c r="BE477" s="250">
        <f>IF(N477="základní",J477,0)</f>
        <v>0</v>
      </c>
      <c r="BF477" s="250">
        <f>IF(N477="snížená",J477,0)</f>
        <v>0</v>
      </c>
      <c r="BG477" s="250">
        <f>IF(N477="zákl. přenesená",J477,0)</f>
        <v>0</v>
      </c>
      <c r="BH477" s="250">
        <f>IF(N477="sníž. přenesená",J477,0)</f>
        <v>0</v>
      </c>
      <c r="BI477" s="250">
        <f>IF(N477="nulová",J477,0)</f>
        <v>0</v>
      </c>
      <c r="BJ477" s="17" t="s">
        <v>87</v>
      </c>
      <c r="BK477" s="250">
        <f>ROUND(I477*H477,2)</f>
        <v>0</v>
      </c>
      <c r="BL477" s="17" t="s">
        <v>280</v>
      </c>
      <c r="BM477" s="249" t="s">
        <v>678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1911</v>
      </c>
      <c r="G478" s="252"/>
      <c r="H478" s="256">
        <v>12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2" customFormat="1">
      <c r="A479" s="12"/>
      <c r="B479" s="251"/>
      <c r="C479" s="252"/>
      <c r="D479" s="253" t="s">
        <v>241</v>
      </c>
      <c r="E479" s="254" t="s">
        <v>1</v>
      </c>
      <c r="F479" s="255" t="s">
        <v>1912</v>
      </c>
      <c r="G479" s="252"/>
      <c r="H479" s="256">
        <v>1</v>
      </c>
      <c r="I479" s="257"/>
      <c r="J479" s="252"/>
      <c r="K479" s="252"/>
      <c r="L479" s="258"/>
      <c r="M479" s="259"/>
      <c r="N479" s="260"/>
      <c r="O479" s="260"/>
      <c r="P479" s="260"/>
      <c r="Q479" s="260"/>
      <c r="R479" s="260"/>
      <c r="S479" s="260"/>
      <c r="T479" s="26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62" t="s">
        <v>241</v>
      </c>
      <c r="AU479" s="262" t="s">
        <v>87</v>
      </c>
      <c r="AV479" s="12" t="s">
        <v>89</v>
      </c>
      <c r="AW479" s="12" t="s">
        <v>36</v>
      </c>
      <c r="AX479" s="12" t="s">
        <v>80</v>
      </c>
      <c r="AY479" s="262" t="s">
        <v>235</v>
      </c>
    </row>
    <row r="480" s="12" customFormat="1">
      <c r="A480" s="12"/>
      <c r="B480" s="251"/>
      <c r="C480" s="252"/>
      <c r="D480" s="253" t="s">
        <v>241</v>
      </c>
      <c r="E480" s="254" t="s">
        <v>1</v>
      </c>
      <c r="F480" s="255" t="s">
        <v>1913</v>
      </c>
      <c r="G480" s="252"/>
      <c r="H480" s="256">
        <v>2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62" t="s">
        <v>241</v>
      </c>
      <c r="AU480" s="262" t="s">
        <v>87</v>
      </c>
      <c r="AV480" s="12" t="s">
        <v>89</v>
      </c>
      <c r="AW480" s="12" t="s">
        <v>36</v>
      </c>
      <c r="AX480" s="12" t="s">
        <v>80</v>
      </c>
      <c r="AY480" s="262" t="s">
        <v>235</v>
      </c>
    </row>
    <row r="481" s="13" customFormat="1">
      <c r="A481" s="13"/>
      <c r="B481" s="263"/>
      <c r="C481" s="264"/>
      <c r="D481" s="253" t="s">
        <v>241</v>
      </c>
      <c r="E481" s="265" t="s">
        <v>1</v>
      </c>
      <c r="F481" s="266" t="s">
        <v>243</v>
      </c>
      <c r="G481" s="264"/>
      <c r="H481" s="267">
        <v>15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3" t="s">
        <v>241</v>
      </c>
      <c r="AU481" s="273" t="s">
        <v>87</v>
      </c>
      <c r="AV481" s="13" t="s">
        <v>240</v>
      </c>
      <c r="AW481" s="13" t="s">
        <v>36</v>
      </c>
      <c r="AX481" s="13" t="s">
        <v>87</v>
      </c>
      <c r="AY481" s="273" t="s">
        <v>235</v>
      </c>
    </row>
    <row r="482" s="2" customFormat="1" ht="16.5" customHeight="1">
      <c r="A482" s="38"/>
      <c r="B482" s="39"/>
      <c r="C482" s="237" t="s">
        <v>478</v>
      </c>
      <c r="D482" s="237" t="s">
        <v>236</v>
      </c>
      <c r="E482" s="238" t="s">
        <v>655</v>
      </c>
      <c r="F482" s="239" t="s">
        <v>656</v>
      </c>
      <c r="G482" s="240" t="s">
        <v>239</v>
      </c>
      <c r="H482" s="241">
        <v>19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280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280</v>
      </c>
      <c r="BM482" s="249" t="s">
        <v>683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1914</v>
      </c>
      <c r="G483" s="252"/>
      <c r="H483" s="256">
        <v>19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3" customFormat="1">
      <c r="A484" s="13"/>
      <c r="B484" s="263"/>
      <c r="C484" s="264"/>
      <c r="D484" s="253" t="s">
        <v>241</v>
      </c>
      <c r="E484" s="265" t="s">
        <v>1</v>
      </c>
      <c r="F484" s="266" t="s">
        <v>243</v>
      </c>
      <c r="G484" s="264"/>
      <c r="H484" s="267">
        <v>19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3" t="s">
        <v>241</v>
      </c>
      <c r="AU484" s="273" t="s">
        <v>87</v>
      </c>
      <c r="AV484" s="13" t="s">
        <v>240</v>
      </c>
      <c r="AW484" s="13" t="s">
        <v>36</v>
      </c>
      <c r="AX484" s="13" t="s">
        <v>87</v>
      </c>
      <c r="AY484" s="273" t="s">
        <v>235</v>
      </c>
    </row>
    <row r="485" s="2" customFormat="1" ht="16.5" customHeight="1">
      <c r="A485" s="38"/>
      <c r="B485" s="39"/>
      <c r="C485" s="237" t="s">
        <v>689</v>
      </c>
      <c r="D485" s="237" t="s">
        <v>236</v>
      </c>
      <c r="E485" s="238" t="s">
        <v>659</v>
      </c>
      <c r="F485" s="239" t="s">
        <v>660</v>
      </c>
      <c r="G485" s="240" t="s">
        <v>661</v>
      </c>
      <c r="H485" s="241">
        <v>19</v>
      </c>
      <c r="I485" s="242"/>
      <c r="J485" s="243">
        <f>ROUND(I485*H485,2)</f>
        <v>0</v>
      </c>
      <c r="K485" s="244"/>
      <c r="L485" s="44"/>
      <c r="M485" s="245" t="s">
        <v>1</v>
      </c>
      <c r="N485" s="246" t="s">
        <v>45</v>
      </c>
      <c r="O485" s="91"/>
      <c r="P485" s="247">
        <f>O485*H485</f>
        <v>0</v>
      </c>
      <c r="Q485" s="247">
        <v>0</v>
      </c>
      <c r="R485" s="247">
        <f>Q485*H485</f>
        <v>0</v>
      </c>
      <c r="S485" s="247">
        <v>0</v>
      </c>
      <c r="T485" s="24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9" t="s">
        <v>280</v>
      </c>
      <c r="AT485" s="249" t="s">
        <v>236</v>
      </c>
      <c r="AU485" s="249" t="s">
        <v>87</v>
      </c>
      <c r="AY485" s="17" t="s">
        <v>235</v>
      </c>
      <c r="BE485" s="250">
        <f>IF(N485="základní",J485,0)</f>
        <v>0</v>
      </c>
      <c r="BF485" s="250">
        <f>IF(N485="snížená",J485,0)</f>
        <v>0</v>
      </c>
      <c r="BG485" s="250">
        <f>IF(N485="zákl. přenesená",J485,0)</f>
        <v>0</v>
      </c>
      <c r="BH485" s="250">
        <f>IF(N485="sníž. přenesená",J485,0)</f>
        <v>0</v>
      </c>
      <c r="BI485" s="250">
        <f>IF(N485="nulová",J485,0)</f>
        <v>0</v>
      </c>
      <c r="BJ485" s="17" t="s">
        <v>87</v>
      </c>
      <c r="BK485" s="250">
        <f>ROUND(I485*H485,2)</f>
        <v>0</v>
      </c>
      <c r="BL485" s="17" t="s">
        <v>280</v>
      </c>
      <c r="BM485" s="249" t="s">
        <v>692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1914</v>
      </c>
      <c r="G486" s="252"/>
      <c r="H486" s="256">
        <v>19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3" customFormat="1">
      <c r="A487" s="13"/>
      <c r="B487" s="263"/>
      <c r="C487" s="264"/>
      <c r="D487" s="253" t="s">
        <v>241</v>
      </c>
      <c r="E487" s="265" t="s">
        <v>1</v>
      </c>
      <c r="F487" s="266" t="s">
        <v>243</v>
      </c>
      <c r="G487" s="264"/>
      <c r="H487" s="267">
        <v>19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3" t="s">
        <v>241</v>
      </c>
      <c r="AU487" s="273" t="s">
        <v>87</v>
      </c>
      <c r="AV487" s="13" t="s">
        <v>240</v>
      </c>
      <c r="AW487" s="13" t="s">
        <v>36</v>
      </c>
      <c r="AX487" s="13" t="s">
        <v>87</v>
      </c>
      <c r="AY487" s="273" t="s">
        <v>235</v>
      </c>
    </row>
    <row r="488" s="2" customFormat="1" ht="16.5" customHeight="1">
      <c r="A488" s="38"/>
      <c r="B488" s="39"/>
      <c r="C488" s="237" t="s">
        <v>486</v>
      </c>
      <c r="D488" s="237" t="s">
        <v>236</v>
      </c>
      <c r="E488" s="238" t="s">
        <v>664</v>
      </c>
      <c r="F488" s="239" t="s">
        <v>665</v>
      </c>
      <c r="G488" s="240" t="s">
        <v>313</v>
      </c>
      <c r="H488" s="241">
        <v>99.900000000000006</v>
      </c>
      <c r="I488" s="242"/>
      <c r="J488" s="243">
        <f>ROUND(I488*H488,2)</f>
        <v>0</v>
      </c>
      <c r="K488" s="244"/>
      <c r="L488" s="44"/>
      <c r="M488" s="245" t="s">
        <v>1</v>
      </c>
      <c r="N488" s="246" t="s">
        <v>45</v>
      </c>
      <c r="O488" s="91"/>
      <c r="P488" s="247">
        <f>O488*H488</f>
        <v>0</v>
      </c>
      <c r="Q488" s="247">
        <v>0</v>
      </c>
      <c r="R488" s="247">
        <f>Q488*H488</f>
        <v>0</v>
      </c>
      <c r="S488" s="247">
        <v>0</v>
      </c>
      <c r="T488" s="24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9" t="s">
        <v>280</v>
      </c>
      <c r="AT488" s="249" t="s">
        <v>236</v>
      </c>
      <c r="AU488" s="249" t="s">
        <v>87</v>
      </c>
      <c r="AY488" s="17" t="s">
        <v>235</v>
      </c>
      <c r="BE488" s="250">
        <f>IF(N488="základní",J488,0)</f>
        <v>0</v>
      </c>
      <c r="BF488" s="250">
        <f>IF(N488="snížená",J488,0)</f>
        <v>0</v>
      </c>
      <c r="BG488" s="250">
        <f>IF(N488="zákl. přenesená",J488,0)</f>
        <v>0</v>
      </c>
      <c r="BH488" s="250">
        <f>IF(N488="sníž. přenesená",J488,0)</f>
        <v>0</v>
      </c>
      <c r="BI488" s="250">
        <f>IF(N488="nulová",J488,0)</f>
        <v>0</v>
      </c>
      <c r="BJ488" s="17" t="s">
        <v>87</v>
      </c>
      <c r="BK488" s="250">
        <f>ROUND(I488*H488,2)</f>
        <v>0</v>
      </c>
      <c r="BL488" s="17" t="s">
        <v>280</v>
      </c>
      <c r="BM488" s="249" t="s">
        <v>698</v>
      </c>
    </row>
    <row r="489" s="2" customFormat="1">
      <c r="A489" s="38"/>
      <c r="B489" s="39"/>
      <c r="C489" s="40"/>
      <c r="D489" s="253" t="s">
        <v>248</v>
      </c>
      <c r="E489" s="40"/>
      <c r="F489" s="274" t="s">
        <v>667</v>
      </c>
      <c r="G489" s="40"/>
      <c r="H489" s="40"/>
      <c r="I489" s="155"/>
      <c r="J489" s="40"/>
      <c r="K489" s="40"/>
      <c r="L489" s="44"/>
      <c r="M489" s="275"/>
      <c r="N489" s="276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248</v>
      </c>
      <c r="AU489" s="17" t="s">
        <v>87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1915</v>
      </c>
      <c r="G490" s="252"/>
      <c r="H490" s="256">
        <v>99.900000000000006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3" customFormat="1">
      <c r="A491" s="13"/>
      <c r="B491" s="263"/>
      <c r="C491" s="264"/>
      <c r="D491" s="253" t="s">
        <v>241</v>
      </c>
      <c r="E491" s="265" t="s">
        <v>1</v>
      </c>
      <c r="F491" s="266" t="s">
        <v>243</v>
      </c>
      <c r="G491" s="264"/>
      <c r="H491" s="267">
        <v>99.900000000000006</v>
      </c>
      <c r="I491" s="268"/>
      <c r="J491" s="264"/>
      <c r="K491" s="264"/>
      <c r="L491" s="269"/>
      <c r="M491" s="270"/>
      <c r="N491" s="271"/>
      <c r="O491" s="271"/>
      <c r="P491" s="271"/>
      <c r="Q491" s="271"/>
      <c r="R491" s="271"/>
      <c r="S491" s="271"/>
      <c r="T491" s="27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3" t="s">
        <v>241</v>
      </c>
      <c r="AU491" s="273" t="s">
        <v>87</v>
      </c>
      <c r="AV491" s="13" t="s">
        <v>240</v>
      </c>
      <c r="AW491" s="13" t="s">
        <v>36</v>
      </c>
      <c r="AX491" s="13" t="s">
        <v>87</v>
      </c>
      <c r="AY491" s="273" t="s">
        <v>235</v>
      </c>
    </row>
    <row r="492" s="2" customFormat="1" ht="21.75" customHeight="1">
      <c r="A492" s="38"/>
      <c r="B492" s="39"/>
      <c r="C492" s="237" t="s">
        <v>701</v>
      </c>
      <c r="D492" s="237" t="s">
        <v>236</v>
      </c>
      <c r="E492" s="238" t="s">
        <v>669</v>
      </c>
      <c r="F492" s="239" t="s">
        <v>670</v>
      </c>
      <c r="G492" s="240" t="s">
        <v>671</v>
      </c>
      <c r="H492" s="241">
        <v>20</v>
      </c>
      <c r="I492" s="242"/>
      <c r="J492" s="243">
        <f>ROUND(I492*H492,2)</f>
        <v>0</v>
      </c>
      <c r="K492" s="244"/>
      <c r="L492" s="44"/>
      <c r="M492" s="245" t="s">
        <v>1</v>
      </c>
      <c r="N492" s="246" t="s">
        <v>45</v>
      </c>
      <c r="O492" s="91"/>
      <c r="P492" s="247">
        <f>O492*H492</f>
        <v>0</v>
      </c>
      <c r="Q492" s="247">
        <v>0</v>
      </c>
      <c r="R492" s="247">
        <f>Q492*H492</f>
        <v>0</v>
      </c>
      <c r="S492" s="247">
        <v>0</v>
      </c>
      <c r="T492" s="24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9" t="s">
        <v>280</v>
      </c>
      <c r="AT492" s="249" t="s">
        <v>236</v>
      </c>
      <c r="AU492" s="249" t="s">
        <v>87</v>
      </c>
      <c r="AY492" s="17" t="s">
        <v>235</v>
      </c>
      <c r="BE492" s="250">
        <f>IF(N492="základní",J492,0)</f>
        <v>0</v>
      </c>
      <c r="BF492" s="250">
        <f>IF(N492="snížená",J492,0)</f>
        <v>0</v>
      </c>
      <c r="BG492" s="250">
        <f>IF(N492="zákl. přenesená",J492,0)</f>
        <v>0</v>
      </c>
      <c r="BH492" s="250">
        <f>IF(N492="sníž. přenesená",J492,0)</f>
        <v>0</v>
      </c>
      <c r="BI492" s="250">
        <f>IF(N492="nulová",J492,0)</f>
        <v>0</v>
      </c>
      <c r="BJ492" s="17" t="s">
        <v>87</v>
      </c>
      <c r="BK492" s="250">
        <f>ROUND(I492*H492,2)</f>
        <v>0</v>
      </c>
      <c r="BL492" s="17" t="s">
        <v>280</v>
      </c>
      <c r="BM492" s="249" t="s">
        <v>704</v>
      </c>
    </row>
    <row r="493" s="2" customFormat="1">
      <c r="A493" s="38"/>
      <c r="B493" s="39"/>
      <c r="C493" s="40"/>
      <c r="D493" s="253" t="s">
        <v>248</v>
      </c>
      <c r="E493" s="40"/>
      <c r="F493" s="274" t="s">
        <v>673</v>
      </c>
      <c r="G493" s="40"/>
      <c r="H493" s="40"/>
      <c r="I493" s="155"/>
      <c r="J493" s="40"/>
      <c r="K493" s="40"/>
      <c r="L493" s="44"/>
      <c r="M493" s="275"/>
      <c r="N493" s="276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248</v>
      </c>
      <c r="AU493" s="17" t="s">
        <v>87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1916</v>
      </c>
      <c r="G494" s="252"/>
      <c r="H494" s="256">
        <v>20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3" customFormat="1">
      <c r="A495" s="13"/>
      <c r="B495" s="263"/>
      <c r="C495" s="264"/>
      <c r="D495" s="253" t="s">
        <v>241</v>
      </c>
      <c r="E495" s="265" t="s">
        <v>1</v>
      </c>
      <c r="F495" s="266" t="s">
        <v>243</v>
      </c>
      <c r="G495" s="264"/>
      <c r="H495" s="267">
        <v>20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241</v>
      </c>
      <c r="AU495" s="273" t="s">
        <v>87</v>
      </c>
      <c r="AV495" s="13" t="s">
        <v>240</v>
      </c>
      <c r="AW495" s="13" t="s">
        <v>36</v>
      </c>
      <c r="AX495" s="13" t="s">
        <v>87</v>
      </c>
      <c r="AY495" s="273" t="s">
        <v>235</v>
      </c>
    </row>
    <row r="496" s="2" customFormat="1" ht="16.5" customHeight="1">
      <c r="A496" s="38"/>
      <c r="B496" s="39"/>
      <c r="C496" s="237" t="s">
        <v>490</v>
      </c>
      <c r="D496" s="237" t="s">
        <v>236</v>
      </c>
      <c r="E496" s="238" t="s">
        <v>690</v>
      </c>
      <c r="F496" s="239" t="s">
        <v>691</v>
      </c>
      <c r="G496" s="240" t="s">
        <v>671</v>
      </c>
      <c r="H496" s="241">
        <v>1</v>
      </c>
      <c r="I496" s="242"/>
      <c r="J496" s="243">
        <f>ROUND(I496*H496,2)</f>
        <v>0</v>
      </c>
      <c r="K496" s="244"/>
      <c r="L496" s="44"/>
      <c r="M496" s="245" t="s">
        <v>1</v>
      </c>
      <c r="N496" s="246" t="s">
        <v>45</v>
      </c>
      <c r="O496" s="91"/>
      <c r="P496" s="247">
        <f>O496*H496</f>
        <v>0</v>
      </c>
      <c r="Q496" s="247">
        <v>0</v>
      </c>
      <c r="R496" s="247">
        <f>Q496*H496</f>
        <v>0</v>
      </c>
      <c r="S496" s="247">
        <v>0</v>
      </c>
      <c r="T496" s="24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9" t="s">
        <v>280</v>
      </c>
      <c r="AT496" s="249" t="s">
        <v>236</v>
      </c>
      <c r="AU496" s="249" t="s">
        <v>87</v>
      </c>
      <c r="AY496" s="17" t="s">
        <v>235</v>
      </c>
      <c r="BE496" s="250">
        <f>IF(N496="základní",J496,0)</f>
        <v>0</v>
      </c>
      <c r="BF496" s="250">
        <f>IF(N496="snížená",J496,0)</f>
        <v>0</v>
      </c>
      <c r="BG496" s="250">
        <f>IF(N496="zákl. přenesená",J496,0)</f>
        <v>0</v>
      </c>
      <c r="BH496" s="250">
        <f>IF(N496="sníž. přenesená",J496,0)</f>
        <v>0</v>
      </c>
      <c r="BI496" s="250">
        <f>IF(N496="nulová",J496,0)</f>
        <v>0</v>
      </c>
      <c r="BJ496" s="17" t="s">
        <v>87</v>
      </c>
      <c r="BK496" s="250">
        <f>ROUND(I496*H496,2)</f>
        <v>0</v>
      </c>
      <c r="BL496" s="17" t="s">
        <v>280</v>
      </c>
      <c r="BM496" s="249" t="s">
        <v>708</v>
      </c>
    </row>
    <row r="497" s="2" customFormat="1">
      <c r="A497" s="38"/>
      <c r="B497" s="39"/>
      <c r="C497" s="40"/>
      <c r="D497" s="253" t="s">
        <v>248</v>
      </c>
      <c r="E497" s="40"/>
      <c r="F497" s="274" t="s">
        <v>693</v>
      </c>
      <c r="G497" s="40"/>
      <c r="H497" s="40"/>
      <c r="I497" s="155"/>
      <c r="J497" s="40"/>
      <c r="K497" s="40"/>
      <c r="L497" s="44"/>
      <c r="M497" s="275"/>
      <c r="N497" s="276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248</v>
      </c>
      <c r="AU497" s="17" t="s">
        <v>87</v>
      </c>
    </row>
    <row r="498" s="12" customFormat="1">
      <c r="A498" s="12"/>
      <c r="B498" s="251"/>
      <c r="C498" s="252"/>
      <c r="D498" s="253" t="s">
        <v>241</v>
      </c>
      <c r="E498" s="254" t="s">
        <v>1</v>
      </c>
      <c r="F498" s="255" t="s">
        <v>1917</v>
      </c>
      <c r="G498" s="252"/>
      <c r="H498" s="256">
        <v>1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62" t="s">
        <v>241</v>
      </c>
      <c r="AU498" s="262" t="s">
        <v>87</v>
      </c>
      <c r="AV498" s="12" t="s">
        <v>89</v>
      </c>
      <c r="AW498" s="12" t="s">
        <v>36</v>
      </c>
      <c r="AX498" s="12" t="s">
        <v>80</v>
      </c>
      <c r="AY498" s="262" t="s">
        <v>235</v>
      </c>
    </row>
    <row r="499" s="13" customFormat="1">
      <c r="A499" s="13"/>
      <c r="B499" s="263"/>
      <c r="C499" s="264"/>
      <c r="D499" s="253" t="s">
        <v>241</v>
      </c>
      <c r="E499" s="265" t="s">
        <v>1</v>
      </c>
      <c r="F499" s="266" t="s">
        <v>243</v>
      </c>
      <c r="G499" s="264"/>
      <c r="H499" s="267">
        <v>1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3" t="s">
        <v>241</v>
      </c>
      <c r="AU499" s="273" t="s">
        <v>87</v>
      </c>
      <c r="AV499" s="13" t="s">
        <v>240</v>
      </c>
      <c r="AW499" s="13" t="s">
        <v>36</v>
      </c>
      <c r="AX499" s="13" t="s">
        <v>87</v>
      </c>
      <c r="AY499" s="273" t="s">
        <v>235</v>
      </c>
    </row>
    <row r="500" s="2" customFormat="1" ht="16.5" customHeight="1">
      <c r="A500" s="38"/>
      <c r="B500" s="39"/>
      <c r="C500" s="237" t="s">
        <v>709</v>
      </c>
      <c r="D500" s="237" t="s">
        <v>236</v>
      </c>
      <c r="E500" s="238" t="s">
        <v>702</v>
      </c>
      <c r="F500" s="239" t="s">
        <v>703</v>
      </c>
      <c r="G500" s="240" t="s">
        <v>239</v>
      </c>
      <c r="H500" s="241">
        <v>1</v>
      </c>
      <c r="I500" s="242"/>
      <c r="J500" s="243">
        <f>ROUND(I500*H500,2)</f>
        <v>0</v>
      </c>
      <c r="K500" s="244"/>
      <c r="L500" s="44"/>
      <c r="M500" s="245" t="s">
        <v>1</v>
      </c>
      <c r="N500" s="246" t="s">
        <v>45</v>
      </c>
      <c r="O500" s="91"/>
      <c r="P500" s="247">
        <f>O500*H500</f>
        <v>0</v>
      </c>
      <c r="Q500" s="247">
        <v>0</v>
      </c>
      <c r="R500" s="247">
        <f>Q500*H500</f>
        <v>0</v>
      </c>
      <c r="S500" s="247">
        <v>0</v>
      </c>
      <c r="T500" s="24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9" t="s">
        <v>280</v>
      </c>
      <c r="AT500" s="249" t="s">
        <v>236</v>
      </c>
      <c r="AU500" s="249" t="s">
        <v>87</v>
      </c>
      <c r="AY500" s="17" t="s">
        <v>235</v>
      </c>
      <c r="BE500" s="250">
        <f>IF(N500="základní",J500,0)</f>
        <v>0</v>
      </c>
      <c r="BF500" s="250">
        <f>IF(N500="snížená",J500,0)</f>
        <v>0</v>
      </c>
      <c r="BG500" s="250">
        <f>IF(N500="zákl. přenesená",J500,0)</f>
        <v>0</v>
      </c>
      <c r="BH500" s="250">
        <f>IF(N500="sníž. přenesená",J500,0)</f>
        <v>0</v>
      </c>
      <c r="BI500" s="250">
        <f>IF(N500="nulová",J500,0)</f>
        <v>0</v>
      </c>
      <c r="BJ500" s="17" t="s">
        <v>87</v>
      </c>
      <c r="BK500" s="250">
        <f>ROUND(I500*H500,2)</f>
        <v>0</v>
      </c>
      <c r="BL500" s="17" t="s">
        <v>280</v>
      </c>
      <c r="BM500" s="249" t="s">
        <v>712</v>
      </c>
    </row>
    <row r="501" s="12" customFormat="1">
      <c r="A501" s="12"/>
      <c r="B501" s="251"/>
      <c r="C501" s="252"/>
      <c r="D501" s="253" t="s">
        <v>241</v>
      </c>
      <c r="E501" s="254" t="s">
        <v>1</v>
      </c>
      <c r="F501" s="255" t="s">
        <v>1918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62" t="s">
        <v>241</v>
      </c>
      <c r="AU501" s="262" t="s">
        <v>87</v>
      </c>
      <c r="AV501" s="12" t="s">
        <v>89</v>
      </c>
      <c r="AW501" s="12" t="s">
        <v>36</v>
      </c>
      <c r="AX501" s="12" t="s">
        <v>80</v>
      </c>
      <c r="AY501" s="262" t="s">
        <v>235</v>
      </c>
    </row>
    <row r="502" s="13" customFormat="1">
      <c r="A502" s="13"/>
      <c r="B502" s="263"/>
      <c r="C502" s="264"/>
      <c r="D502" s="253" t="s">
        <v>241</v>
      </c>
      <c r="E502" s="265" t="s">
        <v>1</v>
      </c>
      <c r="F502" s="266" t="s">
        <v>243</v>
      </c>
      <c r="G502" s="264"/>
      <c r="H502" s="267">
        <v>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3" t="s">
        <v>241</v>
      </c>
      <c r="AU502" s="273" t="s">
        <v>87</v>
      </c>
      <c r="AV502" s="13" t="s">
        <v>240</v>
      </c>
      <c r="AW502" s="13" t="s">
        <v>36</v>
      </c>
      <c r="AX502" s="13" t="s">
        <v>87</v>
      </c>
      <c r="AY502" s="273" t="s">
        <v>235</v>
      </c>
    </row>
    <row r="503" s="2" customFormat="1" ht="16.5" customHeight="1">
      <c r="A503" s="38"/>
      <c r="B503" s="39"/>
      <c r="C503" s="237" t="s">
        <v>495</v>
      </c>
      <c r="D503" s="237" t="s">
        <v>236</v>
      </c>
      <c r="E503" s="238" t="s">
        <v>1484</v>
      </c>
      <c r="F503" s="239" t="s">
        <v>1485</v>
      </c>
      <c r="G503" s="240" t="s">
        <v>671</v>
      </c>
      <c r="H503" s="241">
        <v>1</v>
      </c>
      <c r="I503" s="242"/>
      <c r="J503" s="243">
        <f>ROUND(I503*H503,2)</f>
        <v>0</v>
      </c>
      <c r="K503" s="244"/>
      <c r="L503" s="44"/>
      <c r="M503" s="245" t="s">
        <v>1</v>
      </c>
      <c r="N503" s="246" t="s">
        <v>45</v>
      </c>
      <c r="O503" s="91"/>
      <c r="P503" s="247">
        <f>O503*H503</f>
        <v>0</v>
      </c>
      <c r="Q503" s="247">
        <v>0</v>
      </c>
      <c r="R503" s="247">
        <f>Q503*H503</f>
        <v>0</v>
      </c>
      <c r="S503" s="247">
        <v>0</v>
      </c>
      <c r="T503" s="24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9" t="s">
        <v>280</v>
      </c>
      <c r="AT503" s="249" t="s">
        <v>236</v>
      </c>
      <c r="AU503" s="249" t="s">
        <v>87</v>
      </c>
      <c r="AY503" s="17" t="s">
        <v>235</v>
      </c>
      <c r="BE503" s="250">
        <f>IF(N503="základní",J503,0)</f>
        <v>0</v>
      </c>
      <c r="BF503" s="250">
        <f>IF(N503="snížená",J503,0)</f>
        <v>0</v>
      </c>
      <c r="BG503" s="250">
        <f>IF(N503="zákl. přenesená",J503,0)</f>
        <v>0</v>
      </c>
      <c r="BH503" s="250">
        <f>IF(N503="sníž. přenesená",J503,0)</f>
        <v>0</v>
      </c>
      <c r="BI503" s="250">
        <f>IF(N503="nulová",J503,0)</f>
        <v>0</v>
      </c>
      <c r="BJ503" s="17" t="s">
        <v>87</v>
      </c>
      <c r="BK503" s="250">
        <f>ROUND(I503*H503,2)</f>
        <v>0</v>
      </c>
      <c r="BL503" s="17" t="s">
        <v>280</v>
      </c>
      <c r="BM503" s="249" t="s">
        <v>717</v>
      </c>
    </row>
    <row r="504" s="12" customFormat="1">
      <c r="A504" s="12"/>
      <c r="B504" s="251"/>
      <c r="C504" s="252"/>
      <c r="D504" s="253" t="s">
        <v>241</v>
      </c>
      <c r="E504" s="254" t="s">
        <v>1</v>
      </c>
      <c r="F504" s="255" t="s">
        <v>1919</v>
      </c>
      <c r="G504" s="252"/>
      <c r="H504" s="256">
        <v>1</v>
      </c>
      <c r="I504" s="257"/>
      <c r="J504" s="252"/>
      <c r="K504" s="252"/>
      <c r="L504" s="258"/>
      <c r="M504" s="259"/>
      <c r="N504" s="260"/>
      <c r="O504" s="260"/>
      <c r="P504" s="260"/>
      <c r="Q504" s="260"/>
      <c r="R504" s="260"/>
      <c r="S504" s="260"/>
      <c r="T504" s="261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62" t="s">
        <v>241</v>
      </c>
      <c r="AU504" s="262" t="s">
        <v>87</v>
      </c>
      <c r="AV504" s="12" t="s">
        <v>89</v>
      </c>
      <c r="AW504" s="12" t="s">
        <v>36</v>
      </c>
      <c r="AX504" s="12" t="s">
        <v>80</v>
      </c>
      <c r="AY504" s="262" t="s">
        <v>235</v>
      </c>
    </row>
    <row r="505" s="13" customFormat="1">
      <c r="A505" s="13"/>
      <c r="B505" s="263"/>
      <c r="C505" s="264"/>
      <c r="D505" s="253" t="s">
        <v>241</v>
      </c>
      <c r="E505" s="265" t="s">
        <v>1</v>
      </c>
      <c r="F505" s="266" t="s">
        <v>243</v>
      </c>
      <c r="G505" s="264"/>
      <c r="H505" s="267">
        <v>1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3" t="s">
        <v>241</v>
      </c>
      <c r="AU505" s="273" t="s">
        <v>87</v>
      </c>
      <c r="AV505" s="13" t="s">
        <v>240</v>
      </c>
      <c r="AW505" s="13" t="s">
        <v>36</v>
      </c>
      <c r="AX505" s="13" t="s">
        <v>87</v>
      </c>
      <c r="AY505" s="273" t="s">
        <v>235</v>
      </c>
    </row>
    <row r="506" s="2" customFormat="1" ht="16.5" customHeight="1">
      <c r="A506" s="38"/>
      <c r="B506" s="39"/>
      <c r="C506" s="237" t="s">
        <v>720</v>
      </c>
      <c r="D506" s="237" t="s">
        <v>236</v>
      </c>
      <c r="E506" s="238" t="s">
        <v>1920</v>
      </c>
      <c r="F506" s="239" t="s">
        <v>1921</v>
      </c>
      <c r="G506" s="240" t="s">
        <v>671</v>
      </c>
      <c r="H506" s="241">
        <v>1</v>
      </c>
      <c r="I506" s="242"/>
      <c r="J506" s="243">
        <f>ROUND(I506*H506,2)</f>
        <v>0</v>
      </c>
      <c r="K506" s="244"/>
      <c r="L506" s="44"/>
      <c r="M506" s="245" t="s">
        <v>1</v>
      </c>
      <c r="N506" s="246" t="s">
        <v>45</v>
      </c>
      <c r="O506" s="91"/>
      <c r="P506" s="247">
        <f>O506*H506</f>
        <v>0</v>
      </c>
      <c r="Q506" s="247">
        <v>0.02</v>
      </c>
      <c r="R506" s="247">
        <f>Q506*H506</f>
        <v>0.02</v>
      </c>
      <c r="S506" s="247">
        <v>0</v>
      </c>
      <c r="T506" s="24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9" t="s">
        <v>280</v>
      </c>
      <c r="AT506" s="249" t="s">
        <v>236</v>
      </c>
      <c r="AU506" s="249" t="s">
        <v>87</v>
      </c>
      <c r="AY506" s="17" t="s">
        <v>235</v>
      </c>
      <c r="BE506" s="250">
        <f>IF(N506="základní",J506,0)</f>
        <v>0</v>
      </c>
      <c r="BF506" s="250">
        <f>IF(N506="snížená",J506,0)</f>
        <v>0</v>
      </c>
      <c r="BG506" s="250">
        <f>IF(N506="zákl. přenesená",J506,0)</f>
        <v>0</v>
      </c>
      <c r="BH506" s="250">
        <f>IF(N506="sníž. přenesená",J506,0)</f>
        <v>0</v>
      </c>
      <c r="BI506" s="250">
        <f>IF(N506="nulová",J506,0)</f>
        <v>0</v>
      </c>
      <c r="BJ506" s="17" t="s">
        <v>87</v>
      </c>
      <c r="BK506" s="250">
        <f>ROUND(I506*H506,2)</f>
        <v>0</v>
      </c>
      <c r="BL506" s="17" t="s">
        <v>280</v>
      </c>
      <c r="BM506" s="249" t="s">
        <v>723</v>
      </c>
    </row>
    <row r="507" s="12" customFormat="1">
      <c r="A507" s="12"/>
      <c r="B507" s="251"/>
      <c r="C507" s="252"/>
      <c r="D507" s="253" t="s">
        <v>241</v>
      </c>
      <c r="E507" s="254" t="s">
        <v>1</v>
      </c>
      <c r="F507" s="255" t="s">
        <v>1922</v>
      </c>
      <c r="G507" s="252"/>
      <c r="H507" s="256">
        <v>1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62" t="s">
        <v>241</v>
      </c>
      <c r="AU507" s="262" t="s">
        <v>87</v>
      </c>
      <c r="AV507" s="12" t="s">
        <v>89</v>
      </c>
      <c r="AW507" s="12" t="s">
        <v>36</v>
      </c>
      <c r="AX507" s="12" t="s">
        <v>80</v>
      </c>
      <c r="AY507" s="262" t="s">
        <v>235</v>
      </c>
    </row>
    <row r="508" s="13" customFormat="1">
      <c r="A508" s="13"/>
      <c r="B508" s="263"/>
      <c r="C508" s="264"/>
      <c r="D508" s="253" t="s">
        <v>241</v>
      </c>
      <c r="E508" s="265" t="s">
        <v>1</v>
      </c>
      <c r="F508" s="266" t="s">
        <v>243</v>
      </c>
      <c r="G508" s="264"/>
      <c r="H508" s="267">
        <v>1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3" t="s">
        <v>241</v>
      </c>
      <c r="AU508" s="273" t="s">
        <v>87</v>
      </c>
      <c r="AV508" s="13" t="s">
        <v>240</v>
      </c>
      <c r="AW508" s="13" t="s">
        <v>36</v>
      </c>
      <c r="AX508" s="13" t="s">
        <v>87</v>
      </c>
      <c r="AY508" s="273" t="s">
        <v>235</v>
      </c>
    </row>
    <row r="509" s="2" customFormat="1" ht="16.5" customHeight="1">
      <c r="A509" s="38"/>
      <c r="B509" s="39"/>
      <c r="C509" s="237" t="s">
        <v>515</v>
      </c>
      <c r="D509" s="237" t="s">
        <v>236</v>
      </c>
      <c r="E509" s="238" t="s">
        <v>715</v>
      </c>
      <c r="F509" s="239" t="s">
        <v>716</v>
      </c>
      <c r="G509" s="240" t="s">
        <v>313</v>
      </c>
      <c r="H509" s="241">
        <v>109.09999999999999</v>
      </c>
      <c r="I509" s="242"/>
      <c r="J509" s="243">
        <f>ROUND(I509*H509,2)</f>
        <v>0</v>
      </c>
      <c r="K509" s="244"/>
      <c r="L509" s="44"/>
      <c r="M509" s="245" t="s">
        <v>1</v>
      </c>
      <c r="N509" s="246" t="s">
        <v>45</v>
      </c>
      <c r="O509" s="91"/>
      <c r="P509" s="247">
        <f>O509*H509</f>
        <v>0</v>
      </c>
      <c r="Q509" s="247">
        <v>0</v>
      </c>
      <c r="R509" s="247">
        <f>Q509*H509</f>
        <v>0</v>
      </c>
      <c r="S509" s="247">
        <v>0</v>
      </c>
      <c r="T509" s="24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9" t="s">
        <v>280</v>
      </c>
      <c r="AT509" s="249" t="s">
        <v>236</v>
      </c>
      <c r="AU509" s="249" t="s">
        <v>87</v>
      </c>
      <c r="AY509" s="17" t="s">
        <v>235</v>
      </c>
      <c r="BE509" s="250">
        <f>IF(N509="základní",J509,0)</f>
        <v>0</v>
      </c>
      <c r="BF509" s="250">
        <f>IF(N509="snížená",J509,0)</f>
        <v>0</v>
      </c>
      <c r="BG509" s="250">
        <f>IF(N509="zákl. přenesená",J509,0)</f>
        <v>0</v>
      </c>
      <c r="BH509" s="250">
        <f>IF(N509="sníž. přenesená",J509,0)</f>
        <v>0</v>
      </c>
      <c r="BI509" s="250">
        <f>IF(N509="nulová",J509,0)</f>
        <v>0</v>
      </c>
      <c r="BJ509" s="17" t="s">
        <v>87</v>
      </c>
      <c r="BK509" s="250">
        <f>ROUND(I509*H509,2)</f>
        <v>0</v>
      </c>
      <c r="BL509" s="17" t="s">
        <v>280</v>
      </c>
      <c r="BM509" s="249" t="s">
        <v>728</v>
      </c>
    </row>
    <row r="510" s="2" customFormat="1">
      <c r="A510" s="38"/>
      <c r="B510" s="39"/>
      <c r="C510" s="40"/>
      <c r="D510" s="253" t="s">
        <v>248</v>
      </c>
      <c r="E510" s="40"/>
      <c r="F510" s="274" t="s">
        <v>667</v>
      </c>
      <c r="G510" s="40"/>
      <c r="H510" s="40"/>
      <c r="I510" s="155"/>
      <c r="J510" s="40"/>
      <c r="K510" s="40"/>
      <c r="L510" s="44"/>
      <c r="M510" s="275"/>
      <c r="N510" s="276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248</v>
      </c>
      <c r="AU510" s="17" t="s">
        <v>87</v>
      </c>
    </row>
    <row r="511" s="12" customFormat="1">
      <c r="A511" s="12"/>
      <c r="B511" s="251"/>
      <c r="C511" s="252"/>
      <c r="D511" s="253" t="s">
        <v>241</v>
      </c>
      <c r="E511" s="254" t="s">
        <v>1</v>
      </c>
      <c r="F511" s="255" t="s">
        <v>1923</v>
      </c>
      <c r="G511" s="252"/>
      <c r="H511" s="256">
        <v>109.09999999999999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62" t="s">
        <v>241</v>
      </c>
      <c r="AU511" s="262" t="s">
        <v>87</v>
      </c>
      <c r="AV511" s="12" t="s">
        <v>89</v>
      </c>
      <c r="AW511" s="12" t="s">
        <v>36</v>
      </c>
      <c r="AX511" s="12" t="s">
        <v>80</v>
      </c>
      <c r="AY511" s="262" t="s">
        <v>235</v>
      </c>
    </row>
    <row r="512" s="13" customFormat="1">
      <c r="A512" s="13"/>
      <c r="B512" s="263"/>
      <c r="C512" s="264"/>
      <c r="D512" s="253" t="s">
        <v>241</v>
      </c>
      <c r="E512" s="265" t="s">
        <v>1</v>
      </c>
      <c r="F512" s="266" t="s">
        <v>243</v>
      </c>
      <c r="G512" s="264"/>
      <c r="H512" s="267">
        <v>109.09999999999999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3" t="s">
        <v>241</v>
      </c>
      <c r="AU512" s="273" t="s">
        <v>87</v>
      </c>
      <c r="AV512" s="13" t="s">
        <v>240</v>
      </c>
      <c r="AW512" s="13" t="s">
        <v>36</v>
      </c>
      <c r="AX512" s="13" t="s">
        <v>87</v>
      </c>
      <c r="AY512" s="273" t="s">
        <v>235</v>
      </c>
    </row>
    <row r="513" s="2" customFormat="1" ht="16.5" customHeight="1">
      <c r="A513" s="38"/>
      <c r="B513" s="39"/>
      <c r="C513" s="237" t="s">
        <v>730</v>
      </c>
      <c r="D513" s="237" t="s">
        <v>236</v>
      </c>
      <c r="E513" s="238" t="s">
        <v>613</v>
      </c>
      <c r="F513" s="239" t="s">
        <v>614</v>
      </c>
      <c r="G513" s="240" t="s">
        <v>239</v>
      </c>
      <c r="H513" s="241">
        <v>44</v>
      </c>
      <c r="I513" s="242"/>
      <c r="J513" s="243">
        <f>ROUND(I513*H513,2)</f>
        <v>0</v>
      </c>
      <c r="K513" s="244"/>
      <c r="L513" s="44"/>
      <c r="M513" s="245" t="s">
        <v>1</v>
      </c>
      <c r="N513" s="246" t="s">
        <v>45</v>
      </c>
      <c r="O513" s="91"/>
      <c r="P513" s="247">
        <f>O513*H513</f>
        <v>0</v>
      </c>
      <c r="Q513" s="247">
        <v>0.00080000000000000004</v>
      </c>
      <c r="R513" s="247">
        <f>Q513*H513</f>
        <v>0.035200000000000002</v>
      </c>
      <c r="S513" s="247">
        <v>0</v>
      </c>
      <c r="T513" s="24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9" t="s">
        <v>280</v>
      </c>
      <c r="AT513" s="249" t="s">
        <v>236</v>
      </c>
      <c r="AU513" s="249" t="s">
        <v>87</v>
      </c>
      <c r="AY513" s="17" t="s">
        <v>235</v>
      </c>
      <c r="BE513" s="250">
        <f>IF(N513="základní",J513,0)</f>
        <v>0</v>
      </c>
      <c r="BF513" s="250">
        <f>IF(N513="snížená",J513,0)</f>
        <v>0</v>
      </c>
      <c r="BG513" s="250">
        <f>IF(N513="zákl. přenesená",J513,0)</f>
        <v>0</v>
      </c>
      <c r="BH513" s="250">
        <f>IF(N513="sníž. přenesená",J513,0)</f>
        <v>0</v>
      </c>
      <c r="BI513" s="250">
        <f>IF(N513="nulová",J513,0)</f>
        <v>0</v>
      </c>
      <c r="BJ513" s="17" t="s">
        <v>87</v>
      </c>
      <c r="BK513" s="250">
        <f>ROUND(I513*H513,2)</f>
        <v>0</v>
      </c>
      <c r="BL513" s="17" t="s">
        <v>280</v>
      </c>
      <c r="BM513" s="249" t="s">
        <v>733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1900</v>
      </c>
      <c r="G514" s="252"/>
      <c r="H514" s="256">
        <v>44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3" customFormat="1">
      <c r="A515" s="13"/>
      <c r="B515" s="263"/>
      <c r="C515" s="264"/>
      <c r="D515" s="253" t="s">
        <v>241</v>
      </c>
      <c r="E515" s="265" t="s">
        <v>1</v>
      </c>
      <c r="F515" s="266" t="s">
        <v>243</v>
      </c>
      <c r="G515" s="264"/>
      <c r="H515" s="267">
        <v>44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3" t="s">
        <v>241</v>
      </c>
      <c r="AU515" s="273" t="s">
        <v>87</v>
      </c>
      <c r="AV515" s="13" t="s">
        <v>240</v>
      </c>
      <c r="AW515" s="13" t="s">
        <v>36</v>
      </c>
      <c r="AX515" s="13" t="s">
        <v>87</v>
      </c>
      <c r="AY515" s="273" t="s">
        <v>235</v>
      </c>
    </row>
    <row r="516" s="2" customFormat="1" ht="16.5" customHeight="1">
      <c r="A516" s="38"/>
      <c r="B516" s="39"/>
      <c r="C516" s="237" t="s">
        <v>519</v>
      </c>
      <c r="D516" s="237" t="s">
        <v>236</v>
      </c>
      <c r="E516" s="238" t="s">
        <v>630</v>
      </c>
      <c r="F516" s="239" t="s">
        <v>631</v>
      </c>
      <c r="G516" s="240" t="s">
        <v>239</v>
      </c>
      <c r="H516" s="241">
        <v>1</v>
      </c>
      <c r="I516" s="242"/>
      <c r="J516" s="243">
        <f>ROUND(I516*H516,2)</f>
        <v>0</v>
      </c>
      <c r="K516" s="244"/>
      <c r="L516" s="44"/>
      <c r="M516" s="245" t="s">
        <v>1</v>
      </c>
      <c r="N516" s="246" t="s">
        <v>45</v>
      </c>
      <c r="O516" s="91"/>
      <c r="P516" s="247">
        <f>O516*H516</f>
        <v>0</v>
      </c>
      <c r="Q516" s="247">
        <v>0.014999999999999999</v>
      </c>
      <c r="R516" s="247">
        <f>Q516*H516</f>
        <v>0.014999999999999999</v>
      </c>
      <c r="S516" s="247">
        <v>0</v>
      </c>
      <c r="T516" s="24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9" t="s">
        <v>280</v>
      </c>
      <c r="AT516" s="249" t="s">
        <v>236</v>
      </c>
      <c r="AU516" s="249" t="s">
        <v>87</v>
      </c>
      <c r="AY516" s="17" t="s">
        <v>235</v>
      </c>
      <c r="BE516" s="250">
        <f>IF(N516="základní",J516,0)</f>
        <v>0</v>
      </c>
      <c r="BF516" s="250">
        <f>IF(N516="snížená",J516,0)</f>
        <v>0</v>
      </c>
      <c r="BG516" s="250">
        <f>IF(N516="zákl. přenesená",J516,0)</f>
        <v>0</v>
      </c>
      <c r="BH516" s="250">
        <f>IF(N516="sníž. přenesená",J516,0)</f>
        <v>0</v>
      </c>
      <c r="BI516" s="250">
        <f>IF(N516="nulová",J516,0)</f>
        <v>0</v>
      </c>
      <c r="BJ516" s="17" t="s">
        <v>87</v>
      </c>
      <c r="BK516" s="250">
        <f>ROUND(I516*H516,2)</f>
        <v>0</v>
      </c>
      <c r="BL516" s="17" t="s">
        <v>280</v>
      </c>
      <c r="BM516" s="249" t="s">
        <v>737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1858</v>
      </c>
      <c r="G517" s="252"/>
      <c r="H517" s="256">
        <v>1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3" customFormat="1">
      <c r="A518" s="13"/>
      <c r="B518" s="263"/>
      <c r="C518" s="264"/>
      <c r="D518" s="253" t="s">
        <v>241</v>
      </c>
      <c r="E518" s="265" t="s">
        <v>1</v>
      </c>
      <c r="F518" s="266" t="s">
        <v>243</v>
      </c>
      <c r="G518" s="264"/>
      <c r="H518" s="267">
        <v>1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3" t="s">
        <v>241</v>
      </c>
      <c r="AU518" s="273" t="s">
        <v>87</v>
      </c>
      <c r="AV518" s="13" t="s">
        <v>240</v>
      </c>
      <c r="AW518" s="13" t="s">
        <v>36</v>
      </c>
      <c r="AX518" s="13" t="s">
        <v>87</v>
      </c>
      <c r="AY518" s="273" t="s">
        <v>235</v>
      </c>
    </row>
    <row r="519" s="2" customFormat="1" ht="16.5" customHeight="1">
      <c r="A519" s="38"/>
      <c r="B519" s="39"/>
      <c r="C519" s="237" t="s">
        <v>740</v>
      </c>
      <c r="D519" s="237" t="s">
        <v>236</v>
      </c>
      <c r="E519" s="238" t="s">
        <v>633</v>
      </c>
      <c r="F519" s="239" t="s">
        <v>634</v>
      </c>
      <c r="G519" s="240" t="s">
        <v>239</v>
      </c>
      <c r="H519" s="241">
        <v>17</v>
      </c>
      <c r="I519" s="242"/>
      <c r="J519" s="243">
        <f>ROUND(I519*H519,2)</f>
        <v>0</v>
      </c>
      <c r="K519" s="244"/>
      <c r="L519" s="44"/>
      <c r="M519" s="245" t="s">
        <v>1</v>
      </c>
      <c r="N519" s="246" t="s">
        <v>45</v>
      </c>
      <c r="O519" s="91"/>
      <c r="P519" s="247">
        <f>O519*H519</f>
        <v>0</v>
      </c>
      <c r="Q519" s="247">
        <v>0.017000000000000001</v>
      </c>
      <c r="R519" s="247">
        <f>Q519*H519</f>
        <v>0.28900000000000003</v>
      </c>
      <c r="S519" s="247">
        <v>0</v>
      </c>
      <c r="T519" s="24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9" t="s">
        <v>280</v>
      </c>
      <c r="AT519" s="249" t="s">
        <v>236</v>
      </c>
      <c r="AU519" s="249" t="s">
        <v>87</v>
      </c>
      <c r="AY519" s="17" t="s">
        <v>235</v>
      </c>
      <c r="BE519" s="250">
        <f>IF(N519="základní",J519,0)</f>
        <v>0</v>
      </c>
      <c r="BF519" s="250">
        <f>IF(N519="snížená",J519,0)</f>
        <v>0</v>
      </c>
      <c r="BG519" s="250">
        <f>IF(N519="zákl. přenesená",J519,0)</f>
        <v>0</v>
      </c>
      <c r="BH519" s="250">
        <f>IF(N519="sníž. přenesená",J519,0)</f>
        <v>0</v>
      </c>
      <c r="BI519" s="250">
        <f>IF(N519="nulová",J519,0)</f>
        <v>0</v>
      </c>
      <c r="BJ519" s="17" t="s">
        <v>87</v>
      </c>
      <c r="BK519" s="250">
        <f>ROUND(I519*H519,2)</f>
        <v>0</v>
      </c>
      <c r="BL519" s="17" t="s">
        <v>280</v>
      </c>
      <c r="BM519" s="249" t="s">
        <v>743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1901</v>
      </c>
      <c r="G520" s="252"/>
      <c r="H520" s="256">
        <v>4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1902</v>
      </c>
      <c r="G521" s="252"/>
      <c r="H521" s="256">
        <v>10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2" customFormat="1">
      <c r="A522" s="12"/>
      <c r="B522" s="251"/>
      <c r="C522" s="252"/>
      <c r="D522" s="253" t="s">
        <v>241</v>
      </c>
      <c r="E522" s="254" t="s">
        <v>1</v>
      </c>
      <c r="F522" s="255" t="s">
        <v>1903</v>
      </c>
      <c r="G522" s="252"/>
      <c r="H522" s="256">
        <v>1</v>
      </c>
      <c r="I522" s="257"/>
      <c r="J522" s="252"/>
      <c r="K522" s="252"/>
      <c r="L522" s="258"/>
      <c r="M522" s="259"/>
      <c r="N522" s="260"/>
      <c r="O522" s="260"/>
      <c r="P522" s="260"/>
      <c r="Q522" s="260"/>
      <c r="R522" s="260"/>
      <c r="S522" s="260"/>
      <c r="T522" s="26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62" t="s">
        <v>241</v>
      </c>
      <c r="AU522" s="262" t="s">
        <v>87</v>
      </c>
      <c r="AV522" s="12" t="s">
        <v>89</v>
      </c>
      <c r="AW522" s="12" t="s">
        <v>36</v>
      </c>
      <c r="AX522" s="12" t="s">
        <v>80</v>
      </c>
      <c r="AY522" s="262" t="s">
        <v>235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1904</v>
      </c>
      <c r="G523" s="252"/>
      <c r="H523" s="256">
        <v>2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17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16.5" customHeight="1">
      <c r="A525" s="38"/>
      <c r="B525" s="39"/>
      <c r="C525" s="237" t="s">
        <v>524</v>
      </c>
      <c r="D525" s="237" t="s">
        <v>236</v>
      </c>
      <c r="E525" s="238" t="s">
        <v>1488</v>
      </c>
      <c r="F525" s="239" t="s">
        <v>1489</v>
      </c>
      <c r="G525" s="240" t="s">
        <v>239</v>
      </c>
      <c r="H525" s="241">
        <v>6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0.021000000000000001</v>
      </c>
      <c r="R525" s="247">
        <f>Q525*H525</f>
        <v>0.126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280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280</v>
      </c>
      <c r="BM525" s="249" t="s">
        <v>749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1905</v>
      </c>
      <c r="G526" s="252"/>
      <c r="H526" s="256">
        <v>1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2" customFormat="1">
      <c r="A527" s="12"/>
      <c r="B527" s="251"/>
      <c r="C527" s="252"/>
      <c r="D527" s="253" t="s">
        <v>241</v>
      </c>
      <c r="E527" s="254" t="s">
        <v>1</v>
      </c>
      <c r="F527" s="255" t="s">
        <v>1906</v>
      </c>
      <c r="G527" s="252"/>
      <c r="H527" s="256">
        <v>2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62" t="s">
        <v>241</v>
      </c>
      <c r="AU527" s="262" t="s">
        <v>87</v>
      </c>
      <c r="AV527" s="12" t="s">
        <v>89</v>
      </c>
      <c r="AW527" s="12" t="s">
        <v>36</v>
      </c>
      <c r="AX527" s="12" t="s">
        <v>80</v>
      </c>
      <c r="AY527" s="262" t="s">
        <v>235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1907</v>
      </c>
      <c r="G528" s="252"/>
      <c r="H528" s="256">
        <v>1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2" customFormat="1">
      <c r="A529" s="12"/>
      <c r="B529" s="251"/>
      <c r="C529" s="252"/>
      <c r="D529" s="253" t="s">
        <v>241</v>
      </c>
      <c r="E529" s="254" t="s">
        <v>1</v>
      </c>
      <c r="F529" s="255" t="s">
        <v>1908</v>
      </c>
      <c r="G529" s="252"/>
      <c r="H529" s="256">
        <v>2</v>
      </c>
      <c r="I529" s="257"/>
      <c r="J529" s="252"/>
      <c r="K529" s="252"/>
      <c r="L529" s="258"/>
      <c r="M529" s="259"/>
      <c r="N529" s="260"/>
      <c r="O529" s="260"/>
      <c r="P529" s="260"/>
      <c r="Q529" s="260"/>
      <c r="R529" s="260"/>
      <c r="S529" s="260"/>
      <c r="T529" s="26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62" t="s">
        <v>241</v>
      </c>
      <c r="AU529" s="262" t="s">
        <v>87</v>
      </c>
      <c r="AV529" s="12" t="s">
        <v>89</v>
      </c>
      <c r="AW529" s="12" t="s">
        <v>36</v>
      </c>
      <c r="AX529" s="12" t="s">
        <v>80</v>
      </c>
      <c r="AY529" s="262" t="s">
        <v>235</v>
      </c>
    </row>
    <row r="530" s="13" customFormat="1">
      <c r="A530" s="13"/>
      <c r="B530" s="263"/>
      <c r="C530" s="264"/>
      <c r="D530" s="253" t="s">
        <v>241</v>
      </c>
      <c r="E530" s="265" t="s">
        <v>1</v>
      </c>
      <c r="F530" s="266" t="s">
        <v>243</v>
      </c>
      <c r="G530" s="264"/>
      <c r="H530" s="267">
        <v>6</v>
      </c>
      <c r="I530" s="268"/>
      <c r="J530" s="264"/>
      <c r="K530" s="264"/>
      <c r="L530" s="269"/>
      <c r="M530" s="270"/>
      <c r="N530" s="271"/>
      <c r="O530" s="271"/>
      <c r="P530" s="271"/>
      <c r="Q530" s="271"/>
      <c r="R530" s="271"/>
      <c r="S530" s="271"/>
      <c r="T530" s="27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3" t="s">
        <v>241</v>
      </c>
      <c r="AU530" s="273" t="s">
        <v>87</v>
      </c>
      <c r="AV530" s="13" t="s">
        <v>240</v>
      </c>
      <c r="AW530" s="13" t="s">
        <v>36</v>
      </c>
      <c r="AX530" s="13" t="s">
        <v>87</v>
      </c>
      <c r="AY530" s="273" t="s">
        <v>235</v>
      </c>
    </row>
    <row r="531" s="2" customFormat="1" ht="16.5" customHeight="1">
      <c r="A531" s="38"/>
      <c r="B531" s="39"/>
      <c r="C531" s="237" t="s">
        <v>752</v>
      </c>
      <c r="D531" s="237" t="s">
        <v>236</v>
      </c>
      <c r="E531" s="238" t="s">
        <v>646</v>
      </c>
      <c r="F531" s="239" t="s">
        <v>647</v>
      </c>
      <c r="G531" s="240" t="s">
        <v>239</v>
      </c>
      <c r="H531" s="241">
        <v>5</v>
      </c>
      <c r="I531" s="242"/>
      <c r="J531" s="243">
        <f>ROUND(I531*H531,2)</f>
        <v>0</v>
      </c>
      <c r="K531" s="244"/>
      <c r="L531" s="44"/>
      <c r="M531" s="245" t="s">
        <v>1</v>
      </c>
      <c r="N531" s="246" t="s">
        <v>45</v>
      </c>
      <c r="O531" s="91"/>
      <c r="P531" s="247">
        <f>O531*H531</f>
        <v>0</v>
      </c>
      <c r="Q531" s="247">
        <v>0.025000000000000001</v>
      </c>
      <c r="R531" s="247">
        <f>Q531*H531</f>
        <v>0.125</v>
      </c>
      <c r="S531" s="247">
        <v>0</v>
      </c>
      <c r="T531" s="24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9" t="s">
        <v>280</v>
      </c>
      <c r="AT531" s="249" t="s">
        <v>236</v>
      </c>
      <c r="AU531" s="249" t="s">
        <v>87</v>
      </c>
      <c r="AY531" s="17" t="s">
        <v>235</v>
      </c>
      <c r="BE531" s="250">
        <f>IF(N531="základní",J531,0)</f>
        <v>0</v>
      </c>
      <c r="BF531" s="250">
        <f>IF(N531="snížená",J531,0)</f>
        <v>0</v>
      </c>
      <c r="BG531" s="250">
        <f>IF(N531="zákl. přenesená",J531,0)</f>
        <v>0</v>
      </c>
      <c r="BH531" s="250">
        <f>IF(N531="sníž. přenesená",J531,0)</f>
        <v>0</v>
      </c>
      <c r="BI531" s="250">
        <f>IF(N531="nulová",J531,0)</f>
        <v>0</v>
      </c>
      <c r="BJ531" s="17" t="s">
        <v>87</v>
      </c>
      <c r="BK531" s="250">
        <f>ROUND(I531*H531,2)</f>
        <v>0</v>
      </c>
      <c r="BL531" s="17" t="s">
        <v>280</v>
      </c>
      <c r="BM531" s="249" t="s">
        <v>755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1909</v>
      </c>
      <c r="G532" s="252"/>
      <c r="H532" s="256">
        <v>4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1910</v>
      </c>
      <c r="G533" s="252"/>
      <c r="H533" s="256">
        <v>1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3" customFormat="1">
      <c r="A534" s="13"/>
      <c r="B534" s="263"/>
      <c r="C534" s="264"/>
      <c r="D534" s="253" t="s">
        <v>241</v>
      </c>
      <c r="E534" s="265" t="s">
        <v>1</v>
      </c>
      <c r="F534" s="266" t="s">
        <v>243</v>
      </c>
      <c r="G534" s="264"/>
      <c r="H534" s="267">
        <v>5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3" t="s">
        <v>241</v>
      </c>
      <c r="AU534" s="273" t="s">
        <v>87</v>
      </c>
      <c r="AV534" s="13" t="s">
        <v>240</v>
      </c>
      <c r="AW534" s="13" t="s">
        <v>36</v>
      </c>
      <c r="AX534" s="13" t="s">
        <v>87</v>
      </c>
      <c r="AY534" s="273" t="s">
        <v>235</v>
      </c>
    </row>
    <row r="535" s="2" customFormat="1" ht="16.5" customHeight="1">
      <c r="A535" s="38"/>
      <c r="B535" s="39"/>
      <c r="C535" s="237" t="s">
        <v>529</v>
      </c>
      <c r="D535" s="237" t="s">
        <v>236</v>
      </c>
      <c r="E535" s="238" t="s">
        <v>1490</v>
      </c>
      <c r="F535" s="239" t="s">
        <v>1491</v>
      </c>
      <c r="G535" s="240" t="s">
        <v>239</v>
      </c>
      <c r="H535" s="241">
        <v>12</v>
      </c>
      <c r="I535" s="242"/>
      <c r="J535" s="243">
        <f>ROUND(I535*H535,2)</f>
        <v>0</v>
      </c>
      <c r="K535" s="244"/>
      <c r="L535" s="44"/>
      <c r="M535" s="245" t="s">
        <v>1</v>
      </c>
      <c r="N535" s="246" t="s">
        <v>45</v>
      </c>
      <c r="O535" s="91"/>
      <c r="P535" s="247">
        <f>O535*H535</f>
        <v>0</v>
      </c>
      <c r="Q535" s="247">
        <v>0.028000000000000001</v>
      </c>
      <c r="R535" s="247">
        <f>Q535*H535</f>
        <v>0.33600000000000002</v>
      </c>
      <c r="S535" s="247">
        <v>0</v>
      </c>
      <c r="T535" s="24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9" t="s">
        <v>280</v>
      </c>
      <c r="AT535" s="249" t="s">
        <v>236</v>
      </c>
      <c r="AU535" s="249" t="s">
        <v>87</v>
      </c>
      <c r="AY535" s="17" t="s">
        <v>235</v>
      </c>
      <c r="BE535" s="250">
        <f>IF(N535="základní",J535,0)</f>
        <v>0</v>
      </c>
      <c r="BF535" s="250">
        <f>IF(N535="snížená",J535,0)</f>
        <v>0</v>
      </c>
      <c r="BG535" s="250">
        <f>IF(N535="zákl. přenesená",J535,0)</f>
        <v>0</v>
      </c>
      <c r="BH535" s="250">
        <f>IF(N535="sníž. přenesená",J535,0)</f>
        <v>0</v>
      </c>
      <c r="BI535" s="250">
        <f>IF(N535="nulová",J535,0)</f>
        <v>0</v>
      </c>
      <c r="BJ535" s="17" t="s">
        <v>87</v>
      </c>
      <c r="BK535" s="250">
        <f>ROUND(I535*H535,2)</f>
        <v>0</v>
      </c>
      <c r="BL535" s="17" t="s">
        <v>280</v>
      </c>
      <c r="BM535" s="249" t="s">
        <v>759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1911</v>
      </c>
      <c r="G536" s="252"/>
      <c r="H536" s="256">
        <v>12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3" customFormat="1">
      <c r="A537" s="13"/>
      <c r="B537" s="263"/>
      <c r="C537" s="264"/>
      <c r="D537" s="253" t="s">
        <v>241</v>
      </c>
      <c r="E537" s="265" t="s">
        <v>1</v>
      </c>
      <c r="F537" s="266" t="s">
        <v>243</v>
      </c>
      <c r="G537" s="264"/>
      <c r="H537" s="267">
        <v>12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3" t="s">
        <v>241</v>
      </c>
      <c r="AU537" s="273" t="s">
        <v>87</v>
      </c>
      <c r="AV537" s="13" t="s">
        <v>240</v>
      </c>
      <c r="AW537" s="13" t="s">
        <v>36</v>
      </c>
      <c r="AX537" s="13" t="s">
        <v>87</v>
      </c>
      <c r="AY537" s="273" t="s">
        <v>235</v>
      </c>
    </row>
    <row r="538" s="2" customFormat="1" ht="16.5" customHeight="1">
      <c r="A538" s="38"/>
      <c r="B538" s="39"/>
      <c r="C538" s="237" t="s">
        <v>760</v>
      </c>
      <c r="D538" s="237" t="s">
        <v>236</v>
      </c>
      <c r="E538" s="238" t="s">
        <v>1924</v>
      </c>
      <c r="F538" s="239" t="s">
        <v>1925</v>
      </c>
      <c r="G538" s="240" t="s">
        <v>239</v>
      </c>
      <c r="H538" s="241">
        <v>3</v>
      </c>
      <c r="I538" s="242"/>
      <c r="J538" s="243">
        <f>ROUND(I538*H538,2)</f>
        <v>0</v>
      </c>
      <c r="K538" s="244"/>
      <c r="L538" s="44"/>
      <c r="M538" s="245" t="s">
        <v>1</v>
      </c>
      <c r="N538" s="246" t="s">
        <v>45</v>
      </c>
      <c r="O538" s="91"/>
      <c r="P538" s="247">
        <f>O538*H538</f>
        <v>0</v>
      </c>
      <c r="Q538" s="247">
        <v>0.027</v>
      </c>
      <c r="R538" s="247">
        <f>Q538*H538</f>
        <v>0.081000000000000003</v>
      </c>
      <c r="S538" s="247">
        <v>0</v>
      </c>
      <c r="T538" s="24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9" t="s">
        <v>280</v>
      </c>
      <c r="AT538" s="249" t="s">
        <v>236</v>
      </c>
      <c r="AU538" s="249" t="s">
        <v>87</v>
      </c>
      <c r="AY538" s="17" t="s">
        <v>235</v>
      </c>
      <c r="BE538" s="250">
        <f>IF(N538="základní",J538,0)</f>
        <v>0</v>
      </c>
      <c r="BF538" s="250">
        <f>IF(N538="snížená",J538,0)</f>
        <v>0</v>
      </c>
      <c r="BG538" s="250">
        <f>IF(N538="zákl. přenesená",J538,0)</f>
        <v>0</v>
      </c>
      <c r="BH538" s="250">
        <f>IF(N538="sníž. přenesená",J538,0)</f>
        <v>0</v>
      </c>
      <c r="BI538" s="250">
        <f>IF(N538="nulová",J538,0)</f>
        <v>0</v>
      </c>
      <c r="BJ538" s="17" t="s">
        <v>87</v>
      </c>
      <c r="BK538" s="250">
        <f>ROUND(I538*H538,2)</f>
        <v>0</v>
      </c>
      <c r="BL538" s="17" t="s">
        <v>280</v>
      </c>
      <c r="BM538" s="249" t="s">
        <v>763</v>
      </c>
    </row>
    <row r="539" s="12" customFormat="1">
      <c r="A539" s="12"/>
      <c r="B539" s="251"/>
      <c r="C539" s="252"/>
      <c r="D539" s="253" t="s">
        <v>241</v>
      </c>
      <c r="E539" s="254" t="s">
        <v>1</v>
      </c>
      <c r="F539" s="255" t="s">
        <v>1912</v>
      </c>
      <c r="G539" s="252"/>
      <c r="H539" s="256">
        <v>1</v>
      </c>
      <c r="I539" s="257"/>
      <c r="J539" s="252"/>
      <c r="K539" s="252"/>
      <c r="L539" s="258"/>
      <c r="M539" s="259"/>
      <c r="N539" s="260"/>
      <c r="O539" s="260"/>
      <c r="P539" s="260"/>
      <c r="Q539" s="260"/>
      <c r="R539" s="260"/>
      <c r="S539" s="260"/>
      <c r="T539" s="26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62" t="s">
        <v>241</v>
      </c>
      <c r="AU539" s="262" t="s">
        <v>87</v>
      </c>
      <c r="AV539" s="12" t="s">
        <v>89</v>
      </c>
      <c r="AW539" s="12" t="s">
        <v>36</v>
      </c>
      <c r="AX539" s="12" t="s">
        <v>80</v>
      </c>
      <c r="AY539" s="262" t="s">
        <v>235</v>
      </c>
    </row>
    <row r="540" s="12" customFormat="1">
      <c r="A540" s="12"/>
      <c r="B540" s="251"/>
      <c r="C540" s="252"/>
      <c r="D540" s="253" t="s">
        <v>241</v>
      </c>
      <c r="E540" s="254" t="s">
        <v>1</v>
      </c>
      <c r="F540" s="255" t="s">
        <v>1913</v>
      </c>
      <c r="G540" s="252"/>
      <c r="H540" s="256">
        <v>2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62" t="s">
        <v>241</v>
      </c>
      <c r="AU540" s="262" t="s">
        <v>87</v>
      </c>
      <c r="AV540" s="12" t="s">
        <v>89</v>
      </c>
      <c r="AW540" s="12" t="s">
        <v>36</v>
      </c>
      <c r="AX540" s="12" t="s">
        <v>80</v>
      </c>
      <c r="AY540" s="262" t="s">
        <v>235</v>
      </c>
    </row>
    <row r="541" s="13" customFormat="1">
      <c r="A541" s="13"/>
      <c r="B541" s="263"/>
      <c r="C541" s="264"/>
      <c r="D541" s="253" t="s">
        <v>241</v>
      </c>
      <c r="E541" s="265" t="s">
        <v>1</v>
      </c>
      <c r="F541" s="266" t="s">
        <v>243</v>
      </c>
      <c r="G541" s="264"/>
      <c r="H541" s="267">
        <v>3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3" t="s">
        <v>241</v>
      </c>
      <c r="AU541" s="273" t="s">
        <v>87</v>
      </c>
      <c r="AV541" s="13" t="s">
        <v>240</v>
      </c>
      <c r="AW541" s="13" t="s">
        <v>36</v>
      </c>
      <c r="AX541" s="13" t="s">
        <v>87</v>
      </c>
      <c r="AY541" s="273" t="s">
        <v>235</v>
      </c>
    </row>
    <row r="542" s="2" customFormat="1" ht="21.75" customHeight="1">
      <c r="A542" s="38"/>
      <c r="B542" s="39"/>
      <c r="C542" s="237" t="s">
        <v>536</v>
      </c>
      <c r="D542" s="237" t="s">
        <v>236</v>
      </c>
      <c r="E542" s="238" t="s">
        <v>706</v>
      </c>
      <c r="F542" s="239" t="s">
        <v>707</v>
      </c>
      <c r="G542" s="240" t="s">
        <v>239</v>
      </c>
      <c r="H542" s="241">
        <v>1</v>
      </c>
      <c r="I542" s="242"/>
      <c r="J542" s="243">
        <f>ROUND(I542*H542,2)</f>
        <v>0</v>
      </c>
      <c r="K542" s="244"/>
      <c r="L542" s="44"/>
      <c r="M542" s="245" t="s">
        <v>1</v>
      </c>
      <c r="N542" s="246" t="s">
        <v>45</v>
      </c>
      <c r="O542" s="91"/>
      <c r="P542" s="247">
        <f>O542*H542</f>
        <v>0</v>
      </c>
      <c r="Q542" s="247">
        <v>0.017000000000000001</v>
      </c>
      <c r="R542" s="247">
        <f>Q542*H542</f>
        <v>0.017000000000000001</v>
      </c>
      <c r="S542" s="247">
        <v>0</v>
      </c>
      <c r="T542" s="24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9" t="s">
        <v>280</v>
      </c>
      <c r="AT542" s="249" t="s">
        <v>236</v>
      </c>
      <c r="AU542" s="249" t="s">
        <v>87</v>
      </c>
      <c r="AY542" s="17" t="s">
        <v>235</v>
      </c>
      <c r="BE542" s="250">
        <f>IF(N542="základní",J542,0)</f>
        <v>0</v>
      </c>
      <c r="BF542" s="250">
        <f>IF(N542="snížená",J542,0)</f>
        <v>0</v>
      </c>
      <c r="BG542" s="250">
        <f>IF(N542="zákl. přenesená",J542,0)</f>
        <v>0</v>
      </c>
      <c r="BH542" s="250">
        <f>IF(N542="sníž. přenesená",J542,0)</f>
        <v>0</v>
      </c>
      <c r="BI542" s="250">
        <f>IF(N542="nulová",J542,0)</f>
        <v>0</v>
      </c>
      <c r="BJ542" s="17" t="s">
        <v>87</v>
      </c>
      <c r="BK542" s="250">
        <f>ROUND(I542*H542,2)</f>
        <v>0</v>
      </c>
      <c r="BL542" s="17" t="s">
        <v>280</v>
      </c>
      <c r="BM542" s="249" t="s">
        <v>769</v>
      </c>
    </row>
    <row r="543" s="12" customFormat="1">
      <c r="A543" s="12"/>
      <c r="B543" s="251"/>
      <c r="C543" s="252"/>
      <c r="D543" s="253" t="s">
        <v>241</v>
      </c>
      <c r="E543" s="254" t="s">
        <v>1</v>
      </c>
      <c r="F543" s="255" t="s">
        <v>1918</v>
      </c>
      <c r="G543" s="252"/>
      <c r="H543" s="256">
        <v>1</v>
      </c>
      <c r="I543" s="257"/>
      <c r="J543" s="252"/>
      <c r="K543" s="252"/>
      <c r="L543" s="258"/>
      <c r="M543" s="259"/>
      <c r="N543" s="260"/>
      <c r="O543" s="260"/>
      <c r="P543" s="260"/>
      <c r="Q543" s="260"/>
      <c r="R543" s="260"/>
      <c r="S543" s="260"/>
      <c r="T543" s="261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62" t="s">
        <v>241</v>
      </c>
      <c r="AU543" s="262" t="s">
        <v>87</v>
      </c>
      <c r="AV543" s="12" t="s">
        <v>89</v>
      </c>
      <c r="AW543" s="12" t="s">
        <v>36</v>
      </c>
      <c r="AX543" s="12" t="s">
        <v>80</v>
      </c>
      <c r="AY543" s="262" t="s">
        <v>235</v>
      </c>
    </row>
    <row r="544" s="13" customFormat="1">
      <c r="A544" s="13"/>
      <c r="B544" s="263"/>
      <c r="C544" s="264"/>
      <c r="D544" s="253" t="s">
        <v>241</v>
      </c>
      <c r="E544" s="265" t="s">
        <v>1</v>
      </c>
      <c r="F544" s="266" t="s">
        <v>243</v>
      </c>
      <c r="G544" s="264"/>
      <c r="H544" s="267">
        <v>1</v>
      </c>
      <c r="I544" s="268"/>
      <c r="J544" s="264"/>
      <c r="K544" s="264"/>
      <c r="L544" s="269"/>
      <c r="M544" s="270"/>
      <c r="N544" s="271"/>
      <c r="O544" s="271"/>
      <c r="P544" s="271"/>
      <c r="Q544" s="271"/>
      <c r="R544" s="271"/>
      <c r="S544" s="271"/>
      <c r="T544" s="27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3" t="s">
        <v>241</v>
      </c>
      <c r="AU544" s="273" t="s">
        <v>87</v>
      </c>
      <c r="AV544" s="13" t="s">
        <v>240</v>
      </c>
      <c r="AW544" s="13" t="s">
        <v>36</v>
      </c>
      <c r="AX544" s="13" t="s">
        <v>87</v>
      </c>
      <c r="AY544" s="273" t="s">
        <v>235</v>
      </c>
    </row>
    <row r="545" s="2" customFormat="1" ht="16.5" customHeight="1">
      <c r="A545" s="38"/>
      <c r="B545" s="39"/>
      <c r="C545" s="237" t="s">
        <v>774</v>
      </c>
      <c r="D545" s="237" t="s">
        <v>236</v>
      </c>
      <c r="E545" s="238" t="s">
        <v>721</v>
      </c>
      <c r="F545" s="239" t="s">
        <v>722</v>
      </c>
      <c r="G545" s="240" t="s">
        <v>246</v>
      </c>
      <c r="H545" s="241">
        <v>1.044</v>
      </c>
      <c r="I545" s="242"/>
      <c r="J545" s="243">
        <f>ROUND(I545*H545,2)</f>
        <v>0</v>
      </c>
      <c r="K545" s="244"/>
      <c r="L545" s="44"/>
      <c r="M545" s="245" t="s">
        <v>1</v>
      </c>
      <c r="N545" s="246" t="s">
        <v>45</v>
      </c>
      <c r="O545" s="91"/>
      <c r="P545" s="247">
        <f>O545*H545</f>
        <v>0</v>
      </c>
      <c r="Q545" s="247">
        <v>0</v>
      </c>
      <c r="R545" s="247">
        <f>Q545*H545</f>
        <v>0</v>
      </c>
      <c r="S545" s="247">
        <v>0</v>
      </c>
      <c r="T545" s="248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9" t="s">
        <v>280</v>
      </c>
      <c r="AT545" s="249" t="s">
        <v>236</v>
      </c>
      <c r="AU545" s="249" t="s">
        <v>87</v>
      </c>
      <c r="AY545" s="17" t="s">
        <v>235</v>
      </c>
      <c r="BE545" s="250">
        <f>IF(N545="základní",J545,0)</f>
        <v>0</v>
      </c>
      <c r="BF545" s="250">
        <f>IF(N545="snížená",J545,0)</f>
        <v>0</v>
      </c>
      <c r="BG545" s="250">
        <f>IF(N545="zákl. přenesená",J545,0)</f>
        <v>0</v>
      </c>
      <c r="BH545" s="250">
        <f>IF(N545="sníž. přenesená",J545,0)</f>
        <v>0</v>
      </c>
      <c r="BI545" s="250">
        <f>IF(N545="nulová",J545,0)</f>
        <v>0</v>
      </c>
      <c r="BJ545" s="17" t="s">
        <v>87</v>
      </c>
      <c r="BK545" s="250">
        <f>ROUND(I545*H545,2)</f>
        <v>0</v>
      </c>
      <c r="BL545" s="17" t="s">
        <v>280</v>
      </c>
      <c r="BM545" s="249" t="s">
        <v>777</v>
      </c>
    </row>
    <row r="546" s="11" customFormat="1" ht="25.92" customHeight="1">
      <c r="A546" s="11"/>
      <c r="B546" s="223"/>
      <c r="C546" s="224"/>
      <c r="D546" s="225" t="s">
        <v>79</v>
      </c>
      <c r="E546" s="226" t="s">
        <v>738</v>
      </c>
      <c r="F546" s="226" t="s">
        <v>739</v>
      </c>
      <c r="G546" s="224"/>
      <c r="H546" s="224"/>
      <c r="I546" s="227"/>
      <c r="J546" s="228">
        <f>BK546</f>
        <v>0</v>
      </c>
      <c r="K546" s="224"/>
      <c r="L546" s="229"/>
      <c r="M546" s="230"/>
      <c r="N546" s="231"/>
      <c r="O546" s="231"/>
      <c r="P546" s="232">
        <f>SUM(P547:P589)</f>
        <v>0</v>
      </c>
      <c r="Q546" s="231"/>
      <c r="R546" s="232">
        <f>SUM(R547:R589)</f>
        <v>3.73529848</v>
      </c>
      <c r="S546" s="231"/>
      <c r="T546" s="233">
        <f>SUM(T547:T589)</f>
        <v>0</v>
      </c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R546" s="234" t="s">
        <v>89</v>
      </c>
      <c r="AT546" s="235" t="s">
        <v>79</v>
      </c>
      <c r="AU546" s="235" t="s">
        <v>80</v>
      </c>
      <c r="AY546" s="234" t="s">
        <v>235</v>
      </c>
      <c r="BK546" s="236">
        <f>SUM(BK547:BK589)</f>
        <v>0</v>
      </c>
    </row>
    <row r="547" s="2" customFormat="1" ht="16.5" customHeight="1">
      <c r="A547" s="38"/>
      <c r="B547" s="39"/>
      <c r="C547" s="237" t="s">
        <v>544</v>
      </c>
      <c r="D547" s="237" t="s">
        <v>236</v>
      </c>
      <c r="E547" s="238" t="s">
        <v>741</v>
      </c>
      <c r="F547" s="239" t="s">
        <v>742</v>
      </c>
      <c r="G547" s="240" t="s">
        <v>265</v>
      </c>
      <c r="H547" s="241">
        <v>112.94199999999999</v>
      </c>
      <c r="I547" s="242"/>
      <c r="J547" s="243">
        <f>ROUND(I547*H547,2)</f>
        <v>0</v>
      </c>
      <c r="K547" s="244"/>
      <c r="L547" s="44"/>
      <c r="M547" s="245" t="s">
        <v>1</v>
      </c>
      <c r="N547" s="246" t="s">
        <v>45</v>
      </c>
      <c r="O547" s="91"/>
      <c r="P547" s="247">
        <f>O547*H547</f>
        <v>0</v>
      </c>
      <c r="Q547" s="247">
        <v>0</v>
      </c>
      <c r="R547" s="247">
        <f>Q547*H547</f>
        <v>0</v>
      </c>
      <c r="S547" s="247">
        <v>0</v>
      </c>
      <c r="T547" s="24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9" t="s">
        <v>280</v>
      </c>
      <c r="AT547" s="249" t="s">
        <v>236</v>
      </c>
      <c r="AU547" s="249" t="s">
        <v>87</v>
      </c>
      <c r="AY547" s="17" t="s">
        <v>235</v>
      </c>
      <c r="BE547" s="250">
        <f>IF(N547="základní",J547,0)</f>
        <v>0</v>
      </c>
      <c r="BF547" s="250">
        <f>IF(N547="snížená",J547,0)</f>
        <v>0</v>
      </c>
      <c r="BG547" s="250">
        <f>IF(N547="zákl. přenesená",J547,0)</f>
        <v>0</v>
      </c>
      <c r="BH547" s="250">
        <f>IF(N547="sníž. přenesená",J547,0)</f>
        <v>0</v>
      </c>
      <c r="BI547" s="250">
        <f>IF(N547="nulová",J547,0)</f>
        <v>0</v>
      </c>
      <c r="BJ547" s="17" t="s">
        <v>87</v>
      </c>
      <c r="BK547" s="250">
        <f>ROUND(I547*H547,2)</f>
        <v>0</v>
      </c>
      <c r="BL547" s="17" t="s">
        <v>280</v>
      </c>
      <c r="BM547" s="249" t="s">
        <v>783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1926</v>
      </c>
      <c r="G548" s="252"/>
      <c r="H548" s="256">
        <v>88.542000000000002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1927</v>
      </c>
      <c r="G549" s="252"/>
      <c r="H549" s="256">
        <v>24.399999999999999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3" customFormat="1">
      <c r="A550" s="13"/>
      <c r="B550" s="263"/>
      <c r="C550" s="264"/>
      <c r="D550" s="253" t="s">
        <v>241</v>
      </c>
      <c r="E550" s="265" t="s">
        <v>1</v>
      </c>
      <c r="F550" s="266" t="s">
        <v>243</v>
      </c>
      <c r="G550" s="264"/>
      <c r="H550" s="267">
        <v>112.94200000000001</v>
      </c>
      <c r="I550" s="268"/>
      <c r="J550" s="264"/>
      <c r="K550" s="264"/>
      <c r="L550" s="269"/>
      <c r="M550" s="270"/>
      <c r="N550" s="271"/>
      <c r="O550" s="271"/>
      <c r="P550" s="271"/>
      <c r="Q550" s="271"/>
      <c r="R550" s="271"/>
      <c r="S550" s="271"/>
      <c r="T550" s="27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3" t="s">
        <v>241</v>
      </c>
      <c r="AU550" s="273" t="s">
        <v>87</v>
      </c>
      <c r="AV550" s="13" t="s">
        <v>240</v>
      </c>
      <c r="AW550" s="13" t="s">
        <v>36</v>
      </c>
      <c r="AX550" s="13" t="s">
        <v>87</v>
      </c>
      <c r="AY550" s="273" t="s">
        <v>235</v>
      </c>
    </row>
    <row r="551" s="2" customFormat="1" ht="16.5" customHeight="1">
      <c r="A551" s="38"/>
      <c r="B551" s="39"/>
      <c r="C551" s="237" t="s">
        <v>786</v>
      </c>
      <c r="D551" s="237" t="s">
        <v>236</v>
      </c>
      <c r="E551" s="238" t="s">
        <v>747</v>
      </c>
      <c r="F551" s="239" t="s">
        <v>748</v>
      </c>
      <c r="G551" s="240" t="s">
        <v>265</v>
      </c>
      <c r="H551" s="241">
        <v>112.94199999999999</v>
      </c>
      <c r="I551" s="242"/>
      <c r="J551" s="243">
        <f>ROUND(I551*H551,2)</f>
        <v>0</v>
      </c>
      <c r="K551" s="244"/>
      <c r="L551" s="44"/>
      <c r="M551" s="245" t="s">
        <v>1</v>
      </c>
      <c r="N551" s="246" t="s">
        <v>45</v>
      </c>
      <c r="O551" s="91"/>
      <c r="P551" s="247">
        <f>O551*H551</f>
        <v>0</v>
      </c>
      <c r="Q551" s="247">
        <v>0.00021000000000000001</v>
      </c>
      <c r="R551" s="247">
        <f>Q551*H551</f>
        <v>0.023717820000000001</v>
      </c>
      <c r="S551" s="247">
        <v>0</v>
      </c>
      <c r="T551" s="24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9" t="s">
        <v>280</v>
      </c>
      <c r="AT551" s="249" t="s">
        <v>236</v>
      </c>
      <c r="AU551" s="249" t="s">
        <v>87</v>
      </c>
      <c r="AY551" s="17" t="s">
        <v>235</v>
      </c>
      <c r="BE551" s="250">
        <f>IF(N551="základní",J551,0)</f>
        <v>0</v>
      </c>
      <c r="BF551" s="250">
        <f>IF(N551="snížená",J551,0)</f>
        <v>0</v>
      </c>
      <c r="BG551" s="250">
        <f>IF(N551="zákl. přenesená",J551,0)</f>
        <v>0</v>
      </c>
      <c r="BH551" s="250">
        <f>IF(N551="sníž. přenesená",J551,0)</f>
        <v>0</v>
      </c>
      <c r="BI551" s="250">
        <f>IF(N551="nulová",J551,0)</f>
        <v>0</v>
      </c>
      <c r="BJ551" s="17" t="s">
        <v>87</v>
      </c>
      <c r="BK551" s="250">
        <f>ROUND(I551*H551,2)</f>
        <v>0</v>
      </c>
      <c r="BL551" s="17" t="s">
        <v>280</v>
      </c>
      <c r="BM551" s="249" t="s">
        <v>789</v>
      </c>
    </row>
    <row r="552" s="2" customFormat="1">
      <c r="A552" s="38"/>
      <c r="B552" s="39"/>
      <c r="C552" s="40"/>
      <c r="D552" s="253" t="s">
        <v>248</v>
      </c>
      <c r="E552" s="40"/>
      <c r="F552" s="274" t="s">
        <v>750</v>
      </c>
      <c r="G552" s="40"/>
      <c r="H552" s="40"/>
      <c r="I552" s="155"/>
      <c r="J552" s="40"/>
      <c r="K552" s="40"/>
      <c r="L552" s="44"/>
      <c r="M552" s="275"/>
      <c r="N552" s="276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248</v>
      </c>
      <c r="AU552" s="17" t="s">
        <v>87</v>
      </c>
    </row>
    <row r="553" s="12" customFormat="1">
      <c r="A553" s="12"/>
      <c r="B553" s="251"/>
      <c r="C553" s="252"/>
      <c r="D553" s="253" t="s">
        <v>241</v>
      </c>
      <c r="E553" s="254" t="s">
        <v>1</v>
      </c>
      <c r="F553" s="255" t="s">
        <v>1926</v>
      </c>
      <c r="G553" s="252"/>
      <c r="H553" s="256">
        <v>88.542000000000002</v>
      </c>
      <c r="I553" s="257"/>
      <c r="J553" s="252"/>
      <c r="K553" s="252"/>
      <c r="L553" s="258"/>
      <c r="M553" s="259"/>
      <c r="N553" s="260"/>
      <c r="O553" s="260"/>
      <c r="P553" s="260"/>
      <c r="Q553" s="260"/>
      <c r="R553" s="260"/>
      <c r="S553" s="260"/>
      <c r="T553" s="261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62" t="s">
        <v>241</v>
      </c>
      <c r="AU553" s="262" t="s">
        <v>87</v>
      </c>
      <c r="AV553" s="12" t="s">
        <v>89</v>
      </c>
      <c r="AW553" s="12" t="s">
        <v>36</v>
      </c>
      <c r="AX553" s="12" t="s">
        <v>80</v>
      </c>
      <c r="AY553" s="262" t="s">
        <v>235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1927</v>
      </c>
      <c r="G554" s="252"/>
      <c r="H554" s="256">
        <v>24.399999999999999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3" customFormat="1">
      <c r="A555" s="13"/>
      <c r="B555" s="263"/>
      <c r="C555" s="264"/>
      <c r="D555" s="253" t="s">
        <v>241</v>
      </c>
      <c r="E555" s="265" t="s">
        <v>1</v>
      </c>
      <c r="F555" s="266" t="s">
        <v>243</v>
      </c>
      <c r="G555" s="264"/>
      <c r="H555" s="267">
        <v>112.94200000000001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3" t="s">
        <v>241</v>
      </c>
      <c r="AU555" s="273" t="s">
        <v>87</v>
      </c>
      <c r="AV555" s="13" t="s">
        <v>240</v>
      </c>
      <c r="AW555" s="13" t="s">
        <v>36</v>
      </c>
      <c r="AX555" s="13" t="s">
        <v>87</v>
      </c>
      <c r="AY555" s="273" t="s">
        <v>235</v>
      </c>
    </row>
    <row r="556" s="2" customFormat="1" ht="16.5" customHeight="1">
      <c r="A556" s="38"/>
      <c r="B556" s="39"/>
      <c r="C556" s="237" t="s">
        <v>549</v>
      </c>
      <c r="D556" s="237" t="s">
        <v>236</v>
      </c>
      <c r="E556" s="238" t="s">
        <v>753</v>
      </c>
      <c r="F556" s="239" t="s">
        <v>754</v>
      </c>
      <c r="G556" s="240" t="s">
        <v>265</v>
      </c>
      <c r="H556" s="241">
        <v>112.94199999999999</v>
      </c>
      <c r="I556" s="242"/>
      <c r="J556" s="243">
        <f>ROUND(I556*H556,2)</f>
        <v>0</v>
      </c>
      <c r="K556" s="244"/>
      <c r="L556" s="44"/>
      <c r="M556" s="245" t="s">
        <v>1</v>
      </c>
      <c r="N556" s="246" t="s">
        <v>45</v>
      </c>
      <c r="O556" s="91"/>
      <c r="P556" s="247">
        <f>O556*H556</f>
        <v>0</v>
      </c>
      <c r="Q556" s="247">
        <v>0</v>
      </c>
      <c r="R556" s="247">
        <f>Q556*H556</f>
        <v>0</v>
      </c>
      <c r="S556" s="247">
        <v>0</v>
      </c>
      <c r="T556" s="24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9" t="s">
        <v>280</v>
      </c>
      <c r="AT556" s="249" t="s">
        <v>236</v>
      </c>
      <c r="AU556" s="249" t="s">
        <v>87</v>
      </c>
      <c r="AY556" s="17" t="s">
        <v>235</v>
      </c>
      <c r="BE556" s="250">
        <f>IF(N556="základní",J556,0)</f>
        <v>0</v>
      </c>
      <c r="BF556" s="250">
        <f>IF(N556="snížená",J556,0)</f>
        <v>0</v>
      </c>
      <c r="BG556" s="250">
        <f>IF(N556="zákl. přenesená",J556,0)</f>
        <v>0</v>
      </c>
      <c r="BH556" s="250">
        <f>IF(N556="sníž. přenesená",J556,0)</f>
        <v>0</v>
      </c>
      <c r="BI556" s="250">
        <f>IF(N556="nulová",J556,0)</f>
        <v>0</v>
      </c>
      <c r="BJ556" s="17" t="s">
        <v>87</v>
      </c>
      <c r="BK556" s="250">
        <f>ROUND(I556*H556,2)</f>
        <v>0</v>
      </c>
      <c r="BL556" s="17" t="s">
        <v>280</v>
      </c>
      <c r="BM556" s="249" t="s">
        <v>793</v>
      </c>
    </row>
    <row r="557" s="2" customFormat="1">
      <c r="A557" s="38"/>
      <c r="B557" s="39"/>
      <c r="C557" s="40"/>
      <c r="D557" s="253" t="s">
        <v>248</v>
      </c>
      <c r="E557" s="40"/>
      <c r="F557" s="274" t="s">
        <v>756</v>
      </c>
      <c r="G557" s="40"/>
      <c r="H557" s="40"/>
      <c r="I557" s="155"/>
      <c r="J557" s="40"/>
      <c r="K557" s="40"/>
      <c r="L557" s="44"/>
      <c r="M557" s="275"/>
      <c r="N557" s="276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248</v>
      </c>
      <c r="AU557" s="17" t="s">
        <v>87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1926</v>
      </c>
      <c r="G558" s="252"/>
      <c r="H558" s="256">
        <v>88.542000000000002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1927</v>
      </c>
      <c r="G559" s="252"/>
      <c r="H559" s="256">
        <v>24.399999999999999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3" customFormat="1">
      <c r="A560" s="13"/>
      <c r="B560" s="263"/>
      <c r="C560" s="264"/>
      <c r="D560" s="253" t="s">
        <v>241</v>
      </c>
      <c r="E560" s="265" t="s">
        <v>1</v>
      </c>
      <c r="F560" s="266" t="s">
        <v>243</v>
      </c>
      <c r="G560" s="264"/>
      <c r="H560" s="267">
        <v>112.94200000000001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3" t="s">
        <v>241</v>
      </c>
      <c r="AU560" s="273" t="s">
        <v>87</v>
      </c>
      <c r="AV560" s="13" t="s">
        <v>240</v>
      </c>
      <c r="AW560" s="13" t="s">
        <v>36</v>
      </c>
      <c r="AX560" s="13" t="s">
        <v>87</v>
      </c>
      <c r="AY560" s="273" t="s">
        <v>235</v>
      </c>
    </row>
    <row r="561" s="2" customFormat="1" ht="16.5" customHeight="1">
      <c r="A561" s="38"/>
      <c r="B561" s="39"/>
      <c r="C561" s="237" t="s">
        <v>794</v>
      </c>
      <c r="D561" s="237" t="s">
        <v>236</v>
      </c>
      <c r="E561" s="238" t="s">
        <v>757</v>
      </c>
      <c r="F561" s="239" t="s">
        <v>758</v>
      </c>
      <c r="G561" s="240" t="s">
        <v>265</v>
      </c>
      <c r="H561" s="241">
        <v>40.392000000000003</v>
      </c>
      <c r="I561" s="242"/>
      <c r="J561" s="243">
        <f>ROUND(I561*H561,2)</f>
        <v>0</v>
      </c>
      <c r="K561" s="244"/>
      <c r="L561" s="44"/>
      <c r="M561" s="245" t="s">
        <v>1</v>
      </c>
      <c r="N561" s="246" t="s">
        <v>45</v>
      </c>
      <c r="O561" s="91"/>
      <c r="P561" s="247">
        <f>O561*H561</f>
        <v>0</v>
      </c>
      <c r="Q561" s="247">
        <v>0.0048300000000000001</v>
      </c>
      <c r="R561" s="247">
        <f>Q561*H561</f>
        <v>0.19509336000000002</v>
      </c>
      <c r="S561" s="247">
        <v>0</v>
      </c>
      <c r="T561" s="24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9" t="s">
        <v>280</v>
      </c>
      <c r="AT561" s="249" t="s">
        <v>236</v>
      </c>
      <c r="AU561" s="249" t="s">
        <v>87</v>
      </c>
      <c r="AY561" s="17" t="s">
        <v>235</v>
      </c>
      <c r="BE561" s="250">
        <f>IF(N561="základní",J561,0)</f>
        <v>0</v>
      </c>
      <c r="BF561" s="250">
        <f>IF(N561="snížená",J561,0)</f>
        <v>0</v>
      </c>
      <c r="BG561" s="250">
        <f>IF(N561="zákl. přenesená",J561,0)</f>
        <v>0</v>
      </c>
      <c r="BH561" s="250">
        <f>IF(N561="sníž. přenesená",J561,0)</f>
        <v>0</v>
      </c>
      <c r="BI561" s="250">
        <f>IF(N561="nulová",J561,0)</f>
        <v>0</v>
      </c>
      <c r="BJ561" s="17" t="s">
        <v>87</v>
      </c>
      <c r="BK561" s="250">
        <f>ROUND(I561*H561,2)</f>
        <v>0</v>
      </c>
      <c r="BL561" s="17" t="s">
        <v>280</v>
      </c>
      <c r="BM561" s="249" t="s">
        <v>797</v>
      </c>
    </row>
    <row r="562" s="12" customFormat="1">
      <c r="A562" s="12"/>
      <c r="B562" s="251"/>
      <c r="C562" s="252"/>
      <c r="D562" s="253" t="s">
        <v>241</v>
      </c>
      <c r="E562" s="254" t="s">
        <v>1</v>
      </c>
      <c r="F562" s="255" t="s">
        <v>1928</v>
      </c>
      <c r="G562" s="252"/>
      <c r="H562" s="256">
        <v>40.392000000000003</v>
      </c>
      <c r="I562" s="257"/>
      <c r="J562" s="252"/>
      <c r="K562" s="252"/>
      <c r="L562" s="258"/>
      <c r="M562" s="259"/>
      <c r="N562" s="260"/>
      <c r="O562" s="260"/>
      <c r="P562" s="260"/>
      <c r="Q562" s="260"/>
      <c r="R562" s="260"/>
      <c r="S562" s="260"/>
      <c r="T562" s="261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T562" s="262" t="s">
        <v>241</v>
      </c>
      <c r="AU562" s="262" t="s">
        <v>87</v>
      </c>
      <c r="AV562" s="12" t="s">
        <v>89</v>
      </c>
      <c r="AW562" s="12" t="s">
        <v>36</v>
      </c>
      <c r="AX562" s="12" t="s">
        <v>80</v>
      </c>
      <c r="AY562" s="262" t="s">
        <v>235</v>
      </c>
    </row>
    <row r="563" s="13" customFormat="1">
      <c r="A563" s="13"/>
      <c r="B563" s="263"/>
      <c r="C563" s="264"/>
      <c r="D563" s="253" t="s">
        <v>241</v>
      </c>
      <c r="E563" s="265" t="s">
        <v>1</v>
      </c>
      <c r="F563" s="266" t="s">
        <v>243</v>
      </c>
      <c r="G563" s="264"/>
      <c r="H563" s="267">
        <v>40.392000000000003</v>
      </c>
      <c r="I563" s="268"/>
      <c r="J563" s="264"/>
      <c r="K563" s="264"/>
      <c r="L563" s="269"/>
      <c r="M563" s="270"/>
      <c r="N563" s="271"/>
      <c r="O563" s="271"/>
      <c r="P563" s="271"/>
      <c r="Q563" s="271"/>
      <c r="R563" s="271"/>
      <c r="S563" s="271"/>
      <c r="T563" s="27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73" t="s">
        <v>241</v>
      </c>
      <c r="AU563" s="273" t="s">
        <v>87</v>
      </c>
      <c r="AV563" s="13" t="s">
        <v>240</v>
      </c>
      <c r="AW563" s="13" t="s">
        <v>36</v>
      </c>
      <c r="AX563" s="13" t="s">
        <v>87</v>
      </c>
      <c r="AY563" s="273" t="s">
        <v>235</v>
      </c>
    </row>
    <row r="564" s="2" customFormat="1" ht="16.5" customHeight="1">
      <c r="A564" s="38"/>
      <c r="B564" s="39"/>
      <c r="C564" s="237" t="s">
        <v>553</v>
      </c>
      <c r="D564" s="237" t="s">
        <v>236</v>
      </c>
      <c r="E564" s="238" t="s">
        <v>767</v>
      </c>
      <c r="F564" s="239" t="s">
        <v>768</v>
      </c>
      <c r="G564" s="240" t="s">
        <v>313</v>
      </c>
      <c r="H564" s="241">
        <v>26.93</v>
      </c>
      <c r="I564" s="242"/>
      <c r="J564" s="243">
        <f>ROUND(I564*H564,2)</f>
        <v>0</v>
      </c>
      <c r="K564" s="244"/>
      <c r="L564" s="44"/>
      <c r="M564" s="245" t="s">
        <v>1</v>
      </c>
      <c r="N564" s="246" t="s">
        <v>45</v>
      </c>
      <c r="O564" s="91"/>
      <c r="P564" s="247">
        <f>O564*H564</f>
        <v>0</v>
      </c>
      <c r="Q564" s="247">
        <v>0.01213</v>
      </c>
      <c r="R564" s="247">
        <f>Q564*H564</f>
        <v>0.32666089999999998</v>
      </c>
      <c r="S564" s="247">
        <v>0</v>
      </c>
      <c r="T564" s="248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49" t="s">
        <v>280</v>
      </c>
      <c r="AT564" s="249" t="s">
        <v>236</v>
      </c>
      <c r="AU564" s="249" t="s">
        <v>87</v>
      </c>
      <c r="AY564" s="17" t="s">
        <v>235</v>
      </c>
      <c r="BE564" s="250">
        <f>IF(N564="základní",J564,0)</f>
        <v>0</v>
      </c>
      <c r="BF564" s="250">
        <f>IF(N564="snížená",J564,0)</f>
        <v>0</v>
      </c>
      <c r="BG564" s="250">
        <f>IF(N564="zákl. přenesená",J564,0)</f>
        <v>0</v>
      </c>
      <c r="BH564" s="250">
        <f>IF(N564="sníž. přenesená",J564,0)</f>
        <v>0</v>
      </c>
      <c r="BI564" s="250">
        <f>IF(N564="nulová",J564,0)</f>
        <v>0</v>
      </c>
      <c r="BJ564" s="17" t="s">
        <v>87</v>
      </c>
      <c r="BK564" s="250">
        <f>ROUND(I564*H564,2)</f>
        <v>0</v>
      </c>
      <c r="BL564" s="17" t="s">
        <v>280</v>
      </c>
      <c r="BM564" s="249" t="s">
        <v>802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1929</v>
      </c>
      <c r="G565" s="252"/>
      <c r="H565" s="256">
        <v>26.93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3" customFormat="1">
      <c r="A566" s="13"/>
      <c r="B566" s="263"/>
      <c r="C566" s="264"/>
      <c r="D566" s="253" t="s">
        <v>241</v>
      </c>
      <c r="E566" s="265" t="s">
        <v>1</v>
      </c>
      <c r="F566" s="266" t="s">
        <v>243</v>
      </c>
      <c r="G566" s="264"/>
      <c r="H566" s="267">
        <v>26.93</v>
      </c>
      <c r="I566" s="268"/>
      <c r="J566" s="264"/>
      <c r="K566" s="264"/>
      <c r="L566" s="269"/>
      <c r="M566" s="270"/>
      <c r="N566" s="271"/>
      <c r="O566" s="271"/>
      <c r="P566" s="271"/>
      <c r="Q566" s="271"/>
      <c r="R566" s="271"/>
      <c r="S566" s="271"/>
      <c r="T566" s="27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3" t="s">
        <v>241</v>
      </c>
      <c r="AU566" s="273" t="s">
        <v>87</v>
      </c>
      <c r="AV566" s="13" t="s">
        <v>240</v>
      </c>
      <c r="AW566" s="13" t="s">
        <v>36</v>
      </c>
      <c r="AX566" s="13" t="s">
        <v>87</v>
      </c>
      <c r="AY566" s="273" t="s">
        <v>235</v>
      </c>
    </row>
    <row r="567" s="2" customFormat="1" ht="16.5" customHeight="1">
      <c r="A567" s="38"/>
      <c r="B567" s="39"/>
      <c r="C567" s="237" t="s">
        <v>805</v>
      </c>
      <c r="D567" s="237" t="s">
        <v>236</v>
      </c>
      <c r="E567" s="238" t="s">
        <v>781</v>
      </c>
      <c r="F567" s="239" t="s">
        <v>782</v>
      </c>
      <c r="G567" s="240" t="s">
        <v>313</v>
      </c>
      <c r="H567" s="241">
        <v>14.32</v>
      </c>
      <c r="I567" s="242"/>
      <c r="J567" s="243">
        <f>ROUND(I567*H567,2)</f>
        <v>0</v>
      </c>
      <c r="K567" s="244"/>
      <c r="L567" s="44"/>
      <c r="M567" s="245" t="s">
        <v>1</v>
      </c>
      <c r="N567" s="246" t="s">
        <v>45</v>
      </c>
      <c r="O567" s="91"/>
      <c r="P567" s="247">
        <f>O567*H567</f>
        <v>0</v>
      </c>
      <c r="Q567" s="247">
        <v>0.00032000000000000003</v>
      </c>
      <c r="R567" s="247">
        <f>Q567*H567</f>
        <v>0.0045824000000000004</v>
      </c>
      <c r="S567" s="247">
        <v>0</v>
      </c>
      <c r="T567" s="24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9" t="s">
        <v>280</v>
      </c>
      <c r="AT567" s="249" t="s">
        <v>236</v>
      </c>
      <c r="AU567" s="249" t="s">
        <v>87</v>
      </c>
      <c r="AY567" s="17" t="s">
        <v>235</v>
      </c>
      <c r="BE567" s="250">
        <f>IF(N567="základní",J567,0)</f>
        <v>0</v>
      </c>
      <c r="BF567" s="250">
        <f>IF(N567="snížená",J567,0)</f>
        <v>0</v>
      </c>
      <c r="BG567" s="250">
        <f>IF(N567="zákl. přenesená",J567,0)</f>
        <v>0</v>
      </c>
      <c r="BH567" s="250">
        <f>IF(N567="sníž. přenesená",J567,0)</f>
        <v>0</v>
      </c>
      <c r="BI567" s="250">
        <f>IF(N567="nulová",J567,0)</f>
        <v>0</v>
      </c>
      <c r="BJ567" s="17" t="s">
        <v>87</v>
      </c>
      <c r="BK567" s="250">
        <f>ROUND(I567*H567,2)</f>
        <v>0</v>
      </c>
      <c r="BL567" s="17" t="s">
        <v>280</v>
      </c>
      <c r="BM567" s="249" t="s">
        <v>808</v>
      </c>
    </row>
    <row r="568" s="12" customFormat="1">
      <c r="A568" s="12"/>
      <c r="B568" s="251"/>
      <c r="C568" s="252"/>
      <c r="D568" s="253" t="s">
        <v>241</v>
      </c>
      <c r="E568" s="254" t="s">
        <v>1</v>
      </c>
      <c r="F568" s="255" t="s">
        <v>1930</v>
      </c>
      <c r="G568" s="252"/>
      <c r="H568" s="256">
        <v>5.46</v>
      </c>
      <c r="I568" s="257"/>
      <c r="J568" s="252"/>
      <c r="K568" s="252"/>
      <c r="L568" s="258"/>
      <c r="M568" s="259"/>
      <c r="N568" s="260"/>
      <c r="O568" s="260"/>
      <c r="P568" s="260"/>
      <c r="Q568" s="260"/>
      <c r="R568" s="260"/>
      <c r="S568" s="260"/>
      <c r="T568" s="261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62" t="s">
        <v>241</v>
      </c>
      <c r="AU568" s="262" t="s">
        <v>87</v>
      </c>
      <c r="AV568" s="12" t="s">
        <v>89</v>
      </c>
      <c r="AW568" s="12" t="s">
        <v>36</v>
      </c>
      <c r="AX568" s="12" t="s">
        <v>80</v>
      </c>
      <c r="AY568" s="262" t="s">
        <v>235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1931</v>
      </c>
      <c r="G569" s="252"/>
      <c r="H569" s="256">
        <v>8.8599999999999994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3" customFormat="1">
      <c r="A570" s="13"/>
      <c r="B570" s="263"/>
      <c r="C570" s="264"/>
      <c r="D570" s="253" t="s">
        <v>241</v>
      </c>
      <c r="E570" s="265" t="s">
        <v>1</v>
      </c>
      <c r="F570" s="266" t="s">
        <v>243</v>
      </c>
      <c r="G570" s="264"/>
      <c r="H570" s="267">
        <v>14.32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3" t="s">
        <v>241</v>
      </c>
      <c r="AU570" s="273" t="s">
        <v>87</v>
      </c>
      <c r="AV570" s="13" t="s">
        <v>240</v>
      </c>
      <c r="AW570" s="13" t="s">
        <v>36</v>
      </c>
      <c r="AX570" s="13" t="s">
        <v>87</v>
      </c>
      <c r="AY570" s="273" t="s">
        <v>235</v>
      </c>
    </row>
    <row r="571" s="2" customFormat="1" ht="16.5" customHeight="1">
      <c r="A571" s="38"/>
      <c r="B571" s="39"/>
      <c r="C571" s="237" t="s">
        <v>559</v>
      </c>
      <c r="D571" s="237" t="s">
        <v>236</v>
      </c>
      <c r="E571" s="238" t="s">
        <v>787</v>
      </c>
      <c r="F571" s="239" t="s">
        <v>788</v>
      </c>
      <c r="G571" s="240" t="s">
        <v>313</v>
      </c>
      <c r="H571" s="241">
        <v>14.32</v>
      </c>
      <c r="I571" s="242"/>
      <c r="J571" s="243">
        <f>ROUND(I571*H571,2)</f>
        <v>0</v>
      </c>
      <c r="K571" s="244"/>
      <c r="L571" s="44"/>
      <c r="M571" s="245" t="s">
        <v>1</v>
      </c>
      <c r="N571" s="246" t="s">
        <v>45</v>
      </c>
      <c r="O571" s="91"/>
      <c r="P571" s="247">
        <f>O571*H571</f>
        <v>0</v>
      </c>
      <c r="Q571" s="247">
        <v>0</v>
      </c>
      <c r="R571" s="247">
        <f>Q571*H571</f>
        <v>0</v>
      </c>
      <c r="S571" s="247">
        <v>0</v>
      </c>
      <c r="T571" s="24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9" t="s">
        <v>280</v>
      </c>
      <c r="AT571" s="249" t="s">
        <v>236</v>
      </c>
      <c r="AU571" s="249" t="s">
        <v>87</v>
      </c>
      <c r="AY571" s="17" t="s">
        <v>235</v>
      </c>
      <c r="BE571" s="250">
        <f>IF(N571="základní",J571,0)</f>
        <v>0</v>
      </c>
      <c r="BF571" s="250">
        <f>IF(N571="snížená",J571,0)</f>
        <v>0</v>
      </c>
      <c r="BG571" s="250">
        <f>IF(N571="zákl. přenesená",J571,0)</f>
        <v>0</v>
      </c>
      <c r="BH571" s="250">
        <f>IF(N571="sníž. přenesená",J571,0)</f>
        <v>0</v>
      </c>
      <c r="BI571" s="250">
        <f>IF(N571="nulová",J571,0)</f>
        <v>0</v>
      </c>
      <c r="BJ571" s="17" t="s">
        <v>87</v>
      </c>
      <c r="BK571" s="250">
        <f>ROUND(I571*H571,2)</f>
        <v>0</v>
      </c>
      <c r="BL571" s="17" t="s">
        <v>280</v>
      </c>
      <c r="BM571" s="249" t="s">
        <v>813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1930</v>
      </c>
      <c r="G572" s="252"/>
      <c r="H572" s="256">
        <v>5.46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1931</v>
      </c>
      <c r="G573" s="252"/>
      <c r="H573" s="256">
        <v>8.8599999999999994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3" customFormat="1">
      <c r="A574" s="13"/>
      <c r="B574" s="263"/>
      <c r="C574" s="264"/>
      <c r="D574" s="253" t="s">
        <v>241</v>
      </c>
      <c r="E574" s="265" t="s">
        <v>1</v>
      </c>
      <c r="F574" s="266" t="s">
        <v>243</v>
      </c>
      <c r="G574" s="264"/>
      <c r="H574" s="267">
        <v>14.32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3" t="s">
        <v>241</v>
      </c>
      <c r="AU574" s="273" t="s">
        <v>87</v>
      </c>
      <c r="AV574" s="13" t="s">
        <v>240</v>
      </c>
      <c r="AW574" s="13" t="s">
        <v>36</v>
      </c>
      <c r="AX574" s="13" t="s">
        <v>87</v>
      </c>
      <c r="AY574" s="273" t="s">
        <v>235</v>
      </c>
    </row>
    <row r="575" s="2" customFormat="1" ht="16.5" customHeight="1">
      <c r="A575" s="38"/>
      <c r="B575" s="39"/>
      <c r="C575" s="237" t="s">
        <v>819</v>
      </c>
      <c r="D575" s="237" t="s">
        <v>236</v>
      </c>
      <c r="E575" s="238" t="s">
        <v>791</v>
      </c>
      <c r="F575" s="239" t="s">
        <v>792</v>
      </c>
      <c r="G575" s="240" t="s">
        <v>265</v>
      </c>
      <c r="H575" s="241">
        <v>72.549999999999997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0.0050400000000000002</v>
      </c>
      <c r="R575" s="247">
        <f>Q575*H575</f>
        <v>0.36565199999999998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280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280</v>
      </c>
      <c r="BM575" s="249" t="s">
        <v>822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1932</v>
      </c>
      <c r="G576" s="252"/>
      <c r="H576" s="256">
        <v>48.149999999999999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2" customFormat="1">
      <c r="A577" s="12"/>
      <c r="B577" s="251"/>
      <c r="C577" s="252"/>
      <c r="D577" s="253" t="s">
        <v>241</v>
      </c>
      <c r="E577" s="254" t="s">
        <v>1</v>
      </c>
      <c r="F577" s="255" t="s">
        <v>1927</v>
      </c>
      <c r="G577" s="252"/>
      <c r="H577" s="256">
        <v>24.399999999999999</v>
      </c>
      <c r="I577" s="257"/>
      <c r="J577" s="252"/>
      <c r="K577" s="252"/>
      <c r="L577" s="258"/>
      <c r="M577" s="259"/>
      <c r="N577" s="260"/>
      <c r="O577" s="260"/>
      <c r="P577" s="260"/>
      <c r="Q577" s="260"/>
      <c r="R577" s="260"/>
      <c r="S577" s="260"/>
      <c r="T577" s="26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62" t="s">
        <v>241</v>
      </c>
      <c r="AU577" s="262" t="s">
        <v>87</v>
      </c>
      <c r="AV577" s="12" t="s">
        <v>89</v>
      </c>
      <c r="AW577" s="12" t="s">
        <v>36</v>
      </c>
      <c r="AX577" s="12" t="s">
        <v>80</v>
      </c>
      <c r="AY577" s="262" t="s">
        <v>235</v>
      </c>
    </row>
    <row r="578" s="13" customFormat="1">
      <c r="A578" s="13"/>
      <c r="B578" s="263"/>
      <c r="C578" s="264"/>
      <c r="D578" s="253" t="s">
        <v>241</v>
      </c>
      <c r="E578" s="265" t="s">
        <v>1</v>
      </c>
      <c r="F578" s="266" t="s">
        <v>243</v>
      </c>
      <c r="G578" s="264"/>
      <c r="H578" s="267">
        <v>72.549999999999997</v>
      </c>
      <c r="I578" s="268"/>
      <c r="J578" s="264"/>
      <c r="K578" s="264"/>
      <c r="L578" s="269"/>
      <c r="M578" s="270"/>
      <c r="N578" s="271"/>
      <c r="O578" s="271"/>
      <c r="P578" s="271"/>
      <c r="Q578" s="271"/>
      <c r="R578" s="271"/>
      <c r="S578" s="271"/>
      <c r="T578" s="27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3" t="s">
        <v>241</v>
      </c>
      <c r="AU578" s="273" t="s">
        <v>87</v>
      </c>
      <c r="AV578" s="13" t="s">
        <v>240</v>
      </c>
      <c r="AW578" s="13" t="s">
        <v>36</v>
      </c>
      <c r="AX578" s="13" t="s">
        <v>87</v>
      </c>
      <c r="AY578" s="273" t="s">
        <v>235</v>
      </c>
    </row>
    <row r="579" s="2" customFormat="1" ht="21.75" customHeight="1">
      <c r="A579" s="38"/>
      <c r="B579" s="39"/>
      <c r="C579" s="237" t="s">
        <v>564</v>
      </c>
      <c r="D579" s="237" t="s">
        <v>236</v>
      </c>
      <c r="E579" s="238" t="s">
        <v>761</v>
      </c>
      <c r="F579" s="239" t="s">
        <v>762</v>
      </c>
      <c r="G579" s="240" t="s">
        <v>265</v>
      </c>
      <c r="H579" s="241">
        <v>40.392000000000003</v>
      </c>
      <c r="I579" s="242"/>
      <c r="J579" s="243">
        <f>ROUND(I579*H579,2)</f>
        <v>0</v>
      </c>
      <c r="K579" s="244"/>
      <c r="L579" s="44"/>
      <c r="M579" s="245" t="s">
        <v>1</v>
      </c>
      <c r="N579" s="246" t="s">
        <v>45</v>
      </c>
      <c r="O579" s="91"/>
      <c r="P579" s="247">
        <f>O579*H579</f>
        <v>0</v>
      </c>
      <c r="Q579" s="247">
        <v>0.033500000000000002</v>
      </c>
      <c r="R579" s="247">
        <f>Q579*H579</f>
        <v>1.3531320000000002</v>
      </c>
      <c r="S579" s="247">
        <v>0</v>
      </c>
      <c r="T579" s="24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9" t="s">
        <v>280</v>
      </c>
      <c r="AT579" s="249" t="s">
        <v>236</v>
      </c>
      <c r="AU579" s="249" t="s">
        <v>87</v>
      </c>
      <c r="AY579" s="17" t="s">
        <v>235</v>
      </c>
      <c r="BE579" s="250">
        <f>IF(N579="základní",J579,0)</f>
        <v>0</v>
      </c>
      <c r="BF579" s="250">
        <f>IF(N579="snížená",J579,0)</f>
        <v>0</v>
      </c>
      <c r="BG579" s="250">
        <f>IF(N579="zákl. přenesená",J579,0)</f>
        <v>0</v>
      </c>
      <c r="BH579" s="250">
        <f>IF(N579="sníž. přenesená",J579,0)</f>
        <v>0</v>
      </c>
      <c r="BI579" s="250">
        <f>IF(N579="nulová",J579,0)</f>
        <v>0</v>
      </c>
      <c r="BJ579" s="17" t="s">
        <v>87</v>
      </c>
      <c r="BK579" s="250">
        <f>ROUND(I579*H579,2)</f>
        <v>0</v>
      </c>
      <c r="BL579" s="17" t="s">
        <v>280</v>
      </c>
      <c r="BM579" s="249" t="s">
        <v>826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1928</v>
      </c>
      <c r="G580" s="252"/>
      <c r="H580" s="256">
        <v>40.392000000000003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3" customFormat="1">
      <c r="A581" s="13"/>
      <c r="B581" s="263"/>
      <c r="C581" s="264"/>
      <c r="D581" s="253" t="s">
        <v>241</v>
      </c>
      <c r="E581" s="265" t="s">
        <v>1</v>
      </c>
      <c r="F581" s="266" t="s">
        <v>243</v>
      </c>
      <c r="G581" s="264"/>
      <c r="H581" s="267">
        <v>40.392000000000003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3" t="s">
        <v>241</v>
      </c>
      <c r="AU581" s="273" t="s">
        <v>87</v>
      </c>
      <c r="AV581" s="13" t="s">
        <v>240</v>
      </c>
      <c r="AW581" s="13" t="s">
        <v>36</v>
      </c>
      <c r="AX581" s="13" t="s">
        <v>87</v>
      </c>
      <c r="AY581" s="273" t="s">
        <v>235</v>
      </c>
    </row>
    <row r="582" s="2" customFormat="1" ht="21.75" customHeight="1">
      <c r="A582" s="38"/>
      <c r="B582" s="39"/>
      <c r="C582" s="237" t="s">
        <v>828</v>
      </c>
      <c r="D582" s="237" t="s">
        <v>236</v>
      </c>
      <c r="E582" s="238" t="s">
        <v>775</v>
      </c>
      <c r="F582" s="239" t="s">
        <v>776</v>
      </c>
      <c r="G582" s="240" t="s">
        <v>239</v>
      </c>
      <c r="H582" s="241">
        <v>270</v>
      </c>
      <c r="I582" s="242"/>
      <c r="J582" s="243">
        <f>ROUND(I582*H582,2)</f>
        <v>0</v>
      </c>
      <c r="K582" s="244"/>
      <c r="L582" s="44"/>
      <c r="M582" s="245" t="s">
        <v>1</v>
      </c>
      <c r="N582" s="246" t="s">
        <v>45</v>
      </c>
      <c r="O582" s="91"/>
      <c r="P582" s="247">
        <f>O582*H582</f>
        <v>0</v>
      </c>
      <c r="Q582" s="247">
        <v>0.00012999999999999999</v>
      </c>
      <c r="R582" s="247">
        <f>Q582*H582</f>
        <v>0.035099999999999999</v>
      </c>
      <c r="S582" s="247">
        <v>0</v>
      </c>
      <c r="T582" s="24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9" t="s">
        <v>280</v>
      </c>
      <c r="AT582" s="249" t="s">
        <v>236</v>
      </c>
      <c r="AU582" s="249" t="s">
        <v>87</v>
      </c>
      <c r="AY582" s="17" t="s">
        <v>235</v>
      </c>
      <c r="BE582" s="250">
        <f>IF(N582="základní",J582,0)</f>
        <v>0</v>
      </c>
      <c r="BF582" s="250">
        <f>IF(N582="snížená",J582,0)</f>
        <v>0</v>
      </c>
      <c r="BG582" s="250">
        <f>IF(N582="zákl. přenesená",J582,0)</f>
        <v>0</v>
      </c>
      <c r="BH582" s="250">
        <f>IF(N582="sníž. přenesená",J582,0)</f>
        <v>0</v>
      </c>
      <c r="BI582" s="250">
        <f>IF(N582="nulová",J582,0)</f>
        <v>0</v>
      </c>
      <c r="BJ582" s="17" t="s">
        <v>87</v>
      </c>
      <c r="BK582" s="250">
        <f>ROUND(I582*H582,2)</f>
        <v>0</v>
      </c>
      <c r="BL582" s="17" t="s">
        <v>280</v>
      </c>
      <c r="BM582" s="249" t="s">
        <v>831</v>
      </c>
    </row>
    <row r="583" s="12" customFormat="1">
      <c r="A583" s="12"/>
      <c r="B583" s="251"/>
      <c r="C583" s="252"/>
      <c r="D583" s="253" t="s">
        <v>241</v>
      </c>
      <c r="E583" s="254" t="s">
        <v>1</v>
      </c>
      <c r="F583" s="255" t="s">
        <v>1933</v>
      </c>
      <c r="G583" s="252"/>
      <c r="H583" s="256">
        <v>270</v>
      </c>
      <c r="I583" s="257"/>
      <c r="J583" s="252"/>
      <c r="K583" s="252"/>
      <c r="L583" s="258"/>
      <c r="M583" s="259"/>
      <c r="N583" s="260"/>
      <c r="O583" s="260"/>
      <c r="P583" s="260"/>
      <c r="Q583" s="260"/>
      <c r="R583" s="260"/>
      <c r="S583" s="260"/>
      <c r="T583" s="26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62" t="s">
        <v>241</v>
      </c>
      <c r="AU583" s="262" t="s">
        <v>87</v>
      </c>
      <c r="AV583" s="12" t="s">
        <v>89</v>
      </c>
      <c r="AW583" s="12" t="s">
        <v>36</v>
      </c>
      <c r="AX583" s="12" t="s">
        <v>80</v>
      </c>
      <c r="AY583" s="262" t="s">
        <v>235</v>
      </c>
    </row>
    <row r="584" s="13" customFormat="1">
      <c r="A584" s="13"/>
      <c r="B584" s="263"/>
      <c r="C584" s="264"/>
      <c r="D584" s="253" t="s">
        <v>241</v>
      </c>
      <c r="E584" s="265" t="s">
        <v>1</v>
      </c>
      <c r="F584" s="266" t="s">
        <v>243</v>
      </c>
      <c r="G584" s="264"/>
      <c r="H584" s="267">
        <v>270</v>
      </c>
      <c r="I584" s="268"/>
      <c r="J584" s="264"/>
      <c r="K584" s="264"/>
      <c r="L584" s="269"/>
      <c r="M584" s="270"/>
      <c r="N584" s="271"/>
      <c r="O584" s="271"/>
      <c r="P584" s="271"/>
      <c r="Q584" s="271"/>
      <c r="R584" s="271"/>
      <c r="S584" s="271"/>
      <c r="T584" s="27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3" t="s">
        <v>241</v>
      </c>
      <c r="AU584" s="273" t="s">
        <v>87</v>
      </c>
      <c r="AV584" s="13" t="s">
        <v>240</v>
      </c>
      <c r="AW584" s="13" t="s">
        <v>36</v>
      </c>
      <c r="AX584" s="13" t="s">
        <v>87</v>
      </c>
      <c r="AY584" s="273" t="s">
        <v>235</v>
      </c>
    </row>
    <row r="585" s="2" customFormat="1" ht="16.5" customHeight="1">
      <c r="A585" s="38"/>
      <c r="B585" s="39"/>
      <c r="C585" s="237" t="s">
        <v>568</v>
      </c>
      <c r="D585" s="237" t="s">
        <v>236</v>
      </c>
      <c r="E585" s="238" t="s">
        <v>795</v>
      </c>
      <c r="F585" s="239" t="s">
        <v>796</v>
      </c>
      <c r="G585" s="240" t="s">
        <v>265</v>
      </c>
      <c r="H585" s="241">
        <v>74.549999999999997</v>
      </c>
      <c r="I585" s="242"/>
      <c r="J585" s="243">
        <f>ROUND(I585*H585,2)</f>
        <v>0</v>
      </c>
      <c r="K585" s="244"/>
      <c r="L585" s="44"/>
      <c r="M585" s="245" t="s">
        <v>1</v>
      </c>
      <c r="N585" s="246" t="s">
        <v>45</v>
      </c>
      <c r="O585" s="91"/>
      <c r="P585" s="247">
        <f>O585*H585</f>
        <v>0</v>
      </c>
      <c r="Q585" s="247">
        <v>0.019199999999999998</v>
      </c>
      <c r="R585" s="247">
        <f>Q585*H585</f>
        <v>1.4313599999999997</v>
      </c>
      <c r="S585" s="247">
        <v>0</v>
      </c>
      <c r="T585" s="24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9" t="s">
        <v>280</v>
      </c>
      <c r="AT585" s="249" t="s">
        <v>236</v>
      </c>
      <c r="AU585" s="249" t="s">
        <v>87</v>
      </c>
      <c r="AY585" s="17" t="s">
        <v>235</v>
      </c>
      <c r="BE585" s="250">
        <f>IF(N585="základní",J585,0)</f>
        <v>0</v>
      </c>
      <c r="BF585" s="250">
        <f>IF(N585="snížená",J585,0)</f>
        <v>0</v>
      </c>
      <c r="BG585" s="250">
        <f>IF(N585="zákl. přenesená",J585,0)</f>
        <v>0</v>
      </c>
      <c r="BH585" s="250">
        <f>IF(N585="sníž. přenesená",J585,0)</f>
        <v>0</v>
      </c>
      <c r="BI585" s="250">
        <f>IF(N585="nulová",J585,0)</f>
        <v>0</v>
      </c>
      <c r="BJ585" s="17" t="s">
        <v>87</v>
      </c>
      <c r="BK585" s="250">
        <f>ROUND(I585*H585,2)</f>
        <v>0</v>
      </c>
      <c r="BL585" s="17" t="s">
        <v>280</v>
      </c>
      <c r="BM585" s="249" t="s">
        <v>837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1932</v>
      </c>
      <c r="G586" s="252"/>
      <c r="H586" s="256">
        <v>48.149999999999999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1934</v>
      </c>
      <c r="G587" s="252"/>
      <c r="H587" s="256">
        <v>26.399999999999999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3" customFormat="1">
      <c r="A588" s="13"/>
      <c r="B588" s="263"/>
      <c r="C588" s="264"/>
      <c r="D588" s="253" t="s">
        <v>241</v>
      </c>
      <c r="E588" s="265" t="s">
        <v>1</v>
      </c>
      <c r="F588" s="266" t="s">
        <v>243</v>
      </c>
      <c r="G588" s="264"/>
      <c r="H588" s="267">
        <v>74.549999999999997</v>
      </c>
      <c r="I588" s="268"/>
      <c r="J588" s="264"/>
      <c r="K588" s="264"/>
      <c r="L588" s="269"/>
      <c r="M588" s="270"/>
      <c r="N588" s="271"/>
      <c r="O588" s="271"/>
      <c r="P588" s="271"/>
      <c r="Q588" s="271"/>
      <c r="R588" s="271"/>
      <c r="S588" s="271"/>
      <c r="T588" s="27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3" t="s">
        <v>241</v>
      </c>
      <c r="AU588" s="273" t="s">
        <v>87</v>
      </c>
      <c r="AV588" s="13" t="s">
        <v>240</v>
      </c>
      <c r="AW588" s="13" t="s">
        <v>36</v>
      </c>
      <c r="AX588" s="13" t="s">
        <v>87</v>
      </c>
      <c r="AY588" s="273" t="s">
        <v>235</v>
      </c>
    </row>
    <row r="589" s="2" customFormat="1" ht="16.5" customHeight="1">
      <c r="A589" s="38"/>
      <c r="B589" s="39"/>
      <c r="C589" s="237" t="s">
        <v>839</v>
      </c>
      <c r="D589" s="237" t="s">
        <v>236</v>
      </c>
      <c r="E589" s="238" t="s">
        <v>800</v>
      </c>
      <c r="F589" s="239" t="s">
        <v>801</v>
      </c>
      <c r="G589" s="240" t="s">
        <v>246</v>
      </c>
      <c r="H589" s="241">
        <v>3.7349999999999999</v>
      </c>
      <c r="I589" s="242"/>
      <c r="J589" s="243">
        <f>ROUND(I589*H589,2)</f>
        <v>0</v>
      </c>
      <c r="K589" s="244"/>
      <c r="L589" s="44"/>
      <c r="M589" s="245" t="s">
        <v>1</v>
      </c>
      <c r="N589" s="246" t="s">
        <v>45</v>
      </c>
      <c r="O589" s="91"/>
      <c r="P589" s="247">
        <f>O589*H589</f>
        <v>0</v>
      </c>
      <c r="Q589" s="247">
        <v>0</v>
      </c>
      <c r="R589" s="247">
        <f>Q589*H589</f>
        <v>0</v>
      </c>
      <c r="S589" s="247">
        <v>0</v>
      </c>
      <c r="T589" s="24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9" t="s">
        <v>280</v>
      </c>
      <c r="AT589" s="249" t="s">
        <v>236</v>
      </c>
      <c r="AU589" s="249" t="s">
        <v>87</v>
      </c>
      <c r="AY589" s="17" t="s">
        <v>235</v>
      </c>
      <c r="BE589" s="250">
        <f>IF(N589="základní",J589,0)</f>
        <v>0</v>
      </c>
      <c r="BF589" s="250">
        <f>IF(N589="snížená",J589,0)</f>
        <v>0</v>
      </c>
      <c r="BG589" s="250">
        <f>IF(N589="zákl. přenesená",J589,0)</f>
        <v>0</v>
      </c>
      <c r="BH589" s="250">
        <f>IF(N589="sníž. přenesená",J589,0)</f>
        <v>0</v>
      </c>
      <c r="BI589" s="250">
        <f>IF(N589="nulová",J589,0)</f>
        <v>0</v>
      </c>
      <c r="BJ589" s="17" t="s">
        <v>87</v>
      </c>
      <c r="BK589" s="250">
        <f>ROUND(I589*H589,2)</f>
        <v>0</v>
      </c>
      <c r="BL589" s="17" t="s">
        <v>280</v>
      </c>
      <c r="BM589" s="249" t="s">
        <v>842</v>
      </c>
    </row>
    <row r="590" s="11" customFormat="1" ht="25.92" customHeight="1">
      <c r="A590" s="11"/>
      <c r="B590" s="223"/>
      <c r="C590" s="224"/>
      <c r="D590" s="225" t="s">
        <v>79</v>
      </c>
      <c r="E590" s="226" t="s">
        <v>803</v>
      </c>
      <c r="F590" s="226" t="s">
        <v>804</v>
      </c>
      <c r="G590" s="224"/>
      <c r="H590" s="224"/>
      <c r="I590" s="227"/>
      <c r="J590" s="228">
        <f>BK590</f>
        <v>0</v>
      </c>
      <c r="K590" s="224"/>
      <c r="L590" s="229"/>
      <c r="M590" s="230"/>
      <c r="N590" s="231"/>
      <c r="O590" s="231"/>
      <c r="P590" s="232">
        <f>SUM(P591:P640)</f>
        <v>0</v>
      </c>
      <c r="Q590" s="231"/>
      <c r="R590" s="232">
        <f>SUM(R591:R640)</f>
        <v>1.8111703000000001</v>
      </c>
      <c r="S590" s="231"/>
      <c r="T590" s="233">
        <f>SUM(T591:T640)</f>
        <v>0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R590" s="234" t="s">
        <v>89</v>
      </c>
      <c r="AT590" s="235" t="s">
        <v>79</v>
      </c>
      <c r="AU590" s="235" t="s">
        <v>80</v>
      </c>
      <c r="AY590" s="234" t="s">
        <v>235</v>
      </c>
      <c r="BK590" s="236">
        <f>SUM(BK591:BK640)</f>
        <v>0</v>
      </c>
    </row>
    <row r="591" s="2" customFormat="1" ht="16.5" customHeight="1">
      <c r="A591" s="38"/>
      <c r="B591" s="39"/>
      <c r="C591" s="237" t="s">
        <v>572</v>
      </c>
      <c r="D591" s="237" t="s">
        <v>236</v>
      </c>
      <c r="E591" s="238" t="s">
        <v>806</v>
      </c>
      <c r="F591" s="239" t="s">
        <v>807</v>
      </c>
      <c r="G591" s="240" t="s">
        <v>313</v>
      </c>
      <c r="H591" s="241">
        <v>375</v>
      </c>
      <c r="I591" s="242"/>
      <c r="J591" s="243">
        <f>ROUND(I591*H591,2)</f>
        <v>0</v>
      </c>
      <c r="K591" s="244"/>
      <c r="L591" s="44"/>
      <c r="M591" s="245" t="s">
        <v>1</v>
      </c>
      <c r="N591" s="246" t="s">
        <v>45</v>
      </c>
      <c r="O591" s="91"/>
      <c r="P591" s="247">
        <f>O591*H591</f>
        <v>0</v>
      </c>
      <c r="Q591" s="247">
        <v>8.0000000000000007E-05</v>
      </c>
      <c r="R591" s="247">
        <f>Q591*H591</f>
        <v>0.030000000000000002</v>
      </c>
      <c r="S591" s="247">
        <v>0</v>
      </c>
      <c r="T591" s="248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9" t="s">
        <v>280</v>
      </c>
      <c r="AT591" s="249" t="s">
        <v>236</v>
      </c>
      <c r="AU591" s="249" t="s">
        <v>87</v>
      </c>
      <c r="AY591" s="17" t="s">
        <v>235</v>
      </c>
      <c r="BE591" s="250">
        <f>IF(N591="základní",J591,0)</f>
        <v>0</v>
      </c>
      <c r="BF591" s="250">
        <f>IF(N591="snížená",J591,0)</f>
        <v>0</v>
      </c>
      <c r="BG591" s="250">
        <f>IF(N591="zákl. přenesená",J591,0)</f>
        <v>0</v>
      </c>
      <c r="BH591" s="250">
        <f>IF(N591="sníž. přenesená",J591,0)</f>
        <v>0</v>
      </c>
      <c r="BI591" s="250">
        <f>IF(N591="nulová",J591,0)</f>
        <v>0</v>
      </c>
      <c r="BJ591" s="17" t="s">
        <v>87</v>
      </c>
      <c r="BK591" s="250">
        <f>ROUND(I591*H591,2)</f>
        <v>0</v>
      </c>
      <c r="BL591" s="17" t="s">
        <v>280</v>
      </c>
      <c r="BM591" s="249" t="s">
        <v>845</v>
      </c>
    </row>
    <row r="592" s="2" customFormat="1">
      <c r="A592" s="38"/>
      <c r="B592" s="39"/>
      <c r="C592" s="40"/>
      <c r="D592" s="253" t="s">
        <v>248</v>
      </c>
      <c r="E592" s="40"/>
      <c r="F592" s="274" t="s">
        <v>809</v>
      </c>
      <c r="G592" s="40"/>
      <c r="H592" s="40"/>
      <c r="I592" s="155"/>
      <c r="J592" s="40"/>
      <c r="K592" s="40"/>
      <c r="L592" s="44"/>
      <c r="M592" s="275"/>
      <c r="N592" s="276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248</v>
      </c>
      <c r="AU592" s="17" t="s">
        <v>87</v>
      </c>
    </row>
    <row r="593" s="12" customFormat="1">
      <c r="A593" s="12"/>
      <c r="B593" s="251"/>
      <c r="C593" s="252"/>
      <c r="D593" s="253" t="s">
        <v>241</v>
      </c>
      <c r="E593" s="254" t="s">
        <v>1</v>
      </c>
      <c r="F593" s="255" t="s">
        <v>1935</v>
      </c>
      <c r="G593" s="252"/>
      <c r="H593" s="256">
        <v>375</v>
      </c>
      <c r="I593" s="257"/>
      <c r="J593" s="252"/>
      <c r="K593" s="252"/>
      <c r="L593" s="258"/>
      <c r="M593" s="259"/>
      <c r="N593" s="260"/>
      <c r="O593" s="260"/>
      <c r="P593" s="260"/>
      <c r="Q593" s="260"/>
      <c r="R593" s="260"/>
      <c r="S593" s="260"/>
      <c r="T593" s="261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T593" s="262" t="s">
        <v>241</v>
      </c>
      <c r="AU593" s="262" t="s">
        <v>87</v>
      </c>
      <c r="AV593" s="12" t="s">
        <v>89</v>
      </c>
      <c r="AW593" s="12" t="s">
        <v>36</v>
      </c>
      <c r="AX593" s="12" t="s">
        <v>80</v>
      </c>
      <c r="AY593" s="262" t="s">
        <v>235</v>
      </c>
    </row>
    <row r="594" s="13" customFormat="1">
      <c r="A594" s="13"/>
      <c r="B594" s="263"/>
      <c r="C594" s="264"/>
      <c r="D594" s="253" t="s">
        <v>241</v>
      </c>
      <c r="E594" s="265" t="s">
        <v>1</v>
      </c>
      <c r="F594" s="266" t="s">
        <v>243</v>
      </c>
      <c r="G594" s="264"/>
      <c r="H594" s="267">
        <v>375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73" t="s">
        <v>241</v>
      </c>
      <c r="AU594" s="273" t="s">
        <v>87</v>
      </c>
      <c r="AV594" s="13" t="s">
        <v>240</v>
      </c>
      <c r="AW594" s="13" t="s">
        <v>36</v>
      </c>
      <c r="AX594" s="13" t="s">
        <v>87</v>
      </c>
      <c r="AY594" s="273" t="s">
        <v>235</v>
      </c>
    </row>
    <row r="595" s="2" customFormat="1" ht="16.5" customHeight="1">
      <c r="A595" s="38"/>
      <c r="B595" s="39"/>
      <c r="C595" s="237" t="s">
        <v>848</v>
      </c>
      <c r="D595" s="237" t="s">
        <v>236</v>
      </c>
      <c r="E595" s="238" t="s">
        <v>820</v>
      </c>
      <c r="F595" s="239" t="s">
        <v>821</v>
      </c>
      <c r="G595" s="240" t="s">
        <v>265</v>
      </c>
      <c r="H595" s="241">
        <v>357.23000000000002</v>
      </c>
      <c r="I595" s="242"/>
      <c r="J595" s="243">
        <f>ROUND(I595*H595,2)</f>
        <v>0</v>
      </c>
      <c r="K595" s="244"/>
      <c r="L595" s="44"/>
      <c r="M595" s="245" t="s">
        <v>1</v>
      </c>
      <c r="N595" s="246" t="s">
        <v>45</v>
      </c>
      <c r="O595" s="91"/>
      <c r="P595" s="247">
        <f>O595*H595</f>
        <v>0</v>
      </c>
      <c r="Q595" s="247">
        <v>0</v>
      </c>
      <c r="R595" s="247">
        <f>Q595*H595</f>
        <v>0</v>
      </c>
      <c r="S595" s="247">
        <v>0</v>
      </c>
      <c r="T595" s="24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9" t="s">
        <v>280</v>
      </c>
      <c r="AT595" s="249" t="s">
        <v>236</v>
      </c>
      <c r="AU595" s="249" t="s">
        <v>87</v>
      </c>
      <c r="AY595" s="17" t="s">
        <v>235</v>
      </c>
      <c r="BE595" s="250">
        <f>IF(N595="základní",J595,0)</f>
        <v>0</v>
      </c>
      <c r="BF595" s="250">
        <f>IF(N595="snížená",J595,0)</f>
        <v>0</v>
      </c>
      <c r="BG595" s="250">
        <f>IF(N595="zákl. přenesená",J595,0)</f>
        <v>0</v>
      </c>
      <c r="BH595" s="250">
        <f>IF(N595="sníž. přenesená",J595,0)</f>
        <v>0</v>
      </c>
      <c r="BI595" s="250">
        <f>IF(N595="nulová",J595,0)</f>
        <v>0</v>
      </c>
      <c r="BJ595" s="17" t="s">
        <v>87</v>
      </c>
      <c r="BK595" s="250">
        <f>ROUND(I595*H595,2)</f>
        <v>0</v>
      </c>
      <c r="BL595" s="17" t="s">
        <v>280</v>
      </c>
      <c r="BM595" s="249" t="s">
        <v>851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1936</v>
      </c>
      <c r="G596" s="252"/>
      <c r="H596" s="256">
        <v>181.65000000000001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1937</v>
      </c>
      <c r="G597" s="252"/>
      <c r="H597" s="256">
        <v>175.58000000000001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3" customFormat="1">
      <c r="A598" s="13"/>
      <c r="B598" s="263"/>
      <c r="C598" s="264"/>
      <c r="D598" s="253" t="s">
        <v>241</v>
      </c>
      <c r="E598" s="265" t="s">
        <v>1</v>
      </c>
      <c r="F598" s="266" t="s">
        <v>243</v>
      </c>
      <c r="G598" s="264"/>
      <c r="H598" s="267">
        <v>357.23000000000002</v>
      </c>
      <c r="I598" s="268"/>
      <c r="J598" s="264"/>
      <c r="K598" s="264"/>
      <c r="L598" s="269"/>
      <c r="M598" s="270"/>
      <c r="N598" s="271"/>
      <c r="O598" s="271"/>
      <c r="P598" s="271"/>
      <c r="Q598" s="271"/>
      <c r="R598" s="271"/>
      <c r="S598" s="271"/>
      <c r="T598" s="27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3" t="s">
        <v>241</v>
      </c>
      <c r="AU598" s="273" t="s">
        <v>87</v>
      </c>
      <c r="AV598" s="13" t="s">
        <v>240</v>
      </c>
      <c r="AW598" s="13" t="s">
        <v>36</v>
      </c>
      <c r="AX598" s="13" t="s">
        <v>87</v>
      </c>
      <c r="AY598" s="273" t="s">
        <v>235</v>
      </c>
    </row>
    <row r="599" s="2" customFormat="1" ht="16.5" customHeight="1">
      <c r="A599" s="38"/>
      <c r="B599" s="39"/>
      <c r="C599" s="237" t="s">
        <v>576</v>
      </c>
      <c r="D599" s="237" t="s">
        <v>236</v>
      </c>
      <c r="E599" s="238" t="s">
        <v>824</v>
      </c>
      <c r="F599" s="239" t="s">
        <v>825</v>
      </c>
      <c r="G599" s="240" t="s">
        <v>265</v>
      </c>
      <c r="H599" s="241">
        <v>357.23000000000002</v>
      </c>
      <c r="I599" s="242"/>
      <c r="J599" s="243">
        <f>ROUND(I599*H599,2)</f>
        <v>0</v>
      </c>
      <c r="K599" s="244"/>
      <c r="L599" s="44"/>
      <c r="M599" s="245" t="s">
        <v>1</v>
      </c>
      <c r="N599" s="246" t="s">
        <v>45</v>
      </c>
      <c r="O599" s="91"/>
      <c r="P599" s="247">
        <f>O599*H599</f>
        <v>0</v>
      </c>
      <c r="Q599" s="247">
        <v>0</v>
      </c>
      <c r="R599" s="247">
        <f>Q599*H599</f>
        <v>0</v>
      </c>
      <c r="S599" s="247">
        <v>0</v>
      </c>
      <c r="T599" s="24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9" t="s">
        <v>280</v>
      </c>
      <c r="AT599" s="249" t="s">
        <v>236</v>
      </c>
      <c r="AU599" s="249" t="s">
        <v>87</v>
      </c>
      <c r="AY599" s="17" t="s">
        <v>235</v>
      </c>
      <c r="BE599" s="250">
        <f>IF(N599="základní",J599,0)</f>
        <v>0</v>
      </c>
      <c r="BF599" s="250">
        <f>IF(N599="snížená",J599,0)</f>
        <v>0</v>
      </c>
      <c r="BG599" s="250">
        <f>IF(N599="zákl. přenesená",J599,0)</f>
        <v>0</v>
      </c>
      <c r="BH599" s="250">
        <f>IF(N599="sníž. přenesená",J599,0)</f>
        <v>0</v>
      </c>
      <c r="BI599" s="250">
        <f>IF(N599="nulová",J599,0)</f>
        <v>0</v>
      </c>
      <c r="BJ599" s="17" t="s">
        <v>87</v>
      </c>
      <c r="BK599" s="250">
        <f>ROUND(I599*H599,2)</f>
        <v>0</v>
      </c>
      <c r="BL599" s="17" t="s">
        <v>280</v>
      </c>
      <c r="BM599" s="249" t="s">
        <v>856</v>
      </c>
    </row>
    <row r="600" s="2" customFormat="1">
      <c r="A600" s="38"/>
      <c r="B600" s="39"/>
      <c r="C600" s="40"/>
      <c r="D600" s="253" t="s">
        <v>248</v>
      </c>
      <c r="E600" s="40"/>
      <c r="F600" s="274" t="s">
        <v>827</v>
      </c>
      <c r="G600" s="40"/>
      <c r="H600" s="40"/>
      <c r="I600" s="155"/>
      <c r="J600" s="40"/>
      <c r="K600" s="40"/>
      <c r="L600" s="44"/>
      <c r="M600" s="275"/>
      <c r="N600" s="276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248</v>
      </c>
      <c r="AU600" s="17" t="s">
        <v>87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1936</v>
      </c>
      <c r="G601" s="252"/>
      <c r="H601" s="256">
        <v>181.65000000000001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1937</v>
      </c>
      <c r="G602" s="252"/>
      <c r="H602" s="256">
        <v>175.58000000000001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357.23000000000002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859</v>
      </c>
      <c r="D604" s="237" t="s">
        <v>236</v>
      </c>
      <c r="E604" s="238" t="s">
        <v>829</v>
      </c>
      <c r="F604" s="239" t="s">
        <v>830</v>
      </c>
      <c r="G604" s="240" t="s">
        <v>313</v>
      </c>
      <c r="H604" s="241">
        <v>338.25999999999999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3.0000000000000001E-05</v>
      </c>
      <c r="R604" s="247">
        <f>Q604*H604</f>
        <v>0.0101478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862</v>
      </c>
    </row>
    <row r="605" s="2" customFormat="1">
      <c r="A605" s="38"/>
      <c r="B605" s="39"/>
      <c r="C605" s="40"/>
      <c r="D605" s="253" t="s">
        <v>248</v>
      </c>
      <c r="E605" s="40"/>
      <c r="F605" s="274" t="s">
        <v>832</v>
      </c>
      <c r="G605" s="40"/>
      <c r="H605" s="40"/>
      <c r="I605" s="155"/>
      <c r="J605" s="40"/>
      <c r="K605" s="40"/>
      <c r="L605" s="44"/>
      <c r="M605" s="275"/>
      <c r="N605" s="276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248</v>
      </c>
      <c r="AU605" s="17" t="s">
        <v>87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1938</v>
      </c>
      <c r="G606" s="252"/>
      <c r="H606" s="256">
        <v>267.24000000000001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2" customFormat="1">
      <c r="A607" s="12"/>
      <c r="B607" s="251"/>
      <c r="C607" s="252"/>
      <c r="D607" s="253" t="s">
        <v>241</v>
      </c>
      <c r="E607" s="254" t="s">
        <v>1</v>
      </c>
      <c r="F607" s="255" t="s">
        <v>1939</v>
      </c>
      <c r="G607" s="252"/>
      <c r="H607" s="256">
        <v>71.019999999999996</v>
      </c>
      <c r="I607" s="257"/>
      <c r="J607" s="252"/>
      <c r="K607" s="252"/>
      <c r="L607" s="258"/>
      <c r="M607" s="259"/>
      <c r="N607" s="260"/>
      <c r="O607" s="260"/>
      <c r="P607" s="260"/>
      <c r="Q607" s="260"/>
      <c r="R607" s="260"/>
      <c r="S607" s="260"/>
      <c r="T607" s="26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62" t="s">
        <v>241</v>
      </c>
      <c r="AU607" s="262" t="s">
        <v>87</v>
      </c>
      <c r="AV607" s="12" t="s">
        <v>89</v>
      </c>
      <c r="AW607" s="12" t="s">
        <v>36</v>
      </c>
      <c r="AX607" s="12" t="s">
        <v>80</v>
      </c>
      <c r="AY607" s="262" t="s">
        <v>235</v>
      </c>
    </row>
    <row r="608" s="13" customFormat="1">
      <c r="A608" s="13"/>
      <c r="B608" s="263"/>
      <c r="C608" s="264"/>
      <c r="D608" s="253" t="s">
        <v>241</v>
      </c>
      <c r="E608" s="265" t="s">
        <v>1</v>
      </c>
      <c r="F608" s="266" t="s">
        <v>243</v>
      </c>
      <c r="G608" s="264"/>
      <c r="H608" s="267">
        <v>338.25999999999999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3" t="s">
        <v>241</v>
      </c>
      <c r="AU608" s="273" t="s">
        <v>87</v>
      </c>
      <c r="AV608" s="13" t="s">
        <v>240</v>
      </c>
      <c r="AW608" s="13" t="s">
        <v>36</v>
      </c>
      <c r="AX608" s="13" t="s">
        <v>87</v>
      </c>
      <c r="AY608" s="273" t="s">
        <v>235</v>
      </c>
    </row>
    <row r="609" s="2" customFormat="1" ht="16.5" customHeight="1">
      <c r="A609" s="38"/>
      <c r="B609" s="39"/>
      <c r="C609" s="237" t="s">
        <v>581</v>
      </c>
      <c r="D609" s="237" t="s">
        <v>236</v>
      </c>
      <c r="E609" s="238" t="s">
        <v>840</v>
      </c>
      <c r="F609" s="239" t="s">
        <v>841</v>
      </c>
      <c r="G609" s="240" t="s">
        <v>265</v>
      </c>
      <c r="H609" s="241">
        <v>357.23000000000002</v>
      </c>
      <c r="I609" s="242"/>
      <c r="J609" s="243">
        <f>ROUND(I609*H609,2)</f>
        <v>0</v>
      </c>
      <c r="K609" s="244"/>
      <c r="L609" s="44"/>
      <c r="M609" s="245" t="s">
        <v>1</v>
      </c>
      <c r="N609" s="246" t="s">
        <v>45</v>
      </c>
      <c r="O609" s="91"/>
      <c r="P609" s="247">
        <f>O609*H609</f>
        <v>0</v>
      </c>
      <c r="Q609" s="247">
        <v>0.00033</v>
      </c>
      <c r="R609" s="247">
        <f>Q609*H609</f>
        <v>0.1178859</v>
      </c>
      <c r="S609" s="247">
        <v>0</v>
      </c>
      <c r="T609" s="24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9" t="s">
        <v>280</v>
      </c>
      <c r="AT609" s="249" t="s">
        <v>236</v>
      </c>
      <c r="AU609" s="249" t="s">
        <v>87</v>
      </c>
      <c r="AY609" s="17" t="s">
        <v>235</v>
      </c>
      <c r="BE609" s="250">
        <f>IF(N609="základní",J609,0)</f>
        <v>0</v>
      </c>
      <c r="BF609" s="250">
        <f>IF(N609="snížená",J609,0)</f>
        <v>0</v>
      </c>
      <c r="BG609" s="250">
        <f>IF(N609="zákl. přenesená",J609,0)</f>
        <v>0</v>
      </c>
      <c r="BH609" s="250">
        <f>IF(N609="sníž. přenesená",J609,0)</f>
        <v>0</v>
      </c>
      <c r="BI609" s="250">
        <f>IF(N609="nulová",J609,0)</f>
        <v>0</v>
      </c>
      <c r="BJ609" s="17" t="s">
        <v>87</v>
      </c>
      <c r="BK609" s="250">
        <f>ROUND(I609*H609,2)</f>
        <v>0</v>
      </c>
      <c r="BL609" s="17" t="s">
        <v>280</v>
      </c>
      <c r="BM609" s="249" t="s">
        <v>868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1936</v>
      </c>
      <c r="G610" s="252"/>
      <c r="H610" s="256">
        <v>181.65000000000001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2" customFormat="1">
      <c r="A611" s="12"/>
      <c r="B611" s="251"/>
      <c r="C611" s="252"/>
      <c r="D611" s="253" t="s">
        <v>241</v>
      </c>
      <c r="E611" s="254" t="s">
        <v>1</v>
      </c>
      <c r="F611" s="255" t="s">
        <v>1937</v>
      </c>
      <c r="G611" s="252"/>
      <c r="H611" s="256">
        <v>175.58000000000001</v>
      </c>
      <c r="I611" s="257"/>
      <c r="J611" s="252"/>
      <c r="K611" s="252"/>
      <c r="L611" s="258"/>
      <c r="M611" s="259"/>
      <c r="N611" s="260"/>
      <c r="O611" s="260"/>
      <c r="P611" s="260"/>
      <c r="Q611" s="260"/>
      <c r="R611" s="260"/>
      <c r="S611" s="260"/>
      <c r="T611" s="26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62" t="s">
        <v>241</v>
      </c>
      <c r="AU611" s="262" t="s">
        <v>87</v>
      </c>
      <c r="AV611" s="12" t="s">
        <v>89</v>
      </c>
      <c r="AW611" s="12" t="s">
        <v>36</v>
      </c>
      <c r="AX611" s="12" t="s">
        <v>80</v>
      </c>
      <c r="AY611" s="262" t="s">
        <v>235</v>
      </c>
    </row>
    <row r="612" s="13" customFormat="1">
      <c r="A612" s="13"/>
      <c r="B612" s="263"/>
      <c r="C612" s="264"/>
      <c r="D612" s="253" t="s">
        <v>241</v>
      </c>
      <c r="E612" s="265" t="s">
        <v>1</v>
      </c>
      <c r="F612" s="266" t="s">
        <v>243</v>
      </c>
      <c r="G612" s="264"/>
      <c r="H612" s="267">
        <v>357.23000000000002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3" t="s">
        <v>241</v>
      </c>
      <c r="AU612" s="273" t="s">
        <v>87</v>
      </c>
      <c r="AV612" s="13" t="s">
        <v>240</v>
      </c>
      <c r="AW612" s="13" t="s">
        <v>36</v>
      </c>
      <c r="AX612" s="13" t="s">
        <v>87</v>
      </c>
      <c r="AY612" s="273" t="s">
        <v>235</v>
      </c>
    </row>
    <row r="613" s="2" customFormat="1" ht="16.5" customHeight="1">
      <c r="A613" s="38"/>
      <c r="B613" s="39"/>
      <c r="C613" s="237" t="s">
        <v>871</v>
      </c>
      <c r="D613" s="237" t="s">
        <v>236</v>
      </c>
      <c r="E613" s="238" t="s">
        <v>1514</v>
      </c>
      <c r="F613" s="239" t="s">
        <v>1515</v>
      </c>
      <c r="G613" s="240" t="s">
        <v>265</v>
      </c>
      <c r="H613" s="241">
        <v>354.99000000000001</v>
      </c>
      <c r="I613" s="242"/>
      <c r="J613" s="243">
        <f>ROUND(I613*H613,2)</f>
        <v>0</v>
      </c>
      <c r="K613" s="244"/>
      <c r="L613" s="44"/>
      <c r="M613" s="245" t="s">
        <v>1</v>
      </c>
      <c r="N613" s="246" t="s">
        <v>45</v>
      </c>
      <c r="O613" s="91"/>
      <c r="P613" s="247">
        <f>O613*H613</f>
        <v>0</v>
      </c>
      <c r="Q613" s="247">
        <v>0.001</v>
      </c>
      <c r="R613" s="247">
        <f>Q613*H613</f>
        <v>0.35499000000000003</v>
      </c>
      <c r="S613" s="247">
        <v>0</v>
      </c>
      <c r="T613" s="24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9" t="s">
        <v>280</v>
      </c>
      <c r="AT613" s="249" t="s">
        <v>236</v>
      </c>
      <c r="AU613" s="249" t="s">
        <v>87</v>
      </c>
      <c r="AY613" s="17" t="s">
        <v>235</v>
      </c>
      <c r="BE613" s="250">
        <f>IF(N613="základní",J613,0)</f>
        <v>0</v>
      </c>
      <c r="BF613" s="250">
        <f>IF(N613="snížená",J613,0)</f>
        <v>0</v>
      </c>
      <c r="BG613" s="250">
        <f>IF(N613="zákl. přenesená",J613,0)</f>
        <v>0</v>
      </c>
      <c r="BH613" s="250">
        <f>IF(N613="sníž. přenesená",J613,0)</f>
        <v>0</v>
      </c>
      <c r="BI613" s="250">
        <f>IF(N613="nulová",J613,0)</f>
        <v>0</v>
      </c>
      <c r="BJ613" s="17" t="s">
        <v>87</v>
      </c>
      <c r="BK613" s="250">
        <f>ROUND(I613*H613,2)</f>
        <v>0</v>
      </c>
      <c r="BL613" s="17" t="s">
        <v>280</v>
      </c>
      <c r="BM613" s="249" t="s">
        <v>874</v>
      </c>
    </row>
    <row r="614" s="2" customFormat="1">
      <c r="A614" s="38"/>
      <c r="B614" s="39"/>
      <c r="C614" s="40"/>
      <c r="D614" s="253" t="s">
        <v>248</v>
      </c>
      <c r="E614" s="40"/>
      <c r="F614" s="274" t="s">
        <v>814</v>
      </c>
      <c r="G614" s="40"/>
      <c r="H614" s="40"/>
      <c r="I614" s="155"/>
      <c r="J614" s="40"/>
      <c r="K614" s="40"/>
      <c r="L614" s="44"/>
      <c r="M614" s="275"/>
      <c r="N614" s="276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248</v>
      </c>
      <c r="AU614" s="17" t="s">
        <v>87</v>
      </c>
    </row>
    <row r="615" s="12" customFormat="1">
      <c r="A615" s="12"/>
      <c r="B615" s="251"/>
      <c r="C615" s="252"/>
      <c r="D615" s="253" t="s">
        <v>241</v>
      </c>
      <c r="E615" s="254" t="s">
        <v>1</v>
      </c>
      <c r="F615" s="255" t="s">
        <v>1940</v>
      </c>
      <c r="G615" s="252"/>
      <c r="H615" s="256">
        <v>273.77999999999997</v>
      </c>
      <c r="I615" s="257"/>
      <c r="J615" s="252"/>
      <c r="K615" s="252"/>
      <c r="L615" s="258"/>
      <c r="M615" s="259"/>
      <c r="N615" s="260"/>
      <c r="O615" s="260"/>
      <c r="P615" s="260"/>
      <c r="Q615" s="260"/>
      <c r="R615" s="260"/>
      <c r="S615" s="260"/>
      <c r="T615" s="26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62" t="s">
        <v>241</v>
      </c>
      <c r="AU615" s="262" t="s">
        <v>87</v>
      </c>
      <c r="AV615" s="12" t="s">
        <v>89</v>
      </c>
      <c r="AW615" s="12" t="s">
        <v>36</v>
      </c>
      <c r="AX615" s="12" t="s">
        <v>80</v>
      </c>
      <c r="AY615" s="262" t="s">
        <v>235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1941</v>
      </c>
      <c r="G616" s="252"/>
      <c r="H616" s="256">
        <v>81.209999999999994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3" customFormat="1">
      <c r="A617" s="13"/>
      <c r="B617" s="263"/>
      <c r="C617" s="264"/>
      <c r="D617" s="253" t="s">
        <v>241</v>
      </c>
      <c r="E617" s="265" t="s">
        <v>1</v>
      </c>
      <c r="F617" s="266" t="s">
        <v>243</v>
      </c>
      <c r="G617" s="264"/>
      <c r="H617" s="267">
        <v>354.98999999999995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3" t="s">
        <v>241</v>
      </c>
      <c r="AU617" s="273" t="s">
        <v>87</v>
      </c>
      <c r="AV617" s="13" t="s">
        <v>240</v>
      </c>
      <c r="AW617" s="13" t="s">
        <v>36</v>
      </c>
      <c r="AX617" s="13" t="s">
        <v>87</v>
      </c>
      <c r="AY617" s="273" t="s">
        <v>235</v>
      </c>
    </row>
    <row r="618" s="2" customFormat="1" ht="16.5" customHeight="1">
      <c r="A618" s="38"/>
      <c r="B618" s="39"/>
      <c r="C618" s="237" t="s">
        <v>585</v>
      </c>
      <c r="D618" s="237" t="s">
        <v>236</v>
      </c>
      <c r="E618" s="238" t="s">
        <v>854</v>
      </c>
      <c r="F618" s="239" t="s">
        <v>855</v>
      </c>
      <c r="G618" s="240" t="s">
        <v>313</v>
      </c>
      <c r="H618" s="241">
        <v>35</v>
      </c>
      <c r="I618" s="242"/>
      <c r="J618" s="243">
        <f>ROUND(I618*H618,2)</f>
        <v>0</v>
      </c>
      <c r="K618" s="244"/>
      <c r="L618" s="44"/>
      <c r="M618" s="245" t="s">
        <v>1</v>
      </c>
      <c r="N618" s="246" t="s">
        <v>45</v>
      </c>
      <c r="O618" s="91"/>
      <c r="P618" s="247">
        <f>O618*H618</f>
        <v>0</v>
      </c>
      <c r="Q618" s="247">
        <v>0.00023000000000000001</v>
      </c>
      <c r="R618" s="247">
        <f>Q618*H618</f>
        <v>0.0080499999999999999</v>
      </c>
      <c r="S618" s="247">
        <v>0</v>
      </c>
      <c r="T618" s="24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9" t="s">
        <v>280</v>
      </c>
      <c r="AT618" s="249" t="s">
        <v>236</v>
      </c>
      <c r="AU618" s="249" t="s">
        <v>87</v>
      </c>
      <c r="AY618" s="17" t="s">
        <v>235</v>
      </c>
      <c r="BE618" s="250">
        <f>IF(N618="základní",J618,0)</f>
        <v>0</v>
      </c>
      <c r="BF618" s="250">
        <f>IF(N618="snížená",J618,0)</f>
        <v>0</v>
      </c>
      <c r="BG618" s="250">
        <f>IF(N618="zákl. přenesená",J618,0)</f>
        <v>0</v>
      </c>
      <c r="BH618" s="250">
        <f>IF(N618="sníž. přenesená",J618,0)</f>
        <v>0</v>
      </c>
      <c r="BI618" s="250">
        <f>IF(N618="nulová",J618,0)</f>
        <v>0</v>
      </c>
      <c r="BJ618" s="17" t="s">
        <v>87</v>
      </c>
      <c r="BK618" s="250">
        <f>ROUND(I618*H618,2)</f>
        <v>0</v>
      </c>
      <c r="BL618" s="17" t="s">
        <v>280</v>
      </c>
      <c r="BM618" s="249" t="s">
        <v>903</v>
      </c>
    </row>
    <row r="619" s="2" customFormat="1">
      <c r="A619" s="38"/>
      <c r="B619" s="39"/>
      <c r="C619" s="40"/>
      <c r="D619" s="253" t="s">
        <v>248</v>
      </c>
      <c r="E619" s="40"/>
      <c r="F619" s="274" t="s">
        <v>857</v>
      </c>
      <c r="G619" s="40"/>
      <c r="H619" s="40"/>
      <c r="I619" s="155"/>
      <c r="J619" s="40"/>
      <c r="K619" s="40"/>
      <c r="L619" s="44"/>
      <c r="M619" s="275"/>
      <c r="N619" s="276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248</v>
      </c>
      <c r="AU619" s="17" t="s">
        <v>87</v>
      </c>
    </row>
    <row r="620" s="12" customFormat="1">
      <c r="A620" s="12"/>
      <c r="B620" s="251"/>
      <c r="C620" s="252"/>
      <c r="D620" s="253" t="s">
        <v>241</v>
      </c>
      <c r="E620" s="254" t="s">
        <v>1</v>
      </c>
      <c r="F620" s="255" t="s">
        <v>1942</v>
      </c>
      <c r="G620" s="252"/>
      <c r="H620" s="256">
        <v>35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62" t="s">
        <v>241</v>
      </c>
      <c r="AU620" s="262" t="s">
        <v>87</v>
      </c>
      <c r="AV620" s="12" t="s">
        <v>89</v>
      </c>
      <c r="AW620" s="12" t="s">
        <v>36</v>
      </c>
      <c r="AX620" s="12" t="s">
        <v>80</v>
      </c>
      <c r="AY620" s="262" t="s">
        <v>235</v>
      </c>
    </row>
    <row r="621" s="13" customFormat="1">
      <c r="A621" s="13"/>
      <c r="B621" s="263"/>
      <c r="C621" s="264"/>
      <c r="D621" s="253" t="s">
        <v>241</v>
      </c>
      <c r="E621" s="265" t="s">
        <v>1</v>
      </c>
      <c r="F621" s="266" t="s">
        <v>243</v>
      </c>
      <c r="G621" s="264"/>
      <c r="H621" s="267">
        <v>35</v>
      </c>
      <c r="I621" s="268"/>
      <c r="J621" s="264"/>
      <c r="K621" s="264"/>
      <c r="L621" s="269"/>
      <c r="M621" s="270"/>
      <c r="N621" s="271"/>
      <c r="O621" s="271"/>
      <c r="P621" s="271"/>
      <c r="Q621" s="271"/>
      <c r="R621" s="271"/>
      <c r="S621" s="271"/>
      <c r="T621" s="27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3" t="s">
        <v>241</v>
      </c>
      <c r="AU621" s="273" t="s">
        <v>87</v>
      </c>
      <c r="AV621" s="13" t="s">
        <v>240</v>
      </c>
      <c r="AW621" s="13" t="s">
        <v>36</v>
      </c>
      <c r="AX621" s="13" t="s">
        <v>87</v>
      </c>
      <c r="AY621" s="273" t="s">
        <v>235</v>
      </c>
    </row>
    <row r="622" s="2" customFormat="1" ht="16.5" customHeight="1">
      <c r="A622" s="38"/>
      <c r="B622" s="39"/>
      <c r="C622" s="237" t="s">
        <v>905</v>
      </c>
      <c r="D622" s="237" t="s">
        <v>236</v>
      </c>
      <c r="E622" s="238" t="s">
        <v>860</v>
      </c>
      <c r="F622" s="239" t="s">
        <v>861</v>
      </c>
      <c r="G622" s="240" t="s">
        <v>265</v>
      </c>
      <c r="H622" s="241">
        <v>714.46000000000004</v>
      </c>
      <c r="I622" s="242"/>
      <c r="J622" s="243">
        <f>ROUND(I622*H622,2)</f>
        <v>0</v>
      </c>
      <c r="K622" s="244"/>
      <c r="L622" s="44"/>
      <c r="M622" s="245" t="s">
        <v>1</v>
      </c>
      <c r="N622" s="246" t="s">
        <v>45</v>
      </c>
      <c r="O622" s="91"/>
      <c r="P622" s="247">
        <f>O622*H622</f>
        <v>0</v>
      </c>
      <c r="Q622" s="247">
        <v>0</v>
      </c>
      <c r="R622" s="247">
        <f>Q622*H622</f>
        <v>0</v>
      </c>
      <c r="S622" s="247">
        <v>0</v>
      </c>
      <c r="T622" s="248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9" t="s">
        <v>280</v>
      </c>
      <c r="AT622" s="249" t="s">
        <v>236</v>
      </c>
      <c r="AU622" s="249" t="s">
        <v>87</v>
      </c>
      <c r="AY622" s="17" t="s">
        <v>235</v>
      </c>
      <c r="BE622" s="250">
        <f>IF(N622="základní",J622,0)</f>
        <v>0</v>
      </c>
      <c r="BF622" s="250">
        <f>IF(N622="snížená",J622,0)</f>
        <v>0</v>
      </c>
      <c r="BG622" s="250">
        <f>IF(N622="zákl. přenesená",J622,0)</f>
        <v>0</v>
      </c>
      <c r="BH622" s="250">
        <f>IF(N622="sníž. přenesená",J622,0)</f>
        <v>0</v>
      </c>
      <c r="BI622" s="250">
        <f>IF(N622="nulová",J622,0)</f>
        <v>0</v>
      </c>
      <c r="BJ622" s="17" t="s">
        <v>87</v>
      </c>
      <c r="BK622" s="250">
        <f>ROUND(I622*H622,2)</f>
        <v>0</v>
      </c>
      <c r="BL622" s="17" t="s">
        <v>280</v>
      </c>
      <c r="BM622" s="249" t="s">
        <v>908</v>
      </c>
    </row>
    <row r="623" s="2" customFormat="1">
      <c r="A623" s="38"/>
      <c r="B623" s="39"/>
      <c r="C623" s="40"/>
      <c r="D623" s="253" t="s">
        <v>248</v>
      </c>
      <c r="E623" s="40"/>
      <c r="F623" s="274" t="s">
        <v>863</v>
      </c>
      <c r="G623" s="40"/>
      <c r="H623" s="40"/>
      <c r="I623" s="155"/>
      <c r="J623" s="40"/>
      <c r="K623" s="40"/>
      <c r="L623" s="44"/>
      <c r="M623" s="275"/>
      <c r="N623" s="276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248</v>
      </c>
      <c r="AU623" s="17" t="s">
        <v>87</v>
      </c>
    </row>
    <row r="624" s="12" customFormat="1">
      <c r="A624" s="12"/>
      <c r="B624" s="251"/>
      <c r="C624" s="252"/>
      <c r="D624" s="253" t="s">
        <v>241</v>
      </c>
      <c r="E624" s="254" t="s">
        <v>1</v>
      </c>
      <c r="F624" s="255" t="s">
        <v>1936</v>
      </c>
      <c r="G624" s="252"/>
      <c r="H624" s="256">
        <v>181.65000000000001</v>
      </c>
      <c r="I624" s="257"/>
      <c r="J624" s="252"/>
      <c r="K624" s="252"/>
      <c r="L624" s="258"/>
      <c r="M624" s="259"/>
      <c r="N624" s="260"/>
      <c r="O624" s="260"/>
      <c r="P624" s="260"/>
      <c r="Q624" s="260"/>
      <c r="R624" s="260"/>
      <c r="S624" s="260"/>
      <c r="T624" s="26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62" t="s">
        <v>241</v>
      </c>
      <c r="AU624" s="262" t="s">
        <v>87</v>
      </c>
      <c r="AV624" s="12" t="s">
        <v>89</v>
      </c>
      <c r="AW624" s="12" t="s">
        <v>36</v>
      </c>
      <c r="AX624" s="12" t="s">
        <v>80</v>
      </c>
      <c r="AY624" s="262" t="s">
        <v>235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1937</v>
      </c>
      <c r="G625" s="252"/>
      <c r="H625" s="256">
        <v>175.58000000000001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1936</v>
      </c>
      <c r="G626" s="252"/>
      <c r="H626" s="256">
        <v>181.65000000000001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2" customFormat="1">
      <c r="A627" s="12"/>
      <c r="B627" s="251"/>
      <c r="C627" s="252"/>
      <c r="D627" s="253" t="s">
        <v>241</v>
      </c>
      <c r="E627" s="254" t="s">
        <v>1</v>
      </c>
      <c r="F627" s="255" t="s">
        <v>1937</v>
      </c>
      <c r="G627" s="252"/>
      <c r="H627" s="256">
        <v>175.58000000000001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62" t="s">
        <v>241</v>
      </c>
      <c r="AU627" s="262" t="s">
        <v>87</v>
      </c>
      <c r="AV627" s="12" t="s">
        <v>89</v>
      </c>
      <c r="AW627" s="12" t="s">
        <v>36</v>
      </c>
      <c r="AX627" s="12" t="s">
        <v>80</v>
      </c>
      <c r="AY627" s="262" t="s">
        <v>235</v>
      </c>
    </row>
    <row r="628" s="13" customFormat="1">
      <c r="A628" s="13"/>
      <c r="B628" s="263"/>
      <c r="C628" s="264"/>
      <c r="D628" s="253" t="s">
        <v>241</v>
      </c>
      <c r="E628" s="265" t="s">
        <v>1</v>
      </c>
      <c r="F628" s="266" t="s">
        <v>243</v>
      </c>
      <c r="G628" s="264"/>
      <c r="H628" s="267">
        <v>714.46000000000004</v>
      </c>
      <c r="I628" s="268"/>
      <c r="J628" s="264"/>
      <c r="K628" s="264"/>
      <c r="L628" s="269"/>
      <c r="M628" s="270"/>
      <c r="N628" s="271"/>
      <c r="O628" s="271"/>
      <c r="P628" s="271"/>
      <c r="Q628" s="271"/>
      <c r="R628" s="271"/>
      <c r="S628" s="271"/>
      <c r="T628" s="27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3" t="s">
        <v>241</v>
      </c>
      <c r="AU628" s="273" t="s">
        <v>87</v>
      </c>
      <c r="AV628" s="13" t="s">
        <v>240</v>
      </c>
      <c r="AW628" s="13" t="s">
        <v>36</v>
      </c>
      <c r="AX628" s="13" t="s">
        <v>87</v>
      </c>
      <c r="AY628" s="273" t="s">
        <v>235</v>
      </c>
    </row>
    <row r="629" s="2" customFormat="1" ht="16.5" customHeight="1">
      <c r="A629" s="38"/>
      <c r="B629" s="39"/>
      <c r="C629" s="237" t="s">
        <v>590</v>
      </c>
      <c r="D629" s="237" t="s">
        <v>236</v>
      </c>
      <c r="E629" s="238" t="s">
        <v>835</v>
      </c>
      <c r="F629" s="239" t="s">
        <v>836</v>
      </c>
      <c r="G629" s="240" t="s">
        <v>313</v>
      </c>
      <c r="H629" s="241">
        <v>338.25999999999999</v>
      </c>
      <c r="I629" s="242"/>
      <c r="J629" s="243">
        <f>ROUND(I629*H629,2)</f>
        <v>0</v>
      </c>
      <c r="K629" s="244"/>
      <c r="L629" s="44"/>
      <c r="M629" s="245" t="s">
        <v>1</v>
      </c>
      <c r="N629" s="246" t="s">
        <v>45</v>
      </c>
      <c r="O629" s="91"/>
      <c r="P629" s="247">
        <f>O629*H629</f>
        <v>0</v>
      </c>
      <c r="Q629" s="247">
        <v>0.00013999999999999999</v>
      </c>
      <c r="R629" s="247">
        <f>Q629*H629</f>
        <v>0.047356399999999993</v>
      </c>
      <c r="S629" s="247">
        <v>0</v>
      </c>
      <c r="T629" s="24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9" t="s">
        <v>280</v>
      </c>
      <c r="AT629" s="249" t="s">
        <v>236</v>
      </c>
      <c r="AU629" s="249" t="s">
        <v>87</v>
      </c>
      <c r="AY629" s="17" t="s">
        <v>235</v>
      </c>
      <c r="BE629" s="250">
        <f>IF(N629="základní",J629,0)</f>
        <v>0</v>
      </c>
      <c r="BF629" s="250">
        <f>IF(N629="snížená",J629,0)</f>
        <v>0</v>
      </c>
      <c r="BG629" s="250">
        <f>IF(N629="zákl. přenesená",J629,0)</f>
        <v>0</v>
      </c>
      <c r="BH629" s="250">
        <f>IF(N629="sníž. přenesená",J629,0)</f>
        <v>0</v>
      </c>
      <c r="BI629" s="250">
        <f>IF(N629="nulová",J629,0)</f>
        <v>0</v>
      </c>
      <c r="BJ629" s="17" t="s">
        <v>87</v>
      </c>
      <c r="BK629" s="250">
        <f>ROUND(I629*H629,2)</f>
        <v>0</v>
      </c>
      <c r="BL629" s="17" t="s">
        <v>280</v>
      </c>
      <c r="BM629" s="249" t="s">
        <v>911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1938</v>
      </c>
      <c r="G630" s="252"/>
      <c r="H630" s="256">
        <v>267.24000000000001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1939</v>
      </c>
      <c r="G631" s="252"/>
      <c r="H631" s="256">
        <v>71.019999999999996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3" customFormat="1">
      <c r="A632" s="13"/>
      <c r="B632" s="263"/>
      <c r="C632" s="264"/>
      <c r="D632" s="253" t="s">
        <v>241</v>
      </c>
      <c r="E632" s="265" t="s">
        <v>1</v>
      </c>
      <c r="F632" s="266" t="s">
        <v>243</v>
      </c>
      <c r="G632" s="264"/>
      <c r="H632" s="267">
        <v>338.25999999999999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3" t="s">
        <v>241</v>
      </c>
      <c r="AU632" s="273" t="s">
        <v>87</v>
      </c>
      <c r="AV632" s="13" t="s">
        <v>240</v>
      </c>
      <c r="AW632" s="13" t="s">
        <v>36</v>
      </c>
      <c r="AX632" s="13" t="s">
        <v>87</v>
      </c>
      <c r="AY632" s="273" t="s">
        <v>235</v>
      </c>
    </row>
    <row r="633" s="2" customFormat="1" ht="16.5" customHeight="1">
      <c r="A633" s="38"/>
      <c r="B633" s="39"/>
      <c r="C633" s="237" t="s">
        <v>913</v>
      </c>
      <c r="D633" s="237" t="s">
        <v>236</v>
      </c>
      <c r="E633" s="238" t="s">
        <v>843</v>
      </c>
      <c r="F633" s="239" t="s">
        <v>844</v>
      </c>
      <c r="G633" s="240" t="s">
        <v>265</v>
      </c>
      <c r="H633" s="241">
        <v>304.44</v>
      </c>
      <c r="I633" s="242"/>
      <c r="J633" s="243">
        <f>ROUND(I633*H633,2)</f>
        <v>0</v>
      </c>
      <c r="K633" s="244"/>
      <c r="L633" s="44"/>
      <c r="M633" s="245" t="s">
        <v>1</v>
      </c>
      <c r="N633" s="246" t="s">
        <v>45</v>
      </c>
      <c r="O633" s="91"/>
      <c r="P633" s="247">
        <f>O633*H633</f>
        <v>0</v>
      </c>
      <c r="Q633" s="247">
        <v>0.0035999999999999999</v>
      </c>
      <c r="R633" s="247">
        <f>Q633*H633</f>
        <v>1.0959840000000001</v>
      </c>
      <c r="S633" s="247">
        <v>0</v>
      </c>
      <c r="T633" s="24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9" t="s">
        <v>280</v>
      </c>
      <c r="AT633" s="249" t="s">
        <v>236</v>
      </c>
      <c r="AU633" s="249" t="s">
        <v>87</v>
      </c>
      <c r="AY633" s="17" t="s">
        <v>235</v>
      </c>
      <c r="BE633" s="250">
        <f>IF(N633="základní",J633,0)</f>
        <v>0</v>
      </c>
      <c r="BF633" s="250">
        <f>IF(N633="snížená",J633,0)</f>
        <v>0</v>
      </c>
      <c r="BG633" s="250">
        <f>IF(N633="zákl. přenesená",J633,0)</f>
        <v>0</v>
      </c>
      <c r="BH633" s="250">
        <f>IF(N633="sníž. přenesená",J633,0)</f>
        <v>0</v>
      </c>
      <c r="BI633" s="250">
        <f>IF(N633="nulová",J633,0)</f>
        <v>0</v>
      </c>
      <c r="BJ633" s="17" t="s">
        <v>87</v>
      </c>
      <c r="BK633" s="250">
        <f>ROUND(I633*H633,2)</f>
        <v>0</v>
      </c>
      <c r="BL633" s="17" t="s">
        <v>280</v>
      </c>
      <c r="BM633" s="249" t="s">
        <v>916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1943</v>
      </c>
      <c r="G634" s="252"/>
      <c r="H634" s="256">
        <v>135.94999999999999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1944</v>
      </c>
      <c r="G635" s="252"/>
      <c r="H635" s="256">
        <v>168.49000000000001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304.44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610</v>
      </c>
      <c r="D637" s="237" t="s">
        <v>236</v>
      </c>
      <c r="E637" s="238" t="s">
        <v>849</v>
      </c>
      <c r="F637" s="239" t="s">
        <v>850</v>
      </c>
      <c r="G637" s="240" t="s">
        <v>265</v>
      </c>
      <c r="H637" s="241">
        <v>52.789999999999999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0.0027799999999999999</v>
      </c>
      <c r="R637" s="247">
        <f>Q637*H637</f>
        <v>0.1467562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280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280</v>
      </c>
      <c r="BM637" s="249" t="s">
        <v>922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1945</v>
      </c>
      <c r="G638" s="252"/>
      <c r="H638" s="256">
        <v>52.789999999999999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3" customFormat="1">
      <c r="A639" s="13"/>
      <c r="B639" s="263"/>
      <c r="C639" s="264"/>
      <c r="D639" s="253" t="s">
        <v>241</v>
      </c>
      <c r="E639" s="265" t="s">
        <v>1</v>
      </c>
      <c r="F639" s="266" t="s">
        <v>243</v>
      </c>
      <c r="G639" s="264"/>
      <c r="H639" s="267">
        <v>52.789999999999999</v>
      </c>
      <c r="I639" s="268"/>
      <c r="J639" s="264"/>
      <c r="K639" s="264"/>
      <c r="L639" s="269"/>
      <c r="M639" s="270"/>
      <c r="N639" s="271"/>
      <c r="O639" s="271"/>
      <c r="P639" s="271"/>
      <c r="Q639" s="271"/>
      <c r="R639" s="271"/>
      <c r="S639" s="271"/>
      <c r="T639" s="27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3" t="s">
        <v>241</v>
      </c>
      <c r="AU639" s="273" t="s">
        <v>87</v>
      </c>
      <c r="AV639" s="13" t="s">
        <v>240</v>
      </c>
      <c r="AW639" s="13" t="s">
        <v>36</v>
      </c>
      <c r="AX639" s="13" t="s">
        <v>87</v>
      </c>
      <c r="AY639" s="273" t="s">
        <v>235</v>
      </c>
    </row>
    <row r="640" s="2" customFormat="1" ht="16.5" customHeight="1">
      <c r="A640" s="38"/>
      <c r="B640" s="39"/>
      <c r="C640" s="237" t="s">
        <v>925</v>
      </c>
      <c r="D640" s="237" t="s">
        <v>236</v>
      </c>
      <c r="E640" s="238" t="s">
        <v>866</v>
      </c>
      <c r="F640" s="239" t="s">
        <v>867</v>
      </c>
      <c r="G640" s="240" t="s">
        <v>246</v>
      </c>
      <c r="H640" s="241">
        <v>1.8109999999999999</v>
      </c>
      <c r="I640" s="242"/>
      <c r="J640" s="243">
        <f>ROUND(I640*H640,2)</f>
        <v>0</v>
      </c>
      <c r="K640" s="244"/>
      <c r="L640" s="44"/>
      <c r="M640" s="245" t="s">
        <v>1</v>
      </c>
      <c r="N640" s="246" t="s">
        <v>45</v>
      </c>
      <c r="O640" s="91"/>
      <c r="P640" s="247">
        <f>O640*H640</f>
        <v>0</v>
      </c>
      <c r="Q640" s="247">
        <v>0</v>
      </c>
      <c r="R640" s="247">
        <f>Q640*H640</f>
        <v>0</v>
      </c>
      <c r="S640" s="247">
        <v>0</v>
      </c>
      <c r="T640" s="24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9" t="s">
        <v>280</v>
      </c>
      <c r="AT640" s="249" t="s">
        <v>236</v>
      </c>
      <c r="AU640" s="249" t="s">
        <v>87</v>
      </c>
      <c r="AY640" s="17" t="s">
        <v>235</v>
      </c>
      <c r="BE640" s="250">
        <f>IF(N640="základní",J640,0)</f>
        <v>0</v>
      </c>
      <c r="BF640" s="250">
        <f>IF(N640="snížená",J640,0)</f>
        <v>0</v>
      </c>
      <c r="BG640" s="250">
        <f>IF(N640="zákl. přenesená",J640,0)</f>
        <v>0</v>
      </c>
      <c r="BH640" s="250">
        <f>IF(N640="sníž. přenesená",J640,0)</f>
        <v>0</v>
      </c>
      <c r="BI640" s="250">
        <f>IF(N640="nulová",J640,0)</f>
        <v>0</v>
      </c>
      <c r="BJ640" s="17" t="s">
        <v>87</v>
      </c>
      <c r="BK640" s="250">
        <f>ROUND(I640*H640,2)</f>
        <v>0</v>
      </c>
      <c r="BL640" s="17" t="s">
        <v>280</v>
      </c>
      <c r="BM640" s="249" t="s">
        <v>928</v>
      </c>
    </row>
    <row r="641" s="11" customFormat="1" ht="25.92" customHeight="1">
      <c r="A641" s="11"/>
      <c r="B641" s="223"/>
      <c r="C641" s="224"/>
      <c r="D641" s="225" t="s">
        <v>79</v>
      </c>
      <c r="E641" s="226" t="s">
        <v>869</v>
      </c>
      <c r="F641" s="226" t="s">
        <v>870</v>
      </c>
      <c r="G641" s="224"/>
      <c r="H641" s="224"/>
      <c r="I641" s="227"/>
      <c r="J641" s="228">
        <f>BK641</f>
        <v>0</v>
      </c>
      <c r="K641" s="224"/>
      <c r="L641" s="229"/>
      <c r="M641" s="230"/>
      <c r="N641" s="231"/>
      <c r="O641" s="231"/>
      <c r="P641" s="232">
        <f>SUM(P642:P761)</f>
        <v>0</v>
      </c>
      <c r="Q641" s="231"/>
      <c r="R641" s="232">
        <f>SUM(R642:R761)</f>
        <v>5.5764270199999988</v>
      </c>
      <c r="S641" s="231"/>
      <c r="T641" s="233">
        <f>SUM(T642:T761)</f>
        <v>0</v>
      </c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R641" s="234" t="s">
        <v>89</v>
      </c>
      <c r="AT641" s="235" t="s">
        <v>79</v>
      </c>
      <c r="AU641" s="235" t="s">
        <v>80</v>
      </c>
      <c r="AY641" s="234" t="s">
        <v>235</v>
      </c>
      <c r="BK641" s="236">
        <f>SUM(BK642:BK761)</f>
        <v>0</v>
      </c>
    </row>
    <row r="642" s="2" customFormat="1" ht="16.5" customHeight="1">
      <c r="A642" s="38"/>
      <c r="B642" s="39"/>
      <c r="C642" s="237" t="s">
        <v>615</v>
      </c>
      <c r="D642" s="237" t="s">
        <v>236</v>
      </c>
      <c r="E642" s="238" t="s">
        <v>872</v>
      </c>
      <c r="F642" s="239" t="s">
        <v>873</v>
      </c>
      <c r="G642" s="240" t="s">
        <v>265</v>
      </c>
      <c r="H642" s="241">
        <v>286.63400000000001</v>
      </c>
      <c r="I642" s="242"/>
      <c r="J642" s="243">
        <f>ROUND(I642*H642,2)</f>
        <v>0</v>
      </c>
      <c r="K642" s="244"/>
      <c r="L642" s="44"/>
      <c r="M642" s="245" t="s">
        <v>1</v>
      </c>
      <c r="N642" s="246" t="s">
        <v>45</v>
      </c>
      <c r="O642" s="91"/>
      <c r="P642" s="247">
        <f>O642*H642</f>
        <v>0</v>
      </c>
      <c r="Q642" s="247">
        <v>0</v>
      </c>
      <c r="R642" s="247">
        <f>Q642*H642</f>
        <v>0</v>
      </c>
      <c r="S642" s="247">
        <v>0</v>
      </c>
      <c r="T642" s="24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9" t="s">
        <v>280</v>
      </c>
      <c r="AT642" s="249" t="s">
        <v>236</v>
      </c>
      <c r="AU642" s="249" t="s">
        <v>87</v>
      </c>
      <c r="AY642" s="17" t="s">
        <v>235</v>
      </c>
      <c r="BE642" s="250">
        <f>IF(N642="základní",J642,0)</f>
        <v>0</v>
      </c>
      <c r="BF642" s="250">
        <f>IF(N642="snížená",J642,0)</f>
        <v>0</v>
      </c>
      <c r="BG642" s="250">
        <f>IF(N642="zákl. přenesená",J642,0)</f>
        <v>0</v>
      </c>
      <c r="BH642" s="250">
        <f>IF(N642="sníž. přenesená",J642,0)</f>
        <v>0</v>
      </c>
      <c r="BI642" s="250">
        <f>IF(N642="nulová",J642,0)</f>
        <v>0</v>
      </c>
      <c r="BJ642" s="17" t="s">
        <v>87</v>
      </c>
      <c r="BK642" s="250">
        <f>ROUND(I642*H642,2)</f>
        <v>0</v>
      </c>
      <c r="BL642" s="17" t="s">
        <v>280</v>
      </c>
      <c r="BM642" s="249" t="s">
        <v>936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1946</v>
      </c>
      <c r="G643" s="252"/>
      <c r="H643" s="256">
        <v>10.281000000000001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1947</v>
      </c>
      <c r="G644" s="252"/>
      <c r="H644" s="256">
        <v>20.341999999999999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1948</v>
      </c>
      <c r="G645" s="252"/>
      <c r="H645" s="256">
        <v>20.341999999999999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2" customFormat="1">
      <c r="A646" s="12"/>
      <c r="B646" s="251"/>
      <c r="C646" s="252"/>
      <c r="D646" s="253" t="s">
        <v>241</v>
      </c>
      <c r="E646" s="254" t="s">
        <v>1</v>
      </c>
      <c r="F646" s="255" t="s">
        <v>1949</v>
      </c>
      <c r="G646" s="252"/>
      <c r="H646" s="256">
        <v>14.769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62" t="s">
        <v>241</v>
      </c>
      <c r="AU646" s="262" t="s">
        <v>87</v>
      </c>
      <c r="AV646" s="12" t="s">
        <v>89</v>
      </c>
      <c r="AW646" s="12" t="s">
        <v>36</v>
      </c>
      <c r="AX646" s="12" t="s">
        <v>80</v>
      </c>
      <c r="AY646" s="262" t="s">
        <v>235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1950</v>
      </c>
      <c r="G647" s="252"/>
      <c r="H647" s="256">
        <v>14.769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1951</v>
      </c>
      <c r="G648" s="252"/>
      <c r="H648" s="256">
        <v>20.341999999999999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1952</v>
      </c>
      <c r="G649" s="252"/>
      <c r="H649" s="256">
        <v>20.341999999999999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1953</v>
      </c>
      <c r="G650" s="252"/>
      <c r="H650" s="256">
        <v>10.148999999999999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1954</v>
      </c>
      <c r="G651" s="252"/>
      <c r="H651" s="256">
        <v>12.708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1955</v>
      </c>
      <c r="G652" s="252"/>
      <c r="H652" s="256">
        <v>22.119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1956</v>
      </c>
      <c r="G653" s="252"/>
      <c r="H653" s="256">
        <v>8.5210000000000008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1957</v>
      </c>
      <c r="G654" s="252"/>
      <c r="H654" s="256">
        <v>6.3540000000000001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1958</v>
      </c>
      <c r="G655" s="252"/>
      <c r="H655" s="256">
        <v>6.976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1959</v>
      </c>
      <c r="G656" s="252"/>
      <c r="H656" s="256">
        <v>7.3280000000000003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1960</v>
      </c>
      <c r="G657" s="252"/>
      <c r="H657" s="256">
        <v>9.5359999999999996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1961</v>
      </c>
      <c r="G658" s="252"/>
      <c r="H658" s="256">
        <v>20.431999999999999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1962</v>
      </c>
      <c r="G659" s="252"/>
      <c r="H659" s="256">
        <v>13.449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1963</v>
      </c>
      <c r="G660" s="252"/>
      <c r="H660" s="256">
        <v>3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1964</v>
      </c>
      <c r="G661" s="252"/>
      <c r="H661" s="256">
        <v>2.7999999999999998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1965</v>
      </c>
      <c r="G662" s="252"/>
      <c r="H662" s="256">
        <v>3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1966</v>
      </c>
      <c r="G663" s="252"/>
      <c r="H663" s="256">
        <v>3.75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1967</v>
      </c>
      <c r="G664" s="252"/>
      <c r="H664" s="256">
        <v>9.75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1968</v>
      </c>
      <c r="G665" s="252"/>
      <c r="H665" s="256">
        <v>8.6999999999999993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1969</v>
      </c>
      <c r="G666" s="252"/>
      <c r="H666" s="256">
        <v>9.375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1970</v>
      </c>
      <c r="G667" s="252"/>
      <c r="H667" s="256">
        <v>4.5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1971</v>
      </c>
      <c r="G668" s="252"/>
      <c r="H668" s="256">
        <v>3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3" customFormat="1">
      <c r="A669" s="13"/>
      <c r="B669" s="263"/>
      <c r="C669" s="264"/>
      <c r="D669" s="253" t="s">
        <v>241</v>
      </c>
      <c r="E669" s="265" t="s">
        <v>1</v>
      </c>
      <c r="F669" s="266" t="s">
        <v>243</v>
      </c>
      <c r="G669" s="264"/>
      <c r="H669" s="267">
        <v>286.63399999999996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3" t="s">
        <v>241</v>
      </c>
      <c r="AU669" s="273" t="s">
        <v>87</v>
      </c>
      <c r="AV669" s="13" t="s">
        <v>240</v>
      </c>
      <c r="AW669" s="13" t="s">
        <v>36</v>
      </c>
      <c r="AX669" s="13" t="s">
        <v>87</v>
      </c>
      <c r="AY669" s="273" t="s">
        <v>235</v>
      </c>
    </row>
    <row r="670" s="2" customFormat="1" ht="16.5" customHeight="1">
      <c r="A670" s="38"/>
      <c r="B670" s="39"/>
      <c r="C670" s="237" t="s">
        <v>964</v>
      </c>
      <c r="D670" s="237" t="s">
        <v>236</v>
      </c>
      <c r="E670" s="238" t="s">
        <v>901</v>
      </c>
      <c r="F670" s="239" t="s">
        <v>902</v>
      </c>
      <c r="G670" s="240" t="s">
        <v>265</v>
      </c>
      <c r="H670" s="241">
        <v>286.63400000000001</v>
      </c>
      <c r="I670" s="242"/>
      <c r="J670" s="243">
        <f>ROUND(I670*H670,2)</f>
        <v>0</v>
      </c>
      <c r="K670" s="244"/>
      <c r="L670" s="44"/>
      <c r="M670" s="245" t="s">
        <v>1</v>
      </c>
      <c r="N670" s="246" t="s">
        <v>45</v>
      </c>
      <c r="O670" s="91"/>
      <c r="P670" s="247">
        <f>O670*H670</f>
        <v>0</v>
      </c>
      <c r="Q670" s="247">
        <v>0.00016000000000000001</v>
      </c>
      <c r="R670" s="247">
        <f>Q670*H670</f>
        <v>0.045861440000000003</v>
      </c>
      <c r="S670" s="247">
        <v>0</v>
      </c>
      <c r="T670" s="248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9" t="s">
        <v>280</v>
      </c>
      <c r="AT670" s="249" t="s">
        <v>236</v>
      </c>
      <c r="AU670" s="249" t="s">
        <v>87</v>
      </c>
      <c r="AY670" s="17" t="s">
        <v>235</v>
      </c>
      <c r="BE670" s="250">
        <f>IF(N670="základní",J670,0)</f>
        <v>0</v>
      </c>
      <c r="BF670" s="250">
        <f>IF(N670="snížená",J670,0)</f>
        <v>0</v>
      </c>
      <c r="BG670" s="250">
        <f>IF(N670="zákl. přenesená",J670,0)</f>
        <v>0</v>
      </c>
      <c r="BH670" s="250">
        <f>IF(N670="sníž. přenesená",J670,0)</f>
        <v>0</v>
      </c>
      <c r="BI670" s="250">
        <f>IF(N670="nulová",J670,0)</f>
        <v>0</v>
      </c>
      <c r="BJ670" s="17" t="s">
        <v>87</v>
      </c>
      <c r="BK670" s="250">
        <f>ROUND(I670*H670,2)</f>
        <v>0</v>
      </c>
      <c r="BL670" s="17" t="s">
        <v>280</v>
      </c>
      <c r="BM670" s="249" t="s">
        <v>967</v>
      </c>
    </row>
    <row r="671" s="2" customFormat="1">
      <c r="A671" s="38"/>
      <c r="B671" s="39"/>
      <c r="C671" s="40"/>
      <c r="D671" s="253" t="s">
        <v>248</v>
      </c>
      <c r="E671" s="40"/>
      <c r="F671" s="274" t="s">
        <v>904</v>
      </c>
      <c r="G671" s="40"/>
      <c r="H671" s="40"/>
      <c r="I671" s="155"/>
      <c r="J671" s="40"/>
      <c r="K671" s="40"/>
      <c r="L671" s="44"/>
      <c r="M671" s="275"/>
      <c r="N671" s="276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248</v>
      </c>
      <c r="AU671" s="17" t="s">
        <v>87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1946</v>
      </c>
      <c r="G672" s="252"/>
      <c r="H672" s="256">
        <v>10.281000000000001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1947</v>
      </c>
      <c r="G673" s="252"/>
      <c r="H673" s="256">
        <v>20.341999999999999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1948</v>
      </c>
      <c r="G674" s="252"/>
      <c r="H674" s="256">
        <v>20.341999999999999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1949</v>
      </c>
      <c r="G675" s="252"/>
      <c r="H675" s="256">
        <v>14.769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1950</v>
      </c>
      <c r="G676" s="252"/>
      <c r="H676" s="256">
        <v>14.769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1951</v>
      </c>
      <c r="G677" s="252"/>
      <c r="H677" s="256">
        <v>20.341999999999999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1952</v>
      </c>
      <c r="G678" s="252"/>
      <c r="H678" s="256">
        <v>20.341999999999999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1953</v>
      </c>
      <c r="G679" s="252"/>
      <c r="H679" s="256">
        <v>10.148999999999999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1954</v>
      </c>
      <c r="G680" s="252"/>
      <c r="H680" s="256">
        <v>12.708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1955</v>
      </c>
      <c r="G681" s="252"/>
      <c r="H681" s="256">
        <v>22.119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1956</v>
      </c>
      <c r="G682" s="252"/>
      <c r="H682" s="256">
        <v>8.5210000000000008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1957</v>
      </c>
      <c r="G683" s="252"/>
      <c r="H683" s="256">
        <v>6.3540000000000001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1958</v>
      </c>
      <c r="G684" s="252"/>
      <c r="H684" s="256">
        <v>6.976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1959</v>
      </c>
      <c r="G685" s="252"/>
      <c r="H685" s="256">
        <v>7.3280000000000003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1960</v>
      </c>
      <c r="G686" s="252"/>
      <c r="H686" s="256">
        <v>9.5359999999999996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1961</v>
      </c>
      <c r="G687" s="252"/>
      <c r="H687" s="256">
        <v>20.431999999999999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1962</v>
      </c>
      <c r="G688" s="252"/>
      <c r="H688" s="256">
        <v>13.449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1963</v>
      </c>
      <c r="G689" s="252"/>
      <c r="H689" s="256">
        <v>3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1964</v>
      </c>
      <c r="G690" s="252"/>
      <c r="H690" s="256">
        <v>2.7999999999999998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1965</v>
      </c>
      <c r="G691" s="252"/>
      <c r="H691" s="256">
        <v>3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1966</v>
      </c>
      <c r="G692" s="252"/>
      <c r="H692" s="256">
        <v>3.75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1967</v>
      </c>
      <c r="G693" s="252"/>
      <c r="H693" s="256">
        <v>9.75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1968</v>
      </c>
      <c r="G694" s="252"/>
      <c r="H694" s="256">
        <v>8.6999999999999993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1969</v>
      </c>
      <c r="G695" s="252"/>
      <c r="H695" s="256">
        <v>9.375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1970</v>
      </c>
      <c r="G696" s="252"/>
      <c r="H696" s="256">
        <v>4.5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1971</v>
      </c>
      <c r="G697" s="252"/>
      <c r="H697" s="256">
        <v>3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3" customFormat="1">
      <c r="A698" s="13"/>
      <c r="B698" s="263"/>
      <c r="C698" s="264"/>
      <c r="D698" s="253" t="s">
        <v>241</v>
      </c>
      <c r="E698" s="265" t="s">
        <v>1</v>
      </c>
      <c r="F698" s="266" t="s">
        <v>243</v>
      </c>
      <c r="G698" s="264"/>
      <c r="H698" s="267">
        <v>286.63399999999996</v>
      </c>
      <c r="I698" s="268"/>
      <c r="J698" s="264"/>
      <c r="K698" s="264"/>
      <c r="L698" s="269"/>
      <c r="M698" s="270"/>
      <c r="N698" s="271"/>
      <c r="O698" s="271"/>
      <c r="P698" s="271"/>
      <c r="Q698" s="271"/>
      <c r="R698" s="271"/>
      <c r="S698" s="271"/>
      <c r="T698" s="27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3" t="s">
        <v>241</v>
      </c>
      <c r="AU698" s="273" t="s">
        <v>87</v>
      </c>
      <c r="AV698" s="13" t="s">
        <v>240</v>
      </c>
      <c r="AW698" s="13" t="s">
        <v>36</v>
      </c>
      <c r="AX698" s="13" t="s">
        <v>87</v>
      </c>
      <c r="AY698" s="273" t="s">
        <v>235</v>
      </c>
    </row>
    <row r="699" s="2" customFormat="1" ht="16.5" customHeight="1">
      <c r="A699" s="38"/>
      <c r="B699" s="39"/>
      <c r="C699" s="237" t="s">
        <v>619</v>
      </c>
      <c r="D699" s="237" t="s">
        <v>236</v>
      </c>
      <c r="E699" s="238" t="s">
        <v>906</v>
      </c>
      <c r="F699" s="239" t="s">
        <v>907</v>
      </c>
      <c r="G699" s="240" t="s">
        <v>265</v>
      </c>
      <c r="H699" s="241">
        <v>286.63400000000001</v>
      </c>
      <c r="I699" s="242"/>
      <c r="J699" s="243">
        <f>ROUND(I699*H699,2)</f>
        <v>0</v>
      </c>
      <c r="K699" s="244"/>
      <c r="L699" s="44"/>
      <c r="M699" s="245" t="s">
        <v>1</v>
      </c>
      <c r="N699" s="246" t="s">
        <v>45</v>
      </c>
      <c r="O699" s="91"/>
      <c r="P699" s="247">
        <f>O699*H699</f>
        <v>0</v>
      </c>
      <c r="Q699" s="247">
        <v>0.0049699999999999996</v>
      </c>
      <c r="R699" s="247">
        <f>Q699*H699</f>
        <v>1.4245709799999999</v>
      </c>
      <c r="S699" s="247">
        <v>0</v>
      </c>
      <c r="T699" s="24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49" t="s">
        <v>280</v>
      </c>
      <c r="AT699" s="249" t="s">
        <v>236</v>
      </c>
      <c r="AU699" s="249" t="s">
        <v>87</v>
      </c>
      <c r="AY699" s="17" t="s">
        <v>235</v>
      </c>
      <c r="BE699" s="250">
        <f>IF(N699="základní",J699,0)</f>
        <v>0</v>
      </c>
      <c r="BF699" s="250">
        <f>IF(N699="snížená",J699,0)</f>
        <v>0</v>
      </c>
      <c r="BG699" s="250">
        <f>IF(N699="zákl. přenesená",J699,0)</f>
        <v>0</v>
      </c>
      <c r="BH699" s="250">
        <f>IF(N699="sníž. přenesená",J699,0)</f>
        <v>0</v>
      </c>
      <c r="BI699" s="250">
        <f>IF(N699="nulová",J699,0)</f>
        <v>0</v>
      </c>
      <c r="BJ699" s="17" t="s">
        <v>87</v>
      </c>
      <c r="BK699" s="250">
        <f>ROUND(I699*H699,2)</f>
        <v>0</v>
      </c>
      <c r="BL699" s="17" t="s">
        <v>280</v>
      </c>
      <c r="BM699" s="249" t="s">
        <v>970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1946</v>
      </c>
      <c r="G700" s="252"/>
      <c r="H700" s="256">
        <v>10.281000000000001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1947</v>
      </c>
      <c r="G701" s="252"/>
      <c r="H701" s="256">
        <v>20.341999999999999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1948</v>
      </c>
      <c r="G702" s="252"/>
      <c r="H702" s="256">
        <v>20.341999999999999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1949</v>
      </c>
      <c r="G703" s="252"/>
      <c r="H703" s="256">
        <v>14.769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1950</v>
      </c>
      <c r="G704" s="252"/>
      <c r="H704" s="256">
        <v>14.769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1951</v>
      </c>
      <c r="G705" s="252"/>
      <c r="H705" s="256">
        <v>20.341999999999999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1952</v>
      </c>
      <c r="G706" s="252"/>
      <c r="H706" s="256">
        <v>20.341999999999999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1953</v>
      </c>
      <c r="G707" s="252"/>
      <c r="H707" s="256">
        <v>10.148999999999999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1954</v>
      </c>
      <c r="G708" s="252"/>
      <c r="H708" s="256">
        <v>12.708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1955</v>
      </c>
      <c r="G709" s="252"/>
      <c r="H709" s="256">
        <v>22.119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1956</v>
      </c>
      <c r="G710" s="252"/>
      <c r="H710" s="256">
        <v>8.5210000000000008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1957</v>
      </c>
      <c r="G711" s="252"/>
      <c r="H711" s="256">
        <v>6.3540000000000001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1958</v>
      </c>
      <c r="G712" s="252"/>
      <c r="H712" s="256">
        <v>6.976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1959</v>
      </c>
      <c r="G713" s="252"/>
      <c r="H713" s="256">
        <v>7.3280000000000003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1960</v>
      </c>
      <c r="G714" s="252"/>
      <c r="H714" s="256">
        <v>9.5359999999999996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1961</v>
      </c>
      <c r="G715" s="252"/>
      <c r="H715" s="256">
        <v>20.431999999999999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1962</v>
      </c>
      <c r="G716" s="252"/>
      <c r="H716" s="256">
        <v>13.449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1963</v>
      </c>
      <c r="G717" s="252"/>
      <c r="H717" s="256">
        <v>3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1964</v>
      </c>
      <c r="G718" s="252"/>
      <c r="H718" s="256">
        <v>2.7999999999999998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1965</v>
      </c>
      <c r="G719" s="252"/>
      <c r="H719" s="256">
        <v>3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1966</v>
      </c>
      <c r="G720" s="252"/>
      <c r="H720" s="256">
        <v>3.75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1967</v>
      </c>
      <c r="G721" s="252"/>
      <c r="H721" s="256">
        <v>9.75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1968</v>
      </c>
      <c r="G722" s="252"/>
      <c r="H722" s="256">
        <v>8.6999999999999993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1969</v>
      </c>
      <c r="G723" s="252"/>
      <c r="H723" s="256">
        <v>9.375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1970</v>
      </c>
      <c r="G724" s="252"/>
      <c r="H724" s="256">
        <v>4.5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1971</v>
      </c>
      <c r="G725" s="252"/>
      <c r="H725" s="256">
        <v>3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3" customFormat="1">
      <c r="A726" s="13"/>
      <c r="B726" s="263"/>
      <c r="C726" s="264"/>
      <c r="D726" s="253" t="s">
        <v>241</v>
      </c>
      <c r="E726" s="265" t="s">
        <v>1</v>
      </c>
      <c r="F726" s="266" t="s">
        <v>243</v>
      </c>
      <c r="G726" s="264"/>
      <c r="H726" s="267">
        <v>286.63399999999996</v>
      </c>
      <c r="I726" s="268"/>
      <c r="J726" s="264"/>
      <c r="K726" s="264"/>
      <c r="L726" s="269"/>
      <c r="M726" s="270"/>
      <c r="N726" s="271"/>
      <c r="O726" s="271"/>
      <c r="P726" s="271"/>
      <c r="Q726" s="271"/>
      <c r="R726" s="271"/>
      <c r="S726" s="271"/>
      <c r="T726" s="27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73" t="s">
        <v>241</v>
      </c>
      <c r="AU726" s="273" t="s">
        <v>87</v>
      </c>
      <c r="AV726" s="13" t="s">
        <v>240</v>
      </c>
      <c r="AW726" s="13" t="s">
        <v>36</v>
      </c>
      <c r="AX726" s="13" t="s">
        <v>87</v>
      </c>
      <c r="AY726" s="273" t="s">
        <v>235</v>
      </c>
    </row>
    <row r="727" s="2" customFormat="1" ht="16.5" customHeight="1">
      <c r="A727" s="38"/>
      <c r="B727" s="39"/>
      <c r="C727" s="237" t="s">
        <v>972</v>
      </c>
      <c r="D727" s="237" t="s">
        <v>236</v>
      </c>
      <c r="E727" s="238" t="s">
        <v>914</v>
      </c>
      <c r="F727" s="239" t="s">
        <v>915</v>
      </c>
      <c r="G727" s="240" t="s">
        <v>313</v>
      </c>
      <c r="H727" s="241">
        <v>98.900000000000006</v>
      </c>
      <c r="I727" s="242"/>
      <c r="J727" s="243">
        <f>ROUND(I727*H727,2)</f>
        <v>0</v>
      </c>
      <c r="K727" s="244"/>
      <c r="L727" s="44"/>
      <c r="M727" s="245" t="s">
        <v>1</v>
      </c>
      <c r="N727" s="246" t="s">
        <v>45</v>
      </c>
      <c r="O727" s="91"/>
      <c r="P727" s="247">
        <f>O727*H727</f>
        <v>0</v>
      </c>
      <c r="Q727" s="247">
        <v>0.00012999999999999999</v>
      </c>
      <c r="R727" s="247">
        <f>Q727*H727</f>
        <v>0.012857</v>
      </c>
      <c r="S727" s="247">
        <v>0</v>
      </c>
      <c r="T727" s="248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49" t="s">
        <v>280</v>
      </c>
      <c r="AT727" s="249" t="s">
        <v>236</v>
      </c>
      <c r="AU727" s="249" t="s">
        <v>87</v>
      </c>
      <c r="AY727" s="17" t="s">
        <v>235</v>
      </c>
      <c r="BE727" s="250">
        <f>IF(N727="základní",J727,0)</f>
        <v>0</v>
      </c>
      <c r="BF727" s="250">
        <f>IF(N727="snížená",J727,0)</f>
        <v>0</v>
      </c>
      <c r="BG727" s="250">
        <f>IF(N727="zákl. přenesená",J727,0)</f>
        <v>0</v>
      </c>
      <c r="BH727" s="250">
        <f>IF(N727="sníž. přenesená",J727,0)</f>
        <v>0</v>
      </c>
      <c r="BI727" s="250">
        <f>IF(N727="nulová",J727,0)</f>
        <v>0</v>
      </c>
      <c r="BJ727" s="17" t="s">
        <v>87</v>
      </c>
      <c r="BK727" s="250">
        <f>ROUND(I727*H727,2)</f>
        <v>0</v>
      </c>
      <c r="BL727" s="17" t="s">
        <v>280</v>
      </c>
      <c r="BM727" s="249" t="s">
        <v>975</v>
      </c>
    </row>
    <row r="728" s="2" customFormat="1">
      <c r="A728" s="38"/>
      <c r="B728" s="39"/>
      <c r="C728" s="40"/>
      <c r="D728" s="253" t="s">
        <v>248</v>
      </c>
      <c r="E728" s="40"/>
      <c r="F728" s="274" t="s">
        <v>917</v>
      </c>
      <c r="G728" s="40"/>
      <c r="H728" s="40"/>
      <c r="I728" s="155"/>
      <c r="J728" s="40"/>
      <c r="K728" s="40"/>
      <c r="L728" s="44"/>
      <c r="M728" s="275"/>
      <c r="N728" s="276"/>
      <c r="O728" s="91"/>
      <c r="P728" s="91"/>
      <c r="Q728" s="91"/>
      <c r="R728" s="91"/>
      <c r="S728" s="91"/>
      <c r="T728" s="92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248</v>
      </c>
      <c r="AU728" s="17" t="s">
        <v>87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1972</v>
      </c>
      <c r="G729" s="252"/>
      <c r="H729" s="256">
        <v>41.850000000000001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1973</v>
      </c>
      <c r="G730" s="252"/>
      <c r="H730" s="256">
        <v>57.049999999999997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3" customFormat="1">
      <c r="A731" s="13"/>
      <c r="B731" s="263"/>
      <c r="C731" s="264"/>
      <c r="D731" s="253" t="s">
        <v>241</v>
      </c>
      <c r="E731" s="265" t="s">
        <v>1</v>
      </c>
      <c r="F731" s="266" t="s">
        <v>243</v>
      </c>
      <c r="G731" s="264"/>
      <c r="H731" s="267">
        <v>98.900000000000006</v>
      </c>
      <c r="I731" s="268"/>
      <c r="J731" s="264"/>
      <c r="K731" s="264"/>
      <c r="L731" s="269"/>
      <c r="M731" s="270"/>
      <c r="N731" s="271"/>
      <c r="O731" s="271"/>
      <c r="P731" s="271"/>
      <c r="Q731" s="271"/>
      <c r="R731" s="271"/>
      <c r="S731" s="271"/>
      <c r="T731" s="27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3" t="s">
        <v>241</v>
      </c>
      <c r="AU731" s="273" t="s">
        <v>87</v>
      </c>
      <c r="AV731" s="13" t="s">
        <v>240</v>
      </c>
      <c r="AW731" s="13" t="s">
        <v>36</v>
      </c>
      <c r="AX731" s="13" t="s">
        <v>87</v>
      </c>
      <c r="AY731" s="273" t="s">
        <v>235</v>
      </c>
    </row>
    <row r="732" s="2" customFormat="1" ht="16.5" customHeight="1">
      <c r="A732" s="38"/>
      <c r="B732" s="39"/>
      <c r="C732" s="237" t="s">
        <v>629</v>
      </c>
      <c r="D732" s="237" t="s">
        <v>236</v>
      </c>
      <c r="E732" s="238" t="s">
        <v>909</v>
      </c>
      <c r="F732" s="239" t="s">
        <v>1548</v>
      </c>
      <c r="G732" s="240" t="s">
        <v>265</v>
      </c>
      <c r="H732" s="241">
        <v>300.96600000000001</v>
      </c>
      <c r="I732" s="242"/>
      <c r="J732" s="243">
        <f>ROUND(I732*H732,2)</f>
        <v>0</v>
      </c>
      <c r="K732" s="244"/>
      <c r="L732" s="44"/>
      <c r="M732" s="245" t="s">
        <v>1</v>
      </c>
      <c r="N732" s="246" t="s">
        <v>45</v>
      </c>
      <c r="O732" s="91"/>
      <c r="P732" s="247">
        <f>O732*H732</f>
        <v>0</v>
      </c>
      <c r="Q732" s="247">
        <v>0.013599999999999999</v>
      </c>
      <c r="R732" s="247">
        <f>Q732*H732</f>
        <v>4.0931375999999995</v>
      </c>
      <c r="S732" s="247">
        <v>0</v>
      </c>
      <c r="T732" s="248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9" t="s">
        <v>280</v>
      </c>
      <c r="AT732" s="249" t="s">
        <v>236</v>
      </c>
      <c r="AU732" s="249" t="s">
        <v>87</v>
      </c>
      <c r="AY732" s="17" t="s">
        <v>235</v>
      </c>
      <c r="BE732" s="250">
        <f>IF(N732="základní",J732,0)</f>
        <v>0</v>
      </c>
      <c r="BF732" s="250">
        <f>IF(N732="snížená",J732,0)</f>
        <v>0</v>
      </c>
      <c r="BG732" s="250">
        <f>IF(N732="zákl. přenesená",J732,0)</f>
        <v>0</v>
      </c>
      <c r="BH732" s="250">
        <f>IF(N732="sníž. přenesená",J732,0)</f>
        <v>0</v>
      </c>
      <c r="BI732" s="250">
        <f>IF(N732="nulová",J732,0)</f>
        <v>0</v>
      </c>
      <c r="BJ732" s="17" t="s">
        <v>87</v>
      </c>
      <c r="BK732" s="250">
        <f>ROUND(I732*H732,2)</f>
        <v>0</v>
      </c>
      <c r="BL732" s="17" t="s">
        <v>280</v>
      </c>
      <c r="BM732" s="249" t="s">
        <v>982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1946</v>
      </c>
      <c r="G733" s="252"/>
      <c r="H733" s="256">
        <v>10.281000000000001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1947</v>
      </c>
      <c r="G734" s="252"/>
      <c r="H734" s="256">
        <v>20.341999999999999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1948</v>
      </c>
      <c r="G735" s="252"/>
      <c r="H735" s="256">
        <v>20.341999999999999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1949</v>
      </c>
      <c r="G736" s="252"/>
      <c r="H736" s="256">
        <v>14.769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1950</v>
      </c>
      <c r="G737" s="252"/>
      <c r="H737" s="256">
        <v>14.769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1951</v>
      </c>
      <c r="G738" s="252"/>
      <c r="H738" s="256">
        <v>20.341999999999999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1952</v>
      </c>
      <c r="G739" s="252"/>
      <c r="H739" s="256">
        <v>20.341999999999999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1953</v>
      </c>
      <c r="G740" s="252"/>
      <c r="H740" s="256">
        <v>10.148999999999999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1954</v>
      </c>
      <c r="G741" s="252"/>
      <c r="H741" s="256">
        <v>12.708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1955</v>
      </c>
      <c r="G742" s="252"/>
      <c r="H742" s="256">
        <v>22.119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1956</v>
      </c>
      <c r="G743" s="252"/>
      <c r="H743" s="256">
        <v>8.5210000000000008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1957</v>
      </c>
      <c r="G744" s="252"/>
      <c r="H744" s="256">
        <v>6.3540000000000001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1958</v>
      </c>
      <c r="G745" s="252"/>
      <c r="H745" s="256">
        <v>6.976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1959</v>
      </c>
      <c r="G746" s="252"/>
      <c r="H746" s="256">
        <v>7.3280000000000003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1960</v>
      </c>
      <c r="G747" s="252"/>
      <c r="H747" s="256">
        <v>9.5359999999999996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1961</v>
      </c>
      <c r="G748" s="252"/>
      <c r="H748" s="256">
        <v>20.431999999999999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1962</v>
      </c>
      <c r="G749" s="252"/>
      <c r="H749" s="256">
        <v>13.449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1963</v>
      </c>
      <c r="G750" s="252"/>
      <c r="H750" s="256">
        <v>3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1964</v>
      </c>
      <c r="G751" s="252"/>
      <c r="H751" s="256">
        <v>2.7999999999999998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1965</v>
      </c>
      <c r="G752" s="252"/>
      <c r="H752" s="256">
        <v>3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1966</v>
      </c>
      <c r="G753" s="252"/>
      <c r="H753" s="256">
        <v>3.75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1967</v>
      </c>
      <c r="G754" s="252"/>
      <c r="H754" s="256">
        <v>9.75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1968</v>
      </c>
      <c r="G755" s="252"/>
      <c r="H755" s="256">
        <v>8.6999999999999993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1969</v>
      </c>
      <c r="G756" s="252"/>
      <c r="H756" s="256">
        <v>9.375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1970</v>
      </c>
      <c r="G757" s="252"/>
      <c r="H757" s="256">
        <v>4.5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1971</v>
      </c>
      <c r="G758" s="252"/>
      <c r="H758" s="256">
        <v>3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2" customFormat="1">
      <c r="A759" s="12"/>
      <c r="B759" s="251"/>
      <c r="C759" s="252"/>
      <c r="D759" s="253" t="s">
        <v>241</v>
      </c>
      <c r="E759" s="254" t="s">
        <v>1</v>
      </c>
      <c r="F759" s="255" t="s">
        <v>1974</v>
      </c>
      <c r="G759" s="252"/>
      <c r="H759" s="256">
        <v>14.332000000000001</v>
      </c>
      <c r="I759" s="257"/>
      <c r="J759" s="252"/>
      <c r="K759" s="252"/>
      <c r="L759" s="258"/>
      <c r="M759" s="259"/>
      <c r="N759" s="260"/>
      <c r="O759" s="260"/>
      <c r="P759" s="260"/>
      <c r="Q759" s="260"/>
      <c r="R759" s="260"/>
      <c r="S759" s="260"/>
      <c r="T759" s="261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T759" s="262" t="s">
        <v>241</v>
      </c>
      <c r="AU759" s="262" t="s">
        <v>87</v>
      </c>
      <c r="AV759" s="12" t="s">
        <v>89</v>
      </c>
      <c r="AW759" s="12" t="s">
        <v>36</v>
      </c>
      <c r="AX759" s="12" t="s">
        <v>80</v>
      </c>
      <c r="AY759" s="262" t="s">
        <v>235</v>
      </c>
    </row>
    <row r="760" s="13" customFormat="1">
      <c r="A760" s="13"/>
      <c r="B760" s="263"/>
      <c r="C760" s="264"/>
      <c r="D760" s="253" t="s">
        <v>241</v>
      </c>
      <c r="E760" s="265" t="s">
        <v>1</v>
      </c>
      <c r="F760" s="266" t="s">
        <v>243</v>
      </c>
      <c r="G760" s="264"/>
      <c r="H760" s="267">
        <v>300.96599999999995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73" t="s">
        <v>241</v>
      </c>
      <c r="AU760" s="273" t="s">
        <v>87</v>
      </c>
      <c r="AV760" s="13" t="s">
        <v>240</v>
      </c>
      <c r="AW760" s="13" t="s">
        <v>36</v>
      </c>
      <c r="AX760" s="13" t="s">
        <v>87</v>
      </c>
      <c r="AY760" s="273" t="s">
        <v>235</v>
      </c>
    </row>
    <row r="761" s="2" customFormat="1" ht="16.5" customHeight="1">
      <c r="A761" s="38"/>
      <c r="B761" s="39"/>
      <c r="C761" s="237" t="s">
        <v>985</v>
      </c>
      <c r="D761" s="237" t="s">
        <v>236</v>
      </c>
      <c r="E761" s="238" t="s">
        <v>920</v>
      </c>
      <c r="F761" s="239" t="s">
        <v>921</v>
      </c>
      <c r="G761" s="240" t="s">
        <v>246</v>
      </c>
      <c r="H761" s="241">
        <v>5.5759999999999996</v>
      </c>
      <c r="I761" s="242"/>
      <c r="J761" s="243">
        <f>ROUND(I761*H761,2)</f>
        <v>0</v>
      </c>
      <c r="K761" s="244"/>
      <c r="L761" s="44"/>
      <c r="M761" s="245" t="s">
        <v>1</v>
      </c>
      <c r="N761" s="246" t="s">
        <v>45</v>
      </c>
      <c r="O761" s="91"/>
      <c r="P761" s="247">
        <f>O761*H761</f>
        <v>0</v>
      </c>
      <c r="Q761" s="247">
        <v>0</v>
      </c>
      <c r="R761" s="247">
        <f>Q761*H761</f>
        <v>0</v>
      </c>
      <c r="S761" s="247">
        <v>0</v>
      </c>
      <c r="T761" s="248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49" t="s">
        <v>280</v>
      </c>
      <c r="AT761" s="249" t="s">
        <v>236</v>
      </c>
      <c r="AU761" s="249" t="s">
        <v>87</v>
      </c>
      <c r="AY761" s="17" t="s">
        <v>235</v>
      </c>
      <c r="BE761" s="250">
        <f>IF(N761="základní",J761,0)</f>
        <v>0</v>
      </c>
      <c r="BF761" s="250">
        <f>IF(N761="snížená",J761,0)</f>
        <v>0</v>
      </c>
      <c r="BG761" s="250">
        <f>IF(N761="zákl. přenesená",J761,0)</f>
        <v>0</v>
      </c>
      <c r="BH761" s="250">
        <f>IF(N761="sníž. přenesená",J761,0)</f>
        <v>0</v>
      </c>
      <c r="BI761" s="250">
        <f>IF(N761="nulová",J761,0)</f>
        <v>0</v>
      </c>
      <c r="BJ761" s="17" t="s">
        <v>87</v>
      </c>
      <c r="BK761" s="250">
        <f>ROUND(I761*H761,2)</f>
        <v>0</v>
      </c>
      <c r="BL761" s="17" t="s">
        <v>280</v>
      </c>
      <c r="BM761" s="249" t="s">
        <v>988</v>
      </c>
    </row>
    <row r="762" s="11" customFormat="1" ht="25.92" customHeight="1">
      <c r="A762" s="11"/>
      <c r="B762" s="223"/>
      <c r="C762" s="224"/>
      <c r="D762" s="225" t="s">
        <v>79</v>
      </c>
      <c r="E762" s="226" t="s">
        <v>923</v>
      </c>
      <c r="F762" s="226" t="s">
        <v>924</v>
      </c>
      <c r="G762" s="224"/>
      <c r="H762" s="224"/>
      <c r="I762" s="227"/>
      <c r="J762" s="228">
        <f>BK762</f>
        <v>0</v>
      </c>
      <c r="K762" s="224"/>
      <c r="L762" s="229"/>
      <c r="M762" s="230"/>
      <c r="N762" s="231"/>
      <c r="O762" s="231"/>
      <c r="P762" s="232">
        <f>SUM(P763:P766)</f>
        <v>0</v>
      </c>
      <c r="Q762" s="231"/>
      <c r="R762" s="232">
        <f>SUM(R763:R766)</f>
        <v>0</v>
      </c>
      <c r="S762" s="231"/>
      <c r="T762" s="233">
        <f>SUM(T763:T766)</f>
        <v>0</v>
      </c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R762" s="234" t="s">
        <v>89</v>
      </c>
      <c r="AT762" s="235" t="s">
        <v>79</v>
      </c>
      <c r="AU762" s="235" t="s">
        <v>80</v>
      </c>
      <c r="AY762" s="234" t="s">
        <v>235</v>
      </c>
      <c r="BK762" s="236">
        <f>SUM(BK763:BK766)</f>
        <v>0</v>
      </c>
    </row>
    <row r="763" s="2" customFormat="1" ht="16.5" customHeight="1">
      <c r="A763" s="38"/>
      <c r="B763" s="39"/>
      <c r="C763" s="237" t="s">
        <v>632</v>
      </c>
      <c r="D763" s="237" t="s">
        <v>236</v>
      </c>
      <c r="E763" s="238" t="s">
        <v>926</v>
      </c>
      <c r="F763" s="239" t="s">
        <v>927</v>
      </c>
      <c r="G763" s="240" t="s">
        <v>671</v>
      </c>
      <c r="H763" s="241">
        <v>46</v>
      </c>
      <c r="I763" s="242"/>
      <c r="J763" s="243">
        <f>ROUND(I763*H763,2)</f>
        <v>0</v>
      </c>
      <c r="K763" s="244"/>
      <c r="L763" s="44"/>
      <c r="M763" s="245" t="s">
        <v>1</v>
      </c>
      <c r="N763" s="246" t="s">
        <v>45</v>
      </c>
      <c r="O763" s="91"/>
      <c r="P763" s="247">
        <f>O763*H763</f>
        <v>0</v>
      </c>
      <c r="Q763" s="247">
        <v>0</v>
      </c>
      <c r="R763" s="247">
        <f>Q763*H763</f>
        <v>0</v>
      </c>
      <c r="S763" s="247">
        <v>0</v>
      </c>
      <c r="T763" s="248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9" t="s">
        <v>280</v>
      </c>
      <c r="AT763" s="249" t="s">
        <v>236</v>
      </c>
      <c r="AU763" s="249" t="s">
        <v>87</v>
      </c>
      <c r="AY763" s="17" t="s">
        <v>235</v>
      </c>
      <c r="BE763" s="250">
        <f>IF(N763="základní",J763,0)</f>
        <v>0</v>
      </c>
      <c r="BF763" s="250">
        <f>IF(N763="snížená",J763,0)</f>
        <v>0</v>
      </c>
      <c r="BG763" s="250">
        <f>IF(N763="zákl. přenesená",J763,0)</f>
        <v>0</v>
      </c>
      <c r="BH763" s="250">
        <f>IF(N763="sníž. přenesená",J763,0)</f>
        <v>0</v>
      </c>
      <c r="BI763" s="250">
        <f>IF(N763="nulová",J763,0)</f>
        <v>0</v>
      </c>
      <c r="BJ763" s="17" t="s">
        <v>87</v>
      </c>
      <c r="BK763" s="250">
        <f>ROUND(I763*H763,2)</f>
        <v>0</v>
      </c>
      <c r="BL763" s="17" t="s">
        <v>280</v>
      </c>
      <c r="BM763" s="249" t="s">
        <v>991</v>
      </c>
    </row>
    <row r="764" s="2" customFormat="1">
      <c r="A764" s="38"/>
      <c r="B764" s="39"/>
      <c r="C764" s="40"/>
      <c r="D764" s="253" t="s">
        <v>248</v>
      </c>
      <c r="E764" s="40"/>
      <c r="F764" s="274" t="s">
        <v>929</v>
      </c>
      <c r="G764" s="40"/>
      <c r="H764" s="40"/>
      <c r="I764" s="155"/>
      <c r="J764" s="40"/>
      <c r="K764" s="40"/>
      <c r="L764" s="44"/>
      <c r="M764" s="275"/>
      <c r="N764" s="276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248</v>
      </c>
      <c r="AU764" s="17" t="s">
        <v>87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1975</v>
      </c>
      <c r="G765" s="252"/>
      <c r="H765" s="256">
        <v>46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3" customFormat="1">
      <c r="A766" s="13"/>
      <c r="B766" s="263"/>
      <c r="C766" s="264"/>
      <c r="D766" s="253" t="s">
        <v>241</v>
      </c>
      <c r="E766" s="265" t="s">
        <v>1</v>
      </c>
      <c r="F766" s="266" t="s">
        <v>243</v>
      </c>
      <c r="G766" s="264"/>
      <c r="H766" s="267">
        <v>46</v>
      </c>
      <c r="I766" s="268"/>
      <c r="J766" s="264"/>
      <c r="K766" s="264"/>
      <c r="L766" s="269"/>
      <c r="M766" s="270"/>
      <c r="N766" s="271"/>
      <c r="O766" s="271"/>
      <c r="P766" s="271"/>
      <c r="Q766" s="271"/>
      <c r="R766" s="271"/>
      <c r="S766" s="271"/>
      <c r="T766" s="27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73" t="s">
        <v>241</v>
      </c>
      <c r="AU766" s="273" t="s">
        <v>87</v>
      </c>
      <c r="AV766" s="13" t="s">
        <v>240</v>
      </c>
      <c r="AW766" s="13" t="s">
        <v>36</v>
      </c>
      <c r="AX766" s="13" t="s">
        <v>87</v>
      </c>
      <c r="AY766" s="273" t="s">
        <v>235</v>
      </c>
    </row>
    <row r="767" s="11" customFormat="1" ht="25.92" customHeight="1">
      <c r="A767" s="11"/>
      <c r="B767" s="223"/>
      <c r="C767" s="224"/>
      <c r="D767" s="225" t="s">
        <v>79</v>
      </c>
      <c r="E767" s="226" t="s">
        <v>932</v>
      </c>
      <c r="F767" s="226" t="s">
        <v>933</v>
      </c>
      <c r="G767" s="224"/>
      <c r="H767" s="224"/>
      <c r="I767" s="227"/>
      <c r="J767" s="228">
        <f>BK767</f>
        <v>0</v>
      </c>
      <c r="K767" s="224"/>
      <c r="L767" s="229"/>
      <c r="M767" s="230"/>
      <c r="N767" s="231"/>
      <c r="O767" s="231"/>
      <c r="P767" s="232">
        <f>SUM(P768:P824)</f>
        <v>0</v>
      </c>
      <c r="Q767" s="231"/>
      <c r="R767" s="232">
        <f>SUM(R768:R824)</f>
        <v>2.5407501400000001</v>
      </c>
      <c r="S767" s="231"/>
      <c r="T767" s="233">
        <f>SUM(T768:T824)</f>
        <v>0</v>
      </c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R767" s="234" t="s">
        <v>89</v>
      </c>
      <c r="AT767" s="235" t="s">
        <v>79</v>
      </c>
      <c r="AU767" s="235" t="s">
        <v>80</v>
      </c>
      <c r="AY767" s="234" t="s">
        <v>235</v>
      </c>
      <c r="BK767" s="236">
        <f>SUM(BK768:BK824)</f>
        <v>0</v>
      </c>
    </row>
    <row r="768" s="2" customFormat="1" ht="16.5" customHeight="1">
      <c r="A768" s="38"/>
      <c r="B768" s="39"/>
      <c r="C768" s="237" t="s">
        <v>995</v>
      </c>
      <c r="D768" s="237" t="s">
        <v>236</v>
      </c>
      <c r="E768" s="238" t="s">
        <v>934</v>
      </c>
      <c r="F768" s="239" t="s">
        <v>935</v>
      </c>
      <c r="G768" s="240" t="s">
        <v>265</v>
      </c>
      <c r="H768" s="241">
        <v>2418.1509999999998</v>
      </c>
      <c r="I768" s="242"/>
      <c r="J768" s="243">
        <f>ROUND(I768*H768,2)</f>
        <v>0</v>
      </c>
      <c r="K768" s="244"/>
      <c r="L768" s="44"/>
      <c r="M768" s="245" t="s">
        <v>1</v>
      </c>
      <c r="N768" s="246" t="s">
        <v>45</v>
      </c>
      <c r="O768" s="91"/>
      <c r="P768" s="247">
        <f>O768*H768</f>
        <v>0</v>
      </c>
      <c r="Q768" s="247">
        <v>0.00064000000000000005</v>
      </c>
      <c r="R768" s="247">
        <f>Q768*H768</f>
        <v>1.54761664</v>
      </c>
      <c r="S768" s="247">
        <v>0</v>
      </c>
      <c r="T768" s="248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49" t="s">
        <v>280</v>
      </c>
      <c r="AT768" s="249" t="s">
        <v>236</v>
      </c>
      <c r="AU768" s="249" t="s">
        <v>87</v>
      </c>
      <c r="AY768" s="17" t="s">
        <v>235</v>
      </c>
      <c r="BE768" s="250">
        <f>IF(N768="základní",J768,0)</f>
        <v>0</v>
      </c>
      <c r="BF768" s="250">
        <f>IF(N768="snížená",J768,0)</f>
        <v>0</v>
      </c>
      <c r="BG768" s="250">
        <f>IF(N768="zákl. přenesená",J768,0)</f>
        <v>0</v>
      </c>
      <c r="BH768" s="250">
        <f>IF(N768="sníž. přenesená",J768,0)</f>
        <v>0</v>
      </c>
      <c r="BI768" s="250">
        <f>IF(N768="nulová",J768,0)</f>
        <v>0</v>
      </c>
      <c r="BJ768" s="17" t="s">
        <v>87</v>
      </c>
      <c r="BK768" s="250">
        <f>ROUND(I768*H768,2)</f>
        <v>0</v>
      </c>
      <c r="BL768" s="17" t="s">
        <v>280</v>
      </c>
      <c r="BM768" s="249" t="s">
        <v>998</v>
      </c>
    </row>
    <row r="769" s="2" customFormat="1">
      <c r="A769" s="38"/>
      <c r="B769" s="39"/>
      <c r="C769" s="40"/>
      <c r="D769" s="253" t="s">
        <v>248</v>
      </c>
      <c r="E769" s="40"/>
      <c r="F769" s="274" t="s">
        <v>937</v>
      </c>
      <c r="G769" s="40"/>
      <c r="H769" s="40"/>
      <c r="I769" s="155"/>
      <c r="J769" s="40"/>
      <c r="K769" s="40"/>
      <c r="L769" s="44"/>
      <c r="M769" s="275"/>
      <c r="N769" s="276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248</v>
      </c>
      <c r="AU769" s="17" t="s">
        <v>87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1976</v>
      </c>
      <c r="G770" s="252"/>
      <c r="H770" s="256">
        <v>72.658000000000001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1977</v>
      </c>
      <c r="G771" s="252"/>
      <c r="H771" s="256">
        <v>6.8700000000000001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1978</v>
      </c>
      <c r="G772" s="252"/>
      <c r="H772" s="256">
        <v>71.266000000000005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1979</v>
      </c>
      <c r="G773" s="252"/>
      <c r="H773" s="256">
        <v>12.369999999999999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1980</v>
      </c>
      <c r="G774" s="252"/>
      <c r="H774" s="256">
        <v>72.445999999999998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1981</v>
      </c>
      <c r="G775" s="252"/>
      <c r="H775" s="256">
        <v>70.909999999999997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1982</v>
      </c>
      <c r="G776" s="252"/>
      <c r="H776" s="256">
        <v>12.34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1983</v>
      </c>
      <c r="G777" s="252"/>
      <c r="H777" s="256">
        <v>73.738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1984</v>
      </c>
      <c r="G778" s="252"/>
      <c r="H778" s="256">
        <v>70.695999999999998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1985</v>
      </c>
      <c r="G779" s="252"/>
      <c r="H779" s="256">
        <v>9.9359999999999999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1986</v>
      </c>
      <c r="G780" s="252"/>
      <c r="H780" s="256">
        <v>114.05200000000001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1987</v>
      </c>
      <c r="G781" s="252"/>
      <c r="H781" s="256">
        <v>98.584000000000003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1988</v>
      </c>
      <c r="G782" s="252"/>
      <c r="H782" s="256">
        <v>45.899999999999999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1989</v>
      </c>
      <c r="G783" s="252"/>
      <c r="H783" s="256">
        <v>73.159999999999997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1990</v>
      </c>
      <c r="G784" s="252"/>
      <c r="H784" s="256">
        <v>71.164000000000001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1991</v>
      </c>
      <c r="G785" s="252"/>
      <c r="H785" s="256">
        <v>9.9659999999999993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1992</v>
      </c>
      <c r="G786" s="252"/>
      <c r="H786" s="256">
        <v>73.025999999999996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2" customFormat="1">
      <c r="A787" s="12"/>
      <c r="B787" s="251"/>
      <c r="C787" s="252"/>
      <c r="D787" s="253" t="s">
        <v>241</v>
      </c>
      <c r="E787" s="254" t="s">
        <v>1</v>
      </c>
      <c r="F787" s="255" t="s">
        <v>1993</v>
      </c>
      <c r="G787" s="252"/>
      <c r="H787" s="256">
        <v>12.390000000000001</v>
      </c>
      <c r="I787" s="257"/>
      <c r="J787" s="252"/>
      <c r="K787" s="252"/>
      <c r="L787" s="258"/>
      <c r="M787" s="259"/>
      <c r="N787" s="260"/>
      <c r="O787" s="260"/>
      <c r="P787" s="260"/>
      <c r="Q787" s="260"/>
      <c r="R787" s="260"/>
      <c r="S787" s="260"/>
      <c r="T787" s="26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62" t="s">
        <v>241</v>
      </c>
      <c r="AU787" s="262" t="s">
        <v>87</v>
      </c>
      <c r="AV787" s="12" t="s">
        <v>89</v>
      </c>
      <c r="AW787" s="12" t="s">
        <v>36</v>
      </c>
      <c r="AX787" s="12" t="s">
        <v>80</v>
      </c>
      <c r="AY787" s="262" t="s">
        <v>235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1994</v>
      </c>
      <c r="G788" s="252"/>
      <c r="H788" s="256">
        <v>73.474000000000004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1995</v>
      </c>
      <c r="G789" s="252"/>
      <c r="H789" s="256">
        <v>70.269000000000005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1996</v>
      </c>
      <c r="G790" s="252"/>
      <c r="H790" s="256">
        <v>12.359999999999999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1997</v>
      </c>
      <c r="G791" s="252"/>
      <c r="H791" s="256">
        <v>70.950999999999993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2" customFormat="1">
      <c r="A792" s="12"/>
      <c r="B792" s="251"/>
      <c r="C792" s="252"/>
      <c r="D792" s="253" t="s">
        <v>241</v>
      </c>
      <c r="E792" s="254" t="s">
        <v>1</v>
      </c>
      <c r="F792" s="255" t="s">
        <v>1998</v>
      </c>
      <c r="G792" s="252"/>
      <c r="H792" s="256">
        <v>71.695999999999998</v>
      </c>
      <c r="I792" s="257"/>
      <c r="J792" s="252"/>
      <c r="K792" s="252"/>
      <c r="L792" s="258"/>
      <c r="M792" s="259"/>
      <c r="N792" s="260"/>
      <c r="O792" s="260"/>
      <c r="P792" s="260"/>
      <c r="Q792" s="260"/>
      <c r="R792" s="260"/>
      <c r="S792" s="260"/>
      <c r="T792" s="261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T792" s="262" t="s">
        <v>241</v>
      </c>
      <c r="AU792" s="262" t="s">
        <v>87</v>
      </c>
      <c r="AV792" s="12" t="s">
        <v>89</v>
      </c>
      <c r="AW792" s="12" t="s">
        <v>36</v>
      </c>
      <c r="AX792" s="12" t="s">
        <v>80</v>
      </c>
      <c r="AY792" s="262" t="s">
        <v>235</v>
      </c>
    </row>
    <row r="793" s="12" customFormat="1">
      <c r="A793" s="12"/>
      <c r="B793" s="251"/>
      <c r="C793" s="252"/>
      <c r="D793" s="253" t="s">
        <v>241</v>
      </c>
      <c r="E793" s="254" t="s">
        <v>1</v>
      </c>
      <c r="F793" s="255" t="s">
        <v>1999</v>
      </c>
      <c r="G793" s="252"/>
      <c r="H793" s="256">
        <v>6.7359999999999998</v>
      </c>
      <c r="I793" s="257"/>
      <c r="J793" s="252"/>
      <c r="K793" s="252"/>
      <c r="L793" s="258"/>
      <c r="M793" s="259"/>
      <c r="N793" s="260"/>
      <c r="O793" s="260"/>
      <c r="P793" s="260"/>
      <c r="Q793" s="260"/>
      <c r="R793" s="260"/>
      <c r="S793" s="260"/>
      <c r="T793" s="26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62" t="s">
        <v>241</v>
      </c>
      <c r="AU793" s="262" t="s">
        <v>87</v>
      </c>
      <c r="AV793" s="12" t="s">
        <v>89</v>
      </c>
      <c r="AW793" s="12" t="s">
        <v>36</v>
      </c>
      <c r="AX793" s="12" t="s">
        <v>80</v>
      </c>
      <c r="AY793" s="262" t="s">
        <v>235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2000</v>
      </c>
      <c r="G794" s="252"/>
      <c r="H794" s="256">
        <v>524.96400000000006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2001</v>
      </c>
      <c r="G795" s="252"/>
      <c r="H795" s="256">
        <v>97.293999999999997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2002</v>
      </c>
      <c r="G796" s="252"/>
      <c r="H796" s="256">
        <v>14.478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2003</v>
      </c>
      <c r="G797" s="252"/>
      <c r="H797" s="256">
        <v>12.994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2004</v>
      </c>
      <c r="G798" s="252"/>
      <c r="H798" s="256">
        <v>65.548000000000002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2005</v>
      </c>
      <c r="G799" s="252"/>
      <c r="H799" s="256">
        <v>56.960000000000001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2006</v>
      </c>
      <c r="G800" s="252"/>
      <c r="H800" s="256">
        <v>124.84399999999999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2007</v>
      </c>
      <c r="G801" s="252"/>
      <c r="H801" s="256">
        <v>62.405999999999999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2008</v>
      </c>
      <c r="G802" s="252"/>
      <c r="H802" s="256">
        <v>5.2599999999999998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2009</v>
      </c>
      <c r="G803" s="252"/>
      <c r="H803" s="256">
        <v>10.868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2010</v>
      </c>
      <c r="G804" s="252"/>
      <c r="H804" s="256">
        <v>23.995000000000001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2011</v>
      </c>
      <c r="G805" s="252"/>
      <c r="H805" s="256">
        <v>17.138000000000002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2012</v>
      </c>
      <c r="G806" s="252"/>
      <c r="H806" s="256">
        <v>8.6859999999999999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2" customFormat="1">
      <c r="A807" s="12"/>
      <c r="B807" s="251"/>
      <c r="C807" s="252"/>
      <c r="D807" s="253" t="s">
        <v>241</v>
      </c>
      <c r="E807" s="254" t="s">
        <v>1</v>
      </c>
      <c r="F807" s="255" t="s">
        <v>2013</v>
      </c>
      <c r="G807" s="252"/>
      <c r="H807" s="256">
        <v>39.886000000000003</v>
      </c>
      <c r="I807" s="257"/>
      <c r="J807" s="252"/>
      <c r="K807" s="252"/>
      <c r="L807" s="258"/>
      <c r="M807" s="259"/>
      <c r="N807" s="260"/>
      <c r="O807" s="260"/>
      <c r="P807" s="260"/>
      <c r="Q807" s="260"/>
      <c r="R807" s="260"/>
      <c r="S807" s="260"/>
      <c r="T807" s="261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T807" s="262" t="s">
        <v>241</v>
      </c>
      <c r="AU807" s="262" t="s">
        <v>87</v>
      </c>
      <c r="AV807" s="12" t="s">
        <v>89</v>
      </c>
      <c r="AW807" s="12" t="s">
        <v>36</v>
      </c>
      <c r="AX807" s="12" t="s">
        <v>80</v>
      </c>
      <c r="AY807" s="262" t="s">
        <v>235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2014</v>
      </c>
      <c r="G808" s="252"/>
      <c r="H808" s="256">
        <v>12.58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2015</v>
      </c>
      <c r="G809" s="252"/>
      <c r="H809" s="256">
        <v>9.4900000000000002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2016</v>
      </c>
      <c r="G810" s="252"/>
      <c r="H810" s="256">
        <v>12.359999999999999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2017</v>
      </c>
      <c r="G811" s="252"/>
      <c r="H811" s="256">
        <v>41.442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3" customFormat="1">
      <c r="A812" s="13"/>
      <c r="B812" s="263"/>
      <c r="C812" s="264"/>
      <c r="D812" s="253" t="s">
        <v>241</v>
      </c>
      <c r="E812" s="265" t="s">
        <v>1</v>
      </c>
      <c r="F812" s="266" t="s">
        <v>243</v>
      </c>
      <c r="G812" s="264"/>
      <c r="H812" s="267">
        <v>2418.1509999999998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3" t="s">
        <v>241</v>
      </c>
      <c r="AU812" s="273" t="s">
        <v>87</v>
      </c>
      <c r="AV812" s="13" t="s">
        <v>240</v>
      </c>
      <c r="AW812" s="13" t="s">
        <v>36</v>
      </c>
      <c r="AX812" s="13" t="s">
        <v>87</v>
      </c>
      <c r="AY812" s="273" t="s">
        <v>235</v>
      </c>
    </row>
    <row r="813" s="2" customFormat="1" ht="16.5" customHeight="1">
      <c r="A813" s="38"/>
      <c r="B813" s="39"/>
      <c r="C813" s="237" t="s">
        <v>635</v>
      </c>
      <c r="D813" s="237" t="s">
        <v>236</v>
      </c>
      <c r="E813" s="238" t="s">
        <v>965</v>
      </c>
      <c r="F813" s="239" t="s">
        <v>966</v>
      </c>
      <c r="G813" s="240" t="s">
        <v>265</v>
      </c>
      <c r="H813" s="241">
        <v>662.08900000000006</v>
      </c>
      <c r="I813" s="242"/>
      <c r="J813" s="243">
        <f>ROUND(I813*H813,2)</f>
        <v>0</v>
      </c>
      <c r="K813" s="244"/>
      <c r="L813" s="44"/>
      <c r="M813" s="245" t="s">
        <v>1</v>
      </c>
      <c r="N813" s="246" t="s">
        <v>45</v>
      </c>
      <c r="O813" s="91"/>
      <c r="P813" s="247">
        <f>O813*H813</f>
        <v>0</v>
      </c>
      <c r="Q813" s="247">
        <v>0</v>
      </c>
      <c r="R813" s="247">
        <f>Q813*H813</f>
        <v>0</v>
      </c>
      <c r="S813" s="247">
        <v>0</v>
      </c>
      <c r="T813" s="24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49" t="s">
        <v>280</v>
      </c>
      <c r="AT813" s="249" t="s">
        <v>236</v>
      </c>
      <c r="AU813" s="249" t="s">
        <v>87</v>
      </c>
      <c r="AY813" s="17" t="s">
        <v>235</v>
      </c>
      <c r="BE813" s="250">
        <f>IF(N813="základní",J813,0)</f>
        <v>0</v>
      </c>
      <c r="BF813" s="250">
        <f>IF(N813="snížená",J813,0)</f>
        <v>0</v>
      </c>
      <c r="BG813" s="250">
        <f>IF(N813="zákl. přenesená",J813,0)</f>
        <v>0</v>
      </c>
      <c r="BH813" s="250">
        <f>IF(N813="sníž. přenesená",J813,0)</f>
        <v>0</v>
      </c>
      <c r="BI813" s="250">
        <f>IF(N813="nulová",J813,0)</f>
        <v>0</v>
      </c>
      <c r="BJ813" s="17" t="s">
        <v>87</v>
      </c>
      <c r="BK813" s="250">
        <f>ROUND(I813*H813,2)</f>
        <v>0</v>
      </c>
      <c r="BL813" s="17" t="s">
        <v>280</v>
      </c>
      <c r="BM813" s="249" t="s">
        <v>1002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1792</v>
      </c>
      <c r="G814" s="252"/>
      <c r="H814" s="256">
        <v>309.493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2018</v>
      </c>
      <c r="G815" s="252"/>
      <c r="H815" s="256">
        <v>156.09399999999999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2019</v>
      </c>
      <c r="G816" s="252"/>
      <c r="H816" s="256">
        <v>35.531999999999996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2020</v>
      </c>
      <c r="G817" s="252"/>
      <c r="H817" s="256">
        <v>160.97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3" customFormat="1">
      <c r="A818" s="13"/>
      <c r="B818" s="263"/>
      <c r="C818" s="264"/>
      <c r="D818" s="253" t="s">
        <v>241</v>
      </c>
      <c r="E818" s="265" t="s">
        <v>1</v>
      </c>
      <c r="F818" s="266" t="s">
        <v>243</v>
      </c>
      <c r="G818" s="264"/>
      <c r="H818" s="267">
        <v>662.08899999999994</v>
      </c>
      <c r="I818" s="268"/>
      <c r="J818" s="264"/>
      <c r="K818" s="264"/>
      <c r="L818" s="269"/>
      <c r="M818" s="270"/>
      <c r="N818" s="271"/>
      <c r="O818" s="271"/>
      <c r="P818" s="271"/>
      <c r="Q818" s="271"/>
      <c r="R818" s="271"/>
      <c r="S818" s="271"/>
      <c r="T818" s="27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3" t="s">
        <v>241</v>
      </c>
      <c r="AU818" s="273" t="s">
        <v>87</v>
      </c>
      <c r="AV818" s="13" t="s">
        <v>240</v>
      </c>
      <c r="AW818" s="13" t="s">
        <v>36</v>
      </c>
      <c r="AX818" s="13" t="s">
        <v>87</v>
      </c>
      <c r="AY818" s="273" t="s">
        <v>235</v>
      </c>
    </row>
    <row r="819" s="2" customFormat="1" ht="16.5" customHeight="1">
      <c r="A819" s="38"/>
      <c r="B819" s="39"/>
      <c r="C819" s="237" t="s">
        <v>1003</v>
      </c>
      <c r="D819" s="237" t="s">
        <v>236</v>
      </c>
      <c r="E819" s="238" t="s">
        <v>968</v>
      </c>
      <c r="F819" s="239" t="s">
        <v>969</v>
      </c>
      <c r="G819" s="240" t="s">
        <v>265</v>
      </c>
      <c r="H819" s="241">
        <v>662.08900000000006</v>
      </c>
      <c r="I819" s="242"/>
      <c r="J819" s="243">
        <f>ROUND(I819*H819,2)</f>
        <v>0</v>
      </c>
      <c r="K819" s="244"/>
      <c r="L819" s="44"/>
      <c r="M819" s="245" t="s">
        <v>1</v>
      </c>
      <c r="N819" s="246" t="s">
        <v>45</v>
      </c>
      <c r="O819" s="91"/>
      <c r="P819" s="247">
        <f>O819*H819</f>
        <v>0</v>
      </c>
      <c r="Q819" s="247">
        <v>0.0015</v>
      </c>
      <c r="R819" s="247">
        <f>Q819*H819</f>
        <v>0.99313350000000011</v>
      </c>
      <c r="S819" s="247">
        <v>0</v>
      </c>
      <c r="T819" s="248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49" t="s">
        <v>280</v>
      </c>
      <c r="AT819" s="249" t="s">
        <v>236</v>
      </c>
      <c r="AU819" s="249" t="s">
        <v>87</v>
      </c>
      <c r="AY819" s="17" t="s">
        <v>235</v>
      </c>
      <c r="BE819" s="250">
        <f>IF(N819="základní",J819,0)</f>
        <v>0</v>
      </c>
      <c r="BF819" s="250">
        <f>IF(N819="snížená",J819,0)</f>
        <v>0</v>
      </c>
      <c r="BG819" s="250">
        <f>IF(N819="zákl. přenesená",J819,0)</f>
        <v>0</v>
      </c>
      <c r="BH819" s="250">
        <f>IF(N819="sníž. přenesená",J819,0)</f>
        <v>0</v>
      </c>
      <c r="BI819" s="250">
        <f>IF(N819="nulová",J819,0)</f>
        <v>0</v>
      </c>
      <c r="BJ819" s="17" t="s">
        <v>87</v>
      </c>
      <c r="BK819" s="250">
        <f>ROUND(I819*H819,2)</f>
        <v>0</v>
      </c>
      <c r="BL819" s="17" t="s">
        <v>280</v>
      </c>
      <c r="BM819" s="249" t="s">
        <v>1006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1792</v>
      </c>
      <c r="G820" s="252"/>
      <c r="H820" s="256">
        <v>309.493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2018</v>
      </c>
      <c r="G821" s="252"/>
      <c r="H821" s="256">
        <v>156.09399999999999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2" customFormat="1">
      <c r="A822" s="12"/>
      <c r="B822" s="251"/>
      <c r="C822" s="252"/>
      <c r="D822" s="253" t="s">
        <v>241</v>
      </c>
      <c r="E822" s="254" t="s">
        <v>1</v>
      </c>
      <c r="F822" s="255" t="s">
        <v>2019</v>
      </c>
      <c r="G822" s="252"/>
      <c r="H822" s="256">
        <v>35.531999999999996</v>
      </c>
      <c r="I822" s="257"/>
      <c r="J822" s="252"/>
      <c r="K822" s="252"/>
      <c r="L822" s="258"/>
      <c r="M822" s="259"/>
      <c r="N822" s="260"/>
      <c r="O822" s="260"/>
      <c r="P822" s="260"/>
      <c r="Q822" s="260"/>
      <c r="R822" s="260"/>
      <c r="S822" s="260"/>
      <c r="T822" s="26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62" t="s">
        <v>241</v>
      </c>
      <c r="AU822" s="262" t="s">
        <v>87</v>
      </c>
      <c r="AV822" s="12" t="s">
        <v>89</v>
      </c>
      <c r="AW822" s="12" t="s">
        <v>36</v>
      </c>
      <c r="AX822" s="12" t="s">
        <v>80</v>
      </c>
      <c r="AY822" s="262" t="s">
        <v>235</v>
      </c>
    </row>
    <row r="823" s="12" customFormat="1">
      <c r="A823" s="12"/>
      <c r="B823" s="251"/>
      <c r="C823" s="252"/>
      <c r="D823" s="253" t="s">
        <v>241</v>
      </c>
      <c r="E823" s="254" t="s">
        <v>1</v>
      </c>
      <c r="F823" s="255" t="s">
        <v>2020</v>
      </c>
      <c r="G823" s="252"/>
      <c r="H823" s="256">
        <v>160.97</v>
      </c>
      <c r="I823" s="257"/>
      <c r="J823" s="252"/>
      <c r="K823" s="252"/>
      <c r="L823" s="258"/>
      <c r="M823" s="259"/>
      <c r="N823" s="260"/>
      <c r="O823" s="260"/>
      <c r="P823" s="260"/>
      <c r="Q823" s="260"/>
      <c r="R823" s="260"/>
      <c r="S823" s="260"/>
      <c r="T823" s="26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62" t="s">
        <v>241</v>
      </c>
      <c r="AU823" s="262" t="s">
        <v>87</v>
      </c>
      <c r="AV823" s="12" t="s">
        <v>89</v>
      </c>
      <c r="AW823" s="12" t="s">
        <v>36</v>
      </c>
      <c r="AX823" s="12" t="s">
        <v>80</v>
      </c>
      <c r="AY823" s="262" t="s">
        <v>235</v>
      </c>
    </row>
    <row r="824" s="13" customFormat="1">
      <c r="A824" s="13"/>
      <c r="B824" s="263"/>
      <c r="C824" s="264"/>
      <c r="D824" s="253" t="s">
        <v>241</v>
      </c>
      <c r="E824" s="265" t="s">
        <v>1</v>
      </c>
      <c r="F824" s="266" t="s">
        <v>243</v>
      </c>
      <c r="G824" s="264"/>
      <c r="H824" s="267">
        <v>662.08899999999994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3" t="s">
        <v>241</v>
      </c>
      <c r="AU824" s="273" t="s">
        <v>87</v>
      </c>
      <c r="AV824" s="13" t="s">
        <v>240</v>
      </c>
      <c r="AW824" s="13" t="s">
        <v>36</v>
      </c>
      <c r="AX824" s="13" t="s">
        <v>87</v>
      </c>
      <c r="AY824" s="273" t="s">
        <v>235</v>
      </c>
    </row>
    <row r="825" s="11" customFormat="1" ht="25.92" customHeight="1">
      <c r="A825" s="11"/>
      <c r="B825" s="223"/>
      <c r="C825" s="224"/>
      <c r="D825" s="225" t="s">
        <v>79</v>
      </c>
      <c r="E825" s="226" t="s">
        <v>549</v>
      </c>
      <c r="F825" s="226" t="s">
        <v>971</v>
      </c>
      <c r="G825" s="224"/>
      <c r="H825" s="224"/>
      <c r="I825" s="227"/>
      <c r="J825" s="228">
        <f>BK825</f>
        <v>0</v>
      </c>
      <c r="K825" s="224"/>
      <c r="L825" s="229"/>
      <c r="M825" s="230"/>
      <c r="N825" s="231"/>
      <c r="O825" s="231"/>
      <c r="P825" s="232">
        <f>SUM(P826:P837)</f>
        <v>0</v>
      </c>
      <c r="Q825" s="231"/>
      <c r="R825" s="232">
        <f>SUM(R826:R837)</f>
        <v>0.8917835999999999</v>
      </c>
      <c r="S825" s="231"/>
      <c r="T825" s="233">
        <f>SUM(T826:T837)</f>
        <v>0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R825" s="234" t="s">
        <v>87</v>
      </c>
      <c r="AT825" s="235" t="s">
        <v>79</v>
      </c>
      <c r="AU825" s="235" t="s">
        <v>80</v>
      </c>
      <c r="AY825" s="234" t="s">
        <v>235</v>
      </c>
      <c r="BK825" s="236">
        <f>SUM(BK826:BK837)</f>
        <v>0</v>
      </c>
    </row>
    <row r="826" s="2" customFormat="1" ht="16.5" customHeight="1">
      <c r="A826" s="38"/>
      <c r="B826" s="39"/>
      <c r="C826" s="237" t="s">
        <v>639</v>
      </c>
      <c r="D826" s="237" t="s">
        <v>236</v>
      </c>
      <c r="E826" s="238" t="s">
        <v>973</v>
      </c>
      <c r="F826" s="239" t="s">
        <v>974</v>
      </c>
      <c r="G826" s="240" t="s">
        <v>265</v>
      </c>
      <c r="H826" s="241">
        <v>564.41999999999996</v>
      </c>
      <c r="I826" s="242"/>
      <c r="J826" s="243">
        <f>ROUND(I826*H826,2)</f>
        <v>0</v>
      </c>
      <c r="K826" s="244"/>
      <c r="L826" s="44"/>
      <c r="M826" s="245" t="s">
        <v>1</v>
      </c>
      <c r="N826" s="246" t="s">
        <v>45</v>
      </c>
      <c r="O826" s="91"/>
      <c r="P826" s="247">
        <f>O826*H826</f>
        <v>0</v>
      </c>
      <c r="Q826" s="247">
        <v>0.00158</v>
      </c>
      <c r="R826" s="247">
        <f>Q826*H826</f>
        <v>0.8917835999999999</v>
      </c>
      <c r="S826" s="247">
        <v>0</v>
      </c>
      <c r="T826" s="24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49" t="s">
        <v>240</v>
      </c>
      <c r="AT826" s="249" t="s">
        <v>236</v>
      </c>
      <c r="AU826" s="249" t="s">
        <v>87</v>
      </c>
      <c r="AY826" s="17" t="s">
        <v>235</v>
      </c>
      <c r="BE826" s="250">
        <f>IF(N826="základní",J826,0)</f>
        <v>0</v>
      </c>
      <c r="BF826" s="250">
        <f>IF(N826="snížená",J826,0)</f>
        <v>0</v>
      </c>
      <c r="BG826" s="250">
        <f>IF(N826="zákl. přenesená",J826,0)</f>
        <v>0</v>
      </c>
      <c r="BH826" s="250">
        <f>IF(N826="sníž. přenesená",J826,0)</f>
        <v>0</v>
      </c>
      <c r="BI826" s="250">
        <f>IF(N826="nulová",J826,0)</f>
        <v>0</v>
      </c>
      <c r="BJ826" s="17" t="s">
        <v>87</v>
      </c>
      <c r="BK826" s="250">
        <f>ROUND(I826*H826,2)</f>
        <v>0</v>
      </c>
      <c r="BL826" s="17" t="s">
        <v>240</v>
      </c>
      <c r="BM826" s="249" t="s">
        <v>1010</v>
      </c>
    </row>
    <row r="827" s="12" customFormat="1">
      <c r="A827" s="12"/>
      <c r="B827" s="251"/>
      <c r="C827" s="252"/>
      <c r="D827" s="253" t="s">
        <v>241</v>
      </c>
      <c r="E827" s="254" t="s">
        <v>1</v>
      </c>
      <c r="F827" s="255" t="s">
        <v>2021</v>
      </c>
      <c r="G827" s="252"/>
      <c r="H827" s="256">
        <v>564.41999999999996</v>
      </c>
      <c r="I827" s="257"/>
      <c r="J827" s="252"/>
      <c r="K827" s="252"/>
      <c r="L827" s="258"/>
      <c r="M827" s="259"/>
      <c r="N827" s="260"/>
      <c r="O827" s="260"/>
      <c r="P827" s="260"/>
      <c r="Q827" s="260"/>
      <c r="R827" s="260"/>
      <c r="S827" s="260"/>
      <c r="T827" s="26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62" t="s">
        <v>241</v>
      </c>
      <c r="AU827" s="262" t="s">
        <v>87</v>
      </c>
      <c r="AV827" s="12" t="s">
        <v>89</v>
      </c>
      <c r="AW827" s="12" t="s">
        <v>36</v>
      </c>
      <c r="AX827" s="12" t="s">
        <v>80</v>
      </c>
      <c r="AY827" s="262" t="s">
        <v>235</v>
      </c>
    </row>
    <row r="828" s="13" customFormat="1">
      <c r="A828" s="13"/>
      <c r="B828" s="263"/>
      <c r="C828" s="264"/>
      <c r="D828" s="253" t="s">
        <v>241</v>
      </c>
      <c r="E828" s="265" t="s">
        <v>1</v>
      </c>
      <c r="F828" s="266" t="s">
        <v>243</v>
      </c>
      <c r="G828" s="264"/>
      <c r="H828" s="267">
        <v>564.41999999999996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3" t="s">
        <v>241</v>
      </c>
      <c r="AU828" s="273" t="s">
        <v>87</v>
      </c>
      <c r="AV828" s="13" t="s">
        <v>240</v>
      </c>
      <c r="AW828" s="13" t="s">
        <v>36</v>
      </c>
      <c r="AX828" s="13" t="s">
        <v>87</v>
      </c>
      <c r="AY828" s="273" t="s">
        <v>235</v>
      </c>
    </row>
    <row r="829" s="2" customFormat="1" ht="16.5" customHeight="1">
      <c r="A829" s="38"/>
      <c r="B829" s="39"/>
      <c r="C829" s="237" t="s">
        <v>1011</v>
      </c>
      <c r="D829" s="237" t="s">
        <v>236</v>
      </c>
      <c r="E829" s="238" t="s">
        <v>1601</v>
      </c>
      <c r="F829" s="239" t="s">
        <v>1602</v>
      </c>
      <c r="G829" s="240" t="s">
        <v>239</v>
      </c>
      <c r="H829" s="241">
        <v>1</v>
      </c>
      <c r="I829" s="242"/>
      <c r="J829" s="243">
        <f>ROUND(I829*H829,2)</f>
        <v>0</v>
      </c>
      <c r="K829" s="244"/>
      <c r="L829" s="44"/>
      <c r="M829" s="245" t="s">
        <v>1</v>
      </c>
      <c r="N829" s="246" t="s">
        <v>45</v>
      </c>
      <c r="O829" s="91"/>
      <c r="P829" s="247">
        <f>O829*H829</f>
        <v>0</v>
      </c>
      <c r="Q829" s="247">
        <v>0</v>
      </c>
      <c r="R829" s="247">
        <f>Q829*H829</f>
        <v>0</v>
      </c>
      <c r="S829" s="247">
        <v>0</v>
      </c>
      <c r="T829" s="248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49" t="s">
        <v>240</v>
      </c>
      <c r="AT829" s="249" t="s">
        <v>236</v>
      </c>
      <c r="AU829" s="249" t="s">
        <v>87</v>
      </c>
      <c r="AY829" s="17" t="s">
        <v>235</v>
      </c>
      <c r="BE829" s="250">
        <f>IF(N829="základní",J829,0)</f>
        <v>0</v>
      </c>
      <c r="BF829" s="250">
        <f>IF(N829="snížená",J829,0)</f>
        <v>0</v>
      </c>
      <c r="BG829" s="250">
        <f>IF(N829="zákl. přenesená",J829,0)</f>
        <v>0</v>
      </c>
      <c r="BH829" s="250">
        <f>IF(N829="sníž. přenesená",J829,0)</f>
        <v>0</v>
      </c>
      <c r="BI829" s="250">
        <f>IF(N829="nulová",J829,0)</f>
        <v>0</v>
      </c>
      <c r="BJ829" s="17" t="s">
        <v>87</v>
      </c>
      <c r="BK829" s="250">
        <f>ROUND(I829*H829,2)</f>
        <v>0</v>
      </c>
      <c r="BL829" s="17" t="s">
        <v>240</v>
      </c>
      <c r="BM829" s="249" t="s">
        <v>1014</v>
      </c>
    </row>
    <row r="830" s="12" customFormat="1">
      <c r="A830" s="12"/>
      <c r="B830" s="251"/>
      <c r="C830" s="252"/>
      <c r="D830" s="253" t="s">
        <v>241</v>
      </c>
      <c r="E830" s="254" t="s">
        <v>1</v>
      </c>
      <c r="F830" s="255" t="s">
        <v>87</v>
      </c>
      <c r="G830" s="252"/>
      <c r="H830" s="256">
        <v>1</v>
      </c>
      <c r="I830" s="257"/>
      <c r="J830" s="252"/>
      <c r="K830" s="252"/>
      <c r="L830" s="258"/>
      <c r="M830" s="259"/>
      <c r="N830" s="260"/>
      <c r="O830" s="260"/>
      <c r="P830" s="260"/>
      <c r="Q830" s="260"/>
      <c r="R830" s="260"/>
      <c r="S830" s="260"/>
      <c r="T830" s="261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T830" s="262" t="s">
        <v>241</v>
      </c>
      <c r="AU830" s="262" t="s">
        <v>87</v>
      </c>
      <c r="AV830" s="12" t="s">
        <v>89</v>
      </c>
      <c r="AW830" s="12" t="s">
        <v>36</v>
      </c>
      <c r="AX830" s="12" t="s">
        <v>80</v>
      </c>
      <c r="AY830" s="262" t="s">
        <v>235</v>
      </c>
    </row>
    <row r="831" s="13" customFormat="1">
      <c r="A831" s="13"/>
      <c r="B831" s="263"/>
      <c r="C831" s="264"/>
      <c r="D831" s="253" t="s">
        <v>241</v>
      </c>
      <c r="E831" s="265" t="s">
        <v>1</v>
      </c>
      <c r="F831" s="266" t="s">
        <v>243</v>
      </c>
      <c r="G831" s="264"/>
      <c r="H831" s="267">
        <v>1</v>
      </c>
      <c r="I831" s="268"/>
      <c r="J831" s="264"/>
      <c r="K831" s="264"/>
      <c r="L831" s="269"/>
      <c r="M831" s="270"/>
      <c r="N831" s="271"/>
      <c r="O831" s="271"/>
      <c r="P831" s="271"/>
      <c r="Q831" s="271"/>
      <c r="R831" s="271"/>
      <c r="S831" s="271"/>
      <c r="T831" s="27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73" t="s">
        <v>241</v>
      </c>
      <c r="AU831" s="273" t="s">
        <v>87</v>
      </c>
      <c r="AV831" s="13" t="s">
        <v>240</v>
      </c>
      <c r="AW831" s="13" t="s">
        <v>36</v>
      </c>
      <c r="AX831" s="13" t="s">
        <v>87</v>
      </c>
      <c r="AY831" s="273" t="s">
        <v>235</v>
      </c>
    </row>
    <row r="832" s="2" customFormat="1" ht="16.5" customHeight="1">
      <c r="A832" s="38"/>
      <c r="B832" s="39"/>
      <c r="C832" s="237" t="s">
        <v>642</v>
      </c>
      <c r="D832" s="237" t="s">
        <v>236</v>
      </c>
      <c r="E832" s="238" t="s">
        <v>1603</v>
      </c>
      <c r="F832" s="239" t="s">
        <v>1604</v>
      </c>
      <c r="G832" s="240" t="s">
        <v>1605</v>
      </c>
      <c r="H832" s="241">
        <v>180</v>
      </c>
      <c r="I832" s="242"/>
      <c r="J832" s="243">
        <f>ROUND(I832*H832,2)</f>
        <v>0</v>
      </c>
      <c r="K832" s="244"/>
      <c r="L832" s="44"/>
      <c r="M832" s="245" t="s">
        <v>1</v>
      </c>
      <c r="N832" s="246" t="s">
        <v>45</v>
      </c>
      <c r="O832" s="91"/>
      <c r="P832" s="247">
        <f>O832*H832</f>
        <v>0</v>
      </c>
      <c r="Q832" s="247">
        <v>0</v>
      </c>
      <c r="R832" s="247">
        <f>Q832*H832</f>
        <v>0</v>
      </c>
      <c r="S832" s="247">
        <v>0</v>
      </c>
      <c r="T832" s="248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9" t="s">
        <v>240</v>
      </c>
      <c r="AT832" s="249" t="s">
        <v>236</v>
      </c>
      <c r="AU832" s="249" t="s">
        <v>87</v>
      </c>
      <c r="AY832" s="17" t="s">
        <v>235</v>
      </c>
      <c r="BE832" s="250">
        <f>IF(N832="základní",J832,0)</f>
        <v>0</v>
      </c>
      <c r="BF832" s="250">
        <f>IF(N832="snížená",J832,0)</f>
        <v>0</v>
      </c>
      <c r="BG832" s="250">
        <f>IF(N832="zákl. přenesená",J832,0)</f>
        <v>0</v>
      </c>
      <c r="BH832" s="250">
        <f>IF(N832="sníž. přenesená",J832,0)</f>
        <v>0</v>
      </c>
      <c r="BI832" s="250">
        <f>IF(N832="nulová",J832,0)</f>
        <v>0</v>
      </c>
      <c r="BJ832" s="17" t="s">
        <v>87</v>
      </c>
      <c r="BK832" s="250">
        <f>ROUND(I832*H832,2)</f>
        <v>0</v>
      </c>
      <c r="BL832" s="17" t="s">
        <v>240</v>
      </c>
      <c r="BM832" s="249" t="s">
        <v>1017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783</v>
      </c>
      <c r="G833" s="252"/>
      <c r="H833" s="256">
        <v>180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3" customFormat="1">
      <c r="A834" s="13"/>
      <c r="B834" s="263"/>
      <c r="C834" s="264"/>
      <c r="D834" s="253" t="s">
        <v>241</v>
      </c>
      <c r="E834" s="265" t="s">
        <v>1</v>
      </c>
      <c r="F834" s="266" t="s">
        <v>243</v>
      </c>
      <c r="G834" s="264"/>
      <c r="H834" s="267">
        <v>180</v>
      </c>
      <c r="I834" s="268"/>
      <c r="J834" s="264"/>
      <c r="K834" s="264"/>
      <c r="L834" s="269"/>
      <c r="M834" s="270"/>
      <c r="N834" s="271"/>
      <c r="O834" s="271"/>
      <c r="P834" s="271"/>
      <c r="Q834" s="271"/>
      <c r="R834" s="271"/>
      <c r="S834" s="271"/>
      <c r="T834" s="27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3" t="s">
        <v>241</v>
      </c>
      <c r="AU834" s="273" t="s">
        <v>87</v>
      </c>
      <c r="AV834" s="13" t="s">
        <v>240</v>
      </c>
      <c r="AW834" s="13" t="s">
        <v>36</v>
      </c>
      <c r="AX834" s="13" t="s">
        <v>87</v>
      </c>
      <c r="AY834" s="273" t="s">
        <v>235</v>
      </c>
    </row>
    <row r="835" s="2" customFormat="1" ht="16.5" customHeight="1">
      <c r="A835" s="38"/>
      <c r="B835" s="39"/>
      <c r="C835" s="237" t="s">
        <v>1018</v>
      </c>
      <c r="D835" s="237" t="s">
        <v>236</v>
      </c>
      <c r="E835" s="238" t="s">
        <v>1606</v>
      </c>
      <c r="F835" s="239" t="s">
        <v>1607</v>
      </c>
      <c r="G835" s="240" t="s">
        <v>239</v>
      </c>
      <c r="H835" s="241">
        <v>1</v>
      </c>
      <c r="I835" s="242"/>
      <c r="J835" s="243">
        <f>ROUND(I835*H835,2)</f>
        <v>0</v>
      </c>
      <c r="K835" s="244"/>
      <c r="L835" s="44"/>
      <c r="M835" s="245" t="s">
        <v>1</v>
      </c>
      <c r="N835" s="246" t="s">
        <v>45</v>
      </c>
      <c r="O835" s="91"/>
      <c r="P835" s="247">
        <f>O835*H835</f>
        <v>0</v>
      </c>
      <c r="Q835" s="247">
        <v>0</v>
      </c>
      <c r="R835" s="247">
        <f>Q835*H835</f>
        <v>0</v>
      </c>
      <c r="S835" s="247">
        <v>0</v>
      </c>
      <c r="T835" s="248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9" t="s">
        <v>240</v>
      </c>
      <c r="AT835" s="249" t="s">
        <v>236</v>
      </c>
      <c r="AU835" s="249" t="s">
        <v>87</v>
      </c>
      <c r="AY835" s="17" t="s">
        <v>235</v>
      </c>
      <c r="BE835" s="250">
        <f>IF(N835="základní",J835,0)</f>
        <v>0</v>
      </c>
      <c r="BF835" s="250">
        <f>IF(N835="snížená",J835,0)</f>
        <v>0</v>
      </c>
      <c r="BG835" s="250">
        <f>IF(N835="zákl. přenesená",J835,0)</f>
        <v>0</v>
      </c>
      <c r="BH835" s="250">
        <f>IF(N835="sníž. přenesená",J835,0)</f>
        <v>0</v>
      </c>
      <c r="BI835" s="250">
        <f>IF(N835="nulová",J835,0)</f>
        <v>0</v>
      </c>
      <c r="BJ835" s="17" t="s">
        <v>87</v>
      </c>
      <c r="BK835" s="250">
        <f>ROUND(I835*H835,2)</f>
        <v>0</v>
      </c>
      <c r="BL835" s="17" t="s">
        <v>240</v>
      </c>
      <c r="BM835" s="249" t="s">
        <v>1021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87</v>
      </c>
      <c r="G836" s="252"/>
      <c r="H836" s="256">
        <v>1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3" customFormat="1">
      <c r="A837" s="13"/>
      <c r="B837" s="263"/>
      <c r="C837" s="264"/>
      <c r="D837" s="253" t="s">
        <v>241</v>
      </c>
      <c r="E837" s="265" t="s">
        <v>1</v>
      </c>
      <c r="F837" s="266" t="s">
        <v>243</v>
      </c>
      <c r="G837" s="264"/>
      <c r="H837" s="267">
        <v>1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3" t="s">
        <v>241</v>
      </c>
      <c r="AU837" s="273" t="s">
        <v>87</v>
      </c>
      <c r="AV837" s="13" t="s">
        <v>240</v>
      </c>
      <c r="AW837" s="13" t="s">
        <v>36</v>
      </c>
      <c r="AX837" s="13" t="s">
        <v>87</v>
      </c>
      <c r="AY837" s="273" t="s">
        <v>235</v>
      </c>
    </row>
    <row r="838" s="11" customFormat="1" ht="25.92" customHeight="1">
      <c r="A838" s="11"/>
      <c r="B838" s="223"/>
      <c r="C838" s="224"/>
      <c r="D838" s="225" t="s">
        <v>79</v>
      </c>
      <c r="E838" s="226" t="s">
        <v>794</v>
      </c>
      <c r="F838" s="226" t="s">
        <v>979</v>
      </c>
      <c r="G838" s="224"/>
      <c r="H838" s="224"/>
      <c r="I838" s="227"/>
      <c r="J838" s="228">
        <f>BK838</f>
        <v>0</v>
      </c>
      <c r="K838" s="224"/>
      <c r="L838" s="229"/>
      <c r="M838" s="230"/>
      <c r="N838" s="231"/>
      <c r="O838" s="231"/>
      <c r="P838" s="232">
        <f>SUM(P839:P867)</f>
        <v>0</v>
      </c>
      <c r="Q838" s="231"/>
      <c r="R838" s="232">
        <f>SUM(R839:R867)</f>
        <v>0.070658799999999994</v>
      </c>
      <c r="S838" s="231"/>
      <c r="T838" s="233">
        <f>SUM(T839:T867)</f>
        <v>0</v>
      </c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R838" s="234" t="s">
        <v>87</v>
      </c>
      <c r="AT838" s="235" t="s">
        <v>79</v>
      </c>
      <c r="AU838" s="235" t="s">
        <v>80</v>
      </c>
      <c r="AY838" s="234" t="s">
        <v>235</v>
      </c>
      <c r="BK838" s="236">
        <f>SUM(BK839:BK867)</f>
        <v>0</v>
      </c>
    </row>
    <row r="839" s="2" customFormat="1" ht="16.5" customHeight="1">
      <c r="A839" s="38"/>
      <c r="B839" s="39"/>
      <c r="C839" s="237" t="s">
        <v>648</v>
      </c>
      <c r="D839" s="237" t="s">
        <v>236</v>
      </c>
      <c r="E839" s="238" t="s">
        <v>980</v>
      </c>
      <c r="F839" s="239" t="s">
        <v>981</v>
      </c>
      <c r="G839" s="240" t="s">
        <v>265</v>
      </c>
      <c r="H839" s="241">
        <v>134.63999999999999</v>
      </c>
      <c r="I839" s="242"/>
      <c r="J839" s="243">
        <f>ROUND(I839*H839,2)</f>
        <v>0</v>
      </c>
      <c r="K839" s="244"/>
      <c r="L839" s="44"/>
      <c r="M839" s="245" t="s">
        <v>1</v>
      </c>
      <c r="N839" s="246" t="s">
        <v>45</v>
      </c>
      <c r="O839" s="91"/>
      <c r="P839" s="247">
        <f>O839*H839</f>
        <v>0</v>
      </c>
      <c r="Q839" s="247">
        <v>0</v>
      </c>
      <c r="R839" s="247">
        <f>Q839*H839</f>
        <v>0</v>
      </c>
      <c r="S839" s="247">
        <v>0</v>
      </c>
      <c r="T839" s="248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49" t="s">
        <v>240</v>
      </c>
      <c r="AT839" s="249" t="s">
        <v>236</v>
      </c>
      <c r="AU839" s="249" t="s">
        <v>87</v>
      </c>
      <c r="AY839" s="17" t="s">
        <v>235</v>
      </c>
      <c r="BE839" s="250">
        <f>IF(N839="základní",J839,0)</f>
        <v>0</v>
      </c>
      <c r="BF839" s="250">
        <f>IF(N839="snížená",J839,0)</f>
        <v>0</v>
      </c>
      <c r="BG839" s="250">
        <f>IF(N839="zákl. přenesená",J839,0)</f>
        <v>0</v>
      </c>
      <c r="BH839" s="250">
        <f>IF(N839="sníž. přenesená",J839,0)</f>
        <v>0</v>
      </c>
      <c r="BI839" s="250">
        <f>IF(N839="nulová",J839,0)</f>
        <v>0</v>
      </c>
      <c r="BJ839" s="17" t="s">
        <v>87</v>
      </c>
      <c r="BK839" s="250">
        <f>ROUND(I839*H839,2)</f>
        <v>0</v>
      </c>
      <c r="BL839" s="17" t="s">
        <v>240</v>
      </c>
      <c r="BM839" s="249" t="s">
        <v>1027</v>
      </c>
    </row>
    <row r="840" s="2" customFormat="1">
      <c r="A840" s="38"/>
      <c r="B840" s="39"/>
      <c r="C840" s="40"/>
      <c r="D840" s="253" t="s">
        <v>248</v>
      </c>
      <c r="E840" s="40"/>
      <c r="F840" s="274" t="s">
        <v>983</v>
      </c>
      <c r="G840" s="40"/>
      <c r="H840" s="40"/>
      <c r="I840" s="155"/>
      <c r="J840" s="40"/>
      <c r="K840" s="40"/>
      <c r="L840" s="44"/>
      <c r="M840" s="275"/>
      <c r="N840" s="276"/>
      <c r="O840" s="91"/>
      <c r="P840" s="91"/>
      <c r="Q840" s="91"/>
      <c r="R840" s="91"/>
      <c r="S840" s="91"/>
      <c r="T840" s="92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248</v>
      </c>
      <c r="AU840" s="17" t="s">
        <v>87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2022</v>
      </c>
      <c r="G841" s="252"/>
      <c r="H841" s="256">
        <v>134.63999999999999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3" customFormat="1">
      <c r="A842" s="13"/>
      <c r="B842" s="263"/>
      <c r="C842" s="264"/>
      <c r="D842" s="253" t="s">
        <v>241</v>
      </c>
      <c r="E842" s="265" t="s">
        <v>1</v>
      </c>
      <c r="F842" s="266" t="s">
        <v>243</v>
      </c>
      <c r="G842" s="264"/>
      <c r="H842" s="267">
        <v>134.63999999999999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3" t="s">
        <v>241</v>
      </c>
      <c r="AU842" s="273" t="s">
        <v>87</v>
      </c>
      <c r="AV842" s="13" t="s">
        <v>240</v>
      </c>
      <c r="AW842" s="13" t="s">
        <v>36</v>
      </c>
      <c r="AX842" s="13" t="s">
        <v>87</v>
      </c>
      <c r="AY842" s="273" t="s">
        <v>235</v>
      </c>
    </row>
    <row r="843" s="2" customFormat="1" ht="16.5" customHeight="1">
      <c r="A843" s="38"/>
      <c r="B843" s="39"/>
      <c r="C843" s="237" t="s">
        <v>1036</v>
      </c>
      <c r="D843" s="237" t="s">
        <v>236</v>
      </c>
      <c r="E843" s="238" t="s">
        <v>986</v>
      </c>
      <c r="F843" s="239" t="s">
        <v>987</v>
      </c>
      <c r="G843" s="240" t="s">
        <v>265</v>
      </c>
      <c r="H843" s="241">
        <v>601.22000000000003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4.0000000000000003E-05</v>
      </c>
      <c r="R843" s="247">
        <f>Q843*H843</f>
        <v>0.024048800000000002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1039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2023</v>
      </c>
      <c r="G844" s="252"/>
      <c r="H844" s="256">
        <v>601.22000000000003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3" customFormat="1">
      <c r="A845" s="13"/>
      <c r="B845" s="263"/>
      <c r="C845" s="264"/>
      <c r="D845" s="253" t="s">
        <v>241</v>
      </c>
      <c r="E845" s="265" t="s">
        <v>1</v>
      </c>
      <c r="F845" s="266" t="s">
        <v>243</v>
      </c>
      <c r="G845" s="264"/>
      <c r="H845" s="267">
        <v>601.22000000000003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73" t="s">
        <v>241</v>
      </c>
      <c r="AU845" s="273" t="s">
        <v>87</v>
      </c>
      <c r="AV845" s="13" t="s">
        <v>240</v>
      </c>
      <c r="AW845" s="13" t="s">
        <v>36</v>
      </c>
      <c r="AX845" s="13" t="s">
        <v>87</v>
      </c>
      <c r="AY845" s="273" t="s">
        <v>235</v>
      </c>
    </row>
    <row r="846" s="2" customFormat="1" ht="16.5" customHeight="1">
      <c r="A846" s="38"/>
      <c r="B846" s="39"/>
      <c r="C846" s="237" t="s">
        <v>652</v>
      </c>
      <c r="D846" s="237" t="s">
        <v>236</v>
      </c>
      <c r="E846" s="238" t="s">
        <v>989</v>
      </c>
      <c r="F846" s="239" t="s">
        <v>990</v>
      </c>
      <c r="G846" s="240" t="s">
        <v>671</v>
      </c>
      <c r="H846" s="241">
        <v>20</v>
      </c>
      <c r="I846" s="242"/>
      <c r="J846" s="243">
        <f>ROUND(I846*H846,2)</f>
        <v>0</v>
      </c>
      <c r="K846" s="244"/>
      <c r="L846" s="44"/>
      <c r="M846" s="245" t="s">
        <v>1</v>
      </c>
      <c r="N846" s="246" t="s">
        <v>45</v>
      </c>
      <c r="O846" s="91"/>
      <c r="P846" s="247">
        <f>O846*H846</f>
        <v>0</v>
      </c>
      <c r="Q846" s="247">
        <v>0</v>
      </c>
      <c r="R846" s="247">
        <f>Q846*H846</f>
        <v>0</v>
      </c>
      <c r="S846" s="247">
        <v>0</v>
      </c>
      <c r="T846" s="248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49" t="s">
        <v>240</v>
      </c>
      <c r="AT846" s="249" t="s">
        <v>236</v>
      </c>
      <c r="AU846" s="249" t="s">
        <v>87</v>
      </c>
      <c r="AY846" s="17" t="s">
        <v>235</v>
      </c>
      <c r="BE846" s="250">
        <f>IF(N846="základní",J846,0)</f>
        <v>0</v>
      </c>
      <c r="BF846" s="250">
        <f>IF(N846="snížená",J846,0)</f>
        <v>0</v>
      </c>
      <c r="BG846" s="250">
        <f>IF(N846="zákl. přenesená",J846,0)</f>
        <v>0</v>
      </c>
      <c r="BH846" s="250">
        <f>IF(N846="sníž. přenesená",J846,0)</f>
        <v>0</v>
      </c>
      <c r="BI846" s="250">
        <f>IF(N846="nulová",J846,0)</f>
        <v>0</v>
      </c>
      <c r="BJ846" s="17" t="s">
        <v>87</v>
      </c>
      <c r="BK846" s="250">
        <f>ROUND(I846*H846,2)</f>
        <v>0</v>
      </c>
      <c r="BL846" s="17" t="s">
        <v>240</v>
      </c>
      <c r="BM846" s="249" t="s">
        <v>1044</v>
      </c>
    </row>
    <row r="847" s="2" customFormat="1">
      <c r="A847" s="38"/>
      <c r="B847" s="39"/>
      <c r="C847" s="40"/>
      <c r="D847" s="253" t="s">
        <v>248</v>
      </c>
      <c r="E847" s="40"/>
      <c r="F847" s="274" t="s">
        <v>992</v>
      </c>
      <c r="G847" s="40"/>
      <c r="H847" s="40"/>
      <c r="I847" s="155"/>
      <c r="J847" s="40"/>
      <c r="K847" s="40"/>
      <c r="L847" s="44"/>
      <c r="M847" s="275"/>
      <c r="N847" s="276"/>
      <c r="O847" s="91"/>
      <c r="P847" s="91"/>
      <c r="Q847" s="91"/>
      <c r="R847" s="91"/>
      <c r="S847" s="91"/>
      <c r="T847" s="92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248</v>
      </c>
      <c r="AU847" s="17" t="s">
        <v>87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2024</v>
      </c>
      <c r="G848" s="252"/>
      <c r="H848" s="256">
        <v>20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3" customFormat="1">
      <c r="A849" s="13"/>
      <c r="B849" s="263"/>
      <c r="C849" s="264"/>
      <c r="D849" s="253" t="s">
        <v>241</v>
      </c>
      <c r="E849" s="265" t="s">
        <v>1</v>
      </c>
      <c r="F849" s="266" t="s">
        <v>243</v>
      </c>
      <c r="G849" s="264"/>
      <c r="H849" s="267">
        <v>20</v>
      </c>
      <c r="I849" s="268"/>
      <c r="J849" s="264"/>
      <c r="K849" s="264"/>
      <c r="L849" s="269"/>
      <c r="M849" s="270"/>
      <c r="N849" s="271"/>
      <c r="O849" s="271"/>
      <c r="P849" s="271"/>
      <c r="Q849" s="271"/>
      <c r="R849" s="271"/>
      <c r="S849" s="271"/>
      <c r="T849" s="27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3" t="s">
        <v>241</v>
      </c>
      <c r="AU849" s="273" t="s">
        <v>87</v>
      </c>
      <c r="AV849" s="13" t="s">
        <v>240</v>
      </c>
      <c r="AW849" s="13" t="s">
        <v>36</v>
      </c>
      <c r="AX849" s="13" t="s">
        <v>87</v>
      </c>
      <c r="AY849" s="273" t="s">
        <v>235</v>
      </c>
    </row>
    <row r="850" s="2" customFormat="1" ht="16.5" customHeight="1">
      <c r="A850" s="38"/>
      <c r="B850" s="39"/>
      <c r="C850" s="237" t="s">
        <v>1049</v>
      </c>
      <c r="D850" s="237" t="s">
        <v>236</v>
      </c>
      <c r="E850" s="238" t="s">
        <v>996</v>
      </c>
      <c r="F850" s="239" t="s">
        <v>997</v>
      </c>
      <c r="G850" s="240" t="s">
        <v>239</v>
      </c>
      <c r="H850" s="241">
        <v>2</v>
      </c>
      <c r="I850" s="242"/>
      <c r="J850" s="243">
        <f>ROUND(I850*H850,2)</f>
        <v>0</v>
      </c>
      <c r="K850" s="244"/>
      <c r="L850" s="44"/>
      <c r="M850" s="245" t="s">
        <v>1</v>
      </c>
      <c r="N850" s="246" t="s">
        <v>45</v>
      </c>
      <c r="O850" s="91"/>
      <c r="P850" s="247">
        <f>O850*H850</f>
        <v>0</v>
      </c>
      <c r="Q850" s="247">
        <v>4.0000000000000003E-05</v>
      </c>
      <c r="R850" s="247">
        <f>Q850*H850</f>
        <v>8.0000000000000007E-05</v>
      </c>
      <c r="S850" s="247">
        <v>0</v>
      </c>
      <c r="T850" s="248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49" t="s">
        <v>240</v>
      </c>
      <c r="AT850" s="249" t="s">
        <v>236</v>
      </c>
      <c r="AU850" s="249" t="s">
        <v>87</v>
      </c>
      <c r="AY850" s="17" t="s">
        <v>235</v>
      </c>
      <c r="BE850" s="250">
        <f>IF(N850="základní",J850,0)</f>
        <v>0</v>
      </c>
      <c r="BF850" s="250">
        <f>IF(N850="snížená",J850,0)</f>
        <v>0</v>
      </c>
      <c r="BG850" s="250">
        <f>IF(N850="zákl. přenesená",J850,0)</f>
        <v>0</v>
      </c>
      <c r="BH850" s="250">
        <f>IF(N850="sníž. přenesená",J850,0)</f>
        <v>0</v>
      </c>
      <c r="BI850" s="250">
        <f>IF(N850="nulová",J850,0)</f>
        <v>0</v>
      </c>
      <c r="BJ850" s="17" t="s">
        <v>87</v>
      </c>
      <c r="BK850" s="250">
        <f>ROUND(I850*H850,2)</f>
        <v>0</v>
      </c>
      <c r="BL850" s="17" t="s">
        <v>240</v>
      </c>
      <c r="BM850" s="249" t="s">
        <v>1052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2025</v>
      </c>
      <c r="G851" s="252"/>
      <c r="H851" s="256">
        <v>2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3" customFormat="1">
      <c r="A852" s="13"/>
      <c r="B852" s="263"/>
      <c r="C852" s="264"/>
      <c r="D852" s="253" t="s">
        <v>241</v>
      </c>
      <c r="E852" s="265" t="s">
        <v>1</v>
      </c>
      <c r="F852" s="266" t="s">
        <v>243</v>
      </c>
      <c r="G852" s="264"/>
      <c r="H852" s="267">
        <v>2</v>
      </c>
      <c r="I852" s="268"/>
      <c r="J852" s="264"/>
      <c r="K852" s="264"/>
      <c r="L852" s="269"/>
      <c r="M852" s="270"/>
      <c r="N852" s="271"/>
      <c r="O852" s="271"/>
      <c r="P852" s="271"/>
      <c r="Q852" s="271"/>
      <c r="R852" s="271"/>
      <c r="S852" s="271"/>
      <c r="T852" s="27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73" t="s">
        <v>241</v>
      </c>
      <c r="AU852" s="273" t="s">
        <v>87</v>
      </c>
      <c r="AV852" s="13" t="s">
        <v>240</v>
      </c>
      <c r="AW852" s="13" t="s">
        <v>36</v>
      </c>
      <c r="AX852" s="13" t="s">
        <v>87</v>
      </c>
      <c r="AY852" s="273" t="s">
        <v>235</v>
      </c>
    </row>
    <row r="853" s="2" customFormat="1" ht="16.5" customHeight="1">
      <c r="A853" s="38"/>
      <c r="B853" s="39"/>
      <c r="C853" s="237" t="s">
        <v>657</v>
      </c>
      <c r="D853" s="237" t="s">
        <v>236</v>
      </c>
      <c r="E853" s="238" t="s">
        <v>1004</v>
      </c>
      <c r="F853" s="239" t="s">
        <v>1005</v>
      </c>
      <c r="G853" s="240" t="s">
        <v>239</v>
      </c>
      <c r="H853" s="241">
        <v>3</v>
      </c>
      <c r="I853" s="242"/>
      <c r="J853" s="243">
        <f>ROUND(I853*H853,2)</f>
        <v>0</v>
      </c>
      <c r="K853" s="244"/>
      <c r="L853" s="44"/>
      <c r="M853" s="245" t="s">
        <v>1</v>
      </c>
      <c r="N853" s="246" t="s">
        <v>45</v>
      </c>
      <c r="O853" s="91"/>
      <c r="P853" s="247">
        <f>O853*H853</f>
        <v>0</v>
      </c>
      <c r="Q853" s="247">
        <v>1.0000000000000001E-05</v>
      </c>
      <c r="R853" s="247">
        <f>Q853*H853</f>
        <v>3.0000000000000004E-05</v>
      </c>
      <c r="S853" s="247">
        <v>0</v>
      </c>
      <c r="T853" s="248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49" t="s">
        <v>240</v>
      </c>
      <c r="AT853" s="249" t="s">
        <v>236</v>
      </c>
      <c r="AU853" s="249" t="s">
        <v>87</v>
      </c>
      <c r="AY853" s="17" t="s">
        <v>235</v>
      </c>
      <c r="BE853" s="250">
        <f>IF(N853="základní",J853,0)</f>
        <v>0</v>
      </c>
      <c r="BF853" s="250">
        <f>IF(N853="snížená",J853,0)</f>
        <v>0</v>
      </c>
      <c r="BG853" s="250">
        <f>IF(N853="zákl. přenesená",J853,0)</f>
        <v>0</v>
      </c>
      <c r="BH853" s="250">
        <f>IF(N853="sníž. přenesená",J853,0)</f>
        <v>0</v>
      </c>
      <c r="BI853" s="250">
        <f>IF(N853="nulová",J853,0)</f>
        <v>0</v>
      </c>
      <c r="BJ853" s="17" t="s">
        <v>87</v>
      </c>
      <c r="BK853" s="250">
        <f>ROUND(I853*H853,2)</f>
        <v>0</v>
      </c>
      <c r="BL853" s="17" t="s">
        <v>240</v>
      </c>
      <c r="BM853" s="249" t="s">
        <v>1056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2026</v>
      </c>
      <c r="G854" s="252"/>
      <c r="H854" s="256">
        <v>3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3" customFormat="1">
      <c r="A855" s="13"/>
      <c r="B855" s="263"/>
      <c r="C855" s="264"/>
      <c r="D855" s="253" t="s">
        <v>241</v>
      </c>
      <c r="E855" s="265" t="s">
        <v>1</v>
      </c>
      <c r="F855" s="266" t="s">
        <v>243</v>
      </c>
      <c r="G855" s="264"/>
      <c r="H855" s="267">
        <v>3</v>
      </c>
      <c r="I855" s="268"/>
      <c r="J855" s="264"/>
      <c r="K855" s="264"/>
      <c r="L855" s="269"/>
      <c r="M855" s="270"/>
      <c r="N855" s="271"/>
      <c r="O855" s="271"/>
      <c r="P855" s="271"/>
      <c r="Q855" s="271"/>
      <c r="R855" s="271"/>
      <c r="S855" s="271"/>
      <c r="T855" s="27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73" t="s">
        <v>241</v>
      </c>
      <c r="AU855" s="273" t="s">
        <v>87</v>
      </c>
      <c r="AV855" s="13" t="s">
        <v>240</v>
      </c>
      <c r="AW855" s="13" t="s">
        <v>36</v>
      </c>
      <c r="AX855" s="13" t="s">
        <v>87</v>
      </c>
      <c r="AY855" s="273" t="s">
        <v>235</v>
      </c>
    </row>
    <row r="856" s="2" customFormat="1" ht="16.5" customHeight="1">
      <c r="A856" s="38"/>
      <c r="B856" s="39"/>
      <c r="C856" s="237" t="s">
        <v>1064</v>
      </c>
      <c r="D856" s="237" t="s">
        <v>236</v>
      </c>
      <c r="E856" s="238" t="s">
        <v>1012</v>
      </c>
      <c r="F856" s="239" t="s">
        <v>1013</v>
      </c>
      <c r="G856" s="240" t="s">
        <v>239</v>
      </c>
      <c r="H856" s="241">
        <v>3</v>
      </c>
      <c r="I856" s="242"/>
      <c r="J856" s="243">
        <f>ROUND(I856*H856,2)</f>
        <v>0</v>
      </c>
      <c r="K856" s="244"/>
      <c r="L856" s="44"/>
      <c r="M856" s="245" t="s">
        <v>1</v>
      </c>
      <c r="N856" s="246" t="s">
        <v>45</v>
      </c>
      <c r="O856" s="91"/>
      <c r="P856" s="247">
        <f>O856*H856</f>
        <v>0</v>
      </c>
      <c r="Q856" s="247">
        <v>0</v>
      </c>
      <c r="R856" s="247">
        <f>Q856*H856</f>
        <v>0</v>
      </c>
      <c r="S856" s="247">
        <v>0</v>
      </c>
      <c r="T856" s="248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49" t="s">
        <v>240</v>
      </c>
      <c r="AT856" s="249" t="s">
        <v>236</v>
      </c>
      <c r="AU856" s="249" t="s">
        <v>87</v>
      </c>
      <c r="AY856" s="17" t="s">
        <v>235</v>
      </c>
      <c r="BE856" s="250">
        <f>IF(N856="základní",J856,0)</f>
        <v>0</v>
      </c>
      <c r="BF856" s="250">
        <f>IF(N856="snížená",J856,0)</f>
        <v>0</v>
      </c>
      <c r="BG856" s="250">
        <f>IF(N856="zákl. přenesená",J856,0)</f>
        <v>0</v>
      </c>
      <c r="BH856" s="250">
        <f>IF(N856="sníž. přenesená",J856,0)</f>
        <v>0</v>
      </c>
      <c r="BI856" s="250">
        <f>IF(N856="nulová",J856,0)</f>
        <v>0</v>
      </c>
      <c r="BJ856" s="17" t="s">
        <v>87</v>
      </c>
      <c r="BK856" s="250">
        <f>ROUND(I856*H856,2)</f>
        <v>0</v>
      </c>
      <c r="BL856" s="17" t="s">
        <v>240</v>
      </c>
      <c r="BM856" s="249" t="s">
        <v>1067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2026</v>
      </c>
      <c r="G857" s="252"/>
      <c r="H857" s="256">
        <v>3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3" customFormat="1">
      <c r="A858" s="13"/>
      <c r="B858" s="263"/>
      <c r="C858" s="264"/>
      <c r="D858" s="253" t="s">
        <v>241</v>
      </c>
      <c r="E858" s="265" t="s">
        <v>1</v>
      </c>
      <c r="F858" s="266" t="s">
        <v>243</v>
      </c>
      <c r="G858" s="264"/>
      <c r="H858" s="267">
        <v>3</v>
      </c>
      <c r="I858" s="268"/>
      <c r="J858" s="264"/>
      <c r="K858" s="264"/>
      <c r="L858" s="269"/>
      <c r="M858" s="270"/>
      <c r="N858" s="271"/>
      <c r="O858" s="271"/>
      <c r="P858" s="271"/>
      <c r="Q858" s="271"/>
      <c r="R858" s="271"/>
      <c r="S858" s="271"/>
      <c r="T858" s="27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73" t="s">
        <v>241</v>
      </c>
      <c r="AU858" s="273" t="s">
        <v>87</v>
      </c>
      <c r="AV858" s="13" t="s">
        <v>240</v>
      </c>
      <c r="AW858" s="13" t="s">
        <v>36</v>
      </c>
      <c r="AX858" s="13" t="s">
        <v>87</v>
      </c>
      <c r="AY858" s="273" t="s">
        <v>235</v>
      </c>
    </row>
    <row r="859" s="2" customFormat="1" ht="16.5" customHeight="1">
      <c r="A859" s="38"/>
      <c r="B859" s="39"/>
      <c r="C859" s="237" t="s">
        <v>662</v>
      </c>
      <c r="D859" s="237" t="s">
        <v>236</v>
      </c>
      <c r="E859" s="238" t="s">
        <v>1015</v>
      </c>
      <c r="F859" s="239" t="s">
        <v>1016</v>
      </c>
      <c r="G859" s="240" t="s">
        <v>239</v>
      </c>
      <c r="H859" s="241">
        <v>1</v>
      </c>
      <c r="I859" s="242"/>
      <c r="J859" s="243">
        <f>ROUND(I859*H859,2)</f>
        <v>0</v>
      </c>
      <c r="K859" s="244"/>
      <c r="L859" s="44"/>
      <c r="M859" s="245" t="s">
        <v>1</v>
      </c>
      <c r="N859" s="246" t="s">
        <v>45</v>
      </c>
      <c r="O859" s="91"/>
      <c r="P859" s="247">
        <f>O859*H859</f>
        <v>0</v>
      </c>
      <c r="Q859" s="247">
        <v>0</v>
      </c>
      <c r="R859" s="247">
        <f>Q859*H859</f>
        <v>0</v>
      </c>
      <c r="S859" s="247">
        <v>0</v>
      </c>
      <c r="T859" s="248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9" t="s">
        <v>240</v>
      </c>
      <c r="AT859" s="249" t="s">
        <v>236</v>
      </c>
      <c r="AU859" s="249" t="s">
        <v>87</v>
      </c>
      <c r="AY859" s="17" t="s">
        <v>235</v>
      </c>
      <c r="BE859" s="250">
        <f>IF(N859="základní",J859,0)</f>
        <v>0</v>
      </c>
      <c r="BF859" s="250">
        <f>IF(N859="snížená",J859,0)</f>
        <v>0</v>
      </c>
      <c r="BG859" s="250">
        <f>IF(N859="zákl. přenesená",J859,0)</f>
        <v>0</v>
      </c>
      <c r="BH859" s="250">
        <f>IF(N859="sníž. přenesená",J859,0)</f>
        <v>0</v>
      </c>
      <c r="BI859" s="250">
        <f>IF(N859="nulová",J859,0)</f>
        <v>0</v>
      </c>
      <c r="BJ859" s="17" t="s">
        <v>87</v>
      </c>
      <c r="BK859" s="250">
        <f>ROUND(I859*H859,2)</f>
        <v>0</v>
      </c>
      <c r="BL859" s="17" t="s">
        <v>240</v>
      </c>
      <c r="BM859" s="249" t="s">
        <v>1071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87</v>
      </c>
      <c r="G860" s="252"/>
      <c r="H860" s="256">
        <v>1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3" customFormat="1">
      <c r="A861" s="13"/>
      <c r="B861" s="263"/>
      <c r="C861" s="264"/>
      <c r="D861" s="253" t="s">
        <v>241</v>
      </c>
      <c r="E861" s="265" t="s">
        <v>1</v>
      </c>
      <c r="F861" s="266" t="s">
        <v>243</v>
      </c>
      <c r="G861" s="264"/>
      <c r="H861" s="267">
        <v>1</v>
      </c>
      <c r="I861" s="268"/>
      <c r="J861" s="264"/>
      <c r="K861" s="264"/>
      <c r="L861" s="269"/>
      <c r="M861" s="270"/>
      <c r="N861" s="271"/>
      <c r="O861" s="271"/>
      <c r="P861" s="271"/>
      <c r="Q861" s="271"/>
      <c r="R861" s="271"/>
      <c r="S861" s="271"/>
      <c r="T861" s="27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3" t="s">
        <v>241</v>
      </c>
      <c r="AU861" s="273" t="s">
        <v>87</v>
      </c>
      <c r="AV861" s="13" t="s">
        <v>240</v>
      </c>
      <c r="AW861" s="13" t="s">
        <v>36</v>
      </c>
      <c r="AX861" s="13" t="s">
        <v>87</v>
      </c>
      <c r="AY861" s="273" t="s">
        <v>235</v>
      </c>
    </row>
    <row r="862" s="2" customFormat="1" ht="16.5" customHeight="1">
      <c r="A862" s="38"/>
      <c r="B862" s="39"/>
      <c r="C862" s="237" t="s">
        <v>1075</v>
      </c>
      <c r="D862" s="237" t="s">
        <v>236</v>
      </c>
      <c r="E862" s="238" t="s">
        <v>1000</v>
      </c>
      <c r="F862" s="239" t="s">
        <v>1001</v>
      </c>
      <c r="G862" s="240" t="s">
        <v>671</v>
      </c>
      <c r="H862" s="241">
        <v>2</v>
      </c>
      <c r="I862" s="242"/>
      <c r="J862" s="243">
        <f>ROUND(I862*H862,2)</f>
        <v>0</v>
      </c>
      <c r="K862" s="244"/>
      <c r="L862" s="44"/>
      <c r="M862" s="245" t="s">
        <v>1</v>
      </c>
      <c r="N862" s="246" t="s">
        <v>45</v>
      </c>
      <c r="O862" s="91"/>
      <c r="P862" s="247">
        <f>O862*H862</f>
        <v>0</v>
      </c>
      <c r="Q862" s="247">
        <v>0</v>
      </c>
      <c r="R862" s="247">
        <f>Q862*H862</f>
        <v>0</v>
      </c>
      <c r="S862" s="247">
        <v>0</v>
      </c>
      <c r="T862" s="24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9" t="s">
        <v>240</v>
      </c>
      <c r="AT862" s="249" t="s">
        <v>236</v>
      </c>
      <c r="AU862" s="249" t="s">
        <v>87</v>
      </c>
      <c r="AY862" s="17" t="s">
        <v>235</v>
      </c>
      <c r="BE862" s="250">
        <f>IF(N862="základní",J862,0)</f>
        <v>0</v>
      </c>
      <c r="BF862" s="250">
        <f>IF(N862="snížená",J862,0)</f>
        <v>0</v>
      </c>
      <c r="BG862" s="250">
        <f>IF(N862="zákl. přenesená",J862,0)</f>
        <v>0</v>
      </c>
      <c r="BH862" s="250">
        <f>IF(N862="sníž. přenesená",J862,0)</f>
        <v>0</v>
      </c>
      <c r="BI862" s="250">
        <f>IF(N862="nulová",J862,0)</f>
        <v>0</v>
      </c>
      <c r="BJ862" s="17" t="s">
        <v>87</v>
      </c>
      <c r="BK862" s="250">
        <f>ROUND(I862*H862,2)</f>
        <v>0</v>
      </c>
      <c r="BL862" s="17" t="s">
        <v>240</v>
      </c>
      <c r="BM862" s="249" t="s">
        <v>1078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2025</v>
      </c>
      <c r="G863" s="252"/>
      <c r="H863" s="256">
        <v>2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2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2" customFormat="1" ht="16.5" customHeight="1">
      <c r="A865" s="38"/>
      <c r="B865" s="39"/>
      <c r="C865" s="237" t="s">
        <v>666</v>
      </c>
      <c r="D865" s="237" t="s">
        <v>236</v>
      </c>
      <c r="E865" s="238" t="s">
        <v>1008</v>
      </c>
      <c r="F865" s="239" t="s">
        <v>1009</v>
      </c>
      <c r="G865" s="240" t="s">
        <v>239</v>
      </c>
      <c r="H865" s="241">
        <v>3</v>
      </c>
      <c r="I865" s="242"/>
      <c r="J865" s="243">
        <f>ROUND(I865*H865,2)</f>
        <v>0</v>
      </c>
      <c r="K865" s="244"/>
      <c r="L865" s="44"/>
      <c r="M865" s="245" t="s">
        <v>1</v>
      </c>
      <c r="N865" s="246" t="s">
        <v>45</v>
      </c>
      <c r="O865" s="91"/>
      <c r="P865" s="247">
        <f>O865*H865</f>
        <v>0</v>
      </c>
      <c r="Q865" s="247">
        <v>0.0155</v>
      </c>
      <c r="R865" s="247">
        <f>Q865*H865</f>
        <v>0.0465</v>
      </c>
      <c r="S865" s="247">
        <v>0</v>
      </c>
      <c r="T865" s="248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49" t="s">
        <v>240</v>
      </c>
      <c r="AT865" s="249" t="s">
        <v>236</v>
      </c>
      <c r="AU865" s="249" t="s">
        <v>87</v>
      </c>
      <c r="AY865" s="17" t="s">
        <v>235</v>
      </c>
      <c r="BE865" s="250">
        <f>IF(N865="základní",J865,0)</f>
        <v>0</v>
      </c>
      <c r="BF865" s="250">
        <f>IF(N865="snížená",J865,0)</f>
        <v>0</v>
      </c>
      <c r="BG865" s="250">
        <f>IF(N865="zákl. přenesená",J865,0)</f>
        <v>0</v>
      </c>
      <c r="BH865" s="250">
        <f>IF(N865="sníž. přenesená",J865,0)</f>
        <v>0</v>
      </c>
      <c r="BI865" s="250">
        <f>IF(N865="nulová",J865,0)</f>
        <v>0</v>
      </c>
      <c r="BJ865" s="17" t="s">
        <v>87</v>
      </c>
      <c r="BK865" s="250">
        <f>ROUND(I865*H865,2)</f>
        <v>0</v>
      </c>
      <c r="BL865" s="17" t="s">
        <v>240</v>
      </c>
      <c r="BM865" s="249" t="s">
        <v>1084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2026</v>
      </c>
      <c r="G866" s="252"/>
      <c r="H866" s="256">
        <v>3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3" customFormat="1">
      <c r="A867" s="13"/>
      <c r="B867" s="263"/>
      <c r="C867" s="264"/>
      <c r="D867" s="253" t="s">
        <v>241</v>
      </c>
      <c r="E867" s="265" t="s">
        <v>1</v>
      </c>
      <c r="F867" s="266" t="s">
        <v>243</v>
      </c>
      <c r="G867" s="264"/>
      <c r="H867" s="267">
        <v>3</v>
      </c>
      <c r="I867" s="268"/>
      <c r="J867" s="264"/>
      <c r="K867" s="264"/>
      <c r="L867" s="269"/>
      <c r="M867" s="270"/>
      <c r="N867" s="271"/>
      <c r="O867" s="271"/>
      <c r="P867" s="271"/>
      <c r="Q867" s="271"/>
      <c r="R867" s="271"/>
      <c r="S867" s="271"/>
      <c r="T867" s="27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3" t="s">
        <v>241</v>
      </c>
      <c r="AU867" s="273" t="s">
        <v>87</v>
      </c>
      <c r="AV867" s="13" t="s">
        <v>240</v>
      </c>
      <c r="AW867" s="13" t="s">
        <v>36</v>
      </c>
      <c r="AX867" s="13" t="s">
        <v>87</v>
      </c>
      <c r="AY867" s="273" t="s">
        <v>235</v>
      </c>
    </row>
    <row r="868" s="11" customFormat="1" ht="25.92" customHeight="1">
      <c r="A868" s="11"/>
      <c r="B868" s="223"/>
      <c r="C868" s="224"/>
      <c r="D868" s="225" t="s">
        <v>79</v>
      </c>
      <c r="E868" s="226" t="s">
        <v>553</v>
      </c>
      <c r="F868" s="226" t="s">
        <v>1024</v>
      </c>
      <c r="G868" s="224"/>
      <c r="H868" s="224"/>
      <c r="I868" s="227"/>
      <c r="J868" s="228">
        <f>BK868</f>
        <v>0</v>
      </c>
      <c r="K868" s="224"/>
      <c r="L868" s="229"/>
      <c r="M868" s="230"/>
      <c r="N868" s="231"/>
      <c r="O868" s="231"/>
      <c r="P868" s="232">
        <f>SUM(P869:P948)</f>
        <v>0</v>
      </c>
      <c r="Q868" s="231"/>
      <c r="R868" s="232">
        <f>SUM(R869:R948)</f>
        <v>165.09101805999998</v>
      </c>
      <c r="S868" s="231"/>
      <c r="T868" s="233">
        <f>SUM(T869:T948)</f>
        <v>0</v>
      </c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R868" s="234" t="s">
        <v>87</v>
      </c>
      <c r="AT868" s="235" t="s">
        <v>79</v>
      </c>
      <c r="AU868" s="235" t="s">
        <v>80</v>
      </c>
      <c r="AY868" s="234" t="s">
        <v>235</v>
      </c>
      <c r="BK868" s="236">
        <f>SUM(BK869:BK948)</f>
        <v>0</v>
      </c>
    </row>
    <row r="869" s="2" customFormat="1" ht="16.5" customHeight="1">
      <c r="A869" s="38"/>
      <c r="B869" s="39"/>
      <c r="C869" s="237" t="s">
        <v>1086</v>
      </c>
      <c r="D869" s="237" t="s">
        <v>236</v>
      </c>
      <c r="E869" s="238" t="s">
        <v>1025</v>
      </c>
      <c r="F869" s="239" t="s">
        <v>1026</v>
      </c>
      <c r="G869" s="240" t="s">
        <v>265</v>
      </c>
      <c r="H869" s="241">
        <v>28.367999999999999</v>
      </c>
      <c r="I869" s="242"/>
      <c r="J869" s="243">
        <f>ROUND(I869*H869,2)</f>
        <v>0</v>
      </c>
      <c r="K869" s="244"/>
      <c r="L869" s="44"/>
      <c r="M869" s="245" t="s">
        <v>1</v>
      </c>
      <c r="N869" s="246" t="s">
        <v>45</v>
      </c>
      <c r="O869" s="91"/>
      <c r="P869" s="247">
        <f>O869*H869</f>
        <v>0</v>
      </c>
      <c r="Q869" s="247">
        <v>0.077170000000000002</v>
      </c>
      <c r="R869" s="247">
        <f>Q869*H869</f>
        <v>2.1891585600000001</v>
      </c>
      <c r="S869" s="247">
        <v>0</v>
      </c>
      <c r="T869" s="24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9" t="s">
        <v>240</v>
      </c>
      <c r="AT869" s="249" t="s">
        <v>236</v>
      </c>
      <c r="AU869" s="249" t="s">
        <v>87</v>
      </c>
      <c r="AY869" s="17" t="s">
        <v>235</v>
      </c>
      <c r="BE869" s="250">
        <f>IF(N869="základní",J869,0)</f>
        <v>0</v>
      </c>
      <c r="BF869" s="250">
        <f>IF(N869="snížená",J869,0)</f>
        <v>0</v>
      </c>
      <c r="BG869" s="250">
        <f>IF(N869="zákl. přenesená",J869,0)</f>
        <v>0</v>
      </c>
      <c r="BH869" s="250">
        <f>IF(N869="sníž. přenesená",J869,0)</f>
        <v>0</v>
      </c>
      <c r="BI869" s="250">
        <f>IF(N869="nulová",J869,0)</f>
        <v>0</v>
      </c>
      <c r="BJ869" s="17" t="s">
        <v>87</v>
      </c>
      <c r="BK869" s="250">
        <f>ROUND(I869*H869,2)</f>
        <v>0</v>
      </c>
      <c r="BL869" s="17" t="s">
        <v>240</v>
      </c>
      <c r="BM869" s="249" t="s">
        <v>1089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2027</v>
      </c>
      <c r="G870" s="252"/>
      <c r="H870" s="256">
        <v>9.4559999999999995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2028</v>
      </c>
      <c r="G871" s="252"/>
      <c r="H871" s="256">
        <v>1.5760000000000001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2029</v>
      </c>
      <c r="G872" s="252"/>
      <c r="H872" s="256">
        <v>1.5760000000000001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2030</v>
      </c>
      <c r="G873" s="252"/>
      <c r="H873" s="256">
        <v>12.411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2031</v>
      </c>
      <c r="G874" s="252"/>
      <c r="H874" s="256">
        <v>3.3490000000000002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3" customFormat="1">
      <c r="A875" s="13"/>
      <c r="B875" s="263"/>
      <c r="C875" s="264"/>
      <c r="D875" s="253" t="s">
        <v>241</v>
      </c>
      <c r="E875" s="265" t="s">
        <v>1</v>
      </c>
      <c r="F875" s="266" t="s">
        <v>243</v>
      </c>
      <c r="G875" s="264"/>
      <c r="H875" s="267">
        <v>28.367999999999999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3" t="s">
        <v>241</v>
      </c>
      <c r="AU875" s="273" t="s">
        <v>87</v>
      </c>
      <c r="AV875" s="13" t="s">
        <v>240</v>
      </c>
      <c r="AW875" s="13" t="s">
        <v>36</v>
      </c>
      <c r="AX875" s="13" t="s">
        <v>87</v>
      </c>
      <c r="AY875" s="273" t="s">
        <v>235</v>
      </c>
    </row>
    <row r="876" s="2" customFormat="1" ht="16.5" customHeight="1">
      <c r="A876" s="38"/>
      <c r="B876" s="39"/>
      <c r="C876" s="237" t="s">
        <v>672</v>
      </c>
      <c r="D876" s="237" t="s">
        <v>236</v>
      </c>
      <c r="E876" s="238" t="s">
        <v>1037</v>
      </c>
      <c r="F876" s="239" t="s">
        <v>1038</v>
      </c>
      <c r="G876" s="240" t="s">
        <v>239</v>
      </c>
      <c r="H876" s="241">
        <v>45</v>
      </c>
      <c r="I876" s="242"/>
      <c r="J876" s="243">
        <f>ROUND(I876*H876,2)</f>
        <v>0</v>
      </c>
      <c r="K876" s="244"/>
      <c r="L876" s="44"/>
      <c r="M876" s="245" t="s">
        <v>1</v>
      </c>
      <c r="N876" s="246" t="s">
        <v>45</v>
      </c>
      <c r="O876" s="91"/>
      <c r="P876" s="247">
        <f>O876*H876</f>
        <v>0</v>
      </c>
      <c r="Q876" s="247">
        <v>0</v>
      </c>
      <c r="R876" s="247">
        <f>Q876*H876</f>
        <v>0</v>
      </c>
      <c r="S876" s="247">
        <v>0</v>
      </c>
      <c r="T876" s="248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9" t="s">
        <v>240</v>
      </c>
      <c r="AT876" s="249" t="s">
        <v>236</v>
      </c>
      <c r="AU876" s="249" t="s">
        <v>87</v>
      </c>
      <c r="AY876" s="17" t="s">
        <v>235</v>
      </c>
      <c r="BE876" s="250">
        <f>IF(N876="základní",J876,0)</f>
        <v>0</v>
      </c>
      <c r="BF876" s="250">
        <f>IF(N876="snížená",J876,0)</f>
        <v>0</v>
      </c>
      <c r="BG876" s="250">
        <f>IF(N876="zákl. přenesená",J876,0)</f>
        <v>0</v>
      </c>
      <c r="BH876" s="250">
        <f>IF(N876="sníž. přenesená",J876,0)</f>
        <v>0</v>
      </c>
      <c r="BI876" s="250">
        <f>IF(N876="nulová",J876,0)</f>
        <v>0</v>
      </c>
      <c r="BJ876" s="17" t="s">
        <v>87</v>
      </c>
      <c r="BK876" s="250">
        <f>ROUND(I876*H876,2)</f>
        <v>0</v>
      </c>
      <c r="BL876" s="17" t="s">
        <v>240</v>
      </c>
      <c r="BM876" s="249" t="s">
        <v>1092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2032</v>
      </c>
      <c r="G877" s="252"/>
      <c r="H877" s="256">
        <v>45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3" customFormat="1">
      <c r="A878" s="13"/>
      <c r="B878" s="263"/>
      <c r="C878" s="264"/>
      <c r="D878" s="253" t="s">
        <v>241</v>
      </c>
      <c r="E878" s="265" t="s">
        <v>1</v>
      </c>
      <c r="F878" s="266" t="s">
        <v>243</v>
      </c>
      <c r="G878" s="264"/>
      <c r="H878" s="267">
        <v>45</v>
      </c>
      <c r="I878" s="268"/>
      <c r="J878" s="264"/>
      <c r="K878" s="264"/>
      <c r="L878" s="269"/>
      <c r="M878" s="270"/>
      <c r="N878" s="271"/>
      <c r="O878" s="271"/>
      <c r="P878" s="271"/>
      <c r="Q878" s="271"/>
      <c r="R878" s="271"/>
      <c r="S878" s="271"/>
      <c r="T878" s="27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73" t="s">
        <v>241</v>
      </c>
      <c r="AU878" s="273" t="s">
        <v>87</v>
      </c>
      <c r="AV878" s="13" t="s">
        <v>240</v>
      </c>
      <c r="AW878" s="13" t="s">
        <v>36</v>
      </c>
      <c r="AX878" s="13" t="s">
        <v>87</v>
      </c>
      <c r="AY878" s="273" t="s">
        <v>235</v>
      </c>
    </row>
    <row r="879" s="2" customFormat="1" ht="16.5" customHeight="1">
      <c r="A879" s="38"/>
      <c r="B879" s="39"/>
      <c r="C879" s="237" t="s">
        <v>1094</v>
      </c>
      <c r="D879" s="237" t="s">
        <v>236</v>
      </c>
      <c r="E879" s="238" t="s">
        <v>1042</v>
      </c>
      <c r="F879" s="239" t="s">
        <v>1043</v>
      </c>
      <c r="G879" s="240" t="s">
        <v>265</v>
      </c>
      <c r="H879" s="241">
        <v>67.599999999999994</v>
      </c>
      <c r="I879" s="242"/>
      <c r="J879" s="243">
        <f>ROUND(I879*H879,2)</f>
        <v>0</v>
      </c>
      <c r="K879" s="244"/>
      <c r="L879" s="44"/>
      <c r="M879" s="245" t="s">
        <v>1</v>
      </c>
      <c r="N879" s="246" t="s">
        <v>45</v>
      </c>
      <c r="O879" s="91"/>
      <c r="P879" s="247">
        <f>O879*H879</f>
        <v>0</v>
      </c>
      <c r="Q879" s="247">
        <v>0.02</v>
      </c>
      <c r="R879" s="247">
        <f>Q879*H879</f>
        <v>1.3519999999999999</v>
      </c>
      <c r="S879" s="247">
        <v>0</v>
      </c>
      <c r="T879" s="248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49" t="s">
        <v>240</v>
      </c>
      <c r="AT879" s="249" t="s">
        <v>236</v>
      </c>
      <c r="AU879" s="249" t="s">
        <v>87</v>
      </c>
      <c r="AY879" s="17" t="s">
        <v>235</v>
      </c>
      <c r="BE879" s="250">
        <f>IF(N879="základní",J879,0)</f>
        <v>0</v>
      </c>
      <c r="BF879" s="250">
        <f>IF(N879="snížená",J879,0)</f>
        <v>0</v>
      </c>
      <c r="BG879" s="250">
        <f>IF(N879="zákl. přenesená",J879,0)</f>
        <v>0</v>
      </c>
      <c r="BH879" s="250">
        <f>IF(N879="sníž. přenesená",J879,0)</f>
        <v>0</v>
      </c>
      <c r="BI879" s="250">
        <f>IF(N879="nulová",J879,0)</f>
        <v>0</v>
      </c>
      <c r="BJ879" s="17" t="s">
        <v>87</v>
      </c>
      <c r="BK879" s="250">
        <f>ROUND(I879*H879,2)</f>
        <v>0</v>
      </c>
      <c r="BL879" s="17" t="s">
        <v>240</v>
      </c>
      <c r="BM879" s="249" t="s">
        <v>1097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2033</v>
      </c>
      <c r="G880" s="252"/>
      <c r="H880" s="256">
        <v>4.3300000000000001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2034</v>
      </c>
      <c r="G881" s="252"/>
      <c r="H881" s="256">
        <v>28.93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2035</v>
      </c>
      <c r="G882" s="252"/>
      <c r="H882" s="256">
        <v>34.340000000000003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3" customFormat="1">
      <c r="A883" s="13"/>
      <c r="B883" s="263"/>
      <c r="C883" s="264"/>
      <c r="D883" s="253" t="s">
        <v>241</v>
      </c>
      <c r="E883" s="265" t="s">
        <v>1</v>
      </c>
      <c r="F883" s="266" t="s">
        <v>243</v>
      </c>
      <c r="G883" s="264"/>
      <c r="H883" s="267">
        <v>67.599999999999994</v>
      </c>
      <c r="I883" s="268"/>
      <c r="J883" s="264"/>
      <c r="K883" s="264"/>
      <c r="L883" s="269"/>
      <c r="M883" s="270"/>
      <c r="N883" s="271"/>
      <c r="O883" s="271"/>
      <c r="P883" s="271"/>
      <c r="Q883" s="271"/>
      <c r="R883" s="271"/>
      <c r="S883" s="271"/>
      <c r="T883" s="27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73" t="s">
        <v>241</v>
      </c>
      <c r="AU883" s="273" t="s">
        <v>87</v>
      </c>
      <c r="AV883" s="13" t="s">
        <v>240</v>
      </c>
      <c r="AW883" s="13" t="s">
        <v>36</v>
      </c>
      <c r="AX883" s="13" t="s">
        <v>87</v>
      </c>
      <c r="AY883" s="273" t="s">
        <v>235</v>
      </c>
    </row>
    <row r="884" s="2" customFormat="1" ht="16.5" customHeight="1">
      <c r="A884" s="38"/>
      <c r="B884" s="39"/>
      <c r="C884" s="237" t="s">
        <v>678</v>
      </c>
      <c r="D884" s="237" t="s">
        <v>236</v>
      </c>
      <c r="E884" s="238" t="s">
        <v>1050</v>
      </c>
      <c r="F884" s="239" t="s">
        <v>1051</v>
      </c>
      <c r="G884" s="240" t="s">
        <v>265</v>
      </c>
      <c r="H884" s="241">
        <v>33.799999999999997</v>
      </c>
      <c r="I884" s="242"/>
      <c r="J884" s="243">
        <f>ROUND(I884*H884,2)</f>
        <v>0</v>
      </c>
      <c r="K884" s="244"/>
      <c r="L884" s="44"/>
      <c r="M884" s="245" t="s">
        <v>1</v>
      </c>
      <c r="N884" s="246" t="s">
        <v>45</v>
      </c>
      <c r="O884" s="91"/>
      <c r="P884" s="247">
        <f>O884*H884</f>
        <v>0</v>
      </c>
      <c r="Q884" s="247">
        <v>0.064000000000000001</v>
      </c>
      <c r="R884" s="247">
        <f>Q884*H884</f>
        <v>2.1631999999999998</v>
      </c>
      <c r="S884" s="247">
        <v>0</v>
      </c>
      <c r="T884" s="248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49" t="s">
        <v>240</v>
      </c>
      <c r="AT884" s="249" t="s">
        <v>236</v>
      </c>
      <c r="AU884" s="249" t="s">
        <v>87</v>
      </c>
      <c r="AY884" s="17" t="s">
        <v>235</v>
      </c>
      <c r="BE884" s="250">
        <f>IF(N884="základní",J884,0)</f>
        <v>0</v>
      </c>
      <c r="BF884" s="250">
        <f>IF(N884="snížená",J884,0)</f>
        <v>0</v>
      </c>
      <c r="BG884" s="250">
        <f>IF(N884="zákl. přenesená",J884,0)</f>
        <v>0</v>
      </c>
      <c r="BH884" s="250">
        <f>IF(N884="sníž. přenesená",J884,0)</f>
        <v>0</v>
      </c>
      <c r="BI884" s="250">
        <f>IF(N884="nulová",J884,0)</f>
        <v>0</v>
      </c>
      <c r="BJ884" s="17" t="s">
        <v>87</v>
      </c>
      <c r="BK884" s="250">
        <f>ROUND(I884*H884,2)</f>
        <v>0</v>
      </c>
      <c r="BL884" s="17" t="s">
        <v>240</v>
      </c>
      <c r="BM884" s="249" t="s">
        <v>1101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2036</v>
      </c>
      <c r="G885" s="252"/>
      <c r="H885" s="256">
        <v>33.799999999999997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3" customFormat="1">
      <c r="A886" s="13"/>
      <c r="B886" s="263"/>
      <c r="C886" s="264"/>
      <c r="D886" s="253" t="s">
        <v>241</v>
      </c>
      <c r="E886" s="265" t="s">
        <v>1</v>
      </c>
      <c r="F886" s="266" t="s">
        <v>243</v>
      </c>
      <c r="G886" s="264"/>
      <c r="H886" s="267">
        <v>33.799999999999997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3" t="s">
        <v>241</v>
      </c>
      <c r="AU886" s="273" t="s">
        <v>87</v>
      </c>
      <c r="AV886" s="13" t="s">
        <v>240</v>
      </c>
      <c r="AW886" s="13" t="s">
        <v>36</v>
      </c>
      <c r="AX886" s="13" t="s">
        <v>87</v>
      </c>
      <c r="AY886" s="273" t="s">
        <v>235</v>
      </c>
    </row>
    <row r="887" s="2" customFormat="1" ht="16.5" customHeight="1">
      <c r="A887" s="38"/>
      <c r="B887" s="39"/>
      <c r="C887" s="237" t="s">
        <v>1115</v>
      </c>
      <c r="D887" s="237" t="s">
        <v>236</v>
      </c>
      <c r="E887" s="238" t="s">
        <v>1054</v>
      </c>
      <c r="F887" s="239" t="s">
        <v>1055</v>
      </c>
      <c r="G887" s="240" t="s">
        <v>265</v>
      </c>
      <c r="H887" s="241">
        <v>14.244999999999999</v>
      </c>
      <c r="I887" s="242"/>
      <c r="J887" s="243">
        <f>ROUND(I887*H887,2)</f>
        <v>0</v>
      </c>
      <c r="K887" s="244"/>
      <c r="L887" s="44"/>
      <c r="M887" s="245" t="s">
        <v>1</v>
      </c>
      <c r="N887" s="246" t="s">
        <v>45</v>
      </c>
      <c r="O887" s="91"/>
      <c r="P887" s="247">
        <f>O887*H887</f>
        <v>0</v>
      </c>
      <c r="Q887" s="247">
        <v>0.31967000000000001</v>
      </c>
      <c r="R887" s="247">
        <f>Q887*H887</f>
        <v>4.5536991499999999</v>
      </c>
      <c r="S887" s="247">
        <v>0</v>
      </c>
      <c r="T887" s="248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49" t="s">
        <v>240</v>
      </c>
      <c r="AT887" s="249" t="s">
        <v>236</v>
      </c>
      <c r="AU887" s="249" t="s">
        <v>87</v>
      </c>
      <c r="AY887" s="17" t="s">
        <v>235</v>
      </c>
      <c r="BE887" s="250">
        <f>IF(N887="základní",J887,0)</f>
        <v>0</v>
      </c>
      <c r="BF887" s="250">
        <f>IF(N887="snížená",J887,0)</f>
        <v>0</v>
      </c>
      <c r="BG887" s="250">
        <f>IF(N887="zákl. přenesená",J887,0)</f>
        <v>0</v>
      </c>
      <c r="BH887" s="250">
        <f>IF(N887="sníž. přenesená",J887,0)</f>
        <v>0</v>
      </c>
      <c r="BI887" s="250">
        <f>IF(N887="nulová",J887,0)</f>
        <v>0</v>
      </c>
      <c r="BJ887" s="17" t="s">
        <v>87</v>
      </c>
      <c r="BK887" s="250">
        <f>ROUND(I887*H887,2)</f>
        <v>0</v>
      </c>
      <c r="BL887" s="17" t="s">
        <v>240</v>
      </c>
      <c r="BM887" s="249" t="s">
        <v>1118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2037</v>
      </c>
      <c r="G888" s="252"/>
      <c r="H888" s="256">
        <v>14.244999999999999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3" customFormat="1">
      <c r="A889" s="13"/>
      <c r="B889" s="263"/>
      <c r="C889" s="264"/>
      <c r="D889" s="253" t="s">
        <v>241</v>
      </c>
      <c r="E889" s="265" t="s">
        <v>1</v>
      </c>
      <c r="F889" s="266" t="s">
        <v>243</v>
      </c>
      <c r="G889" s="264"/>
      <c r="H889" s="267">
        <v>14.244999999999999</v>
      </c>
      <c r="I889" s="268"/>
      <c r="J889" s="264"/>
      <c r="K889" s="264"/>
      <c r="L889" s="269"/>
      <c r="M889" s="270"/>
      <c r="N889" s="271"/>
      <c r="O889" s="271"/>
      <c r="P889" s="271"/>
      <c r="Q889" s="271"/>
      <c r="R889" s="271"/>
      <c r="S889" s="271"/>
      <c r="T889" s="27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3" t="s">
        <v>241</v>
      </c>
      <c r="AU889" s="273" t="s">
        <v>87</v>
      </c>
      <c r="AV889" s="13" t="s">
        <v>240</v>
      </c>
      <c r="AW889" s="13" t="s">
        <v>36</v>
      </c>
      <c r="AX889" s="13" t="s">
        <v>87</v>
      </c>
      <c r="AY889" s="273" t="s">
        <v>235</v>
      </c>
    </row>
    <row r="890" s="2" customFormat="1" ht="16.5" customHeight="1">
      <c r="A890" s="38"/>
      <c r="B890" s="39"/>
      <c r="C890" s="237" t="s">
        <v>683</v>
      </c>
      <c r="D890" s="237" t="s">
        <v>236</v>
      </c>
      <c r="E890" s="238" t="s">
        <v>1069</v>
      </c>
      <c r="F890" s="239" t="s">
        <v>1070</v>
      </c>
      <c r="G890" s="240" t="s">
        <v>415</v>
      </c>
      <c r="H890" s="241">
        <v>18.844999999999999</v>
      </c>
      <c r="I890" s="242"/>
      <c r="J890" s="243">
        <f>ROUND(I890*H890,2)</f>
        <v>0</v>
      </c>
      <c r="K890" s="244"/>
      <c r="L890" s="44"/>
      <c r="M890" s="245" t="s">
        <v>1</v>
      </c>
      <c r="N890" s="246" t="s">
        <v>45</v>
      </c>
      <c r="O890" s="91"/>
      <c r="P890" s="247">
        <f>O890*H890</f>
        <v>0</v>
      </c>
      <c r="Q890" s="247">
        <v>2.2000000000000002</v>
      </c>
      <c r="R890" s="247">
        <f>Q890*H890</f>
        <v>41.459000000000003</v>
      </c>
      <c r="S890" s="247">
        <v>0</v>
      </c>
      <c r="T890" s="248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49" t="s">
        <v>240</v>
      </c>
      <c r="AT890" s="249" t="s">
        <v>236</v>
      </c>
      <c r="AU890" s="249" t="s">
        <v>87</v>
      </c>
      <c r="AY890" s="17" t="s">
        <v>235</v>
      </c>
      <c r="BE890" s="250">
        <f>IF(N890="základní",J890,0)</f>
        <v>0</v>
      </c>
      <c r="BF890" s="250">
        <f>IF(N890="snížená",J890,0)</f>
        <v>0</v>
      </c>
      <c r="BG890" s="250">
        <f>IF(N890="zákl. přenesená",J890,0)</f>
        <v>0</v>
      </c>
      <c r="BH890" s="250">
        <f>IF(N890="sníž. přenesená",J890,0)</f>
        <v>0</v>
      </c>
      <c r="BI890" s="250">
        <f>IF(N890="nulová",J890,0)</f>
        <v>0</v>
      </c>
      <c r="BJ890" s="17" t="s">
        <v>87</v>
      </c>
      <c r="BK890" s="250">
        <f>ROUND(I890*H890,2)</f>
        <v>0</v>
      </c>
      <c r="BL890" s="17" t="s">
        <v>240</v>
      </c>
      <c r="BM890" s="249" t="s">
        <v>1129</v>
      </c>
    </row>
    <row r="891" s="12" customFormat="1">
      <c r="A891" s="12"/>
      <c r="B891" s="251"/>
      <c r="C891" s="252"/>
      <c r="D891" s="253" t="s">
        <v>241</v>
      </c>
      <c r="E891" s="254" t="s">
        <v>1</v>
      </c>
      <c r="F891" s="255" t="s">
        <v>2038</v>
      </c>
      <c r="G891" s="252"/>
      <c r="H891" s="256">
        <v>15.311999999999999</v>
      </c>
      <c r="I891" s="257"/>
      <c r="J891" s="252"/>
      <c r="K891" s="252"/>
      <c r="L891" s="258"/>
      <c r="M891" s="259"/>
      <c r="N891" s="260"/>
      <c r="O891" s="260"/>
      <c r="P891" s="260"/>
      <c r="Q891" s="260"/>
      <c r="R891" s="260"/>
      <c r="S891" s="260"/>
      <c r="T891" s="261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T891" s="262" t="s">
        <v>241</v>
      </c>
      <c r="AU891" s="262" t="s">
        <v>87</v>
      </c>
      <c r="AV891" s="12" t="s">
        <v>89</v>
      </c>
      <c r="AW891" s="12" t="s">
        <v>36</v>
      </c>
      <c r="AX891" s="12" t="s">
        <v>80</v>
      </c>
      <c r="AY891" s="262" t="s">
        <v>235</v>
      </c>
    </row>
    <row r="892" s="12" customFormat="1">
      <c r="A892" s="12"/>
      <c r="B892" s="251"/>
      <c r="C892" s="252"/>
      <c r="D892" s="253" t="s">
        <v>241</v>
      </c>
      <c r="E892" s="254" t="s">
        <v>1</v>
      </c>
      <c r="F892" s="255" t="s">
        <v>2039</v>
      </c>
      <c r="G892" s="252"/>
      <c r="H892" s="256">
        <v>3.3879999999999999</v>
      </c>
      <c r="I892" s="257"/>
      <c r="J892" s="252"/>
      <c r="K892" s="252"/>
      <c r="L892" s="258"/>
      <c r="M892" s="259"/>
      <c r="N892" s="260"/>
      <c r="O892" s="260"/>
      <c r="P892" s="260"/>
      <c r="Q892" s="260"/>
      <c r="R892" s="260"/>
      <c r="S892" s="260"/>
      <c r="T892" s="26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62" t="s">
        <v>241</v>
      </c>
      <c r="AU892" s="262" t="s">
        <v>87</v>
      </c>
      <c r="AV892" s="12" t="s">
        <v>89</v>
      </c>
      <c r="AW892" s="12" t="s">
        <v>36</v>
      </c>
      <c r="AX892" s="12" t="s">
        <v>80</v>
      </c>
      <c r="AY892" s="262" t="s">
        <v>235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2040</v>
      </c>
      <c r="G893" s="252"/>
      <c r="H893" s="256">
        <v>0.14499999999999999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3" customFormat="1">
      <c r="A894" s="13"/>
      <c r="B894" s="263"/>
      <c r="C894" s="264"/>
      <c r="D894" s="253" t="s">
        <v>241</v>
      </c>
      <c r="E894" s="265" t="s">
        <v>1</v>
      </c>
      <c r="F894" s="266" t="s">
        <v>243</v>
      </c>
      <c r="G894" s="264"/>
      <c r="H894" s="267">
        <v>18.844999999999999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3" t="s">
        <v>241</v>
      </c>
      <c r="AU894" s="273" t="s">
        <v>87</v>
      </c>
      <c r="AV894" s="13" t="s">
        <v>240</v>
      </c>
      <c r="AW894" s="13" t="s">
        <v>36</v>
      </c>
      <c r="AX894" s="13" t="s">
        <v>87</v>
      </c>
      <c r="AY894" s="273" t="s">
        <v>235</v>
      </c>
    </row>
    <row r="895" s="2" customFormat="1" ht="16.5" customHeight="1">
      <c r="A895" s="38"/>
      <c r="B895" s="39"/>
      <c r="C895" s="237" t="s">
        <v>1131</v>
      </c>
      <c r="D895" s="237" t="s">
        <v>236</v>
      </c>
      <c r="E895" s="238" t="s">
        <v>1076</v>
      </c>
      <c r="F895" s="239" t="s">
        <v>1077</v>
      </c>
      <c r="G895" s="240" t="s">
        <v>265</v>
      </c>
      <c r="H895" s="241">
        <v>419.56</v>
      </c>
      <c r="I895" s="242"/>
      <c r="J895" s="243">
        <f>ROUND(I895*H895,2)</f>
        <v>0</v>
      </c>
      <c r="K895" s="244"/>
      <c r="L895" s="44"/>
      <c r="M895" s="245" t="s">
        <v>1</v>
      </c>
      <c r="N895" s="246" t="s">
        <v>45</v>
      </c>
      <c r="O895" s="91"/>
      <c r="P895" s="247">
        <f>O895*H895</f>
        <v>0</v>
      </c>
      <c r="Q895" s="247">
        <v>0.01268</v>
      </c>
      <c r="R895" s="247">
        <f>Q895*H895</f>
        <v>5.3200208</v>
      </c>
      <c r="S895" s="247">
        <v>0</v>
      </c>
      <c r="T895" s="248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9" t="s">
        <v>240</v>
      </c>
      <c r="AT895" s="249" t="s">
        <v>236</v>
      </c>
      <c r="AU895" s="249" t="s">
        <v>87</v>
      </c>
      <c r="AY895" s="17" t="s">
        <v>235</v>
      </c>
      <c r="BE895" s="250">
        <f>IF(N895="základní",J895,0)</f>
        <v>0</v>
      </c>
      <c r="BF895" s="250">
        <f>IF(N895="snížená",J895,0)</f>
        <v>0</v>
      </c>
      <c r="BG895" s="250">
        <f>IF(N895="zákl. přenesená",J895,0)</f>
        <v>0</v>
      </c>
      <c r="BH895" s="250">
        <f>IF(N895="sníž. přenesená",J895,0)</f>
        <v>0</v>
      </c>
      <c r="BI895" s="250">
        <f>IF(N895="nulová",J895,0)</f>
        <v>0</v>
      </c>
      <c r="BJ895" s="17" t="s">
        <v>87</v>
      </c>
      <c r="BK895" s="250">
        <f>ROUND(I895*H895,2)</f>
        <v>0</v>
      </c>
      <c r="BL895" s="17" t="s">
        <v>240</v>
      </c>
      <c r="BM895" s="249" t="s">
        <v>1134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2041</v>
      </c>
      <c r="G896" s="252"/>
      <c r="H896" s="256">
        <v>270.77999999999997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2042</v>
      </c>
      <c r="G897" s="252"/>
      <c r="H897" s="256">
        <v>141.74000000000001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2043</v>
      </c>
      <c r="G898" s="252"/>
      <c r="H898" s="256">
        <v>7.04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3" customFormat="1">
      <c r="A899" s="13"/>
      <c r="B899" s="263"/>
      <c r="C899" s="264"/>
      <c r="D899" s="253" t="s">
        <v>241</v>
      </c>
      <c r="E899" s="265" t="s">
        <v>1</v>
      </c>
      <c r="F899" s="266" t="s">
        <v>243</v>
      </c>
      <c r="G899" s="264"/>
      <c r="H899" s="267">
        <v>419.56</v>
      </c>
      <c r="I899" s="268"/>
      <c r="J899" s="264"/>
      <c r="K899" s="264"/>
      <c r="L899" s="269"/>
      <c r="M899" s="270"/>
      <c r="N899" s="271"/>
      <c r="O899" s="271"/>
      <c r="P899" s="271"/>
      <c r="Q899" s="271"/>
      <c r="R899" s="271"/>
      <c r="S899" s="271"/>
      <c r="T899" s="27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73" t="s">
        <v>241</v>
      </c>
      <c r="AU899" s="273" t="s">
        <v>87</v>
      </c>
      <c r="AV899" s="13" t="s">
        <v>240</v>
      </c>
      <c r="AW899" s="13" t="s">
        <v>36</v>
      </c>
      <c r="AX899" s="13" t="s">
        <v>87</v>
      </c>
      <c r="AY899" s="273" t="s">
        <v>235</v>
      </c>
    </row>
    <row r="900" s="2" customFormat="1" ht="16.5" customHeight="1">
      <c r="A900" s="38"/>
      <c r="B900" s="39"/>
      <c r="C900" s="237" t="s">
        <v>692</v>
      </c>
      <c r="D900" s="237" t="s">
        <v>236</v>
      </c>
      <c r="E900" s="238" t="s">
        <v>1082</v>
      </c>
      <c r="F900" s="239" t="s">
        <v>1083</v>
      </c>
      <c r="G900" s="240" t="s">
        <v>265</v>
      </c>
      <c r="H900" s="241">
        <v>419.56</v>
      </c>
      <c r="I900" s="242"/>
      <c r="J900" s="243">
        <f>ROUND(I900*H900,2)</f>
        <v>0</v>
      </c>
      <c r="K900" s="244"/>
      <c r="L900" s="44"/>
      <c r="M900" s="245" t="s">
        <v>1</v>
      </c>
      <c r="N900" s="246" t="s">
        <v>45</v>
      </c>
      <c r="O900" s="91"/>
      <c r="P900" s="247">
        <f>O900*H900</f>
        <v>0</v>
      </c>
      <c r="Q900" s="247">
        <v>0.0032000000000000002</v>
      </c>
      <c r="R900" s="247">
        <f>Q900*H900</f>
        <v>1.342592</v>
      </c>
      <c r="S900" s="247">
        <v>0</v>
      </c>
      <c r="T900" s="248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49" t="s">
        <v>240</v>
      </c>
      <c r="AT900" s="249" t="s">
        <v>236</v>
      </c>
      <c r="AU900" s="249" t="s">
        <v>87</v>
      </c>
      <c r="AY900" s="17" t="s">
        <v>235</v>
      </c>
      <c r="BE900" s="250">
        <f>IF(N900="základní",J900,0)</f>
        <v>0</v>
      </c>
      <c r="BF900" s="250">
        <f>IF(N900="snížená",J900,0)</f>
        <v>0</v>
      </c>
      <c r="BG900" s="250">
        <f>IF(N900="zákl. přenesená",J900,0)</f>
        <v>0</v>
      </c>
      <c r="BH900" s="250">
        <f>IF(N900="sníž. přenesená",J900,0)</f>
        <v>0</v>
      </c>
      <c r="BI900" s="250">
        <f>IF(N900="nulová",J900,0)</f>
        <v>0</v>
      </c>
      <c r="BJ900" s="17" t="s">
        <v>87</v>
      </c>
      <c r="BK900" s="250">
        <f>ROUND(I900*H900,2)</f>
        <v>0</v>
      </c>
      <c r="BL900" s="17" t="s">
        <v>240</v>
      </c>
      <c r="BM900" s="249" t="s">
        <v>1139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2041</v>
      </c>
      <c r="G901" s="252"/>
      <c r="H901" s="256">
        <v>270.77999999999997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2042</v>
      </c>
      <c r="G902" s="252"/>
      <c r="H902" s="256">
        <v>141.74000000000001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2043</v>
      </c>
      <c r="G903" s="252"/>
      <c r="H903" s="256">
        <v>7.04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3" customFormat="1">
      <c r="A904" s="13"/>
      <c r="B904" s="263"/>
      <c r="C904" s="264"/>
      <c r="D904" s="253" t="s">
        <v>241</v>
      </c>
      <c r="E904" s="265" t="s">
        <v>1</v>
      </c>
      <c r="F904" s="266" t="s">
        <v>243</v>
      </c>
      <c r="G904" s="264"/>
      <c r="H904" s="267">
        <v>419.56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3" t="s">
        <v>241</v>
      </c>
      <c r="AU904" s="273" t="s">
        <v>87</v>
      </c>
      <c r="AV904" s="13" t="s">
        <v>240</v>
      </c>
      <c r="AW904" s="13" t="s">
        <v>36</v>
      </c>
      <c r="AX904" s="13" t="s">
        <v>87</v>
      </c>
      <c r="AY904" s="273" t="s">
        <v>235</v>
      </c>
    </row>
    <row r="905" s="2" customFormat="1" ht="16.5" customHeight="1">
      <c r="A905" s="38"/>
      <c r="B905" s="39"/>
      <c r="C905" s="237" t="s">
        <v>1142</v>
      </c>
      <c r="D905" s="237" t="s">
        <v>236</v>
      </c>
      <c r="E905" s="238" t="s">
        <v>1652</v>
      </c>
      <c r="F905" s="239" t="s">
        <v>1653</v>
      </c>
      <c r="G905" s="240" t="s">
        <v>265</v>
      </c>
      <c r="H905" s="241">
        <v>115.905</v>
      </c>
      <c r="I905" s="242"/>
      <c r="J905" s="243">
        <f>ROUND(I905*H905,2)</f>
        <v>0</v>
      </c>
      <c r="K905" s="244"/>
      <c r="L905" s="44"/>
      <c r="M905" s="245" t="s">
        <v>1</v>
      </c>
      <c r="N905" s="246" t="s">
        <v>45</v>
      </c>
      <c r="O905" s="91"/>
      <c r="P905" s="247">
        <f>O905*H905</f>
        <v>0</v>
      </c>
      <c r="Q905" s="247">
        <v>0.18067</v>
      </c>
      <c r="R905" s="247">
        <f>Q905*H905</f>
        <v>20.940556350000001</v>
      </c>
      <c r="S905" s="247">
        <v>0</v>
      </c>
      <c r="T905" s="24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9" t="s">
        <v>240</v>
      </c>
      <c r="AT905" s="249" t="s">
        <v>236</v>
      </c>
      <c r="AU905" s="249" t="s">
        <v>87</v>
      </c>
      <c r="AY905" s="17" t="s">
        <v>235</v>
      </c>
      <c r="BE905" s="250">
        <f>IF(N905="základní",J905,0)</f>
        <v>0</v>
      </c>
      <c r="BF905" s="250">
        <f>IF(N905="snížená",J905,0)</f>
        <v>0</v>
      </c>
      <c r="BG905" s="250">
        <f>IF(N905="zákl. přenesená",J905,0)</f>
        <v>0</v>
      </c>
      <c r="BH905" s="250">
        <f>IF(N905="sníž. přenesená",J905,0)</f>
        <v>0</v>
      </c>
      <c r="BI905" s="250">
        <f>IF(N905="nulová",J905,0)</f>
        <v>0</v>
      </c>
      <c r="BJ905" s="17" t="s">
        <v>87</v>
      </c>
      <c r="BK905" s="250">
        <f>ROUND(I905*H905,2)</f>
        <v>0</v>
      </c>
      <c r="BL905" s="17" t="s">
        <v>240</v>
      </c>
      <c r="BM905" s="249" t="s">
        <v>1145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2044</v>
      </c>
      <c r="G906" s="252"/>
      <c r="H906" s="256">
        <v>19.949999999999999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2045</v>
      </c>
      <c r="G907" s="252"/>
      <c r="H907" s="256">
        <v>23.449999999999999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2" customFormat="1">
      <c r="A908" s="12"/>
      <c r="B908" s="251"/>
      <c r="C908" s="252"/>
      <c r="D908" s="253" t="s">
        <v>241</v>
      </c>
      <c r="E908" s="254" t="s">
        <v>1</v>
      </c>
      <c r="F908" s="255" t="s">
        <v>2046</v>
      </c>
      <c r="G908" s="252"/>
      <c r="H908" s="256">
        <v>19.949999999999999</v>
      </c>
      <c r="I908" s="257"/>
      <c r="J908" s="252"/>
      <c r="K908" s="252"/>
      <c r="L908" s="258"/>
      <c r="M908" s="259"/>
      <c r="N908" s="260"/>
      <c r="O908" s="260"/>
      <c r="P908" s="260"/>
      <c r="Q908" s="260"/>
      <c r="R908" s="260"/>
      <c r="S908" s="260"/>
      <c r="T908" s="261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T908" s="262" t="s">
        <v>241</v>
      </c>
      <c r="AU908" s="262" t="s">
        <v>87</v>
      </c>
      <c r="AV908" s="12" t="s">
        <v>89</v>
      </c>
      <c r="AW908" s="12" t="s">
        <v>36</v>
      </c>
      <c r="AX908" s="12" t="s">
        <v>80</v>
      </c>
      <c r="AY908" s="262" t="s">
        <v>235</v>
      </c>
    </row>
    <row r="909" s="12" customFormat="1">
      <c r="A909" s="12"/>
      <c r="B909" s="251"/>
      <c r="C909" s="252"/>
      <c r="D909" s="253" t="s">
        <v>241</v>
      </c>
      <c r="E909" s="254" t="s">
        <v>1</v>
      </c>
      <c r="F909" s="255" t="s">
        <v>2047</v>
      </c>
      <c r="G909" s="252"/>
      <c r="H909" s="256">
        <v>3.3250000000000002</v>
      </c>
      <c r="I909" s="257"/>
      <c r="J909" s="252"/>
      <c r="K909" s="252"/>
      <c r="L909" s="258"/>
      <c r="M909" s="259"/>
      <c r="N909" s="260"/>
      <c r="O909" s="260"/>
      <c r="P909" s="260"/>
      <c r="Q909" s="260"/>
      <c r="R909" s="260"/>
      <c r="S909" s="260"/>
      <c r="T909" s="261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T909" s="262" t="s">
        <v>241</v>
      </c>
      <c r="AU909" s="262" t="s">
        <v>87</v>
      </c>
      <c r="AV909" s="12" t="s">
        <v>89</v>
      </c>
      <c r="AW909" s="12" t="s">
        <v>36</v>
      </c>
      <c r="AX909" s="12" t="s">
        <v>80</v>
      </c>
      <c r="AY909" s="262" t="s">
        <v>235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2048</v>
      </c>
      <c r="G910" s="252"/>
      <c r="H910" s="256">
        <v>17.856000000000002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2" customFormat="1">
      <c r="A911" s="12"/>
      <c r="B911" s="251"/>
      <c r="C911" s="252"/>
      <c r="D911" s="253" t="s">
        <v>241</v>
      </c>
      <c r="E911" s="254" t="s">
        <v>1</v>
      </c>
      <c r="F911" s="255" t="s">
        <v>2049</v>
      </c>
      <c r="G911" s="252"/>
      <c r="H911" s="256">
        <v>13.946</v>
      </c>
      <c r="I911" s="257"/>
      <c r="J911" s="252"/>
      <c r="K911" s="252"/>
      <c r="L911" s="258"/>
      <c r="M911" s="259"/>
      <c r="N911" s="260"/>
      <c r="O911" s="260"/>
      <c r="P911" s="260"/>
      <c r="Q911" s="260"/>
      <c r="R911" s="260"/>
      <c r="S911" s="260"/>
      <c r="T911" s="26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62" t="s">
        <v>241</v>
      </c>
      <c r="AU911" s="262" t="s">
        <v>87</v>
      </c>
      <c r="AV911" s="12" t="s">
        <v>89</v>
      </c>
      <c r="AW911" s="12" t="s">
        <v>36</v>
      </c>
      <c r="AX911" s="12" t="s">
        <v>80</v>
      </c>
      <c r="AY911" s="262" t="s">
        <v>235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2050</v>
      </c>
      <c r="G912" s="252"/>
      <c r="H912" s="256">
        <v>3.6749999999999998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2" customFormat="1">
      <c r="A913" s="12"/>
      <c r="B913" s="251"/>
      <c r="C913" s="252"/>
      <c r="D913" s="253" t="s">
        <v>241</v>
      </c>
      <c r="E913" s="254" t="s">
        <v>1</v>
      </c>
      <c r="F913" s="255" t="s">
        <v>2051</v>
      </c>
      <c r="G913" s="252"/>
      <c r="H913" s="256">
        <v>13.753</v>
      </c>
      <c r="I913" s="257"/>
      <c r="J913" s="252"/>
      <c r="K913" s="252"/>
      <c r="L913" s="258"/>
      <c r="M913" s="259"/>
      <c r="N913" s="260"/>
      <c r="O913" s="260"/>
      <c r="P913" s="260"/>
      <c r="Q913" s="260"/>
      <c r="R913" s="260"/>
      <c r="S913" s="260"/>
      <c r="T913" s="261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T913" s="262" t="s">
        <v>241</v>
      </c>
      <c r="AU913" s="262" t="s">
        <v>87</v>
      </c>
      <c r="AV913" s="12" t="s">
        <v>89</v>
      </c>
      <c r="AW913" s="12" t="s">
        <v>36</v>
      </c>
      <c r="AX913" s="12" t="s">
        <v>80</v>
      </c>
      <c r="AY913" s="262" t="s">
        <v>235</v>
      </c>
    </row>
    <row r="914" s="13" customFormat="1">
      <c r="A914" s="13"/>
      <c r="B914" s="263"/>
      <c r="C914" s="264"/>
      <c r="D914" s="253" t="s">
        <v>241</v>
      </c>
      <c r="E914" s="265" t="s">
        <v>1</v>
      </c>
      <c r="F914" s="266" t="s">
        <v>243</v>
      </c>
      <c r="G914" s="264"/>
      <c r="H914" s="267">
        <v>115.905</v>
      </c>
      <c r="I914" s="268"/>
      <c r="J914" s="264"/>
      <c r="K914" s="264"/>
      <c r="L914" s="269"/>
      <c r="M914" s="270"/>
      <c r="N914" s="271"/>
      <c r="O914" s="271"/>
      <c r="P914" s="271"/>
      <c r="Q914" s="271"/>
      <c r="R914" s="271"/>
      <c r="S914" s="271"/>
      <c r="T914" s="27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73" t="s">
        <v>241</v>
      </c>
      <c r="AU914" s="273" t="s">
        <v>87</v>
      </c>
      <c r="AV914" s="13" t="s">
        <v>240</v>
      </c>
      <c r="AW914" s="13" t="s">
        <v>36</v>
      </c>
      <c r="AX914" s="13" t="s">
        <v>87</v>
      </c>
      <c r="AY914" s="273" t="s">
        <v>235</v>
      </c>
    </row>
    <row r="915" s="2" customFormat="1" ht="16.5" customHeight="1">
      <c r="A915" s="38"/>
      <c r="B915" s="39"/>
      <c r="C915" s="237" t="s">
        <v>698</v>
      </c>
      <c r="D915" s="237" t="s">
        <v>236</v>
      </c>
      <c r="E915" s="238" t="s">
        <v>1668</v>
      </c>
      <c r="F915" s="239" t="s">
        <v>1669</v>
      </c>
      <c r="G915" s="240" t="s">
        <v>415</v>
      </c>
      <c r="H915" s="241">
        <v>43.634</v>
      </c>
      <c r="I915" s="242"/>
      <c r="J915" s="243">
        <f>ROUND(I915*H915,2)</f>
        <v>0</v>
      </c>
      <c r="K915" s="244"/>
      <c r="L915" s="44"/>
      <c r="M915" s="245" t="s">
        <v>1</v>
      </c>
      <c r="N915" s="246" t="s">
        <v>45</v>
      </c>
      <c r="O915" s="91"/>
      <c r="P915" s="247">
        <f>O915*H915</f>
        <v>0</v>
      </c>
      <c r="Q915" s="247">
        <v>1.3999999999999999</v>
      </c>
      <c r="R915" s="247">
        <f>Q915*H915</f>
        <v>61.087599999999995</v>
      </c>
      <c r="S915" s="247">
        <v>0</v>
      </c>
      <c r="T915" s="24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49" t="s">
        <v>240</v>
      </c>
      <c r="AT915" s="249" t="s">
        <v>236</v>
      </c>
      <c r="AU915" s="249" t="s">
        <v>87</v>
      </c>
      <c r="AY915" s="17" t="s">
        <v>235</v>
      </c>
      <c r="BE915" s="250">
        <f>IF(N915="základní",J915,0)</f>
        <v>0</v>
      </c>
      <c r="BF915" s="250">
        <f>IF(N915="snížená",J915,0)</f>
        <v>0</v>
      </c>
      <c r="BG915" s="250">
        <f>IF(N915="zákl. přenesená",J915,0)</f>
        <v>0</v>
      </c>
      <c r="BH915" s="250">
        <f>IF(N915="sníž. přenesená",J915,0)</f>
        <v>0</v>
      </c>
      <c r="BI915" s="250">
        <f>IF(N915="nulová",J915,0)</f>
        <v>0</v>
      </c>
      <c r="BJ915" s="17" t="s">
        <v>87</v>
      </c>
      <c r="BK915" s="250">
        <f>ROUND(I915*H915,2)</f>
        <v>0</v>
      </c>
      <c r="BL915" s="17" t="s">
        <v>240</v>
      </c>
      <c r="BM915" s="249" t="s">
        <v>1149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2052</v>
      </c>
      <c r="G916" s="252"/>
      <c r="H916" s="256">
        <v>35.728000000000002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2053</v>
      </c>
      <c r="G917" s="252"/>
      <c r="H917" s="256">
        <v>7.9059999999999997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3" customFormat="1">
      <c r="A918" s="13"/>
      <c r="B918" s="263"/>
      <c r="C918" s="264"/>
      <c r="D918" s="253" t="s">
        <v>241</v>
      </c>
      <c r="E918" s="265" t="s">
        <v>1</v>
      </c>
      <c r="F918" s="266" t="s">
        <v>243</v>
      </c>
      <c r="G918" s="264"/>
      <c r="H918" s="267">
        <v>43.634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73" t="s">
        <v>241</v>
      </c>
      <c r="AU918" s="273" t="s">
        <v>87</v>
      </c>
      <c r="AV918" s="13" t="s">
        <v>240</v>
      </c>
      <c r="AW918" s="13" t="s">
        <v>36</v>
      </c>
      <c r="AX918" s="13" t="s">
        <v>87</v>
      </c>
      <c r="AY918" s="273" t="s">
        <v>235</v>
      </c>
    </row>
    <row r="919" s="2" customFormat="1" ht="16.5" customHeight="1">
      <c r="A919" s="38"/>
      <c r="B919" s="39"/>
      <c r="C919" s="237" t="s">
        <v>1151</v>
      </c>
      <c r="D919" s="237" t="s">
        <v>236</v>
      </c>
      <c r="E919" s="238" t="s">
        <v>1673</v>
      </c>
      <c r="F919" s="239" t="s">
        <v>1674</v>
      </c>
      <c r="G919" s="240" t="s">
        <v>246</v>
      </c>
      <c r="H919" s="241">
        <v>0.80000000000000004</v>
      </c>
      <c r="I919" s="242"/>
      <c r="J919" s="243">
        <f>ROUND(I919*H919,2)</f>
        <v>0</v>
      </c>
      <c r="K919" s="244"/>
      <c r="L919" s="44"/>
      <c r="M919" s="245" t="s">
        <v>1</v>
      </c>
      <c r="N919" s="246" t="s">
        <v>45</v>
      </c>
      <c r="O919" s="91"/>
      <c r="P919" s="247">
        <f>O919*H919</f>
        <v>0</v>
      </c>
      <c r="Q919" s="247">
        <v>1.29548</v>
      </c>
      <c r="R919" s="247">
        <f>Q919*H919</f>
        <v>1.036384</v>
      </c>
      <c r="S919" s="247">
        <v>0</v>
      </c>
      <c r="T919" s="24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49" t="s">
        <v>240</v>
      </c>
      <c r="AT919" s="249" t="s">
        <v>236</v>
      </c>
      <c r="AU919" s="249" t="s">
        <v>87</v>
      </c>
      <c r="AY919" s="17" t="s">
        <v>235</v>
      </c>
      <c r="BE919" s="250">
        <f>IF(N919="základní",J919,0)</f>
        <v>0</v>
      </c>
      <c r="BF919" s="250">
        <f>IF(N919="snížená",J919,0)</f>
        <v>0</v>
      </c>
      <c r="BG919" s="250">
        <f>IF(N919="zákl. přenesená",J919,0)</f>
        <v>0</v>
      </c>
      <c r="BH919" s="250">
        <f>IF(N919="sníž. přenesená",J919,0)</f>
        <v>0</v>
      </c>
      <c r="BI919" s="250">
        <f>IF(N919="nulová",J919,0)</f>
        <v>0</v>
      </c>
      <c r="BJ919" s="17" t="s">
        <v>87</v>
      </c>
      <c r="BK919" s="250">
        <f>ROUND(I919*H919,2)</f>
        <v>0</v>
      </c>
      <c r="BL919" s="17" t="s">
        <v>240</v>
      </c>
      <c r="BM919" s="249" t="s">
        <v>1154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2054</v>
      </c>
      <c r="G920" s="252"/>
      <c r="H920" s="256">
        <v>0.80000000000000004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3" customFormat="1">
      <c r="A921" s="13"/>
      <c r="B921" s="263"/>
      <c r="C921" s="264"/>
      <c r="D921" s="253" t="s">
        <v>241</v>
      </c>
      <c r="E921" s="265" t="s">
        <v>1</v>
      </c>
      <c r="F921" s="266" t="s">
        <v>243</v>
      </c>
      <c r="G921" s="264"/>
      <c r="H921" s="267">
        <v>0.80000000000000004</v>
      </c>
      <c r="I921" s="268"/>
      <c r="J921" s="264"/>
      <c r="K921" s="264"/>
      <c r="L921" s="269"/>
      <c r="M921" s="270"/>
      <c r="N921" s="271"/>
      <c r="O921" s="271"/>
      <c r="P921" s="271"/>
      <c r="Q921" s="271"/>
      <c r="R921" s="271"/>
      <c r="S921" s="271"/>
      <c r="T921" s="27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73" t="s">
        <v>241</v>
      </c>
      <c r="AU921" s="273" t="s">
        <v>87</v>
      </c>
      <c r="AV921" s="13" t="s">
        <v>240</v>
      </c>
      <c r="AW921" s="13" t="s">
        <v>36</v>
      </c>
      <c r="AX921" s="13" t="s">
        <v>87</v>
      </c>
      <c r="AY921" s="273" t="s">
        <v>235</v>
      </c>
    </row>
    <row r="922" s="2" customFormat="1" ht="16.5" customHeight="1">
      <c r="A922" s="38"/>
      <c r="B922" s="39"/>
      <c r="C922" s="237" t="s">
        <v>704</v>
      </c>
      <c r="D922" s="237" t="s">
        <v>236</v>
      </c>
      <c r="E922" s="238" t="s">
        <v>2055</v>
      </c>
      <c r="F922" s="239" t="s">
        <v>2056</v>
      </c>
      <c r="G922" s="240" t="s">
        <v>415</v>
      </c>
      <c r="H922" s="241">
        <v>10.973000000000001</v>
      </c>
      <c r="I922" s="242"/>
      <c r="J922" s="243">
        <f>ROUND(I922*H922,2)</f>
        <v>0</v>
      </c>
      <c r="K922" s="244"/>
      <c r="L922" s="44"/>
      <c r="M922" s="245" t="s">
        <v>1</v>
      </c>
      <c r="N922" s="246" t="s">
        <v>45</v>
      </c>
      <c r="O922" s="91"/>
      <c r="P922" s="247">
        <f>O922*H922</f>
        <v>0</v>
      </c>
      <c r="Q922" s="247">
        <v>1.80128</v>
      </c>
      <c r="R922" s="247">
        <f>Q922*H922</f>
        <v>19.765445440000001</v>
      </c>
      <c r="S922" s="247">
        <v>0</v>
      </c>
      <c r="T922" s="248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9" t="s">
        <v>240</v>
      </c>
      <c r="AT922" s="249" t="s">
        <v>236</v>
      </c>
      <c r="AU922" s="249" t="s">
        <v>87</v>
      </c>
      <c r="AY922" s="17" t="s">
        <v>235</v>
      </c>
      <c r="BE922" s="250">
        <f>IF(N922="základní",J922,0)</f>
        <v>0</v>
      </c>
      <c r="BF922" s="250">
        <f>IF(N922="snížená",J922,0)</f>
        <v>0</v>
      </c>
      <c r="BG922" s="250">
        <f>IF(N922="zákl. přenesená",J922,0)</f>
        <v>0</v>
      </c>
      <c r="BH922" s="250">
        <f>IF(N922="sníž. přenesená",J922,0)</f>
        <v>0</v>
      </c>
      <c r="BI922" s="250">
        <f>IF(N922="nulová",J922,0)</f>
        <v>0</v>
      </c>
      <c r="BJ922" s="17" t="s">
        <v>87</v>
      </c>
      <c r="BK922" s="250">
        <f>ROUND(I922*H922,2)</f>
        <v>0</v>
      </c>
      <c r="BL922" s="17" t="s">
        <v>240</v>
      </c>
      <c r="BM922" s="249" t="s">
        <v>1158</v>
      </c>
    </row>
    <row r="923" s="12" customFormat="1">
      <c r="A923" s="12"/>
      <c r="B923" s="251"/>
      <c r="C923" s="252"/>
      <c r="D923" s="253" t="s">
        <v>241</v>
      </c>
      <c r="E923" s="254" t="s">
        <v>1</v>
      </c>
      <c r="F923" s="255" t="s">
        <v>2057</v>
      </c>
      <c r="G923" s="252"/>
      <c r="H923" s="256">
        <v>4.9880000000000004</v>
      </c>
      <c r="I923" s="257"/>
      <c r="J923" s="252"/>
      <c r="K923" s="252"/>
      <c r="L923" s="258"/>
      <c r="M923" s="259"/>
      <c r="N923" s="260"/>
      <c r="O923" s="260"/>
      <c r="P923" s="260"/>
      <c r="Q923" s="260"/>
      <c r="R923" s="260"/>
      <c r="S923" s="260"/>
      <c r="T923" s="261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62" t="s">
        <v>241</v>
      </c>
      <c r="AU923" s="262" t="s">
        <v>87</v>
      </c>
      <c r="AV923" s="12" t="s">
        <v>89</v>
      </c>
      <c r="AW923" s="12" t="s">
        <v>36</v>
      </c>
      <c r="AX923" s="12" t="s">
        <v>80</v>
      </c>
      <c r="AY923" s="262" t="s">
        <v>235</v>
      </c>
    </row>
    <row r="924" s="12" customFormat="1">
      <c r="A924" s="12"/>
      <c r="B924" s="251"/>
      <c r="C924" s="252"/>
      <c r="D924" s="253" t="s">
        <v>241</v>
      </c>
      <c r="E924" s="254" t="s">
        <v>1</v>
      </c>
      <c r="F924" s="255" t="s">
        <v>2058</v>
      </c>
      <c r="G924" s="252"/>
      <c r="H924" s="256">
        <v>5.9850000000000003</v>
      </c>
      <c r="I924" s="257"/>
      <c r="J924" s="252"/>
      <c r="K924" s="252"/>
      <c r="L924" s="258"/>
      <c r="M924" s="259"/>
      <c r="N924" s="260"/>
      <c r="O924" s="260"/>
      <c r="P924" s="260"/>
      <c r="Q924" s="260"/>
      <c r="R924" s="260"/>
      <c r="S924" s="260"/>
      <c r="T924" s="261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T924" s="262" t="s">
        <v>241</v>
      </c>
      <c r="AU924" s="262" t="s">
        <v>87</v>
      </c>
      <c r="AV924" s="12" t="s">
        <v>89</v>
      </c>
      <c r="AW924" s="12" t="s">
        <v>36</v>
      </c>
      <c r="AX924" s="12" t="s">
        <v>80</v>
      </c>
      <c r="AY924" s="262" t="s">
        <v>235</v>
      </c>
    </row>
    <row r="925" s="13" customFormat="1">
      <c r="A925" s="13"/>
      <c r="B925" s="263"/>
      <c r="C925" s="264"/>
      <c r="D925" s="253" t="s">
        <v>241</v>
      </c>
      <c r="E925" s="265" t="s">
        <v>1</v>
      </c>
      <c r="F925" s="266" t="s">
        <v>243</v>
      </c>
      <c r="G925" s="264"/>
      <c r="H925" s="267">
        <v>10.973000000000001</v>
      </c>
      <c r="I925" s="268"/>
      <c r="J925" s="264"/>
      <c r="K925" s="264"/>
      <c r="L925" s="269"/>
      <c r="M925" s="270"/>
      <c r="N925" s="271"/>
      <c r="O925" s="271"/>
      <c r="P925" s="271"/>
      <c r="Q925" s="271"/>
      <c r="R925" s="271"/>
      <c r="S925" s="271"/>
      <c r="T925" s="27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73" t="s">
        <v>241</v>
      </c>
      <c r="AU925" s="273" t="s">
        <v>87</v>
      </c>
      <c r="AV925" s="13" t="s">
        <v>240</v>
      </c>
      <c r="AW925" s="13" t="s">
        <v>36</v>
      </c>
      <c r="AX925" s="13" t="s">
        <v>87</v>
      </c>
      <c r="AY925" s="273" t="s">
        <v>235</v>
      </c>
    </row>
    <row r="926" s="2" customFormat="1" ht="16.5" customHeight="1">
      <c r="A926" s="38"/>
      <c r="B926" s="39"/>
      <c r="C926" s="237" t="s">
        <v>1160</v>
      </c>
      <c r="D926" s="237" t="s">
        <v>236</v>
      </c>
      <c r="E926" s="238" t="s">
        <v>1087</v>
      </c>
      <c r="F926" s="239" t="s">
        <v>1088</v>
      </c>
      <c r="G926" s="240" t="s">
        <v>313</v>
      </c>
      <c r="H926" s="241">
        <v>26.93</v>
      </c>
      <c r="I926" s="242"/>
      <c r="J926" s="243">
        <f>ROUND(I926*H926,2)</f>
        <v>0</v>
      </c>
      <c r="K926" s="244"/>
      <c r="L926" s="44"/>
      <c r="M926" s="245" t="s">
        <v>1</v>
      </c>
      <c r="N926" s="246" t="s">
        <v>45</v>
      </c>
      <c r="O926" s="91"/>
      <c r="P926" s="247">
        <f>O926*H926</f>
        <v>0</v>
      </c>
      <c r="Q926" s="247">
        <v>0.0082400000000000008</v>
      </c>
      <c r="R926" s="247">
        <f>Q926*H926</f>
        <v>0.22190320000000002</v>
      </c>
      <c r="S926" s="247">
        <v>0</v>
      </c>
      <c r="T926" s="248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49" t="s">
        <v>240</v>
      </c>
      <c r="AT926" s="249" t="s">
        <v>236</v>
      </c>
      <c r="AU926" s="249" t="s">
        <v>87</v>
      </c>
      <c r="AY926" s="17" t="s">
        <v>235</v>
      </c>
      <c r="BE926" s="250">
        <f>IF(N926="základní",J926,0)</f>
        <v>0</v>
      </c>
      <c r="BF926" s="250">
        <f>IF(N926="snížená",J926,0)</f>
        <v>0</v>
      </c>
      <c r="BG926" s="250">
        <f>IF(N926="zákl. přenesená",J926,0)</f>
        <v>0</v>
      </c>
      <c r="BH926" s="250">
        <f>IF(N926="sníž. přenesená",J926,0)</f>
        <v>0</v>
      </c>
      <c r="BI926" s="250">
        <f>IF(N926="nulová",J926,0)</f>
        <v>0</v>
      </c>
      <c r="BJ926" s="17" t="s">
        <v>87</v>
      </c>
      <c r="BK926" s="250">
        <f>ROUND(I926*H926,2)</f>
        <v>0</v>
      </c>
      <c r="BL926" s="17" t="s">
        <v>240</v>
      </c>
      <c r="BM926" s="249" t="s">
        <v>1163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1929</v>
      </c>
      <c r="G927" s="252"/>
      <c r="H927" s="256">
        <v>26.93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3" customFormat="1">
      <c r="A928" s="13"/>
      <c r="B928" s="263"/>
      <c r="C928" s="264"/>
      <c r="D928" s="253" t="s">
        <v>241</v>
      </c>
      <c r="E928" s="265" t="s">
        <v>1</v>
      </c>
      <c r="F928" s="266" t="s">
        <v>243</v>
      </c>
      <c r="G928" s="264"/>
      <c r="H928" s="267">
        <v>26.93</v>
      </c>
      <c r="I928" s="268"/>
      <c r="J928" s="264"/>
      <c r="K928" s="264"/>
      <c r="L928" s="269"/>
      <c r="M928" s="270"/>
      <c r="N928" s="271"/>
      <c r="O928" s="271"/>
      <c r="P928" s="271"/>
      <c r="Q928" s="271"/>
      <c r="R928" s="271"/>
      <c r="S928" s="271"/>
      <c r="T928" s="27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73" t="s">
        <v>241</v>
      </c>
      <c r="AU928" s="273" t="s">
        <v>87</v>
      </c>
      <c r="AV928" s="13" t="s">
        <v>240</v>
      </c>
      <c r="AW928" s="13" t="s">
        <v>36</v>
      </c>
      <c r="AX928" s="13" t="s">
        <v>87</v>
      </c>
      <c r="AY928" s="273" t="s">
        <v>235</v>
      </c>
    </row>
    <row r="929" s="2" customFormat="1" ht="16.5" customHeight="1">
      <c r="A929" s="38"/>
      <c r="B929" s="39"/>
      <c r="C929" s="237" t="s">
        <v>708</v>
      </c>
      <c r="D929" s="237" t="s">
        <v>236</v>
      </c>
      <c r="E929" s="238" t="s">
        <v>1090</v>
      </c>
      <c r="F929" s="239" t="s">
        <v>1091</v>
      </c>
      <c r="G929" s="240" t="s">
        <v>265</v>
      </c>
      <c r="H929" s="241">
        <v>67.599999999999994</v>
      </c>
      <c r="I929" s="242"/>
      <c r="J929" s="243">
        <f>ROUND(I929*H929,2)</f>
        <v>0</v>
      </c>
      <c r="K929" s="244"/>
      <c r="L929" s="44"/>
      <c r="M929" s="245" t="s">
        <v>1</v>
      </c>
      <c r="N929" s="246" t="s">
        <v>45</v>
      </c>
      <c r="O929" s="91"/>
      <c r="P929" s="247">
        <f>O929*H929</f>
        <v>0</v>
      </c>
      <c r="Q929" s="247">
        <v>0.00175</v>
      </c>
      <c r="R929" s="247">
        <f>Q929*H929</f>
        <v>0.11829999999999999</v>
      </c>
      <c r="S929" s="247">
        <v>0</v>
      </c>
      <c r="T929" s="248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49" t="s">
        <v>240</v>
      </c>
      <c r="AT929" s="249" t="s">
        <v>236</v>
      </c>
      <c r="AU929" s="249" t="s">
        <v>87</v>
      </c>
      <c r="AY929" s="17" t="s">
        <v>235</v>
      </c>
      <c r="BE929" s="250">
        <f>IF(N929="základní",J929,0)</f>
        <v>0</v>
      </c>
      <c r="BF929" s="250">
        <f>IF(N929="snížená",J929,0)</f>
        <v>0</v>
      </c>
      <c r="BG929" s="250">
        <f>IF(N929="zákl. přenesená",J929,0)</f>
        <v>0</v>
      </c>
      <c r="BH929" s="250">
        <f>IF(N929="sníž. přenesená",J929,0)</f>
        <v>0</v>
      </c>
      <c r="BI929" s="250">
        <f>IF(N929="nulová",J929,0)</f>
        <v>0</v>
      </c>
      <c r="BJ929" s="17" t="s">
        <v>87</v>
      </c>
      <c r="BK929" s="250">
        <f>ROUND(I929*H929,2)</f>
        <v>0</v>
      </c>
      <c r="BL929" s="17" t="s">
        <v>240</v>
      </c>
      <c r="BM929" s="249" t="s">
        <v>1167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2033</v>
      </c>
      <c r="G930" s="252"/>
      <c r="H930" s="256">
        <v>4.3300000000000001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2034</v>
      </c>
      <c r="G931" s="252"/>
      <c r="H931" s="256">
        <v>28.93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2" customFormat="1">
      <c r="A932" s="12"/>
      <c r="B932" s="251"/>
      <c r="C932" s="252"/>
      <c r="D932" s="253" t="s">
        <v>241</v>
      </c>
      <c r="E932" s="254" t="s">
        <v>1</v>
      </c>
      <c r="F932" s="255" t="s">
        <v>2035</v>
      </c>
      <c r="G932" s="252"/>
      <c r="H932" s="256">
        <v>34.340000000000003</v>
      </c>
      <c r="I932" s="257"/>
      <c r="J932" s="252"/>
      <c r="K932" s="252"/>
      <c r="L932" s="258"/>
      <c r="M932" s="259"/>
      <c r="N932" s="260"/>
      <c r="O932" s="260"/>
      <c r="P932" s="260"/>
      <c r="Q932" s="260"/>
      <c r="R932" s="260"/>
      <c r="S932" s="260"/>
      <c r="T932" s="261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T932" s="262" t="s">
        <v>241</v>
      </c>
      <c r="AU932" s="262" t="s">
        <v>87</v>
      </c>
      <c r="AV932" s="12" t="s">
        <v>89</v>
      </c>
      <c r="AW932" s="12" t="s">
        <v>36</v>
      </c>
      <c r="AX932" s="12" t="s">
        <v>80</v>
      </c>
      <c r="AY932" s="262" t="s">
        <v>235</v>
      </c>
    </row>
    <row r="933" s="13" customFormat="1">
      <c r="A933" s="13"/>
      <c r="B933" s="263"/>
      <c r="C933" s="264"/>
      <c r="D933" s="253" t="s">
        <v>241</v>
      </c>
      <c r="E933" s="265" t="s">
        <v>1</v>
      </c>
      <c r="F933" s="266" t="s">
        <v>243</v>
      </c>
      <c r="G933" s="264"/>
      <c r="H933" s="267">
        <v>67.599999999999994</v>
      </c>
      <c r="I933" s="268"/>
      <c r="J933" s="264"/>
      <c r="K933" s="264"/>
      <c r="L933" s="269"/>
      <c r="M933" s="270"/>
      <c r="N933" s="271"/>
      <c r="O933" s="271"/>
      <c r="P933" s="271"/>
      <c r="Q933" s="271"/>
      <c r="R933" s="271"/>
      <c r="S933" s="271"/>
      <c r="T933" s="27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73" t="s">
        <v>241</v>
      </c>
      <c r="AU933" s="273" t="s">
        <v>87</v>
      </c>
      <c r="AV933" s="13" t="s">
        <v>240</v>
      </c>
      <c r="AW933" s="13" t="s">
        <v>36</v>
      </c>
      <c r="AX933" s="13" t="s">
        <v>87</v>
      </c>
      <c r="AY933" s="273" t="s">
        <v>235</v>
      </c>
    </row>
    <row r="934" s="2" customFormat="1" ht="16.5" customHeight="1">
      <c r="A934" s="38"/>
      <c r="B934" s="39"/>
      <c r="C934" s="237" t="s">
        <v>1171</v>
      </c>
      <c r="D934" s="237" t="s">
        <v>236</v>
      </c>
      <c r="E934" s="238" t="s">
        <v>1025</v>
      </c>
      <c r="F934" s="239" t="s">
        <v>1026</v>
      </c>
      <c r="G934" s="240" t="s">
        <v>265</v>
      </c>
      <c r="H934" s="241">
        <v>28.367999999999999</v>
      </c>
      <c r="I934" s="242"/>
      <c r="J934" s="243">
        <f>ROUND(I934*H934,2)</f>
        <v>0</v>
      </c>
      <c r="K934" s="244"/>
      <c r="L934" s="44"/>
      <c r="M934" s="245" t="s">
        <v>1</v>
      </c>
      <c r="N934" s="246" t="s">
        <v>45</v>
      </c>
      <c r="O934" s="91"/>
      <c r="P934" s="247">
        <f>O934*H934</f>
        <v>0</v>
      </c>
      <c r="Q934" s="247">
        <v>0.077170000000000002</v>
      </c>
      <c r="R934" s="247">
        <f>Q934*H934</f>
        <v>2.1891585600000001</v>
      </c>
      <c r="S934" s="247">
        <v>0</v>
      </c>
      <c r="T934" s="248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49" t="s">
        <v>240</v>
      </c>
      <c r="AT934" s="249" t="s">
        <v>236</v>
      </c>
      <c r="AU934" s="249" t="s">
        <v>87</v>
      </c>
      <c r="AY934" s="17" t="s">
        <v>235</v>
      </c>
      <c r="BE934" s="250">
        <f>IF(N934="základní",J934,0)</f>
        <v>0</v>
      </c>
      <c r="BF934" s="250">
        <f>IF(N934="snížená",J934,0)</f>
        <v>0</v>
      </c>
      <c r="BG934" s="250">
        <f>IF(N934="zákl. přenesená",J934,0)</f>
        <v>0</v>
      </c>
      <c r="BH934" s="250">
        <f>IF(N934="sníž. přenesená",J934,0)</f>
        <v>0</v>
      </c>
      <c r="BI934" s="250">
        <f>IF(N934="nulová",J934,0)</f>
        <v>0</v>
      </c>
      <c r="BJ934" s="17" t="s">
        <v>87</v>
      </c>
      <c r="BK934" s="250">
        <f>ROUND(I934*H934,2)</f>
        <v>0</v>
      </c>
      <c r="BL934" s="17" t="s">
        <v>240</v>
      </c>
      <c r="BM934" s="249" t="s">
        <v>1174</v>
      </c>
    </row>
    <row r="935" s="12" customFormat="1">
      <c r="A935" s="12"/>
      <c r="B935" s="251"/>
      <c r="C935" s="252"/>
      <c r="D935" s="253" t="s">
        <v>241</v>
      </c>
      <c r="E935" s="254" t="s">
        <v>1</v>
      </c>
      <c r="F935" s="255" t="s">
        <v>2027</v>
      </c>
      <c r="G935" s="252"/>
      <c r="H935" s="256">
        <v>9.4559999999999995</v>
      </c>
      <c r="I935" s="257"/>
      <c r="J935" s="252"/>
      <c r="K935" s="252"/>
      <c r="L935" s="258"/>
      <c r="M935" s="259"/>
      <c r="N935" s="260"/>
      <c r="O935" s="260"/>
      <c r="P935" s="260"/>
      <c r="Q935" s="260"/>
      <c r="R935" s="260"/>
      <c r="S935" s="260"/>
      <c r="T935" s="261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T935" s="262" t="s">
        <v>241</v>
      </c>
      <c r="AU935" s="262" t="s">
        <v>87</v>
      </c>
      <c r="AV935" s="12" t="s">
        <v>89</v>
      </c>
      <c r="AW935" s="12" t="s">
        <v>36</v>
      </c>
      <c r="AX935" s="12" t="s">
        <v>80</v>
      </c>
      <c r="AY935" s="262" t="s">
        <v>235</v>
      </c>
    </row>
    <row r="936" s="12" customFormat="1">
      <c r="A936" s="12"/>
      <c r="B936" s="251"/>
      <c r="C936" s="252"/>
      <c r="D936" s="253" t="s">
        <v>241</v>
      </c>
      <c r="E936" s="254" t="s">
        <v>1</v>
      </c>
      <c r="F936" s="255" t="s">
        <v>2028</v>
      </c>
      <c r="G936" s="252"/>
      <c r="H936" s="256">
        <v>1.5760000000000001</v>
      </c>
      <c r="I936" s="257"/>
      <c r="J936" s="252"/>
      <c r="K936" s="252"/>
      <c r="L936" s="258"/>
      <c r="M936" s="259"/>
      <c r="N936" s="260"/>
      <c r="O936" s="260"/>
      <c r="P936" s="260"/>
      <c r="Q936" s="260"/>
      <c r="R936" s="260"/>
      <c r="S936" s="260"/>
      <c r="T936" s="261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T936" s="262" t="s">
        <v>241</v>
      </c>
      <c r="AU936" s="262" t="s">
        <v>87</v>
      </c>
      <c r="AV936" s="12" t="s">
        <v>89</v>
      </c>
      <c r="AW936" s="12" t="s">
        <v>36</v>
      </c>
      <c r="AX936" s="12" t="s">
        <v>80</v>
      </c>
      <c r="AY936" s="262" t="s">
        <v>235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2029</v>
      </c>
      <c r="G937" s="252"/>
      <c r="H937" s="256">
        <v>1.5760000000000001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2030</v>
      </c>
      <c r="G938" s="252"/>
      <c r="H938" s="256">
        <v>12.411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2031</v>
      </c>
      <c r="G939" s="252"/>
      <c r="H939" s="256">
        <v>3.3490000000000002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3" customFormat="1">
      <c r="A940" s="13"/>
      <c r="B940" s="263"/>
      <c r="C940" s="264"/>
      <c r="D940" s="253" t="s">
        <v>241</v>
      </c>
      <c r="E940" s="265" t="s">
        <v>1</v>
      </c>
      <c r="F940" s="266" t="s">
        <v>243</v>
      </c>
      <c r="G940" s="264"/>
      <c r="H940" s="267">
        <v>28.367999999999999</v>
      </c>
      <c r="I940" s="268"/>
      <c r="J940" s="264"/>
      <c r="K940" s="264"/>
      <c r="L940" s="269"/>
      <c r="M940" s="270"/>
      <c r="N940" s="271"/>
      <c r="O940" s="271"/>
      <c r="P940" s="271"/>
      <c r="Q940" s="271"/>
      <c r="R940" s="271"/>
      <c r="S940" s="271"/>
      <c r="T940" s="27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73" t="s">
        <v>241</v>
      </c>
      <c r="AU940" s="273" t="s">
        <v>87</v>
      </c>
      <c r="AV940" s="13" t="s">
        <v>240</v>
      </c>
      <c r="AW940" s="13" t="s">
        <v>36</v>
      </c>
      <c r="AX940" s="13" t="s">
        <v>87</v>
      </c>
      <c r="AY940" s="273" t="s">
        <v>235</v>
      </c>
    </row>
    <row r="941" s="2" customFormat="1" ht="16.5" customHeight="1">
      <c r="A941" s="38"/>
      <c r="B941" s="39"/>
      <c r="C941" s="237" t="s">
        <v>712</v>
      </c>
      <c r="D941" s="237" t="s">
        <v>236</v>
      </c>
      <c r="E941" s="238" t="s">
        <v>1037</v>
      </c>
      <c r="F941" s="239" t="s">
        <v>1038</v>
      </c>
      <c r="G941" s="240" t="s">
        <v>239</v>
      </c>
      <c r="H941" s="241">
        <v>45</v>
      </c>
      <c r="I941" s="242"/>
      <c r="J941" s="243">
        <f>ROUND(I941*H941,2)</f>
        <v>0</v>
      </c>
      <c r="K941" s="244"/>
      <c r="L941" s="44"/>
      <c r="M941" s="245" t="s">
        <v>1</v>
      </c>
      <c r="N941" s="246" t="s">
        <v>45</v>
      </c>
      <c r="O941" s="91"/>
      <c r="P941" s="247">
        <f>O941*H941</f>
        <v>0</v>
      </c>
      <c r="Q941" s="247">
        <v>0</v>
      </c>
      <c r="R941" s="247">
        <f>Q941*H941</f>
        <v>0</v>
      </c>
      <c r="S941" s="247">
        <v>0</v>
      </c>
      <c r="T941" s="248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9" t="s">
        <v>240</v>
      </c>
      <c r="AT941" s="249" t="s">
        <v>236</v>
      </c>
      <c r="AU941" s="249" t="s">
        <v>87</v>
      </c>
      <c r="AY941" s="17" t="s">
        <v>235</v>
      </c>
      <c r="BE941" s="250">
        <f>IF(N941="základní",J941,0)</f>
        <v>0</v>
      </c>
      <c r="BF941" s="250">
        <f>IF(N941="snížená",J941,0)</f>
        <v>0</v>
      </c>
      <c r="BG941" s="250">
        <f>IF(N941="zákl. přenesená",J941,0)</f>
        <v>0</v>
      </c>
      <c r="BH941" s="250">
        <f>IF(N941="sníž. přenesená",J941,0)</f>
        <v>0</v>
      </c>
      <c r="BI941" s="250">
        <f>IF(N941="nulová",J941,0)</f>
        <v>0</v>
      </c>
      <c r="BJ941" s="17" t="s">
        <v>87</v>
      </c>
      <c r="BK941" s="250">
        <f>ROUND(I941*H941,2)</f>
        <v>0</v>
      </c>
      <c r="BL941" s="17" t="s">
        <v>240</v>
      </c>
      <c r="BM941" s="249" t="s">
        <v>1179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2032</v>
      </c>
      <c r="G942" s="252"/>
      <c r="H942" s="256">
        <v>45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3" customFormat="1">
      <c r="A943" s="13"/>
      <c r="B943" s="263"/>
      <c r="C943" s="264"/>
      <c r="D943" s="253" t="s">
        <v>241</v>
      </c>
      <c r="E943" s="265" t="s">
        <v>1</v>
      </c>
      <c r="F943" s="266" t="s">
        <v>243</v>
      </c>
      <c r="G943" s="264"/>
      <c r="H943" s="267">
        <v>45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73" t="s">
        <v>241</v>
      </c>
      <c r="AU943" s="273" t="s">
        <v>87</v>
      </c>
      <c r="AV943" s="13" t="s">
        <v>240</v>
      </c>
      <c r="AW943" s="13" t="s">
        <v>36</v>
      </c>
      <c r="AX943" s="13" t="s">
        <v>87</v>
      </c>
      <c r="AY943" s="273" t="s">
        <v>235</v>
      </c>
    </row>
    <row r="944" s="2" customFormat="1" ht="16.5" customHeight="1">
      <c r="A944" s="38"/>
      <c r="B944" s="39"/>
      <c r="C944" s="237" t="s">
        <v>1183</v>
      </c>
      <c r="D944" s="237" t="s">
        <v>236</v>
      </c>
      <c r="E944" s="238" t="s">
        <v>1042</v>
      </c>
      <c r="F944" s="239" t="s">
        <v>1043</v>
      </c>
      <c r="G944" s="240" t="s">
        <v>265</v>
      </c>
      <c r="H944" s="241">
        <v>67.599999999999994</v>
      </c>
      <c r="I944" s="242"/>
      <c r="J944" s="243">
        <f>ROUND(I944*H944,2)</f>
        <v>0</v>
      </c>
      <c r="K944" s="244"/>
      <c r="L944" s="44"/>
      <c r="M944" s="245" t="s">
        <v>1</v>
      </c>
      <c r="N944" s="246" t="s">
        <v>45</v>
      </c>
      <c r="O944" s="91"/>
      <c r="P944" s="247">
        <f>O944*H944</f>
        <v>0</v>
      </c>
      <c r="Q944" s="247">
        <v>0.02</v>
      </c>
      <c r="R944" s="247">
        <f>Q944*H944</f>
        <v>1.3519999999999999</v>
      </c>
      <c r="S944" s="247">
        <v>0</v>
      </c>
      <c r="T944" s="248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49" t="s">
        <v>240</v>
      </c>
      <c r="AT944" s="249" t="s">
        <v>236</v>
      </c>
      <c r="AU944" s="249" t="s">
        <v>87</v>
      </c>
      <c r="AY944" s="17" t="s">
        <v>235</v>
      </c>
      <c r="BE944" s="250">
        <f>IF(N944="základní",J944,0)</f>
        <v>0</v>
      </c>
      <c r="BF944" s="250">
        <f>IF(N944="snížená",J944,0)</f>
        <v>0</v>
      </c>
      <c r="BG944" s="250">
        <f>IF(N944="zákl. přenesená",J944,0)</f>
        <v>0</v>
      </c>
      <c r="BH944" s="250">
        <f>IF(N944="sníž. přenesená",J944,0)</f>
        <v>0</v>
      </c>
      <c r="BI944" s="250">
        <f>IF(N944="nulová",J944,0)</f>
        <v>0</v>
      </c>
      <c r="BJ944" s="17" t="s">
        <v>87</v>
      </c>
      <c r="BK944" s="250">
        <f>ROUND(I944*H944,2)</f>
        <v>0</v>
      </c>
      <c r="BL944" s="17" t="s">
        <v>240</v>
      </c>
      <c r="BM944" s="249" t="s">
        <v>1186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2033</v>
      </c>
      <c r="G945" s="252"/>
      <c r="H945" s="256">
        <v>4.3300000000000001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2034</v>
      </c>
      <c r="G946" s="252"/>
      <c r="H946" s="256">
        <v>28.93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2035</v>
      </c>
      <c r="G947" s="252"/>
      <c r="H947" s="256">
        <v>34.340000000000003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3" customFormat="1">
      <c r="A948" s="13"/>
      <c r="B948" s="263"/>
      <c r="C948" s="264"/>
      <c r="D948" s="253" t="s">
        <v>241</v>
      </c>
      <c r="E948" s="265" t="s">
        <v>1</v>
      </c>
      <c r="F948" s="266" t="s">
        <v>243</v>
      </c>
      <c r="G948" s="264"/>
      <c r="H948" s="267">
        <v>67.599999999999994</v>
      </c>
      <c r="I948" s="268"/>
      <c r="J948" s="264"/>
      <c r="K948" s="264"/>
      <c r="L948" s="269"/>
      <c r="M948" s="270"/>
      <c r="N948" s="271"/>
      <c r="O948" s="271"/>
      <c r="P948" s="271"/>
      <c r="Q948" s="271"/>
      <c r="R948" s="271"/>
      <c r="S948" s="271"/>
      <c r="T948" s="27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73" t="s">
        <v>241</v>
      </c>
      <c r="AU948" s="273" t="s">
        <v>87</v>
      </c>
      <c r="AV948" s="13" t="s">
        <v>240</v>
      </c>
      <c r="AW948" s="13" t="s">
        <v>36</v>
      </c>
      <c r="AX948" s="13" t="s">
        <v>87</v>
      </c>
      <c r="AY948" s="273" t="s">
        <v>235</v>
      </c>
    </row>
    <row r="949" s="11" customFormat="1" ht="25.92" customHeight="1">
      <c r="A949" s="11"/>
      <c r="B949" s="223"/>
      <c r="C949" s="224"/>
      <c r="D949" s="225" t="s">
        <v>79</v>
      </c>
      <c r="E949" s="226" t="s">
        <v>805</v>
      </c>
      <c r="F949" s="226" t="s">
        <v>1093</v>
      </c>
      <c r="G949" s="224"/>
      <c r="H949" s="224"/>
      <c r="I949" s="227"/>
      <c r="J949" s="228">
        <f>BK949</f>
        <v>0</v>
      </c>
      <c r="K949" s="224"/>
      <c r="L949" s="229"/>
      <c r="M949" s="230"/>
      <c r="N949" s="231"/>
      <c r="O949" s="231"/>
      <c r="P949" s="232">
        <f>SUM(P950:P1016)</f>
        <v>0</v>
      </c>
      <c r="Q949" s="231"/>
      <c r="R949" s="232">
        <f>SUM(R950:R1016)</f>
        <v>55.695605310000005</v>
      </c>
      <c r="S949" s="231"/>
      <c r="T949" s="233">
        <f>SUM(T950:T1016)</f>
        <v>0</v>
      </c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R949" s="234" t="s">
        <v>87</v>
      </c>
      <c r="AT949" s="235" t="s">
        <v>79</v>
      </c>
      <c r="AU949" s="235" t="s">
        <v>80</v>
      </c>
      <c r="AY949" s="234" t="s">
        <v>235</v>
      </c>
      <c r="BK949" s="236">
        <f>SUM(BK950:BK1016)</f>
        <v>0</v>
      </c>
    </row>
    <row r="950" s="2" customFormat="1" ht="16.5" customHeight="1">
      <c r="A950" s="38"/>
      <c r="B950" s="39"/>
      <c r="C950" s="237" t="s">
        <v>717</v>
      </c>
      <c r="D950" s="237" t="s">
        <v>236</v>
      </c>
      <c r="E950" s="238" t="s">
        <v>1099</v>
      </c>
      <c r="F950" s="239" t="s">
        <v>1100</v>
      </c>
      <c r="G950" s="240" t="s">
        <v>265</v>
      </c>
      <c r="H950" s="241">
        <v>957.48599999999999</v>
      </c>
      <c r="I950" s="242"/>
      <c r="J950" s="243">
        <f>ROUND(I950*H950,2)</f>
        <v>0</v>
      </c>
      <c r="K950" s="244"/>
      <c r="L950" s="44"/>
      <c r="M950" s="245" t="s">
        <v>1</v>
      </c>
      <c r="N950" s="246" t="s">
        <v>45</v>
      </c>
      <c r="O950" s="91"/>
      <c r="P950" s="247">
        <f>O950*H950</f>
        <v>0</v>
      </c>
      <c r="Q950" s="247">
        <v>0.045999999999999999</v>
      </c>
      <c r="R950" s="247">
        <f>Q950*H950</f>
        <v>44.044356000000001</v>
      </c>
      <c r="S950" s="247">
        <v>0</v>
      </c>
      <c r="T950" s="248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49" t="s">
        <v>240</v>
      </c>
      <c r="AT950" s="249" t="s">
        <v>236</v>
      </c>
      <c r="AU950" s="249" t="s">
        <v>87</v>
      </c>
      <c r="AY950" s="17" t="s">
        <v>235</v>
      </c>
      <c r="BE950" s="250">
        <f>IF(N950="základní",J950,0)</f>
        <v>0</v>
      </c>
      <c r="BF950" s="250">
        <f>IF(N950="snížená",J950,0)</f>
        <v>0</v>
      </c>
      <c r="BG950" s="250">
        <f>IF(N950="zákl. přenesená",J950,0)</f>
        <v>0</v>
      </c>
      <c r="BH950" s="250">
        <f>IF(N950="sníž. přenesená",J950,0)</f>
        <v>0</v>
      </c>
      <c r="BI950" s="250">
        <f>IF(N950="nulová",J950,0)</f>
        <v>0</v>
      </c>
      <c r="BJ950" s="17" t="s">
        <v>87</v>
      </c>
      <c r="BK950" s="250">
        <f>ROUND(I950*H950,2)</f>
        <v>0</v>
      </c>
      <c r="BL950" s="17" t="s">
        <v>240</v>
      </c>
      <c r="BM950" s="249" t="s">
        <v>1190</v>
      </c>
    </row>
    <row r="951" s="12" customFormat="1">
      <c r="A951" s="12"/>
      <c r="B951" s="251"/>
      <c r="C951" s="252"/>
      <c r="D951" s="253" t="s">
        <v>241</v>
      </c>
      <c r="E951" s="254" t="s">
        <v>1</v>
      </c>
      <c r="F951" s="255" t="s">
        <v>2059</v>
      </c>
      <c r="G951" s="252"/>
      <c r="H951" s="256">
        <v>31.085000000000001</v>
      </c>
      <c r="I951" s="257"/>
      <c r="J951" s="252"/>
      <c r="K951" s="252"/>
      <c r="L951" s="258"/>
      <c r="M951" s="259"/>
      <c r="N951" s="260"/>
      <c r="O951" s="260"/>
      <c r="P951" s="260"/>
      <c r="Q951" s="260"/>
      <c r="R951" s="260"/>
      <c r="S951" s="260"/>
      <c r="T951" s="261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T951" s="262" t="s">
        <v>241</v>
      </c>
      <c r="AU951" s="262" t="s">
        <v>87</v>
      </c>
      <c r="AV951" s="12" t="s">
        <v>89</v>
      </c>
      <c r="AW951" s="12" t="s">
        <v>36</v>
      </c>
      <c r="AX951" s="12" t="s">
        <v>80</v>
      </c>
      <c r="AY951" s="262" t="s">
        <v>235</v>
      </c>
    </row>
    <row r="952" s="12" customFormat="1">
      <c r="A952" s="12"/>
      <c r="B952" s="251"/>
      <c r="C952" s="252"/>
      <c r="D952" s="253" t="s">
        <v>241</v>
      </c>
      <c r="E952" s="254" t="s">
        <v>1</v>
      </c>
      <c r="F952" s="255" t="s">
        <v>2060</v>
      </c>
      <c r="G952" s="252"/>
      <c r="H952" s="256">
        <v>34.158000000000001</v>
      </c>
      <c r="I952" s="257"/>
      <c r="J952" s="252"/>
      <c r="K952" s="252"/>
      <c r="L952" s="258"/>
      <c r="M952" s="259"/>
      <c r="N952" s="260"/>
      <c r="O952" s="260"/>
      <c r="P952" s="260"/>
      <c r="Q952" s="260"/>
      <c r="R952" s="260"/>
      <c r="S952" s="260"/>
      <c r="T952" s="261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T952" s="262" t="s">
        <v>241</v>
      </c>
      <c r="AU952" s="262" t="s">
        <v>87</v>
      </c>
      <c r="AV952" s="12" t="s">
        <v>89</v>
      </c>
      <c r="AW952" s="12" t="s">
        <v>36</v>
      </c>
      <c r="AX952" s="12" t="s">
        <v>80</v>
      </c>
      <c r="AY952" s="262" t="s">
        <v>235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2061</v>
      </c>
      <c r="G953" s="252"/>
      <c r="H953" s="256">
        <v>34.481999999999999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2062</v>
      </c>
      <c r="G954" s="252"/>
      <c r="H954" s="256">
        <v>34.218000000000004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2063</v>
      </c>
      <c r="G955" s="252"/>
      <c r="H955" s="256">
        <v>33.558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2" customFormat="1">
      <c r="A956" s="12"/>
      <c r="B956" s="251"/>
      <c r="C956" s="252"/>
      <c r="D956" s="253" t="s">
        <v>241</v>
      </c>
      <c r="E956" s="254" t="s">
        <v>1</v>
      </c>
      <c r="F956" s="255" t="s">
        <v>2064</v>
      </c>
      <c r="G956" s="252"/>
      <c r="H956" s="256">
        <v>53.159999999999997</v>
      </c>
      <c r="I956" s="257"/>
      <c r="J956" s="252"/>
      <c r="K956" s="252"/>
      <c r="L956" s="258"/>
      <c r="M956" s="259"/>
      <c r="N956" s="260"/>
      <c r="O956" s="260"/>
      <c r="P956" s="260"/>
      <c r="Q956" s="260"/>
      <c r="R956" s="260"/>
      <c r="S956" s="260"/>
      <c r="T956" s="261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T956" s="262" t="s">
        <v>241</v>
      </c>
      <c r="AU956" s="262" t="s">
        <v>87</v>
      </c>
      <c r="AV956" s="12" t="s">
        <v>89</v>
      </c>
      <c r="AW956" s="12" t="s">
        <v>36</v>
      </c>
      <c r="AX956" s="12" t="s">
        <v>80</v>
      </c>
      <c r="AY956" s="262" t="s">
        <v>235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2065</v>
      </c>
      <c r="G957" s="252"/>
      <c r="H957" s="256">
        <v>65.527000000000001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1805</v>
      </c>
      <c r="G958" s="252"/>
      <c r="H958" s="256">
        <v>41.107999999999997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2066</v>
      </c>
      <c r="G959" s="252"/>
      <c r="H959" s="256">
        <v>42.103999999999999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2" customFormat="1">
      <c r="A960" s="12"/>
      <c r="B960" s="251"/>
      <c r="C960" s="252"/>
      <c r="D960" s="253" t="s">
        <v>241</v>
      </c>
      <c r="E960" s="254" t="s">
        <v>1</v>
      </c>
      <c r="F960" s="255" t="s">
        <v>2067</v>
      </c>
      <c r="G960" s="252"/>
      <c r="H960" s="256">
        <v>53.423999999999999</v>
      </c>
      <c r="I960" s="257"/>
      <c r="J960" s="252"/>
      <c r="K960" s="252"/>
      <c r="L960" s="258"/>
      <c r="M960" s="259"/>
      <c r="N960" s="260"/>
      <c r="O960" s="260"/>
      <c r="P960" s="260"/>
      <c r="Q960" s="260"/>
      <c r="R960" s="260"/>
      <c r="S960" s="260"/>
      <c r="T960" s="261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62" t="s">
        <v>241</v>
      </c>
      <c r="AU960" s="262" t="s">
        <v>87</v>
      </c>
      <c r="AV960" s="12" t="s">
        <v>89</v>
      </c>
      <c r="AW960" s="12" t="s">
        <v>36</v>
      </c>
      <c r="AX960" s="12" t="s">
        <v>80</v>
      </c>
      <c r="AY960" s="262" t="s">
        <v>235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2068</v>
      </c>
      <c r="G961" s="252"/>
      <c r="H961" s="256">
        <v>34.878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2069</v>
      </c>
      <c r="G962" s="252"/>
      <c r="H962" s="256">
        <v>34.415999999999997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2" customFormat="1">
      <c r="A963" s="12"/>
      <c r="B963" s="251"/>
      <c r="C963" s="252"/>
      <c r="D963" s="253" t="s">
        <v>241</v>
      </c>
      <c r="E963" s="254" t="s">
        <v>1</v>
      </c>
      <c r="F963" s="255" t="s">
        <v>2070</v>
      </c>
      <c r="G963" s="252"/>
      <c r="H963" s="256">
        <v>33.558</v>
      </c>
      <c r="I963" s="257"/>
      <c r="J963" s="252"/>
      <c r="K963" s="252"/>
      <c r="L963" s="258"/>
      <c r="M963" s="259"/>
      <c r="N963" s="260"/>
      <c r="O963" s="260"/>
      <c r="P963" s="260"/>
      <c r="Q963" s="260"/>
      <c r="R963" s="260"/>
      <c r="S963" s="260"/>
      <c r="T963" s="261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T963" s="262" t="s">
        <v>241</v>
      </c>
      <c r="AU963" s="262" t="s">
        <v>87</v>
      </c>
      <c r="AV963" s="12" t="s">
        <v>89</v>
      </c>
      <c r="AW963" s="12" t="s">
        <v>36</v>
      </c>
      <c r="AX963" s="12" t="s">
        <v>80</v>
      </c>
      <c r="AY963" s="262" t="s">
        <v>235</v>
      </c>
    </row>
    <row r="964" s="12" customFormat="1">
      <c r="A964" s="12"/>
      <c r="B964" s="251"/>
      <c r="C964" s="252"/>
      <c r="D964" s="253" t="s">
        <v>241</v>
      </c>
      <c r="E964" s="254" t="s">
        <v>1</v>
      </c>
      <c r="F964" s="255" t="s">
        <v>2071</v>
      </c>
      <c r="G964" s="252"/>
      <c r="H964" s="256">
        <v>33.756</v>
      </c>
      <c r="I964" s="257"/>
      <c r="J964" s="252"/>
      <c r="K964" s="252"/>
      <c r="L964" s="258"/>
      <c r="M964" s="259"/>
      <c r="N964" s="260"/>
      <c r="O964" s="260"/>
      <c r="P964" s="260"/>
      <c r="Q964" s="260"/>
      <c r="R964" s="260"/>
      <c r="S964" s="260"/>
      <c r="T964" s="261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T964" s="262" t="s">
        <v>241</v>
      </c>
      <c r="AU964" s="262" t="s">
        <v>87</v>
      </c>
      <c r="AV964" s="12" t="s">
        <v>89</v>
      </c>
      <c r="AW964" s="12" t="s">
        <v>36</v>
      </c>
      <c r="AX964" s="12" t="s">
        <v>80</v>
      </c>
      <c r="AY964" s="262" t="s">
        <v>235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2072</v>
      </c>
      <c r="G965" s="252"/>
      <c r="H965" s="256">
        <v>52.872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2073</v>
      </c>
      <c r="G966" s="252"/>
      <c r="H966" s="256">
        <v>32.429000000000002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2" customFormat="1">
      <c r="A967" s="12"/>
      <c r="B967" s="251"/>
      <c r="C967" s="252"/>
      <c r="D967" s="253" t="s">
        <v>241</v>
      </c>
      <c r="E967" s="254" t="s">
        <v>1</v>
      </c>
      <c r="F967" s="255" t="s">
        <v>2074</v>
      </c>
      <c r="G967" s="252"/>
      <c r="H967" s="256">
        <v>24.23</v>
      </c>
      <c r="I967" s="257"/>
      <c r="J967" s="252"/>
      <c r="K967" s="252"/>
      <c r="L967" s="258"/>
      <c r="M967" s="259"/>
      <c r="N967" s="260"/>
      <c r="O967" s="260"/>
      <c r="P967" s="260"/>
      <c r="Q967" s="260"/>
      <c r="R967" s="260"/>
      <c r="S967" s="260"/>
      <c r="T967" s="261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T967" s="262" t="s">
        <v>241</v>
      </c>
      <c r="AU967" s="262" t="s">
        <v>87</v>
      </c>
      <c r="AV967" s="12" t="s">
        <v>89</v>
      </c>
      <c r="AW967" s="12" t="s">
        <v>36</v>
      </c>
      <c r="AX967" s="12" t="s">
        <v>80</v>
      </c>
      <c r="AY967" s="262" t="s">
        <v>235</v>
      </c>
    </row>
    <row r="968" s="12" customFormat="1">
      <c r="A968" s="12"/>
      <c r="B968" s="251"/>
      <c r="C968" s="252"/>
      <c r="D968" s="253" t="s">
        <v>241</v>
      </c>
      <c r="E968" s="254" t="s">
        <v>1</v>
      </c>
      <c r="F968" s="255" t="s">
        <v>2075</v>
      </c>
      <c r="G968" s="252"/>
      <c r="H968" s="256">
        <v>46.238999999999997</v>
      </c>
      <c r="I968" s="257"/>
      <c r="J968" s="252"/>
      <c r="K968" s="252"/>
      <c r="L968" s="258"/>
      <c r="M968" s="259"/>
      <c r="N968" s="260"/>
      <c r="O968" s="260"/>
      <c r="P968" s="260"/>
      <c r="Q968" s="260"/>
      <c r="R968" s="260"/>
      <c r="S968" s="260"/>
      <c r="T968" s="261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T968" s="262" t="s">
        <v>241</v>
      </c>
      <c r="AU968" s="262" t="s">
        <v>87</v>
      </c>
      <c r="AV968" s="12" t="s">
        <v>89</v>
      </c>
      <c r="AW968" s="12" t="s">
        <v>36</v>
      </c>
      <c r="AX968" s="12" t="s">
        <v>80</v>
      </c>
      <c r="AY968" s="262" t="s">
        <v>235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2076</v>
      </c>
      <c r="G969" s="252"/>
      <c r="H969" s="256">
        <v>42.777000000000001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2" customFormat="1">
      <c r="A970" s="12"/>
      <c r="B970" s="251"/>
      <c r="C970" s="252"/>
      <c r="D970" s="253" t="s">
        <v>241</v>
      </c>
      <c r="E970" s="254" t="s">
        <v>1</v>
      </c>
      <c r="F970" s="255" t="s">
        <v>2077</v>
      </c>
      <c r="G970" s="252"/>
      <c r="H970" s="256">
        <v>42.460999999999999</v>
      </c>
      <c r="I970" s="257"/>
      <c r="J970" s="252"/>
      <c r="K970" s="252"/>
      <c r="L970" s="258"/>
      <c r="M970" s="259"/>
      <c r="N970" s="260"/>
      <c r="O970" s="260"/>
      <c r="P970" s="260"/>
      <c r="Q970" s="260"/>
      <c r="R970" s="260"/>
      <c r="S970" s="260"/>
      <c r="T970" s="261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T970" s="262" t="s">
        <v>241</v>
      </c>
      <c r="AU970" s="262" t="s">
        <v>87</v>
      </c>
      <c r="AV970" s="12" t="s">
        <v>89</v>
      </c>
      <c r="AW970" s="12" t="s">
        <v>36</v>
      </c>
      <c r="AX970" s="12" t="s">
        <v>80</v>
      </c>
      <c r="AY970" s="262" t="s">
        <v>235</v>
      </c>
    </row>
    <row r="971" s="12" customFormat="1">
      <c r="A971" s="12"/>
      <c r="B971" s="251"/>
      <c r="C971" s="252"/>
      <c r="D971" s="253" t="s">
        <v>241</v>
      </c>
      <c r="E971" s="254" t="s">
        <v>1</v>
      </c>
      <c r="F971" s="255" t="s">
        <v>2078</v>
      </c>
      <c r="G971" s="252"/>
      <c r="H971" s="256">
        <v>35.795000000000002</v>
      </c>
      <c r="I971" s="257"/>
      <c r="J971" s="252"/>
      <c r="K971" s="252"/>
      <c r="L971" s="258"/>
      <c r="M971" s="259"/>
      <c r="N971" s="260"/>
      <c r="O971" s="260"/>
      <c r="P971" s="260"/>
      <c r="Q971" s="260"/>
      <c r="R971" s="260"/>
      <c r="S971" s="260"/>
      <c r="T971" s="261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T971" s="262" t="s">
        <v>241</v>
      </c>
      <c r="AU971" s="262" t="s">
        <v>87</v>
      </c>
      <c r="AV971" s="12" t="s">
        <v>89</v>
      </c>
      <c r="AW971" s="12" t="s">
        <v>36</v>
      </c>
      <c r="AX971" s="12" t="s">
        <v>80</v>
      </c>
      <c r="AY971" s="262" t="s">
        <v>235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2079</v>
      </c>
      <c r="G972" s="252"/>
      <c r="H972" s="256">
        <v>16.449000000000002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2" customFormat="1">
      <c r="A973" s="12"/>
      <c r="B973" s="251"/>
      <c r="C973" s="252"/>
      <c r="D973" s="253" t="s">
        <v>241</v>
      </c>
      <c r="E973" s="254" t="s">
        <v>1</v>
      </c>
      <c r="F973" s="255" t="s">
        <v>2080</v>
      </c>
      <c r="G973" s="252"/>
      <c r="H973" s="256">
        <v>37.973999999999997</v>
      </c>
      <c r="I973" s="257"/>
      <c r="J973" s="252"/>
      <c r="K973" s="252"/>
      <c r="L973" s="258"/>
      <c r="M973" s="259"/>
      <c r="N973" s="260"/>
      <c r="O973" s="260"/>
      <c r="P973" s="260"/>
      <c r="Q973" s="260"/>
      <c r="R973" s="260"/>
      <c r="S973" s="260"/>
      <c r="T973" s="26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62" t="s">
        <v>241</v>
      </c>
      <c r="AU973" s="262" t="s">
        <v>87</v>
      </c>
      <c r="AV973" s="12" t="s">
        <v>89</v>
      </c>
      <c r="AW973" s="12" t="s">
        <v>36</v>
      </c>
      <c r="AX973" s="12" t="s">
        <v>80</v>
      </c>
      <c r="AY973" s="262" t="s">
        <v>235</v>
      </c>
    </row>
    <row r="974" s="12" customFormat="1">
      <c r="A974" s="12"/>
      <c r="B974" s="251"/>
      <c r="C974" s="252"/>
      <c r="D974" s="253" t="s">
        <v>241</v>
      </c>
      <c r="E974" s="254" t="s">
        <v>1</v>
      </c>
      <c r="F974" s="255" t="s">
        <v>2081</v>
      </c>
      <c r="G974" s="252"/>
      <c r="H974" s="256">
        <v>24.297000000000001</v>
      </c>
      <c r="I974" s="257"/>
      <c r="J974" s="252"/>
      <c r="K974" s="252"/>
      <c r="L974" s="258"/>
      <c r="M974" s="259"/>
      <c r="N974" s="260"/>
      <c r="O974" s="260"/>
      <c r="P974" s="260"/>
      <c r="Q974" s="260"/>
      <c r="R974" s="260"/>
      <c r="S974" s="260"/>
      <c r="T974" s="26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62" t="s">
        <v>241</v>
      </c>
      <c r="AU974" s="262" t="s">
        <v>87</v>
      </c>
      <c r="AV974" s="12" t="s">
        <v>89</v>
      </c>
      <c r="AW974" s="12" t="s">
        <v>36</v>
      </c>
      <c r="AX974" s="12" t="s">
        <v>80</v>
      </c>
      <c r="AY974" s="262" t="s">
        <v>235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2082</v>
      </c>
      <c r="G975" s="252"/>
      <c r="H975" s="256">
        <v>42.530999999999999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957.48599999999988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1193</v>
      </c>
      <c r="D977" s="237" t="s">
        <v>236</v>
      </c>
      <c r="E977" s="238" t="s">
        <v>1116</v>
      </c>
      <c r="F977" s="239" t="s">
        <v>1117</v>
      </c>
      <c r="G977" s="240" t="s">
        <v>313</v>
      </c>
      <c r="H977" s="241">
        <v>6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0.054489999999999997</v>
      </c>
      <c r="R977" s="247">
        <f>Q977*H977</f>
        <v>0.32694000000000001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1196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2083</v>
      </c>
      <c r="G978" s="252"/>
      <c r="H978" s="256">
        <v>3.6000000000000001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2" customFormat="1">
      <c r="A979" s="12"/>
      <c r="B979" s="251"/>
      <c r="C979" s="252"/>
      <c r="D979" s="253" t="s">
        <v>241</v>
      </c>
      <c r="E979" s="254" t="s">
        <v>1</v>
      </c>
      <c r="F979" s="255" t="s">
        <v>2084</v>
      </c>
      <c r="G979" s="252"/>
      <c r="H979" s="256">
        <v>2.3999999999999999</v>
      </c>
      <c r="I979" s="257"/>
      <c r="J979" s="252"/>
      <c r="K979" s="252"/>
      <c r="L979" s="258"/>
      <c r="M979" s="259"/>
      <c r="N979" s="260"/>
      <c r="O979" s="260"/>
      <c r="P979" s="260"/>
      <c r="Q979" s="260"/>
      <c r="R979" s="260"/>
      <c r="S979" s="260"/>
      <c r="T979" s="26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62" t="s">
        <v>241</v>
      </c>
      <c r="AU979" s="262" t="s">
        <v>87</v>
      </c>
      <c r="AV979" s="12" t="s">
        <v>89</v>
      </c>
      <c r="AW979" s="12" t="s">
        <v>36</v>
      </c>
      <c r="AX979" s="12" t="s">
        <v>80</v>
      </c>
      <c r="AY979" s="262" t="s">
        <v>235</v>
      </c>
    </row>
    <row r="980" s="13" customFormat="1">
      <c r="A980" s="13"/>
      <c r="B980" s="263"/>
      <c r="C980" s="264"/>
      <c r="D980" s="253" t="s">
        <v>241</v>
      </c>
      <c r="E980" s="265" t="s">
        <v>1</v>
      </c>
      <c r="F980" s="266" t="s">
        <v>243</v>
      </c>
      <c r="G980" s="264"/>
      <c r="H980" s="267">
        <v>6</v>
      </c>
      <c r="I980" s="268"/>
      <c r="J980" s="264"/>
      <c r="K980" s="264"/>
      <c r="L980" s="269"/>
      <c r="M980" s="270"/>
      <c r="N980" s="271"/>
      <c r="O980" s="271"/>
      <c r="P980" s="271"/>
      <c r="Q980" s="271"/>
      <c r="R980" s="271"/>
      <c r="S980" s="271"/>
      <c r="T980" s="27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3" t="s">
        <v>241</v>
      </c>
      <c r="AU980" s="273" t="s">
        <v>87</v>
      </c>
      <c r="AV980" s="13" t="s">
        <v>240</v>
      </c>
      <c r="AW980" s="13" t="s">
        <v>36</v>
      </c>
      <c r="AX980" s="13" t="s">
        <v>87</v>
      </c>
      <c r="AY980" s="273" t="s">
        <v>235</v>
      </c>
    </row>
    <row r="981" s="2" customFormat="1" ht="16.5" customHeight="1">
      <c r="A981" s="38"/>
      <c r="B981" s="39"/>
      <c r="C981" s="237" t="s">
        <v>723</v>
      </c>
      <c r="D981" s="237" t="s">
        <v>236</v>
      </c>
      <c r="E981" s="238" t="s">
        <v>1127</v>
      </c>
      <c r="F981" s="239" t="s">
        <v>1128</v>
      </c>
      <c r="G981" s="240" t="s">
        <v>313</v>
      </c>
      <c r="H981" s="241">
        <v>1</v>
      </c>
      <c r="I981" s="242"/>
      <c r="J981" s="243">
        <f>ROUND(I981*H981,2)</f>
        <v>0</v>
      </c>
      <c r="K981" s="244"/>
      <c r="L981" s="44"/>
      <c r="M981" s="245" t="s">
        <v>1</v>
      </c>
      <c r="N981" s="246" t="s">
        <v>45</v>
      </c>
      <c r="O981" s="91"/>
      <c r="P981" s="247">
        <f>O981*H981</f>
        <v>0</v>
      </c>
      <c r="Q981" s="247">
        <v>0.01413</v>
      </c>
      <c r="R981" s="247">
        <f>Q981*H981</f>
        <v>0.01413</v>
      </c>
      <c r="S981" s="247">
        <v>0</v>
      </c>
      <c r="T981" s="248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49" t="s">
        <v>240</v>
      </c>
      <c r="AT981" s="249" t="s">
        <v>236</v>
      </c>
      <c r="AU981" s="249" t="s">
        <v>87</v>
      </c>
      <c r="AY981" s="17" t="s">
        <v>235</v>
      </c>
      <c r="BE981" s="250">
        <f>IF(N981="základní",J981,0)</f>
        <v>0</v>
      </c>
      <c r="BF981" s="250">
        <f>IF(N981="snížená",J981,0)</f>
        <v>0</v>
      </c>
      <c r="BG981" s="250">
        <f>IF(N981="zákl. přenesená",J981,0)</f>
        <v>0</v>
      </c>
      <c r="BH981" s="250">
        <f>IF(N981="sníž. přenesená",J981,0)</f>
        <v>0</v>
      </c>
      <c r="BI981" s="250">
        <f>IF(N981="nulová",J981,0)</f>
        <v>0</v>
      </c>
      <c r="BJ981" s="17" t="s">
        <v>87</v>
      </c>
      <c r="BK981" s="250">
        <f>ROUND(I981*H981,2)</f>
        <v>0</v>
      </c>
      <c r="BL981" s="17" t="s">
        <v>240</v>
      </c>
      <c r="BM981" s="249" t="s">
        <v>1200</v>
      </c>
    </row>
    <row r="982" s="12" customFormat="1">
      <c r="A982" s="12"/>
      <c r="B982" s="251"/>
      <c r="C982" s="252"/>
      <c r="D982" s="253" t="s">
        <v>241</v>
      </c>
      <c r="E982" s="254" t="s">
        <v>1</v>
      </c>
      <c r="F982" s="255" t="s">
        <v>2085</v>
      </c>
      <c r="G982" s="252"/>
      <c r="H982" s="256">
        <v>1</v>
      </c>
      <c r="I982" s="257"/>
      <c r="J982" s="252"/>
      <c r="K982" s="252"/>
      <c r="L982" s="258"/>
      <c r="M982" s="259"/>
      <c r="N982" s="260"/>
      <c r="O982" s="260"/>
      <c r="P982" s="260"/>
      <c r="Q982" s="260"/>
      <c r="R982" s="260"/>
      <c r="S982" s="260"/>
      <c r="T982" s="261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T982" s="262" t="s">
        <v>241</v>
      </c>
      <c r="AU982" s="262" t="s">
        <v>87</v>
      </c>
      <c r="AV982" s="12" t="s">
        <v>89</v>
      </c>
      <c r="AW982" s="12" t="s">
        <v>36</v>
      </c>
      <c r="AX982" s="12" t="s">
        <v>80</v>
      </c>
      <c r="AY982" s="262" t="s">
        <v>235</v>
      </c>
    </row>
    <row r="983" s="13" customFormat="1">
      <c r="A983" s="13"/>
      <c r="B983" s="263"/>
      <c r="C983" s="264"/>
      <c r="D983" s="253" t="s">
        <v>241</v>
      </c>
      <c r="E983" s="265" t="s">
        <v>1</v>
      </c>
      <c r="F983" s="266" t="s">
        <v>243</v>
      </c>
      <c r="G983" s="264"/>
      <c r="H983" s="267">
        <v>1</v>
      </c>
      <c r="I983" s="268"/>
      <c r="J983" s="264"/>
      <c r="K983" s="264"/>
      <c r="L983" s="269"/>
      <c r="M983" s="270"/>
      <c r="N983" s="271"/>
      <c r="O983" s="271"/>
      <c r="P983" s="271"/>
      <c r="Q983" s="271"/>
      <c r="R983" s="271"/>
      <c r="S983" s="271"/>
      <c r="T983" s="27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3" t="s">
        <v>241</v>
      </c>
      <c r="AU983" s="273" t="s">
        <v>87</v>
      </c>
      <c r="AV983" s="13" t="s">
        <v>240</v>
      </c>
      <c r="AW983" s="13" t="s">
        <v>36</v>
      </c>
      <c r="AX983" s="13" t="s">
        <v>87</v>
      </c>
      <c r="AY983" s="273" t="s">
        <v>235</v>
      </c>
    </row>
    <row r="984" s="2" customFormat="1" ht="16.5" customHeight="1">
      <c r="A984" s="38"/>
      <c r="B984" s="39"/>
      <c r="C984" s="237" t="s">
        <v>1201</v>
      </c>
      <c r="D984" s="237" t="s">
        <v>236</v>
      </c>
      <c r="E984" s="238" t="s">
        <v>1143</v>
      </c>
      <c r="F984" s="239" t="s">
        <v>1144</v>
      </c>
      <c r="G984" s="240" t="s">
        <v>313</v>
      </c>
      <c r="H984" s="241">
        <v>22.300000000000001</v>
      </c>
      <c r="I984" s="242"/>
      <c r="J984" s="243">
        <f>ROUND(I984*H984,2)</f>
        <v>0</v>
      </c>
      <c r="K984" s="244"/>
      <c r="L984" s="44"/>
      <c r="M984" s="245" t="s">
        <v>1</v>
      </c>
      <c r="N984" s="246" t="s">
        <v>45</v>
      </c>
      <c r="O984" s="91"/>
      <c r="P984" s="247">
        <f>O984*H984</f>
        <v>0</v>
      </c>
      <c r="Q984" s="247">
        <v>0.012</v>
      </c>
      <c r="R984" s="247">
        <f>Q984*H984</f>
        <v>0.2676</v>
      </c>
      <c r="S984" s="247">
        <v>0</v>
      </c>
      <c r="T984" s="248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49" t="s">
        <v>240</v>
      </c>
      <c r="AT984" s="249" t="s">
        <v>236</v>
      </c>
      <c r="AU984" s="249" t="s">
        <v>87</v>
      </c>
      <c r="AY984" s="17" t="s">
        <v>235</v>
      </c>
      <c r="BE984" s="250">
        <f>IF(N984="základní",J984,0)</f>
        <v>0</v>
      </c>
      <c r="BF984" s="250">
        <f>IF(N984="snížená",J984,0)</f>
        <v>0</v>
      </c>
      <c r="BG984" s="250">
        <f>IF(N984="zákl. přenesená",J984,0)</f>
        <v>0</v>
      </c>
      <c r="BH984" s="250">
        <f>IF(N984="sníž. přenesená",J984,0)</f>
        <v>0</v>
      </c>
      <c r="BI984" s="250">
        <f>IF(N984="nulová",J984,0)</f>
        <v>0</v>
      </c>
      <c r="BJ984" s="17" t="s">
        <v>87</v>
      </c>
      <c r="BK984" s="250">
        <f>ROUND(I984*H984,2)</f>
        <v>0</v>
      </c>
      <c r="BL984" s="17" t="s">
        <v>240</v>
      </c>
      <c r="BM984" s="249" t="s">
        <v>1204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2086</v>
      </c>
      <c r="G985" s="252"/>
      <c r="H985" s="256">
        <v>22.300000000000001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3" customFormat="1">
      <c r="A986" s="13"/>
      <c r="B986" s="263"/>
      <c r="C986" s="264"/>
      <c r="D986" s="253" t="s">
        <v>241</v>
      </c>
      <c r="E986" s="265" t="s">
        <v>1</v>
      </c>
      <c r="F986" s="266" t="s">
        <v>243</v>
      </c>
      <c r="G986" s="264"/>
      <c r="H986" s="267">
        <v>22.300000000000001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3" t="s">
        <v>241</v>
      </c>
      <c r="AU986" s="273" t="s">
        <v>87</v>
      </c>
      <c r="AV986" s="13" t="s">
        <v>240</v>
      </c>
      <c r="AW986" s="13" t="s">
        <v>36</v>
      </c>
      <c r="AX986" s="13" t="s">
        <v>87</v>
      </c>
      <c r="AY986" s="273" t="s">
        <v>235</v>
      </c>
    </row>
    <row r="987" s="2" customFormat="1" ht="16.5" customHeight="1">
      <c r="A987" s="38"/>
      <c r="B987" s="39"/>
      <c r="C987" s="237" t="s">
        <v>728</v>
      </c>
      <c r="D987" s="237" t="s">
        <v>236</v>
      </c>
      <c r="E987" s="238" t="s">
        <v>1147</v>
      </c>
      <c r="F987" s="239" t="s">
        <v>1148</v>
      </c>
      <c r="G987" s="240" t="s">
        <v>415</v>
      </c>
      <c r="H987" s="241">
        <v>0.52900000000000003</v>
      </c>
      <c r="I987" s="242"/>
      <c r="J987" s="243">
        <f>ROUND(I987*H987,2)</f>
        <v>0</v>
      </c>
      <c r="K987" s="244"/>
      <c r="L987" s="44"/>
      <c r="M987" s="245" t="s">
        <v>1</v>
      </c>
      <c r="N987" s="246" t="s">
        <v>45</v>
      </c>
      <c r="O987" s="91"/>
      <c r="P987" s="247">
        <f>O987*H987</f>
        <v>0</v>
      </c>
      <c r="Q987" s="247">
        <v>1.8013900000000001</v>
      </c>
      <c r="R987" s="247">
        <f>Q987*H987</f>
        <v>0.95293531000000009</v>
      </c>
      <c r="S987" s="247">
        <v>0</v>
      </c>
      <c r="T987" s="24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9" t="s">
        <v>240</v>
      </c>
      <c r="AT987" s="249" t="s">
        <v>236</v>
      </c>
      <c r="AU987" s="249" t="s">
        <v>87</v>
      </c>
      <c r="AY987" s="17" t="s">
        <v>235</v>
      </c>
      <c r="BE987" s="250">
        <f>IF(N987="základní",J987,0)</f>
        <v>0</v>
      </c>
      <c r="BF987" s="250">
        <f>IF(N987="snížená",J987,0)</f>
        <v>0</v>
      </c>
      <c r="BG987" s="250">
        <f>IF(N987="zákl. přenesená",J987,0)</f>
        <v>0</v>
      </c>
      <c r="BH987" s="250">
        <f>IF(N987="sníž. přenesená",J987,0)</f>
        <v>0</v>
      </c>
      <c r="BI987" s="250">
        <f>IF(N987="nulová",J987,0)</f>
        <v>0</v>
      </c>
      <c r="BJ987" s="17" t="s">
        <v>87</v>
      </c>
      <c r="BK987" s="250">
        <f>ROUND(I987*H987,2)</f>
        <v>0</v>
      </c>
      <c r="BL987" s="17" t="s">
        <v>240</v>
      </c>
      <c r="BM987" s="249" t="s">
        <v>1207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2087</v>
      </c>
      <c r="G988" s="252"/>
      <c r="H988" s="256">
        <v>0.52900000000000003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3" customFormat="1">
      <c r="A989" s="13"/>
      <c r="B989" s="263"/>
      <c r="C989" s="264"/>
      <c r="D989" s="253" t="s">
        <v>241</v>
      </c>
      <c r="E989" s="265" t="s">
        <v>1</v>
      </c>
      <c r="F989" s="266" t="s">
        <v>243</v>
      </c>
      <c r="G989" s="264"/>
      <c r="H989" s="267">
        <v>0.52900000000000003</v>
      </c>
      <c r="I989" s="268"/>
      <c r="J989" s="264"/>
      <c r="K989" s="264"/>
      <c r="L989" s="269"/>
      <c r="M989" s="270"/>
      <c r="N989" s="271"/>
      <c r="O989" s="271"/>
      <c r="P989" s="271"/>
      <c r="Q989" s="271"/>
      <c r="R989" s="271"/>
      <c r="S989" s="271"/>
      <c r="T989" s="27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3" t="s">
        <v>241</v>
      </c>
      <c r="AU989" s="273" t="s">
        <v>87</v>
      </c>
      <c r="AV989" s="13" t="s">
        <v>240</v>
      </c>
      <c r="AW989" s="13" t="s">
        <v>36</v>
      </c>
      <c r="AX989" s="13" t="s">
        <v>87</v>
      </c>
      <c r="AY989" s="273" t="s">
        <v>235</v>
      </c>
    </row>
    <row r="990" s="2" customFormat="1" ht="16.5" customHeight="1">
      <c r="A990" s="38"/>
      <c r="B990" s="39"/>
      <c r="C990" s="237" t="s">
        <v>1209</v>
      </c>
      <c r="D990" s="237" t="s">
        <v>236</v>
      </c>
      <c r="E990" s="238" t="s">
        <v>1156</v>
      </c>
      <c r="F990" s="239" t="s">
        <v>1157</v>
      </c>
      <c r="G990" s="240" t="s">
        <v>313</v>
      </c>
      <c r="H990" s="241">
        <v>8.8000000000000007</v>
      </c>
      <c r="I990" s="242"/>
      <c r="J990" s="243">
        <f>ROUND(I990*H990,2)</f>
        <v>0</v>
      </c>
      <c r="K990" s="244"/>
      <c r="L990" s="44"/>
      <c r="M990" s="245" t="s">
        <v>1</v>
      </c>
      <c r="N990" s="246" t="s">
        <v>45</v>
      </c>
      <c r="O990" s="91"/>
      <c r="P990" s="247">
        <f>O990*H990</f>
        <v>0</v>
      </c>
      <c r="Q990" s="247">
        <v>0.019630000000000002</v>
      </c>
      <c r="R990" s="247">
        <f>Q990*H990</f>
        <v>0.17274400000000004</v>
      </c>
      <c r="S990" s="247">
        <v>0</v>
      </c>
      <c r="T990" s="248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49" t="s">
        <v>240</v>
      </c>
      <c r="AT990" s="249" t="s">
        <v>236</v>
      </c>
      <c r="AU990" s="249" t="s">
        <v>87</v>
      </c>
      <c r="AY990" s="17" t="s">
        <v>235</v>
      </c>
      <c r="BE990" s="250">
        <f>IF(N990="základní",J990,0)</f>
        <v>0</v>
      </c>
      <c r="BF990" s="250">
        <f>IF(N990="snížená",J990,0)</f>
        <v>0</v>
      </c>
      <c r="BG990" s="250">
        <f>IF(N990="zákl. přenesená",J990,0)</f>
        <v>0</v>
      </c>
      <c r="BH990" s="250">
        <f>IF(N990="sníž. přenesená",J990,0)</f>
        <v>0</v>
      </c>
      <c r="BI990" s="250">
        <f>IF(N990="nulová",J990,0)</f>
        <v>0</v>
      </c>
      <c r="BJ990" s="17" t="s">
        <v>87</v>
      </c>
      <c r="BK990" s="250">
        <f>ROUND(I990*H990,2)</f>
        <v>0</v>
      </c>
      <c r="BL990" s="17" t="s">
        <v>240</v>
      </c>
      <c r="BM990" s="249" t="s">
        <v>1212</v>
      </c>
    </row>
    <row r="991" s="12" customFormat="1">
      <c r="A991" s="12"/>
      <c r="B991" s="251"/>
      <c r="C991" s="252"/>
      <c r="D991" s="253" t="s">
        <v>241</v>
      </c>
      <c r="E991" s="254" t="s">
        <v>1</v>
      </c>
      <c r="F991" s="255" t="s">
        <v>2088</v>
      </c>
      <c r="G991" s="252"/>
      <c r="H991" s="256">
        <v>8.8000000000000007</v>
      </c>
      <c r="I991" s="257"/>
      <c r="J991" s="252"/>
      <c r="K991" s="252"/>
      <c r="L991" s="258"/>
      <c r="M991" s="259"/>
      <c r="N991" s="260"/>
      <c r="O991" s="260"/>
      <c r="P991" s="260"/>
      <c r="Q991" s="260"/>
      <c r="R991" s="260"/>
      <c r="S991" s="260"/>
      <c r="T991" s="261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T991" s="262" t="s">
        <v>241</v>
      </c>
      <c r="AU991" s="262" t="s">
        <v>87</v>
      </c>
      <c r="AV991" s="12" t="s">
        <v>89</v>
      </c>
      <c r="AW991" s="12" t="s">
        <v>36</v>
      </c>
      <c r="AX991" s="12" t="s">
        <v>80</v>
      </c>
      <c r="AY991" s="262" t="s">
        <v>235</v>
      </c>
    </row>
    <row r="992" s="13" customFormat="1">
      <c r="A992" s="13"/>
      <c r="B992" s="263"/>
      <c r="C992" s="264"/>
      <c r="D992" s="253" t="s">
        <v>241</v>
      </c>
      <c r="E992" s="265" t="s">
        <v>1</v>
      </c>
      <c r="F992" s="266" t="s">
        <v>243</v>
      </c>
      <c r="G992" s="264"/>
      <c r="H992" s="267">
        <v>8.8000000000000007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73" t="s">
        <v>241</v>
      </c>
      <c r="AU992" s="273" t="s">
        <v>87</v>
      </c>
      <c r="AV992" s="13" t="s">
        <v>240</v>
      </c>
      <c r="AW992" s="13" t="s">
        <v>36</v>
      </c>
      <c r="AX992" s="13" t="s">
        <v>87</v>
      </c>
      <c r="AY992" s="273" t="s">
        <v>235</v>
      </c>
    </row>
    <row r="993" s="2" customFormat="1" ht="16.5" customHeight="1">
      <c r="A993" s="38"/>
      <c r="B993" s="39"/>
      <c r="C993" s="237" t="s">
        <v>733</v>
      </c>
      <c r="D993" s="237" t="s">
        <v>236</v>
      </c>
      <c r="E993" s="238" t="s">
        <v>1161</v>
      </c>
      <c r="F993" s="239" t="s">
        <v>1162</v>
      </c>
      <c r="G993" s="240" t="s">
        <v>313</v>
      </c>
      <c r="H993" s="241">
        <v>8.8000000000000007</v>
      </c>
      <c r="I993" s="242"/>
      <c r="J993" s="243">
        <f>ROUND(I993*H993,2)</f>
        <v>0</v>
      </c>
      <c r="K993" s="244"/>
      <c r="L993" s="44"/>
      <c r="M993" s="245" t="s">
        <v>1</v>
      </c>
      <c r="N993" s="246" t="s">
        <v>45</v>
      </c>
      <c r="O993" s="91"/>
      <c r="P993" s="247">
        <f>O993*H993</f>
        <v>0</v>
      </c>
      <c r="Q993" s="247">
        <v>0</v>
      </c>
      <c r="R993" s="247">
        <f>Q993*H993</f>
        <v>0</v>
      </c>
      <c r="S993" s="247">
        <v>0</v>
      </c>
      <c r="T993" s="248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9" t="s">
        <v>240</v>
      </c>
      <c r="AT993" s="249" t="s">
        <v>236</v>
      </c>
      <c r="AU993" s="249" t="s">
        <v>87</v>
      </c>
      <c r="AY993" s="17" t="s">
        <v>235</v>
      </c>
      <c r="BE993" s="250">
        <f>IF(N993="základní",J993,0)</f>
        <v>0</v>
      </c>
      <c r="BF993" s="250">
        <f>IF(N993="snížená",J993,0)</f>
        <v>0</v>
      </c>
      <c r="BG993" s="250">
        <f>IF(N993="zákl. přenesená",J993,0)</f>
        <v>0</v>
      </c>
      <c r="BH993" s="250">
        <f>IF(N993="sníž. přenesená",J993,0)</f>
        <v>0</v>
      </c>
      <c r="BI993" s="250">
        <f>IF(N993="nulová",J993,0)</f>
        <v>0</v>
      </c>
      <c r="BJ993" s="17" t="s">
        <v>87</v>
      </c>
      <c r="BK993" s="250">
        <f>ROUND(I993*H993,2)</f>
        <v>0</v>
      </c>
      <c r="BL993" s="17" t="s">
        <v>240</v>
      </c>
      <c r="BM993" s="249" t="s">
        <v>1216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2089</v>
      </c>
      <c r="G994" s="252"/>
      <c r="H994" s="256">
        <v>8.8000000000000007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3" customFormat="1">
      <c r="A995" s="13"/>
      <c r="B995" s="263"/>
      <c r="C995" s="264"/>
      <c r="D995" s="253" t="s">
        <v>241</v>
      </c>
      <c r="E995" s="265" t="s">
        <v>1</v>
      </c>
      <c r="F995" s="266" t="s">
        <v>243</v>
      </c>
      <c r="G995" s="264"/>
      <c r="H995" s="267">
        <v>8.8000000000000007</v>
      </c>
      <c r="I995" s="268"/>
      <c r="J995" s="264"/>
      <c r="K995" s="264"/>
      <c r="L995" s="269"/>
      <c r="M995" s="270"/>
      <c r="N995" s="271"/>
      <c r="O995" s="271"/>
      <c r="P995" s="271"/>
      <c r="Q995" s="271"/>
      <c r="R995" s="271"/>
      <c r="S995" s="271"/>
      <c r="T995" s="27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73" t="s">
        <v>241</v>
      </c>
      <c r="AU995" s="273" t="s">
        <v>87</v>
      </c>
      <c r="AV995" s="13" t="s">
        <v>240</v>
      </c>
      <c r="AW995" s="13" t="s">
        <v>36</v>
      </c>
      <c r="AX995" s="13" t="s">
        <v>87</v>
      </c>
      <c r="AY995" s="273" t="s">
        <v>235</v>
      </c>
    </row>
    <row r="996" s="2" customFormat="1" ht="16.5" customHeight="1">
      <c r="A996" s="38"/>
      <c r="B996" s="39"/>
      <c r="C996" s="237" t="s">
        <v>1717</v>
      </c>
      <c r="D996" s="237" t="s">
        <v>236</v>
      </c>
      <c r="E996" s="238" t="s">
        <v>1165</v>
      </c>
      <c r="F996" s="239" t="s">
        <v>1166</v>
      </c>
      <c r="G996" s="240" t="s">
        <v>265</v>
      </c>
      <c r="H996" s="241">
        <v>131.5</v>
      </c>
      <c r="I996" s="242"/>
      <c r="J996" s="243">
        <f>ROUND(I996*H996,2)</f>
        <v>0</v>
      </c>
      <c r="K996" s="244"/>
      <c r="L996" s="44"/>
      <c r="M996" s="245" t="s">
        <v>1</v>
      </c>
      <c r="N996" s="246" t="s">
        <v>45</v>
      </c>
      <c r="O996" s="91"/>
      <c r="P996" s="247">
        <f>O996*H996</f>
        <v>0</v>
      </c>
      <c r="Q996" s="247">
        <v>0.068000000000000005</v>
      </c>
      <c r="R996" s="247">
        <f>Q996*H996</f>
        <v>8.9420000000000002</v>
      </c>
      <c r="S996" s="247">
        <v>0</v>
      </c>
      <c r="T996" s="248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49" t="s">
        <v>240</v>
      </c>
      <c r="AT996" s="249" t="s">
        <v>236</v>
      </c>
      <c r="AU996" s="249" t="s">
        <v>87</v>
      </c>
      <c r="AY996" s="17" t="s">
        <v>235</v>
      </c>
      <c r="BE996" s="250">
        <f>IF(N996="základní",J996,0)</f>
        <v>0</v>
      </c>
      <c r="BF996" s="250">
        <f>IF(N996="snížená",J996,0)</f>
        <v>0</v>
      </c>
      <c r="BG996" s="250">
        <f>IF(N996="zákl. přenesená",J996,0)</f>
        <v>0</v>
      </c>
      <c r="BH996" s="250">
        <f>IF(N996="sníž. přenesená",J996,0)</f>
        <v>0</v>
      </c>
      <c r="BI996" s="250">
        <f>IF(N996="nulová",J996,0)</f>
        <v>0</v>
      </c>
      <c r="BJ996" s="17" t="s">
        <v>87</v>
      </c>
      <c r="BK996" s="250">
        <f>ROUND(I996*H996,2)</f>
        <v>0</v>
      </c>
      <c r="BL996" s="17" t="s">
        <v>240</v>
      </c>
      <c r="BM996" s="249" t="s">
        <v>1720</v>
      </c>
    </row>
    <row r="997" s="12" customFormat="1">
      <c r="A997" s="12"/>
      <c r="B997" s="251"/>
      <c r="C997" s="252"/>
      <c r="D997" s="253" t="s">
        <v>241</v>
      </c>
      <c r="E997" s="254" t="s">
        <v>1</v>
      </c>
      <c r="F997" s="255" t="s">
        <v>2090</v>
      </c>
      <c r="G997" s="252"/>
      <c r="H997" s="256">
        <v>131.5</v>
      </c>
      <c r="I997" s="257"/>
      <c r="J997" s="252"/>
      <c r="K997" s="252"/>
      <c r="L997" s="258"/>
      <c r="M997" s="259"/>
      <c r="N997" s="260"/>
      <c r="O997" s="260"/>
      <c r="P997" s="260"/>
      <c r="Q997" s="260"/>
      <c r="R997" s="260"/>
      <c r="S997" s="260"/>
      <c r="T997" s="261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T997" s="262" t="s">
        <v>241</v>
      </c>
      <c r="AU997" s="262" t="s">
        <v>87</v>
      </c>
      <c r="AV997" s="12" t="s">
        <v>89</v>
      </c>
      <c r="AW997" s="12" t="s">
        <v>36</v>
      </c>
      <c r="AX997" s="12" t="s">
        <v>80</v>
      </c>
      <c r="AY997" s="262" t="s">
        <v>235</v>
      </c>
    </row>
    <row r="998" s="13" customFormat="1">
      <c r="A998" s="13"/>
      <c r="B998" s="263"/>
      <c r="C998" s="264"/>
      <c r="D998" s="253" t="s">
        <v>241</v>
      </c>
      <c r="E998" s="265" t="s">
        <v>1</v>
      </c>
      <c r="F998" s="266" t="s">
        <v>243</v>
      </c>
      <c r="G998" s="264"/>
      <c r="H998" s="267">
        <v>131.5</v>
      </c>
      <c r="I998" s="268"/>
      <c r="J998" s="264"/>
      <c r="K998" s="264"/>
      <c r="L998" s="269"/>
      <c r="M998" s="270"/>
      <c r="N998" s="271"/>
      <c r="O998" s="271"/>
      <c r="P998" s="271"/>
      <c r="Q998" s="271"/>
      <c r="R998" s="271"/>
      <c r="S998" s="271"/>
      <c r="T998" s="27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73" t="s">
        <v>241</v>
      </c>
      <c r="AU998" s="273" t="s">
        <v>87</v>
      </c>
      <c r="AV998" s="13" t="s">
        <v>240</v>
      </c>
      <c r="AW998" s="13" t="s">
        <v>36</v>
      </c>
      <c r="AX998" s="13" t="s">
        <v>87</v>
      </c>
      <c r="AY998" s="273" t="s">
        <v>235</v>
      </c>
    </row>
    <row r="999" s="2" customFormat="1" ht="16.5" customHeight="1">
      <c r="A999" s="38"/>
      <c r="B999" s="39"/>
      <c r="C999" s="237" t="s">
        <v>737</v>
      </c>
      <c r="D999" s="237" t="s">
        <v>236</v>
      </c>
      <c r="E999" s="238" t="s">
        <v>1709</v>
      </c>
      <c r="F999" s="239" t="s">
        <v>1710</v>
      </c>
      <c r="G999" s="240" t="s">
        <v>239</v>
      </c>
      <c r="H999" s="241">
        <v>10</v>
      </c>
      <c r="I999" s="242"/>
      <c r="J999" s="243">
        <f>ROUND(I999*H999,2)</f>
        <v>0</v>
      </c>
      <c r="K999" s="244"/>
      <c r="L999" s="44"/>
      <c r="M999" s="245" t="s">
        <v>1</v>
      </c>
      <c r="N999" s="246" t="s">
        <v>45</v>
      </c>
      <c r="O999" s="91"/>
      <c r="P999" s="247">
        <f>O999*H999</f>
        <v>0</v>
      </c>
      <c r="Q999" s="247">
        <v>0.062489999999999997</v>
      </c>
      <c r="R999" s="247">
        <f>Q999*H999</f>
        <v>0.62490000000000001</v>
      </c>
      <c r="S999" s="247">
        <v>0</v>
      </c>
      <c r="T999" s="248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49" t="s">
        <v>240</v>
      </c>
      <c r="AT999" s="249" t="s">
        <v>236</v>
      </c>
      <c r="AU999" s="249" t="s">
        <v>87</v>
      </c>
      <c r="AY999" s="17" t="s">
        <v>235</v>
      </c>
      <c r="BE999" s="250">
        <f>IF(N999="základní",J999,0)</f>
        <v>0</v>
      </c>
      <c r="BF999" s="250">
        <f>IF(N999="snížená",J999,0)</f>
        <v>0</v>
      </c>
      <c r="BG999" s="250">
        <f>IF(N999="zákl. přenesená",J999,0)</f>
        <v>0</v>
      </c>
      <c r="BH999" s="250">
        <f>IF(N999="sníž. přenesená",J999,0)</f>
        <v>0</v>
      </c>
      <c r="BI999" s="250">
        <f>IF(N999="nulová",J999,0)</f>
        <v>0</v>
      </c>
      <c r="BJ999" s="17" t="s">
        <v>87</v>
      </c>
      <c r="BK999" s="250">
        <f>ROUND(I999*H999,2)</f>
        <v>0</v>
      </c>
      <c r="BL999" s="17" t="s">
        <v>240</v>
      </c>
      <c r="BM999" s="249" t="s">
        <v>1724</v>
      </c>
    </row>
    <row r="1000" s="12" customFormat="1">
      <c r="A1000" s="12"/>
      <c r="B1000" s="251"/>
      <c r="C1000" s="252"/>
      <c r="D1000" s="253" t="s">
        <v>241</v>
      </c>
      <c r="E1000" s="254" t="s">
        <v>1</v>
      </c>
      <c r="F1000" s="255" t="s">
        <v>2091</v>
      </c>
      <c r="G1000" s="252"/>
      <c r="H1000" s="256">
        <v>10</v>
      </c>
      <c r="I1000" s="257"/>
      <c r="J1000" s="252"/>
      <c r="K1000" s="252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T1000" s="262" t="s">
        <v>241</v>
      </c>
      <c r="AU1000" s="262" t="s">
        <v>87</v>
      </c>
      <c r="AV1000" s="12" t="s">
        <v>89</v>
      </c>
      <c r="AW1000" s="12" t="s">
        <v>36</v>
      </c>
      <c r="AX1000" s="12" t="s">
        <v>80</v>
      </c>
      <c r="AY1000" s="262" t="s">
        <v>235</v>
      </c>
    </row>
    <row r="1001" s="13" customFormat="1">
      <c r="A1001" s="13"/>
      <c r="B1001" s="263"/>
      <c r="C1001" s="264"/>
      <c r="D1001" s="253" t="s">
        <v>241</v>
      </c>
      <c r="E1001" s="265" t="s">
        <v>1</v>
      </c>
      <c r="F1001" s="266" t="s">
        <v>243</v>
      </c>
      <c r="G1001" s="264"/>
      <c r="H1001" s="267">
        <v>10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73" t="s">
        <v>241</v>
      </c>
      <c r="AU1001" s="273" t="s">
        <v>87</v>
      </c>
      <c r="AV1001" s="13" t="s">
        <v>240</v>
      </c>
      <c r="AW1001" s="13" t="s">
        <v>36</v>
      </c>
      <c r="AX1001" s="13" t="s">
        <v>87</v>
      </c>
      <c r="AY1001" s="273" t="s">
        <v>235</v>
      </c>
    </row>
    <row r="1002" s="2" customFormat="1" ht="16.5" customHeight="1">
      <c r="A1002" s="38"/>
      <c r="B1002" s="39"/>
      <c r="C1002" s="237" t="s">
        <v>1725</v>
      </c>
      <c r="D1002" s="237" t="s">
        <v>236</v>
      </c>
      <c r="E1002" s="238" t="s">
        <v>1712</v>
      </c>
      <c r="F1002" s="239" t="s">
        <v>1713</v>
      </c>
      <c r="G1002" s="240" t="s">
        <v>313</v>
      </c>
      <c r="H1002" s="241">
        <v>7</v>
      </c>
      <c r="I1002" s="242"/>
      <c r="J1002" s="243">
        <f>ROUND(I1002*H1002,2)</f>
        <v>0</v>
      </c>
      <c r="K1002" s="244"/>
      <c r="L1002" s="44"/>
      <c r="M1002" s="245" t="s">
        <v>1</v>
      </c>
      <c r="N1002" s="246" t="s">
        <v>45</v>
      </c>
      <c r="O1002" s="91"/>
      <c r="P1002" s="247">
        <f>O1002*H1002</f>
        <v>0</v>
      </c>
      <c r="Q1002" s="247">
        <v>0.050000000000000003</v>
      </c>
      <c r="R1002" s="247">
        <f>Q1002*H1002</f>
        <v>0.35000000000000003</v>
      </c>
      <c r="S1002" s="247">
        <v>0</v>
      </c>
      <c r="T1002" s="248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49" t="s">
        <v>240</v>
      </c>
      <c r="AT1002" s="249" t="s">
        <v>236</v>
      </c>
      <c r="AU1002" s="249" t="s">
        <v>87</v>
      </c>
      <c r="AY1002" s="17" t="s">
        <v>235</v>
      </c>
      <c r="BE1002" s="250">
        <f>IF(N1002="základní",J1002,0)</f>
        <v>0</v>
      </c>
      <c r="BF1002" s="250">
        <f>IF(N1002="snížená",J1002,0)</f>
        <v>0</v>
      </c>
      <c r="BG1002" s="250">
        <f>IF(N1002="zákl. přenesená",J1002,0)</f>
        <v>0</v>
      </c>
      <c r="BH1002" s="250">
        <f>IF(N1002="sníž. přenesená",J1002,0)</f>
        <v>0</v>
      </c>
      <c r="BI1002" s="250">
        <f>IF(N1002="nulová",J1002,0)</f>
        <v>0</v>
      </c>
      <c r="BJ1002" s="17" t="s">
        <v>87</v>
      </c>
      <c r="BK1002" s="250">
        <f>ROUND(I1002*H1002,2)</f>
        <v>0</v>
      </c>
      <c r="BL1002" s="17" t="s">
        <v>240</v>
      </c>
      <c r="BM1002" s="249" t="s">
        <v>1726</v>
      </c>
    </row>
    <row r="1003" s="12" customFormat="1">
      <c r="A1003" s="12"/>
      <c r="B1003" s="251"/>
      <c r="C1003" s="252"/>
      <c r="D1003" s="253" t="s">
        <v>241</v>
      </c>
      <c r="E1003" s="254" t="s">
        <v>1</v>
      </c>
      <c r="F1003" s="255" t="s">
        <v>2092</v>
      </c>
      <c r="G1003" s="252"/>
      <c r="H1003" s="256">
        <v>7</v>
      </c>
      <c r="I1003" s="257"/>
      <c r="J1003" s="252"/>
      <c r="K1003" s="252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T1003" s="262" t="s">
        <v>241</v>
      </c>
      <c r="AU1003" s="262" t="s">
        <v>87</v>
      </c>
      <c r="AV1003" s="12" t="s">
        <v>89</v>
      </c>
      <c r="AW1003" s="12" t="s">
        <v>36</v>
      </c>
      <c r="AX1003" s="12" t="s">
        <v>80</v>
      </c>
      <c r="AY1003" s="262" t="s">
        <v>235</v>
      </c>
    </row>
    <row r="1004" s="13" customFormat="1">
      <c r="A1004" s="13"/>
      <c r="B1004" s="263"/>
      <c r="C1004" s="264"/>
      <c r="D1004" s="253" t="s">
        <v>241</v>
      </c>
      <c r="E1004" s="265" t="s">
        <v>1</v>
      </c>
      <c r="F1004" s="266" t="s">
        <v>243</v>
      </c>
      <c r="G1004" s="264"/>
      <c r="H1004" s="267">
        <v>7</v>
      </c>
      <c r="I1004" s="268"/>
      <c r="J1004" s="264"/>
      <c r="K1004" s="264"/>
      <c r="L1004" s="269"/>
      <c r="M1004" s="270"/>
      <c r="N1004" s="271"/>
      <c r="O1004" s="271"/>
      <c r="P1004" s="271"/>
      <c r="Q1004" s="271"/>
      <c r="R1004" s="271"/>
      <c r="S1004" s="271"/>
      <c r="T1004" s="27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73" t="s">
        <v>241</v>
      </c>
      <c r="AU1004" s="273" t="s">
        <v>87</v>
      </c>
      <c r="AV1004" s="13" t="s">
        <v>240</v>
      </c>
      <c r="AW1004" s="13" t="s">
        <v>36</v>
      </c>
      <c r="AX1004" s="13" t="s">
        <v>87</v>
      </c>
      <c r="AY1004" s="273" t="s">
        <v>235</v>
      </c>
    </row>
    <row r="1005" s="2" customFormat="1" ht="16.5" customHeight="1">
      <c r="A1005" s="38"/>
      <c r="B1005" s="39"/>
      <c r="C1005" s="237" t="s">
        <v>743</v>
      </c>
      <c r="D1005" s="237" t="s">
        <v>236</v>
      </c>
      <c r="E1005" s="238" t="s">
        <v>1715</v>
      </c>
      <c r="F1005" s="239" t="s">
        <v>1716</v>
      </c>
      <c r="G1005" s="240" t="s">
        <v>239</v>
      </c>
      <c r="H1005" s="241">
        <v>1</v>
      </c>
      <c r="I1005" s="242"/>
      <c r="J1005" s="243">
        <f>ROUND(I1005*H1005,2)</f>
        <v>0</v>
      </c>
      <c r="K1005" s="244"/>
      <c r="L1005" s="44"/>
      <c r="M1005" s="245" t="s">
        <v>1</v>
      </c>
      <c r="N1005" s="246" t="s">
        <v>45</v>
      </c>
      <c r="O1005" s="91"/>
      <c r="P1005" s="247">
        <f>O1005*H1005</f>
        <v>0</v>
      </c>
      <c r="Q1005" s="247">
        <v>0</v>
      </c>
      <c r="R1005" s="247">
        <f>Q1005*H1005</f>
        <v>0</v>
      </c>
      <c r="S1005" s="247">
        <v>0</v>
      </c>
      <c r="T1005" s="248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49" t="s">
        <v>240</v>
      </c>
      <c r="AT1005" s="249" t="s">
        <v>236</v>
      </c>
      <c r="AU1005" s="249" t="s">
        <v>87</v>
      </c>
      <c r="AY1005" s="17" t="s">
        <v>235</v>
      </c>
      <c r="BE1005" s="250">
        <f>IF(N1005="základní",J1005,0)</f>
        <v>0</v>
      </c>
      <c r="BF1005" s="250">
        <f>IF(N1005="snížená",J1005,0)</f>
        <v>0</v>
      </c>
      <c r="BG1005" s="250">
        <f>IF(N1005="zákl. přenesená",J1005,0)</f>
        <v>0</v>
      </c>
      <c r="BH1005" s="250">
        <f>IF(N1005="sníž. přenesená",J1005,0)</f>
        <v>0</v>
      </c>
      <c r="BI1005" s="250">
        <f>IF(N1005="nulová",J1005,0)</f>
        <v>0</v>
      </c>
      <c r="BJ1005" s="17" t="s">
        <v>87</v>
      </c>
      <c r="BK1005" s="250">
        <f>ROUND(I1005*H1005,2)</f>
        <v>0</v>
      </c>
      <c r="BL1005" s="17" t="s">
        <v>240</v>
      </c>
      <c r="BM1005" s="249" t="s">
        <v>1727</v>
      </c>
    </row>
    <row r="1006" s="12" customFormat="1">
      <c r="A1006" s="12"/>
      <c r="B1006" s="251"/>
      <c r="C1006" s="252"/>
      <c r="D1006" s="253" t="s">
        <v>241</v>
      </c>
      <c r="E1006" s="254" t="s">
        <v>1</v>
      </c>
      <c r="F1006" s="255" t="s">
        <v>87</v>
      </c>
      <c r="G1006" s="252"/>
      <c r="H1006" s="256">
        <v>1</v>
      </c>
      <c r="I1006" s="257"/>
      <c r="J1006" s="252"/>
      <c r="K1006" s="252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T1006" s="262" t="s">
        <v>241</v>
      </c>
      <c r="AU1006" s="262" t="s">
        <v>87</v>
      </c>
      <c r="AV1006" s="12" t="s">
        <v>89</v>
      </c>
      <c r="AW1006" s="12" t="s">
        <v>36</v>
      </c>
      <c r="AX1006" s="12" t="s">
        <v>80</v>
      </c>
      <c r="AY1006" s="262" t="s">
        <v>235</v>
      </c>
    </row>
    <row r="1007" s="13" customFormat="1">
      <c r="A1007" s="13"/>
      <c r="B1007" s="263"/>
      <c r="C1007" s="264"/>
      <c r="D1007" s="253" t="s">
        <v>241</v>
      </c>
      <c r="E1007" s="265" t="s">
        <v>1</v>
      </c>
      <c r="F1007" s="266" t="s">
        <v>243</v>
      </c>
      <c r="G1007" s="264"/>
      <c r="H1007" s="267">
        <v>1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3" t="s">
        <v>241</v>
      </c>
      <c r="AU1007" s="273" t="s">
        <v>87</v>
      </c>
      <c r="AV1007" s="13" t="s">
        <v>240</v>
      </c>
      <c r="AW1007" s="13" t="s">
        <v>36</v>
      </c>
      <c r="AX1007" s="13" t="s">
        <v>87</v>
      </c>
      <c r="AY1007" s="273" t="s">
        <v>235</v>
      </c>
    </row>
    <row r="1008" s="2" customFormat="1" ht="16.5" customHeight="1">
      <c r="A1008" s="38"/>
      <c r="B1008" s="39"/>
      <c r="C1008" s="237" t="s">
        <v>1730</v>
      </c>
      <c r="D1008" s="237" t="s">
        <v>236</v>
      </c>
      <c r="E1008" s="238" t="s">
        <v>1718</v>
      </c>
      <c r="F1008" s="239" t="s">
        <v>1719</v>
      </c>
      <c r="G1008" s="240" t="s">
        <v>1605</v>
      </c>
      <c r="H1008" s="241">
        <v>240</v>
      </c>
      <c r="I1008" s="242"/>
      <c r="J1008" s="243">
        <f>ROUND(I1008*H1008,2)</f>
        <v>0</v>
      </c>
      <c r="K1008" s="244"/>
      <c r="L1008" s="44"/>
      <c r="M1008" s="245" t="s">
        <v>1</v>
      </c>
      <c r="N1008" s="246" t="s">
        <v>45</v>
      </c>
      <c r="O1008" s="91"/>
      <c r="P1008" s="247">
        <f>O1008*H1008</f>
        <v>0</v>
      </c>
      <c r="Q1008" s="247">
        <v>0</v>
      </c>
      <c r="R1008" s="247">
        <f>Q1008*H1008</f>
        <v>0</v>
      </c>
      <c r="S1008" s="247">
        <v>0</v>
      </c>
      <c r="T1008" s="248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49" t="s">
        <v>240</v>
      </c>
      <c r="AT1008" s="249" t="s">
        <v>236</v>
      </c>
      <c r="AU1008" s="249" t="s">
        <v>87</v>
      </c>
      <c r="AY1008" s="17" t="s">
        <v>235</v>
      </c>
      <c r="BE1008" s="250">
        <f>IF(N1008="základní",J1008,0)</f>
        <v>0</v>
      </c>
      <c r="BF1008" s="250">
        <f>IF(N1008="snížená",J1008,0)</f>
        <v>0</v>
      </c>
      <c r="BG1008" s="250">
        <f>IF(N1008="zákl. přenesená",J1008,0)</f>
        <v>0</v>
      </c>
      <c r="BH1008" s="250">
        <f>IF(N1008="sníž. přenesená",J1008,0)</f>
        <v>0</v>
      </c>
      <c r="BI1008" s="250">
        <f>IF(N1008="nulová",J1008,0)</f>
        <v>0</v>
      </c>
      <c r="BJ1008" s="17" t="s">
        <v>87</v>
      </c>
      <c r="BK1008" s="250">
        <f>ROUND(I1008*H1008,2)</f>
        <v>0</v>
      </c>
      <c r="BL1008" s="17" t="s">
        <v>240</v>
      </c>
      <c r="BM1008" s="249" t="s">
        <v>1731</v>
      </c>
    </row>
    <row r="1009" s="12" customFormat="1">
      <c r="A1009" s="12"/>
      <c r="B1009" s="251"/>
      <c r="C1009" s="252"/>
      <c r="D1009" s="253" t="s">
        <v>241</v>
      </c>
      <c r="E1009" s="254" t="s">
        <v>1</v>
      </c>
      <c r="F1009" s="255" t="s">
        <v>2093</v>
      </c>
      <c r="G1009" s="252"/>
      <c r="H1009" s="256">
        <v>240</v>
      </c>
      <c r="I1009" s="257"/>
      <c r="J1009" s="252"/>
      <c r="K1009" s="252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T1009" s="262" t="s">
        <v>241</v>
      </c>
      <c r="AU1009" s="262" t="s">
        <v>87</v>
      </c>
      <c r="AV1009" s="12" t="s">
        <v>89</v>
      </c>
      <c r="AW1009" s="12" t="s">
        <v>36</v>
      </c>
      <c r="AX1009" s="12" t="s">
        <v>80</v>
      </c>
      <c r="AY1009" s="262" t="s">
        <v>235</v>
      </c>
    </row>
    <row r="1010" s="13" customFormat="1">
      <c r="A1010" s="13"/>
      <c r="B1010" s="263"/>
      <c r="C1010" s="264"/>
      <c r="D1010" s="253" t="s">
        <v>241</v>
      </c>
      <c r="E1010" s="265" t="s">
        <v>1</v>
      </c>
      <c r="F1010" s="266" t="s">
        <v>243</v>
      </c>
      <c r="G1010" s="264"/>
      <c r="H1010" s="267">
        <v>240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3" t="s">
        <v>241</v>
      </c>
      <c r="AU1010" s="273" t="s">
        <v>87</v>
      </c>
      <c r="AV1010" s="13" t="s">
        <v>240</v>
      </c>
      <c r="AW1010" s="13" t="s">
        <v>36</v>
      </c>
      <c r="AX1010" s="13" t="s">
        <v>87</v>
      </c>
      <c r="AY1010" s="273" t="s">
        <v>235</v>
      </c>
    </row>
    <row r="1011" s="2" customFormat="1" ht="16.5" customHeight="1">
      <c r="A1011" s="38"/>
      <c r="B1011" s="39"/>
      <c r="C1011" s="237" t="s">
        <v>749</v>
      </c>
      <c r="D1011" s="237" t="s">
        <v>236</v>
      </c>
      <c r="E1011" s="238" t="s">
        <v>1722</v>
      </c>
      <c r="F1011" s="239" t="s">
        <v>1723</v>
      </c>
      <c r="G1011" s="240" t="s">
        <v>1605</v>
      </c>
      <c r="H1011" s="241">
        <v>30</v>
      </c>
      <c r="I1011" s="242"/>
      <c r="J1011" s="243">
        <f>ROUND(I1011*H1011,2)</f>
        <v>0</v>
      </c>
      <c r="K1011" s="244"/>
      <c r="L1011" s="44"/>
      <c r="M1011" s="245" t="s">
        <v>1</v>
      </c>
      <c r="N1011" s="246" t="s">
        <v>45</v>
      </c>
      <c r="O1011" s="91"/>
      <c r="P1011" s="247">
        <f>O1011*H1011</f>
        <v>0</v>
      </c>
      <c r="Q1011" s="247">
        <v>0</v>
      </c>
      <c r="R1011" s="247">
        <f>Q1011*H1011</f>
        <v>0</v>
      </c>
      <c r="S1011" s="247">
        <v>0</v>
      </c>
      <c r="T1011" s="248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9" t="s">
        <v>240</v>
      </c>
      <c r="AT1011" s="249" t="s">
        <v>236</v>
      </c>
      <c r="AU1011" s="249" t="s">
        <v>87</v>
      </c>
      <c r="AY1011" s="17" t="s">
        <v>235</v>
      </c>
      <c r="BE1011" s="250">
        <f>IF(N1011="základní",J1011,0)</f>
        <v>0</v>
      </c>
      <c r="BF1011" s="250">
        <f>IF(N1011="snížená",J1011,0)</f>
        <v>0</v>
      </c>
      <c r="BG1011" s="250">
        <f>IF(N1011="zákl. přenesená",J1011,0)</f>
        <v>0</v>
      </c>
      <c r="BH1011" s="250">
        <f>IF(N1011="sníž. přenesená",J1011,0)</f>
        <v>0</v>
      </c>
      <c r="BI1011" s="250">
        <f>IF(N1011="nulová",J1011,0)</f>
        <v>0</v>
      </c>
      <c r="BJ1011" s="17" t="s">
        <v>87</v>
      </c>
      <c r="BK1011" s="250">
        <f>ROUND(I1011*H1011,2)</f>
        <v>0</v>
      </c>
      <c r="BL1011" s="17" t="s">
        <v>240</v>
      </c>
      <c r="BM1011" s="249" t="s">
        <v>1734</v>
      </c>
    </row>
    <row r="1012" s="12" customFormat="1">
      <c r="A1012" s="12"/>
      <c r="B1012" s="251"/>
      <c r="C1012" s="252"/>
      <c r="D1012" s="253" t="s">
        <v>241</v>
      </c>
      <c r="E1012" s="254" t="s">
        <v>1</v>
      </c>
      <c r="F1012" s="255" t="s">
        <v>314</v>
      </c>
      <c r="G1012" s="252"/>
      <c r="H1012" s="256">
        <v>30</v>
      </c>
      <c r="I1012" s="257"/>
      <c r="J1012" s="252"/>
      <c r="K1012" s="252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62" t="s">
        <v>241</v>
      </c>
      <c r="AU1012" s="262" t="s">
        <v>87</v>
      </c>
      <c r="AV1012" s="12" t="s">
        <v>89</v>
      </c>
      <c r="AW1012" s="12" t="s">
        <v>36</v>
      </c>
      <c r="AX1012" s="12" t="s">
        <v>80</v>
      </c>
      <c r="AY1012" s="262" t="s">
        <v>235</v>
      </c>
    </row>
    <row r="1013" s="13" customFormat="1">
      <c r="A1013" s="13"/>
      <c r="B1013" s="263"/>
      <c r="C1013" s="264"/>
      <c r="D1013" s="253" t="s">
        <v>241</v>
      </c>
      <c r="E1013" s="265" t="s">
        <v>1</v>
      </c>
      <c r="F1013" s="266" t="s">
        <v>243</v>
      </c>
      <c r="G1013" s="264"/>
      <c r="H1013" s="267">
        <v>30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3" t="s">
        <v>241</v>
      </c>
      <c r="AU1013" s="273" t="s">
        <v>87</v>
      </c>
      <c r="AV1013" s="13" t="s">
        <v>240</v>
      </c>
      <c r="AW1013" s="13" t="s">
        <v>36</v>
      </c>
      <c r="AX1013" s="13" t="s">
        <v>87</v>
      </c>
      <c r="AY1013" s="273" t="s">
        <v>235</v>
      </c>
    </row>
    <row r="1014" s="2" customFormat="1" ht="16.5" customHeight="1">
      <c r="A1014" s="38"/>
      <c r="B1014" s="39"/>
      <c r="C1014" s="237" t="s">
        <v>1736</v>
      </c>
      <c r="D1014" s="237" t="s">
        <v>236</v>
      </c>
      <c r="E1014" s="238" t="s">
        <v>2094</v>
      </c>
      <c r="F1014" s="239" t="s">
        <v>2095</v>
      </c>
      <c r="G1014" s="240" t="s">
        <v>2096</v>
      </c>
      <c r="H1014" s="241">
        <v>1</v>
      </c>
      <c r="I1014" s="242"/>
      <c r="J1014" s="243">
        <f>ROUND(I1014*H1014,2)</f>
        <v>0</v>
      </c>
      <c r="K1014" s="244"/>
      <c r="L1014" s="44"/>
      <c r="M1014" s="245" t="s">
        <v>1</v>
      </c>
      <c r="N1014" s="246" t="s">
        <v>45</v>
      </c>
      <c r="O1014" s="91"/>
      <c r="P1014" s="247">
        <f>O1014*H1014</f>
        <v>0</v>
      </c>
      <c r="Q1014" s="247">
        <v>0</v>
      </c>
      <c r="R1014" s="247">
        <f>Q1014*H1014</f>
        <v>0</v>
      </c>
      <c r="S1014" s="247">
        <v>0</v>
      </c>
      <c r="T1014" s="24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9" t="s">
        <v>240</v>
      </c>
      <c r="AT1014" s="249" t="s">
        <v>236</v>
      </c>
      <c r="AU1014" s="249" t="s">
        <v>87</v>
      </c>
      <c r="AY1014" s="17" t="s">
        <v>235</v>
      </c>
      <c r="BE1014" s="250">
        <f>IF(N1014="základní",J1014,0)</f>
        <v>0</v>
      </c>
      <c r="BF1014" s="250">
        <f>IF(N1014="snížená",J1014,0)</f>
        <v>0</v>
      </c>
      <c r="BG1014" s="250">
        <f>IF(N1014="zákl. přenesená",J1014,0)</f>
        <v>0</v>
      </c>
      <c r="BH1014" s="250">
        <f>IF(N1014="sníž. přenesená",J1014,0)</f>
        <v>0</v>
      </c>
      <c r="BI1014" s="250">
        <f>IF(N1014="nulová",J1014,0)</f>
        <v>0</v>
      </c>
      <c r="BJ1014" s="17" t="s">
        <v>87</v>
      </c>
      <c r="BK1014" s="250">
        <f>ROUND(I1014*H1014,2)</f>
        <v>0</v>
      </c>
      <c r="BL1014" s="17" t="s">
        <v>240</v>
      </c>
      <c r="BM1014" s="249" t="s">
        <v>1737</v>
      </c>
    </row>
    <row r="1015" s="12" customFormat="1">
      <c r="A1015" s="12"/>
      <c r="B1015" s="251"/>
      <c r="C1015" s="252"/>
      <c r="D1015" s="253" t="s">
        <v>241</v>
      </c>
      <c r="E1015" s="254" t="s">
        <v>1</v>
      </c>
      <c r="F1015" s="255" t="s">
        <v>87</v>
      </c>
      <c r="G1015" s="252"/>
      <c r="H1015" s="256">
        <v>1</v>
      </c>
      <c r="I1015" s="257"/>
      <c r="J1015" s="252"/>
      <c r="K1015" s="252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T1015" s="262" t="s">
        <v>241</v>
      </c>
      <c r="AU1015" s="262" t="s">
        <v>87</v>
      </c>
      <c r="AV1015" s="12" t="s">
        <v>89</v>
      </c>
      <c r="AW1015" s="12" t="s">
        <v>36</v>
      </c>
      <c r="AX1015" s="12" t="s">
        <v>80</v>
      </c>
      <c r="AY1015" s="262" t="s">
        <v>235</v>
      </c>
    </row>
    <row r="1016" s="13" customFormat="1">
      <c r="A1016" s="13"/>
      <c r="B1016" s="263"/>
      <c r="C1016" s="264"/>
      <c r="D1016" s="253" t="s">
        <v>241</v>
      </c>
      <c r="E1016" s="265" t="s">
        <v>1</v>
      </c>
      <c r="F1016" s="266" t="s">
        <v>243</v>
      </c>
      <c r="G1016" s="264"/>
      <c r="H1016" s="267">
        <v>1</v>
      </c>
      <c r="I1016" s="268"/>
      <c r="J1016" s="264"/>
      <c r="K1016" s="264"/>
      <c r="L1016" s="269"/>
      <c r="M1016" s="270"/>
      <c r="N1016" s="271"/>
      <c r="O1016" s="271"/>
      <c r="P1016" s="271"/>
      <c r="Q1016" s="271"/>
      <c r="R1016" s="271"/>
      <c r="S1016" s="271"/>
      <c r="T1016" s="27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3" t="s">
        <v>241</v>
      </c>
      <c r="AU1016" s="273" t="s">
        <v>87</v>
      </c>
      <c r="AV1016" s="13" t="s">
        <v>240</v>
      </c>
      <c r="AW1016" s="13" t="s">
        <v>36</v>
      </c>
      <c r="AX1016" s="13" t="s">
        <v>87</v>
      </c>
      <c r="AY1016" s="273" t="s">
        <v>235</v>
      </c>
    </row>
    <row r="1017" s="11" customFormat="1" ht="25.92" customHeight="1">
      <c r="A1017" s="11"/>
      <c r="B1017" s="223"/>
      <c r="C1017" s="224"/>
      <c r="D1017" s="225" t="s">
        <v>79</v>
      </c>
      <c r="E1017" s="226" t="s">
        <v>1169</v>
      </c>
      <c r="F1017" s="226" t="s">
        <v>1170</v>
      </c>
      <c r="G1017" s="224"/>
      <c r="H1017" s="224"/>
      <c r="I1017" s="227"/>
      <c r="J1017" s="228">
        <f>BK1017</f>
        <v>0</v>
      </c>
      <c r="K1017" s="224"/>
      <c r="L1017" s="229"/>
      <c r="M1017" s="230"/>
      <c r="N1017" s="231"/>
      <c r="O1017" s="231"/>
      <c r="P1017" s="232">
        <f>P1018</f>
        <v>0</v>
      </c>
      <c r="Q1017" s="231"/>
      <c r="R1017" s="232">
        <f>R1018</f>
        <v>0</v>
      </c>
      <c r="S1017" s="231"/>
      <c r="T1017" s="233">
        <f>T1018</f>
        <v>0</v>
      </c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R1017" s="234" t="s">
        <v>87</v>
      </c>
      <c r="AT1017" s="235" t="s">
        <v>79</v>
      </c>
      <c r="AU1017" s="235" t="s">
        <v>80</v>
      </c>
      <c r="AY1017" s="234" t="s">
        <v>235</v>
      </c>
      <c r="BK1017" s="236">
        <f>BK1018</f>
        <v>0</v>
      </c>
    </row>
    <row r="1018" s="2" customFormat="1" ht="16.5" customHeight="1">
      <c r="A1018" s="38"/>
      <c r="B1018" s="39"/>
      <c r="C1018" s="237" t="s">
        <v>755</v>
      </c>
      <c r="D1018" s="237" t="s">
        <v>236</v>
      </c>
      <c r="E1018" s="238" t="s">
        <v>1172</v>
      </c>
      <c r="F1018" s="239" t="s">
        <v>1173</v>
      </c>
      <c r="G1018" s="240" t="s">
        <v>246</v>
      </c>
      <c r="H1018" s="241">
        <v>143.42599999999999</v>
      </c>
      <c r="I1018" s="242"/>
      <c r="J1018" s="243">
        <f>ROUND(I1018*H1018,2)</f>
        <v>0</v>
      </c>
      <c r="K1018" s="244"/>
      <c r="L1018" s="44"/>
      <c r="M1018" s="245" t="s">
        <v>1</v>
      </c>
      <c r="N1018" s="246" t="s">
        <v>45</v>
      </c>
      <c r="O1018" s="91"/>
      <c r="P1018" s="247">
        <f>O1018*H1018</f>
        <v>0</v>
      </c>
      <c r="Q1018" s="247">
        <v>0</v>
      </c>
      <c r="R1018" s="247">
        <f>Q1018*H1018</f>
        <v>0</v>
      </c>
      <c r="S1018" s="247">
        <v>0</v>
      </c>
      <c r="T1018" s="248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49" t="s">
        <v>240</v>
      </c>
      <c r="AT1018" s="249" t="s">
        <v>236</v>
      </c>
      <c r="AU1018" s="249" t="s">
        <v>87</v>
      </c>
      <c r="AY1018" s="17" t="s">
        <v>235</v>
      </c>
      <c r="BE1018" s="250">
        <f>IF(N1018="základní",J1018,0)</f>
        <v>0</v>
      </c>
      <c r="BF1018" s="250">
        <f>IF(N1018="snížená",J1018,0)</f>
        <v>0</v>
      </c>
      <c r="BG1018" s="250">
        <f>IF(N1018="zákl. přenesená",J1018,0)</f>
        <v>0</v>
      </c>
      <c r="BH1018" s="250">
        <f>IF(N1018="sníž. přenesená",J1018,0)</f>
        <v>0</v>
      </c>
      <c r="BI1018" s="250">
        <f>IF(N1018="nulová",J1018,0)</f>
        <v>0</v>
      </c>
      <c r="BJ1018" s="17" t="s">
        <v>87</v>
      </c>
      <c r="BK1018" s="250">
        <f>ROUND(I1018*H1018,2)</f>
        <v>0</v>
      </c>
      <c r="BL1018" s="17" t="s">
        <v>240</v>
      </c>
      <c r="BM1018" s="249" t="s">
        <v>1738</v>
      </c>
    </row>
    <row r="1019" s="11" customFormat="1" ht="25.92" customHeight="1">
      <c r="A1019" s="11"/>
      <c r="B1019" s="223"/>
      <c r="C1019" s="224"/>
      <c r="D1019" s="225" t="s">
        <v>79</v>
      </c>
      <c r="E1019" s="226" t="s">
        <v>1175</v>
      </c>
      <c r="F1019" s="226" t="s">
        <v>1176</v>
      </c>
      <c r="G1019" s="224"/>
      <c r="H1019" s="224"/>
      <c r="I1019" s="227"/>
      <c r="J1019" s="228">
        <f>BK1019</f>
        <v>0</v>
      </c>
      <c r="K1019" s="224"/>
      <c r="L1019" s="229"/>
      <c r="M1019" s="230"/>
      <c r="N1019" s="231"/>
      <c r="O1019" s="231"/>
      <c r="P1019" s="232">
        <f>SUM(P1020:P1022)</f>
        <v>0</v>
      </c>
      <c r="Q1019" s="231"/>
      <c r="R1019" s="232">
        <f>SUM(R1020:R1022)</f>
        <v>0</v>
      </c>
      <c r="S1019" s="231"/>
      <c r="T1019" s="233">
        <f>SUM(T1020:T1022)</f>
        <v>0</v>
      </c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R1019" s="234" t="s">
        <v>87</v>
      </c>
      <c r="AT1019" s="235" t="s">
        <v>79</v>
      </c>
      <c r="AU1019" s="235" t="s">
        <v>80</v>
      </c>
      <c r="AY1019" s="234" t="s">
        <v>235</v>
      </c>
      <c r="BK1019" s="236">
        <f>SUM(BK1020:BK1022)</f>
        <v>0</v>
      </c>
    </row>
    <row r="1020" s="2" customFormat="1" ht="16.5" customHeight="1">
      <c r="A1020" s="38"/>
      <c r="B1020" s="39"/>
      <c r="C1020" s="237" t="s">
        <v>1739</v>
      </c>
      <c r="D1020" s="237" t="s">
        <v>236</v>
      </c>
      <c r="E1020" s="238" t="s">
        <v>1177</v>
      </c>
      <c r="F1020" s="239" t="s">
        <v>1178</v>
      </c>
      <c r="G1020" s="240" t="s">
        <v>671</v>
      </c>
      <c r="H1020" s="241">
        <v>2</v>
      </c>
      <c r="I1020" s="242"/>
      <c r="J1020" s="243">
        <f>ROUND(I1020*H1020,2)</f>
        <v>0</v>
      </c>
      <c r="K1020" s="244"/>
      <c r="L1020" s="44"/>
      <c r="M1020" s="245" t="s">
        <v>1</v>
      </c>
      <c r="N1020" s="246" t="s">
        <v>45</v>
      </c>
      <c r="O1020" s="91"/>
      <c r="P1020" s="247">
        <f>O1020*H1020</f>
        <v>0</v>
      </c>
      <c r="Q1020" s="247">
        <v>0</v>
      </c>
      <c r="R1020" s="247">
        <f>Q1020*H1020</f>
        <v>0</v>
      </c>
      <c r="S1020" s="247">
        <v>0</v>
      </c>
      <c r="T1020" s="248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49" t="s">
        <v>240</v>
      </c>
      <c r="AT1020" s="249" t="s">
        <v>236</v>
      </c>
      <c r="AU1020" s="249" t="s">
        <v>87</v>
      </c>
      <c r="AY1020" s="17" t="s">
        <v>235</v>
      </c>
      <c r="BE1020" s="250">
        <f>IF(N1020="základní",J1020,0)</f>
        <v>0</v>
      </c>
      <c r="BF1020" s="250">
        <f>IF(N1020="snížená",J1020,0)</f>
        <v>0</v>
      </c>
      <c r="BG1020" s="250">
        <f>IF(N1020="zákl. přenesená",J1020,0)</f>
        <v>0</v>
      </c>
      <c r="BH1020" s="250">
        <f>IF(N1020="sníž. přenesená",J1020,0)</f>
        <v>0</v>
      </c>
      <c r="BI1020" s="250">
        <f>IF(N1020="nulová",J1020,0)</f>
        <v>0</v>
      </c>
      <c r="BJ1020" s="17" t="s">
        <v>87</v>
      </c>
      <c r="BK1020" s="250">
        <f>ROUND(I1020*H1020,2)</f>
        <v>0</v>
      </c>
      <c r="BL1020" s="17" t="s">
        <v>240</v>
      </c>
      <c r="BM1020" s="249" t="s">
        <v>1740</v>
      </c>
    </row>
    <row r="1021" s="12" customFormat="1">
      <c r="A1021" s="12"/>
      <c r="B1021" s="251"/>
      <c r="C1021" s="252"/>
      <c r="D1021" s="253" t="s">
        <v>241</v>
      </c>
      <c r="E1021" s="254" t="s">
        <v>1</v>
      </c>
      <c r="F1021" s="255" t="s">
        <v>1728</v>
      </c>
      <c r="G1021" s="252"/>
      <c r="H1021" s="256">
        <v>2</v>
      </c>
      <c r="I1021" s="257"/>
      <c r="J1021" s="252"/>
      <c r="K1021" s="252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T1021" s="262" t="s">
        <v>241</v>
      </c>
      <c r="AU1021" s="262" t="s">
        <v>87</v>
      </c>
      <c r="AV1021" s="12" t="s">
        <v>89</v>
      </c>
      <c r="AW1021" s="12" t="s">
        <v>36</v>
      </c>
      <c r="AX1021" s="12" t="s">
        <v>80</v>
      </c>
      <c r="AY1021" s="262" t="s">
        <v>235</v>
      </c>
    </row>
    <row r="1022" s="13" customFormat="1">
      <c r="A1022" s="13"/>
      <c r="B1022" s="263"/>
      <c r="C1022" s="264"/>
      <c r="D1022" s="253" t="s">
        <v>241</v>
      </c>
      <c r="E1022" s="265" t="s">
        <v>1</v>
      </c>
      <c r="F1022" s="266" t="s">
        <v>243</v>
      </c>
      <c r="G1022" s="264"/>
      <c r="H1022" s="267">
        <v>2</v>
      </c>
      <c r="I1022" s="268"/>
      <c r="J1022" s="264"/>
      <c r="K1022" s="264"/>
      <c r="L1022" s="269"/>
      <c r="M1022" s="270"/>
      <c r="N1022" s="271"/>
      <c r="O1022" s="271"/>
      <c r="P1022" s="271"/>
      <c r="Q1022" s="271"/>
      <c r="R1022" s="271"/>
      <c r="S1022" s="271"/>
      <c r="T1022" s="27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73" t="s">
        <v>241</v>
      </c>
      <c r="AU1022" s="273" t="s">
        <v>87</v>
      </c>
      <c r="AV1022" s="13" t="s">
        <v>240</v>
      </c>
      <c r="AW1022" s="13" t="s">
        <v>36</v>
      </c>
      <c r="AX1022" s="13" t="s">
        <v>87</v>
      </c>
      <c r="AY1022" s="273" t="s">
        <v>235</v>
      </c>
    </row>
    <row r="1023" s="11" customFormat="1" ht="25.92" customHeight="1">
      <c r="A1023" s="11"/>
      <c r="B1023" s="223"/>
      <c r="C1023" s="224"/>
      <c r="D1023" s="225" t="s">
        <v>79</v>
      </c>
      <c r="E1023" s="226" t="s">
        <v>1181</v>
      </c>
      <c r="F1023" s="226" t="s">
        <v>1182</v>
      </c>
      <c r="G1023" s="224"/>
      <c r="H1023" s="224"/>
      <c r="I1023" s="227"/>
      <c r="J1023" s="228">
        <f>BK1023</f>
        <v>0</v>
      </c>
      <c r="K1023" s="224"/>
      <c r="L1023" s="229"/>
      <c r="M1023" s="230"/>
      <c r="N1023" s="231"/>
      <c r="O1023" s="231"/>
      <c r="P1023" s="232">
        <f>SUM(P1024:P1051)</f>
        <v>0</v>
      </c>
      <c r="Q1023" s="231"/>
      <c r="R1023" s="232">
        <f>SUM(R1024:R1051)</f>
        <v>0</v>
      </c>
      <c r="S1023" s="231"/>
      <c r="T1023" s="233">
        <f>SUM(T1024:T1051)</f>
        <v>0</v>
      </c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R1023" s="234" t="s">
        <v>87</v>
      </c>
      <c r="AT1023" s="235" t="s">
        <v>79</v>
      </c>
      <c r="AU1023" s="235" t="s">
        <v>80</v>
      </c>
      <c r="AY1023" s="234" t="s">
        <v>235</v>
      </c>
      <c r="BK1023" s="236">
        <f>SUM(BK1024:BK1051)</f>
        <v>0</v>
      </c>
    </row>
    <row r="1024" s="2" customFormat="1" ht="16.5" customHeight="1">
      <c r="A1024" s="38"/>
      <c r="B1024" s="39"/>
      <c r="C1024" s="237" t="s">
        <v>759</v>
      </c>
      <c r="D1024" s="237" t="s">
        <v>236</v>
      </c>
      <c r="E1024" s="238" t="s">
        <v>1188</v>
      </c>
      <c r="F1024" s="239" t="s">
        <v>1189</v>
      </c>
      <c r="G1024" s="240" t="s">
        <v>246</v>
      </c>
      <c r="H1024" s="241">
        <v>442.92500000000001</v>
      </c>
      <c r="I1024" s="242"/>
      <c r="J1024" s="243">
        <f>ROUND(I1024*H1024,2)</f>
        <v>0</v>
      </c>
      <c r="K1024" s="244"/>
      <c r="L1024" s="44"/>
      <c r="M1024" s="245" t="s">
        <v>1</v>
      </c>
      <c r="N1024" s="246" t="s">
        <v>45</v>
      </c>
      <c r="O1024" s="91"/>
      <c r="P1024" s="247">
        <f>O1024*H1024</f>
        <v>0</v>
      </c>
      <c r="Q1024" s="247">
        <v>0</v>
      </c>
      <c r="R1024" s="247">
        <f>Q1024*H1024</f>
        <v>0</v>
      </c>
      <c r="S1024" s="247">
        <v>0</v>
      </c>
      <c r="T1024" s="248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49" t="s">
        <v>240</v>
      </c>
      <c r="AT1024" s="249" t="s">
        <v>236</v>
      </c>
      <c r="AU1024" s="249" t="s">
        <v>87</v>
      </c>
      <c r="AY1024" s="17" t="s">
        <v>235</v>
      </c>
      <c r="BE1024" s="250">
        <f>IF(N1024="základní",J1024,0)</f>
        <v>0</v>
      </c>
      <c r="BF1024" s="250">
        <f>IF(N1024="snížená",J1024,0)</f>
        <v>0</v>
      </c>
      <c r="BG1024" s="250">
        <f>IF(N1024="zákl. přenesená",J1024,0)</f>
        <v>0</v>
      </c>
      <c r="BH1024" s="250">
        <f>IF(N1024="sníž. přenesená",J1024,0)</f>
        <v>0</v>
      </c>
      <c r="BI1024" s="250">
        <f>IF(N1024="nulová",J1024,0)</f>
        <v>0</v>
      </c>
      <c r="BJ1024" s="17" t="s">
        <v>87</v>
      </c>
      <c r="BK1024" s="250">
        <f>ROUND(I1024*H1024,2)</f>
        <v>0</v>
      </c>
      <c r="BL1024" s="17" t="s">
        <v>240</v>
      </c>
      <c r="BM1024" s="249" t="s">
        <v>1742</v>
      </c>
    </row>
    <row r="1025" s="12" customFormat="1">
      <c r="A1025" s="12"/>
      <c r="B1025" s="251"/>
      <c r="C1025" s="252"/>
      <c r="D1025" s="253" t="s">
        <v>241</v>
      </c>
      <c r="E1025" s="254" t="s">
        <v>1</v>
      </c>
      <c r="F1025" s="255" t="s">
        <v>2097</v>
      </c>
      <c r="G1025" s="252"/>
      <c r="H1025" s="256">
        <v>1.325</v>
      </c>
      <c r="I1025" s="257"/>
      <c r="J1025" s="252"/>
      <c r="K1025" s="252"/>
      <c r="L1025" s="258"/>
      <c r="M1025" s="259"/>
      <c r="N1025" s="260"/>
      <c r="O1025" s="260"/>
      <c r="P1025" s="260"/>
      <c r="Q1025" s="260"/>
      <c r="R1025" s="260"/>
      <c r="S1025" s="260"/>
      <c r="T1025" s="261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T1025" s="262" t="s">
        <v>241</v>
      </c>
      <c r="AU1025" s="262" t="s">
        <v>87</v>
      </c>
      <c r="AV1025" s="12" t="s">
        <v>89</v>
      </c>
      <c r="AW1025" s="12" t="s">
        <v>36</v>
      </c>
      <c r="AX1025" s="12" t="s">
        <v>80</v>
      </c>
      <c r="AY1025" s="262" t="s">
        <v>235</v>
      </c>
    </row>
    <row r="1026" s="12" customFormat="1">
      <c r="A1026" s="12"/>
      <c r="B1026" s="251"/>
      <c r="C1026" s="252"/>
      <c r="D1026" s="253" t="s">
        <v>241</v>
      </c>
      <c r="E1026" s="254" t="s">
        <v>1</v>
      </c>
      <c r="F1026" s="255" t="s">
        <v>2098</v>
      </c>
      <c r="G1026" s="252"/>
      <c r="H1026" s="256">
        <v>441.60000000000002</v>
      </c>
      <c r="I1026" s="257"/>
      <c r="J1026" s="252"/>
      <c r="K1026" s="252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T1026" s="262" t="s">
        <v>241</v>
      </c>
      <c r="AU1026" s="262" t="s">
        <v>87</v>
      </c>
      <c r="AV1026" s="12" t="s">
        <v>89</v>
      </c>
      <c r="AW1026" s="12" t="s">
        <v>36</v>
      </c>
      <c r="AX1026" s="12" t="s">
        <v>80</v>
      </c>
      <c r="AY1026" s="262" t="s">
        <v>235</v>
      </c>
    </row>
    <row r="1027" s="13" customFormat="1">
      <c r="A1027" s="13"/>
      <c r="B1027" s="263"/>
      <c r="C1027" s="264"/>
      <c r="D1027" s="253" t="s">
        <v>241</v>
      </c>
      <c r="E1027" s="265" t="s">
        <v>1</v>
      </c>
      <c r="F1027" s="266" t="s">
        <v>243</v>
      </c>
      <c r="G1027" s="264"/>
      <c r="H1027" s="267">
        <v>442.92500000000001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73" t="s">
        <v>241</v>
      </c>
      <c r="AU1027" s="273" t="s">
        <v>87</v>
      </c>
      <c r="AV1027" s="13" t="s">
        <v>240</v>
      </c>
      <c r="AW1027" s="13" t="s">
        <v>36</v>
      </c>
      <c r="AX1027" s="13" t="s">
        <v>87</v>
      </c>
      <c r="AY1027" s="273" t="s">
        <v>235</v>
      </c>
    </row>
    <row r="1028" s="2" customFormat="1" ht="16.5" customHeight="1">
      <c r="A1028" s="38"/>
      <c r="B1028" s="39"/>
      <c r="C1028" s="237" t="s">
        <v>1744</v>
      </c>
      <c r="D1028" s="237" t="s">
        <v>236</v>
      </c>
      <c r="E1028" s="238" t="s">
        <v>1194</v>
      </c>
      <c r="F1028" s="239" t="s">
        <v>1195</v>
      </c>
      <c r="G1028" s="240" t="s">
        <v>246</v>
      </c>
      <c r="H1028" s="241">
        <v>222.125</v>
      </c>
      <c r="I1028" s="242"/>
      <c r="J1028" s="243">
        <f>ROUND(I1028*H1028,2)</f>
        <v>0</v>
      </c>
      <c r="K1028" s="244"/>
      <c r="L1028" s="44"/>
      <c r="M1028" s="245" t="s">
        <v>1</v>
      </c>
      <c r="N1028" s="246" t="s">
        <v>45</v>
      </c>
      <c r="O1028" s="91"/>
      <c r="P1028" s="247">
        <f>O1028*H1028</f>
        <v>0</v>
      </c>
      <c r="Q1028" s="247">
        <v>0</v>
      </c>
      <c r="R1028" s="247">
        <f>Q1028*H1028</f>
        <v>0</v>
      </c>
      <c r="S1028" s="247">
        <v>0</v>
      </c>
      <c r="T1028" s="248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49" t="s">
        <v>240</v>
      </c>
      <c r="AT1028" s="249" t="s">
        <v>236</v>
      </c>
      <c r="AU1028" s="249" t="s">
        <v>87</v>
      </c>
      <c r="AY1028" s="17" t="s">
        <v>235</v>
      </c>
      <c r="BE1028" s="250">
        <f>IF(N1028="základní",J1028,0)</f>
        <v>0</v>
      </c>
      <c r="BF1028" s="250">
        <f>IF(N1028="snížená",J1028,0)</f>
        <v>0</v>
      </c>
      <c r="BG1028" s="250">
        <f>IF(N1028="zákl. přenesená",J1028,0)</f>
        <v>0</v>
      </c>
      <c r="BH1028" s="250">
        <f>IF(N1028="sníž. přenesená",J1028,0)</f>
        <v>0</v>
      </c>
      <c r="BI1028" s="250">
        <f>IF(N1028="nulová",J1028,0)</f>
        <v>0</v>
      </c>
      <c r="BJ1028" s="17" t="s">
        <v>87</v>
      </c>
      <c r="BK1028" s="250">
        <f>ROUND(I1028*H1028,2)</f>
        <v>0</v>
      </c>
      <c r="BL1028" s="17" t="s">
        <v>240</v>
      </c>
      <c r="BM1028" s="249" t="s">
        <v>1745</v>
      </c>
    </row>
    <row r="1029" s="12" customFormat="1">
      <c r="A1029" s="12"/>
      <c r="B1029" s="251"/>
      <c r="C1029" s="252"/>
      <c r="D1029" s="253" t="s">
        <v>241</v>
      </c>
      <c r="E1029" s="254" t="s">
        <v>1</v>
      </c>
      <c r="F1029" s="255" t="s">
        <v>2097</v>
      </c>
      <c r="G1029" s="252"/>
      <c r="H1029" s="256">
        <v>1.325</v>
      </c>
      <c r="I1029" s="257"/>
      <c r="J1029" s="252"/>
      <c r="K1029" s="252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T1029" s="262" t="s">
        <v>241</v>
      </c>
      <c r="AU1029" s="262" t="s">
        <v>87</v>
      </c>
      <c r="AV1029" s="12" t="s">
        <v>89</v>
      </c>
      <c r="AW1029" s="12" t="s">
        <v>36</v>
      </c>
      <c r="AX1029" s="12" t="s">
        <v>80</v>
      </c>
      <c r="AY1029" s="262" t="s">
        <v>235</v>
      </c>
    </row>
    <row r="1030" s="12" customFormat="1">
      <c r="A1030" s="12"/>
      <c r="B1030" s="251"/>
      <c r="C1030" s="252"/>
      <c r="D1030" s="253" t="s">
        <v>241</v>
      </c>
      <c r="E1030" s="254" t="s">
        <v>1</v>
      </c>
      <c r="F1030" s="255" t="s">
        <v>2099</v>
      </c>
      <c r="G1030" s="252"/>
      <c r="H1030" s="256">
        <v>220.80000000000001</v>
      </c>
      <c r="I1030" s="257"/>
      <c r="J1030" s="252"/>
      <c r="K1030" s="252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T1030" s="262" t="s">
        <v>241</v>
      </c>
      <c r="AU1030" s="262" t="s">
        <v>87</v>
      </c>
      <c r="AV1030" s="12" t="s">
        <v>89</v>
      </c>
      <c r="AW1030" s="12" t="s">
        <v>36</v>
      </c>
      <c r="AX1030" s="12" t="s">
        <v>80</v>
      </c>
      <c r="AY1030" s="262" t="s">
        <v>235</v>
      </c>
    </row>
    <row r="1031" s="13" customFormat="1">
      <c r="A1031" s="13"/>
      <c r="B1031" s="263"/>
      <c r="C1031" s="264"/>
      <c r="D1031" s="253" t="s">
        <v>241</v>
      </c>
      <c r="E1031" s="265" t="s">
        <v>1</v>
      </c>
      <c r="F1031" s="266" t="s">
        <v>243</v>
      </c>
      <c r="G1031" s="264"/>
      <c r="H1031" s="267">
        <v>222.125</v>
      </c>
      <c r="I1031" s="268"/>
      <c r="J1031" s="264"/>
      <c r="K1031" s="264"/>
      <c r="L1031" s="269"/>
      <c r="M1031" s="270"/>
      <c r="N1031" s="271"/>
      <c r="O1031" s="271"/>
      <c r="P1031" s="271"/>
      <c r="Q1031" s="271"/>
      <c r="R1031" s="271"/>
      <c r="S1031" s="271"/>
      <c r="T1031" s="27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73" t="s">
        <v>241</v>
      </c>
      <c r="AU1031" s="273" t="s">
        <v>87</v>
      </c>
      <c r="AV1031" s="13" t="s">
        <v>240</v>
      </c>
      <c r="AW1031" s="13" t="s">
        <v>36</v>
      </c>
      <c r="AX1031" s="13" t="s">
        <v>87</v>
      </c>
      <c r="AY1031" s="273" t="s">
        <v>235</v>
      </c>
    </row>
    <row r="1032" s="2" customFormat="1" ht="16.5" customHeight="1">
      <c r="A1032" s="38"/>
      <c r="B1032" s="39"/>
      <c r="C1032" s="237" t="s">
        <v>763</v>
      </c>
      <c r="D1032" s="237" t="s">
        <v>236</v>
      </c>
      <c r="E1032" s="238" t="s">
        <v>1198</v>
      </c>
      <c r="F1032" s="239" t="s">
        <v>1199</v>
      </c>
      <c r="G1032" s="240" t="s">
        <v>246</v>
      </c>
      <c r="H1032" s="241">
        <v>222.125</v>
      </c>
      <c r="I1032" s="242"/>
      <c r="J1032" s="243">
        <f>ROUND(I1032*H1032,2)</f>
        <v>0</v>
      </c>
      <c r="K1032" s="244"/>
      <c r="L1032" s="44"/>
      <c r="M1032" s="245" t="s">
        <v>1</v>
      </c>
      <c r="N1032" s="246" t="s">
        <v>45</v>
      </c>
      <c r="O1032" s="91"/>
      <c r="P1032" s="247">
        <f>O1032*H1032</f>
        <v>0</v>
      </c>
      <c r="Q1032" s="247">
        <v>0</v>
      </c>
      <c r="R1032" s="247">
        <f>Q1032*H1032</f>
        <v>0</v>
      </c>
      <c r="S1032" s="247">
        <v>0</v>
      </c>
      <c r="T1032" s="248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49" t="s">
        <v>240</v>
      </c>
      <c r="AT1032" s="249" t="s">
        <v>236</v>
      </c>
      <c r="AU1032" s="249" t="s">
        <v>87</v>
      </c>
      <c r="AY1032" s="17" t="s">
        <v>235</v>
      </c>
      <c r="BE1032" s="250">
        <f>IF(N1032="základní",J1032,0)</f>
        <v>0</v>
      </c>
      <c r="BF1032" s="250">
        <f>IF(N1032="snížená",J1032,0)</f>
        <v>0</v>
      </c>
      <c r="BG1032" s="250">
        <f>IF(N1032="zákl. přenesená",J1032,0)</f>
        <v>0</v>
      </c>
      <c r="BH1032" s="250">
        <f>IF(N1032="sníž. přenesená",J1032,0)</f>
        <v>0</v>
      </c>
      <c r="BI1032" s="250">
        <f>IF(N1032="nulová",J1032,0)</f>
        <v>0</v>
      </c>
      <c r="BJ1032" s="17" t="s">
        <v>87</v>
      </c>
      <c r="BK1032" s="250">
        <f>ROUND(I1032*H1032,2)</f>
        <v>0</v>
      </c>
      <c r="BL1032" s="17" t="s">
        <v>240</v>
      </c>
      <c r="BM1032" s="249" t="s">
        <v>1749</v>
      </c>
    </row>
    <row r="1033" s="12" customFormat="1">
      <c r="A1033" s="12"/>
      <c r="B1033" s="251"/>
      <c r="C1033" s="252"/>
      <c r="D1033" s="253" t="s">
        <v>241</v>
      </c>
      <c r="E1033" s="254" t="s">
        <v>1</v>
      </c>
      <c r="F1033" s="255" t="s">
        <v>2097</v>
      </c>
      <c r="G1033" s="252"/>
      <c r="H1033" s="256">
        <v>1.325</v>
      </c>
      <c r="I1033" s="257"/>
      <c r="J1033" s="252"/>
      <c r="K1033" s="252"/>
      <c r="L1033" s="258"/>
      <c r="M1033" s="259"/>
      <c r="N1033" s="260"/>
      <c r="O1033" s="260"/>
      <c r="P1033" s="260"/>
      <c r="Q1033" s="260"/>
      <c r="R1033" s="260"/>
      <c r="S1033" s="260"/>
      <c r="T1033" s="261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T1033" s="262" t="s">
        <v>241</v>
      </c>
      <c r="AU1033" s="262" t="s">
        <v>87</v>
      </c>
      <c r="AV1033" s="12" t="s">
        <v>89</v>
      </c>
      <c r="AW1033" s="12" t="s">
        <v>36</v>
      </c>
      <c r="AX1033" s="12" t="s">
        <v>80</v>
      </c>
      <c r="AY1033" s="262" t="s">
        <v>235</v>
      </c>
    </row>
    <row r="1034" s="12" customFormat="1">
      <c r="A1034" s="12"/>
      <c r="B1034" s="251"/>
      <c r="C1034" s="252"/>
      <c r="D1034" s="253" t="s">
        <v>241</v>
      </c>
      <c r="E1034" s="254" t="s">
        <v>1</v>
      </c>
      <c r="F1034" s="255" t="s">
        <v>2099</v>
      </c>
      <c r="G1034" s="252"/>
      <c r="H1034" s="256">
        <v>220.80000000000001</v>
      </c>
      <c r="I1034" s="257"/>
      <c r="J1034" s="252"/>
      <c r="K1034" s="252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T1034" s="262" t="s">
        <v>241</v>
      </c>
      <c r="AU1034" s="262" t="s">
        <v>87</v>
      </c>
      <c r="AV1034" s="12" t="s">
        <v>89</v>
      </c>
      <c r="AW1034" s="12" t="s">
        <v>36</v>
      </c>
      <c r="AX1034" s="12" t="s">
        <v>80</v>
      </c>
      <c r="AY1034" s="262" t="s">
        <v>235</v>
      </c>
    </row>
    <row r="1035" s="13" customFormat="1">
      <c r="A1035" s="13"/>
      <c r="B1035" s="263"/>
      <c r="C1035" s="264"/>
      <c r="D1035" s="253" t="s">
        <v>241</v>
      </c>
      <c r="E1035" s="265" t="s">
        <v>1</v>
      </c>
      <c r="F1035" s="266" t="s">
        <v>243</v>
      </c>
      <c r="G1035" s="264"/>
      <c r="H1035" s="267">
        <v>222.125</v>
      </c>
      <c r="I1035" s="268"/>
      <c r="J1035" s="264"/>
      <c r="K1035" s="264"/>
      <c r="L1035" s="269"/>
      <c r="M1035" s="270"/>
      <c r="N1035" s="271"/>
      <c r="O1035" s="271"/>
      <c r="P1035" s="271"/>
      <c r="Q1035" s="271"/>
      <c r="R1035" s="271"/>
      <c r="S1035" s="271"/>
      <c r="T1035" s="27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73" t="s">
        <v>241</v>
      </c>
      <c r="AU1035" s="273" t="s">
        <v>87</v>
      </c>
      <c r="AV1035" s="13" t="s">
        <v>240</v>
      </c>
      <c r="AW1035" s="13" t="s">
        <v>36</v>
      </c>
      <c r="AX1035" s="13" t="s">
        <v>87</v>
      </c>
      <c r="AY1035" s="273" t="s">
        <v>235</v>
      </c>
    </row>
    <row r="1036" s="2" customFormat="1" ht="16.5" customHeight="1">
      <c r="A1036" s="38"/>
      <c r="B1036" s="39"/>
      <c r="C1036" s="237" t="s">
        <v>2100</v>
      </c>
      <c r="D1036" s="237" t="s">
        <v>236</v>
      </c>
      <c r="E1036" s="238" t="s">
        <v>1202</v>
      </c>
      <c r="F1036" s="239" t="s">
        <v>1203</v>
      </c>
      <c r="G1036" s="240" t="s">
        <v>246</v>
      </c>
      <c r="H1036" s="241">
        <v>222.125</v>
      </c>
      <c r="I1036" s="242"/>
      <c r="J1036" s="243">
        <f>ROUND(I1036*H1036,2)</f>
        <v>0</v>
      </c>
      <c r="K1036" s="244"/>
      <c r="L1036" s="44"/>
      <c r="M1036" s="245" t="s">
        <v>1</v>
      </c>
      <c r="N1036" s="246" t="s">
        <v>45</v>
      </c>
      <c r="O1036" s="91"/>
      <c r="P1036" s="247">
        <f>O1036*H1036</f>
        <v>0</v>
      </c>
      <c r="Q1036" s="247">
        <v>0</v>
      </c>
      <c r="R1036" s="247">
        <f>Q1036*H1036</f>
        <v>0</v>
      </c>
      <c r="S1036" s="247">
        <v>0</v>
      </c>
      <c r="T1036" s="248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49" t="s">
        <v>240</v>
      </c>
      <c r="AT1036" s="249" t="s">
        <v>236</v>
      </c>
      <c r="AU1036" s="249" t="s">
        <v>87</v>
      </c>
      <c r="AY1036" s="17" t="s">
        <v>235</v>
      </c>
      <c r="BE1036" s="250">
        <f>IF(N1036="základní",J1036,0)</f>
        <v>0</v>
      </c>
      <c r="BF1036" s="250">
        <f>IF(N1036="snížená",J1036,0)</f>
        <v>0</v>
      </c>
      <c r="BG1036" s="250">
        <f>IF(N1036="zákl. přenesená",J1036,0)</f>
        <v>0</v>
      </c>
      <c r="BH1036" s="250">
        <f>IF(N1036="sníž. přenesená",J1036,0)</f>
        <v>0</v>
      </c>
      <c r="BI1036" s="250">
        <f>IF(N1036="nulová",J1036,0)</f>
        <v>0</v>
      </c>
      <c r="BJ1036" s="17" t="s">
        <v>87</v>
      </c>
      <c r="BK1036" s="250">
        <f>ROUND(I1036*H1036,2)</f>
        <v>0</v>
      </c>
      <c r="BL1036" s="17" t="s">
        <v>240</v>
      </c>
      <c r="BM1036" s="249" t="s">
        <v>2101</v>
      </c>
    </row>
    <row r="1037" s="12" customFormat="1">
      <c r="A1037" s="12"/>
      <c r="B1037" s="251"/>
      <c r="C1037" s="252"/>
      <c r="D1037" s="253" t="s">
        <v>241</v>
      </c>
      <c r="E1037" s="254" t="s">
        <v>1</v>
      </c>
      <c r="F1037" s="255" t="s">
        <v>2097</v>
      </c>
      <c r="G1037" s="252"/>
      <c r="H1037" s="256">
        <v>1.325</v>
      </c>
      <c r="I1037" s="257"/>
      <c r="J1037" s="252"/>
      <c r="K1037" s="252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T1037" s="262" t="s">
        <v>241</v>
      </c>
      <c r="AU1037" s="262" t="s">
        <v>87</v>
      </c>
      <c r="AV1037" s="12" t="s">
        <v>89</v>
      </c>
      <c r="AW1037" s="12" t="s">
        <v>36</v>
      </c>
      <c r="AX1037" s="12" t="s">
        <v>80</v>
      </c>
      <c r="AY1037" s="262" t="s">
        <v>235</v>
      </c>
    </row>
    <row r="1038" s="12" customFormat="1">
      <c r="A1038" s="12"/>
      <c r="B1038" s="251"/>
      <c r="C1038" s="252"/>
      <c r="D1038" s="253" t="s">
        <v>241</v>
      </c>
      <c r="E1038" s="254" t="s">
        <v>1</v>
      </c>
      <c r="F1038" s="255" t="s">
        <v>2099</v>
      </c>
      <c r="G1038" s="252"/>
      <c r="H1038" s="256">
        <v>220.80000000000001</v>
      </c>
      <c r="I1038" s="257"/>
      <c r="J1038" s="252"/>
      <c r="K1038" s="252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T1038" s="262" t="s">
        <v>241</v>
      </c>
      <c r="AU1038" s="262" t="s">
        <v>87</v>
      </c>
      <c r="AV1038" s="12" t="s">
        <v>89</v>
      </c>
      <c r="AW1038" s="12" t="s">
        <v>36</v>
      </c>
      <c r="AX1038" s="12" t="s">
        <v>80</v>
      </c>
      <c r="AY1038" s="262" t="s">
        <v>235</v>
      </c>
    </row>
    <row r="1039" s="13" customFormat="1">
      <c r="A1039" s="13"/>
      <c r="B1039" s="263"/>
      <c r="C1039" s="264"/>
      <c r="D1039" s="253" t="s">
        <v>241</v>
      </c>
      <c r="E1039" s="265" t="s">
        <v>1</v>
      </c>
      <c r="F1039" s="266" t="s">
        <v>243</v>
      </c>
      <c r="G1039" s="264"/>
      <c r="H1039" s="267">
        <v>222.125</v>
      </c>
      <c r="I1039" s="268"/>
      <c r="J1039" s="264"/>
      <c r="K1039" s="264"/>
      <c r="L1039" s="269"/>
      <c r="M1039" s="270"/>
      <c r="N1039" s="271"/>
      <c r="O1039" s="271"/>
      <c r="P1039" s="271"/>
      <c r="Q1039" s="271"/>
      <c r="R1039" s="271"/>
      <c r="S1039" s="271"/>
      <c r="T1039" s="27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73" t="s">
        <v>241</v>
      </c>
      <c r="AU1039" s="273" t="s">
        <v>87</v>
      </c>
      <c r="AV1039" s="13" t="s">
        <v>240</v>
      </c>
      <c r="AW1039" s="13" t="s">
        <v>36</v>
      </c>
      <c r="AX1039" s="13" t="s">
        <v>87</v>
      </c>
      <c r="AY1039" s="273" t="s">
        <v>235</v>
      </c>
    </row>
    <row r="1040" s="2" customFormat="1" ht="16.5" customHeight="1">
      <c r="A1040" s="38"/>
      <c r="B1040" s="39"/>
      <c r="C1040" s="237" t="s">
        <v>769</v>
      </c>
      <c r="D1040" s="237" t="s">
        <v>236</v>
      </c>
      <c r="E1040" s="238" t="s">
        <v>1205</v>
      </c>
      <c r="F1040" s="239" t="s">
        <v>1206</v>
      </c>
      <c r="G1040" s="240" t="s">
        <v>246</v>
      </c>
      <c r="H1040" s="241">
        <v>2221</v>
      </c>
      <c r="I1040" s="242"/>
      <c r="J1040" s="243">
        <f>ROUND(I1040*H1040,2)</f>
        <v>0</v>
      </c>
      <c r="K1040" s="244"/>
      <c r="L1040" s="44"/>
      <c r="M1040" s="245" t="s">
        <v>1</v>
      </c>
      <c r="N1040" s="246" t="s">
        <v>45</v>
      </c>
      <c r="O1040" s="91"/>
      <c r="P1040" s="247">
        <f>O1040*H1040</f>
        <v>0</v>
      </c>
      <c r="Q1040" s="247">
        <v>0</v>
      </c>
      <c r="R1040" s="247">
        <f>Q1040*H1040</f>
        <v>0</v>
      </c>
      <c r="S1040" s="247">
        <v>0</v>
      </c>
      <c r="T1040" s="248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49" t="s">
        <v>240</v>
      </c>
      <c r="AT1040" s="249" t="s">
        <v>236</v>
      </c>
      <c r="AU1040" s="249" t="s">
        <v>87</v>
      </c>
      <c r="AY1040" s="17" t="s">
        <v>235</v>
      </c>
      <c r="BE1040" s="250">
        <f>IF(N1040="základní",J1040,0)</f>
        <v>0</v>
      </c>
      <c r="BF1040" s="250">
        <f>IF(N1040="snížená",J1040,0)</f>
        <v>0</v>
      </c>
      <c r="BG1040" s="250">
        <f>IF(N1040="zákl. přenesená",J1040,0)</f>
        <v>0</v>
      </c>
      <c r="BH1040" s="250">
        <f>IF(N1040="sníž. přenesená",J1040,0)</f>
        <v>0</v>
      </c>
      <c r="BI1040" s="250">
        <f>IF(N1040="nulová",J1040,0)</f>
        <v>0</v>
      </c>
      <c r="BJ1040" s="17" t="s">
        <v>87</v>
      </c>
      <c r="BK1040" s="250">
        <f>ROUND(I1040*H1040,2)</f>
        <v>0</v>
      </c>
      <c r="BL1040" s="17" t="s">
        <v>240</v>
      </c>
      <c r="BM1040" s="249" t="s">
        <v>2102</v>
      </c>
    </row>
    <row r="1041" s="12" customFormat="1">
      <c r="A1041" s="12"/>
      <c r="B1041" s="251"/>
      <c r="C1041" s="252"/>
      <c r="D1041" s="253" t="s">
        <v>241</v>
      </c>
      <c r="E1041" s="254" t="s">
        <v>1</v>
      </c>
      <c r="F1041" s="255" t="s">
        <v>2103</v>
      </c>
      <c r="G1041" s="252"/>
      <c r="H1041" s="256">
        <v>2221</v>
      </c>
      <c r="I1041" s="257"/>
      <c r="J1041" s="252"/>
      <c r="K1041" s="252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T1041" s="262" t="s">
        <v>241</v>
      </c>
      <c r="AU1041" s="262" t="s">
        <v>87</v>
      </c>
      <c r="AV1041" s="12" t="s">
        <v>89</v>
      </c>
      <c r="AW1041" s="12" t="s">
        <v>36</v>
      </c>
      <c r="AX1041" s="12" t="s">
        <v>80</v>
      </c>
      <c r="AY1041" s="262" t="s">
        <v>235</v>
      </c>
    </row>
    <row r="1042" s="13" customFormat="1">
      <c r="A1042" s="13"/>
      <c r="B1042" s="263"/>
      <c r="C1042" s="264"/>
      <c r="D1042" s="253" t="s">
        <v>241</v>
      </c>
      <c r="E1042" s="265" t="s">
        <v>1</v>
      </c>
      <c r="F1042" s="266" t="s">
        <v>243</v>
      </c>
      <c r="G1042" s="264"/>
      <c r="H1042" s="267">
        <v>2221</v>
      </c>
      <c r="I1042" s="268"/>
      <c r="J1042" s="264"/>
      <c r="K1042" s="264"/>
      <c r="L1042" s="269"/>
      <c r="M1042" s="270"/>
      <c r="N1042" s="271"/>
      <c r="O1042" s="271"/>
      <c r="P1042" s="271"/>
      <c r="Q1042" s="271"/>
      <c r="R1042" s="271"/>
      <c r="S1042" s="271"/>
      <c r="T1042" s="27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73" t="s">
        <v>241</v>
      </c>
      <c r="AU1042" s="273" t="s">
        <v>87</v>
      </c>
      <c r="AV1042" s="13" t="s">
        <v>240</v>
      </c>
      <c r="AW1042" s="13" t="s">
        <v>36</v>
      </c>
      <c r="AX1042" s="13" t="s">
        <v>87</v>
      </c>
      <c r="AY1042" s="273" t="s">
        <v>235</v>
      </c>
    </row>
    <row r="1043" s="2" customFormat="1" ht="16.5" customHeight="1">
      <c r="A1043" s="38"/>
      <c r="B1043" s="39"/>
      <c r="C1043" s="237" t="s">
        <v>2104</v>
      </c>
      <c r="D1043" s="237" t="s">
        <v>236</v>
      </c>
      <c r="E1043" s="238" t="s">
        <v>1210</v>
      </c>
      <c r="F1043" s="239" t="s">
        <v>1211</v>
      </c>
      <c r="G1043" s="240" t="s">
        <v>246</v>
      </c>
      <c r="H1043" s="241">
        <v>214.16</v>
      </c>
      <c r="I1043" s="242"/>
      <c r="J1043" s="243">
        <f>ROUND(I1043*H1043,2)</f>
        <v>0</v>
      </c>
      <c r="K1043" s="244"/>
      <c r="L1043" s="44"/>
      <c r="M1043" s="245" t="s">
        <v>1</v>
      </c>
      <c r="N1043" s="246" t="s">
        <v>45</v>
      </c>
      <c r="O1043" s="91"/>
      <c r="P1043" s="247">
        <f>O1043*H1043</f>
        <v>0</v>
      </c>
      <c r="Q1043" s="247">
        <v>0</v>
      </c>
      <c r="R1043" s="247">
        <f>Q1043*H1043</f>
        <v>0</v>
      </c>
      <c r="S1043" s="247">
        <v>0</v>
      </c>
      <c r="T1043" s="248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49" t="s">
        <v>240</v>
      </c>
      <c r="AT1043" s="249" t="s">
        <v>236</v>
      </c>
      <c r="AU1043" s="249" t="s">
        <v>87</v>
      </c>
      <c r="AY1043" s="17" t="s">
        <v>235</v>
      </c>
      <c r="BE1043" s="250">
        <f>IF(N1043="základní",J1043,0)</f>
        <v>0</v>
      </c>
      <c r="BF1043" s="250">
        <f>IF(N1043="snížená",J1043,0)</f>
        <v>0</v>
      </c>
      <c r="BG1043" s="250">
        <f>IF(N1043="zákl. přenesená",J1043,0)</f>
        <v>0</v>
      </c>
      <c r="BH1043" s="250">
        <f>IF(N1043="sníž. přenesená",J1043,0)</f>
        <v>0</v>
      </c>
      <c r="BI1043" s="250">
        <f>IF(N1043="nulová",J1043,0)</f>
        <v>0</v>
      </c>
      <c r="BJ1043" s="17" t="s">
        <v>87</v>
      </c>
      <c r="BK1043" s="250">
        <f>ROUND(I1043*H1043,2)</f>
        <v>0</v>
      </c>
      <c r="BL1043" s="17" t="s">
        <v>240</v>
      </c>
      <c r="BM1043" s="249" t="s">
        <v>2105</v>
      </c>
    </row>
    <row r="1044" s="12" customFormat="1">
      <c r="A1044" s="12"/>
      <c r="B1044" s="251"/>
      <c r="C1044" s="252"/>
      <c r="D1044" s="253" t="s">
        <v>241</v>
      </c>
      <c r="E1044" s="254" t="s">
        <v>1</v>
      </c>
      <c r="F1044" s="255" t="s">
        <v>2106</v>
      </c>
      <c r="G1044" s="252"/>
      <c r="H1044" s="256">
        <v>214.16</v>
      </c>
      <c r="I1044" s="257"/>
      <c r="J1044" s="252"/>
      <c r="K1044" s="252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T1044" s="262" t="s">
        <v>241</v>
      </c>
      <c r="AU1044" s="262" t="s">
        <v>87</v>
      </c>
      <c r="AV1044" s="12" t="s">
        <v>89</v>
      </c>
      <c r="AW1044" s="12" t="s">
        <v>36</v>
      </c>
      <c r="AX1044" s="12" t="s">
        <v>80</v>
      </c>
      <c r="AY1044" s="262" t="s">
        <v>235</v>
      </c>
    </row>
    <row r="1045" s="13" customFormat="1">
      <c r="A1045" s="13"/>
      <c r="B1045" s="263"/>
      <c r="C1045" s="264"/>
      <c r="D1045" s="253" t="s">
        <v>241</v>
      </c>
      <c r="E1045" s="265" t="s">
        <v>1</v>
      </c>
      <c r="F1045" s="266" t="s">
        <v>243</v>
      </c>
      <c r="G1045" s="264"/>
      <c r="H1045" s="267">
        <v>214.16</v>
      </c>
      <c r="I1045" s="268"/>
      <c r="J1045" s="264"/>
      <c r="K1045" s="264"/>
      <c r="L1045" s="269"/>
      <c r="M1045" s="270"/>
      <c r="N1045" s="271"/>
      <c r="O1045" s="271"/>
      <c r="P1045" s="271"/>
      <c r="Q1045" s="271"/>
      <c r="R1045" s="271"/>
      <c r="S1045" s="271"/>
      <c r="T1045" s="27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73" t="s">
        <v>241</v>
      </c>
      <c r="AU1045" s="273" t="s">
        <v>87</v>
      </c>
      <c r="AV1045" s="13" t="s">
        <v>240</v>
      </c>
      <c r="AW1045" s="13" t="s">
        <v>36</v>
      </c>
      <c r="AX1045" s="13" t="s">
        <v>87</v>
      </c>
      <c r="AY1045" s="273" t="s">
        <v>235</v>
      </c>
    </row>
    <row r="1046" s="2" customFormat="1" ht="21.75" customHeight="1">
      <c r="A1046" s="38"/>
      <c r="B1046" s="39"/>
      <c r="C1046" s="237" t="s">
        <v>777</v>
      </c>
      <c r="D1046" s="237" t="s">
        <v>236</v>
      </c>
      <c r="E1046" s="238" t="s">
        <v>1214</v>
      </c>
      <c r="F1046" s="239" t="s">
        <v>1215</v>
      </c>
      <c r="G1046" s="240" t="s">
        <v>246</v>
      </c>
      <c r="H1046" s="241">
        <v>7.9649999999999999</v>
      </c>
      <c r="I1046" s="242"/>
      <c r="J1046" s="243">
        <f>ROUND(I1046*H1046,2)</f>
        <v>0</v>
      </c>
      <c r="K1046" s="244"/>
      <c r="L1046" s="44"/>
      <c r="M1046" s="245" t="s">
        <v>1</v>
      </c>
      <c r="N1046" s="246" t="s">
        <v>45</v>
      </c>
      <c r="O1046" s="91"/>
      <c r="P1046" s="247">
        <f>O1046*H1046</f>
        <v>0</v>
      </c>
      <c r="Q1046" s="247">
        <v>0</v>
      </c>
      <c r="R1046" s="247">
        <f>Q1046*H1046</f>
        <v>0</v>
      </c>
      <c r="S1046" s="247">
        <v>0</v>
      </c>
      <c r="T1046" s="248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49" t="s">
        <v>240</v>
      </c>
      <c r="AT1046" s="249" t="s">
        <v>236</v>
      </c>
      <c r="AU1046" s="249" t="s">
        <v>87</v>
      </c>
      <c r="AY1046" s="17" t="s">
        <v>235</v>
      </c>
      <c r="BE1046" s="250">
        <f>IF(N1046="základní",J1046,0)</f>
        <v>0</v>
      </c>
      <c r="BF1046" s="250">
        <f>IF(N1046="snížená",J1046,0)</f>
        <v>0</v>
      </c>
      <c r="BG1046" s="250">
        <f>IF(N1046="zákl. přenesená",J1046,0)</f>
        <v>0</v>
      </c>
      <c r="BH1046" s="250">
        <f>IF(N1046="sníž. přenesená",J1046,0)</f>
        <v>0</v>
      </c>
      <c r="BI1046" s="250">
        <f>IF(N1046="nulová",J1046,0)</f>
        <v>0</v>
      </c>
      <c r="BJ1046" s="17" t="s">
        <v>87</v>
      </c>
      <c r="BK1046" s="250">
        <f>ROUND(I1046*H1046,2)</f>
        <v>0</v>
      </c>
      <c r="BL1046" s="17" t="s">
        <v>240</v>
      </c>
      <c r="BM1046" s="249" t="s">
        <v>2107</v>
      </c>
    </row>
    <row r="1047" s="12" customFormat="1">
      <c r="A1047" s="12"/>
      <c r="B1047" s="251"/>
      <c r="C1047" s="252"/>
      <c r="D1047" s="253" t="s">
        <v>241</v>
      </c>
      <c r="E1047" s="254" t="s">
        <v>1</v>
      </c>
      <c r="F1047" s="255" t="s">
        <v>2108</v>
      </c>
      <c r="G1047" s="252"/>
      <c r="H1047" s="256">
        <v>7.9649999999999999</v>
      </c>
      <c r="I1047" s="257"/>
      <c r="J1047" s="252"/>
      <c r="K1047" s="252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T1047" s="262" t="s">
        <v>241</v>
      </c>
      <c r="AU1047" s="262" t="s">
        <v>87</v>
      </c>
      <c r="AV1047" s="12" t="s">
        <v>89</v>
      </c>
      <c r="AW1047" s="12" t="s">
        <v>36</v>
      </c>
      <c r="AX1047" s="12" t="s">
        <v>80</v>
      </c>
      <c r="AY1047" s="262" t="s">
        <v>235</v>
      </c>
    </row>
    <row r="1048" s="13" customFormat="1">
      <c r="A1048" s="13"/>
      <c r="B1048" s="263"/>
      <c r="C1048" s="264"/>
      <c r="D1048" s="253" t="s">
        <v>241</v>
      </c>
      <c r="E1048" s="265" t="s">
        <v>1</v>
      </c>
      <c r="F1048" s="266" t="s">
        <v>243</v>
      </c>
      <c r="G1048" s="264"/>
      <c r="H1048" s="267">
        <v>7.9649999999999999</v>
      </c>
      <c r="I1048" s="268"/>
      <c r="J1048" s="264"/>
      <c r="K1048" s="264"/>
      <c r="L1048" s="269"/>
      <c r="M1048" s="270"/>
      <c r="N1048" s="271"/>
      <c r="O1048" s="271"/>
      <c r="P1048" s="271"/>
      <c r="Q1048" s="271"/>
      <c r="R1048" s="271"/>
      <c r="S1048" s="271"/>
      <c r="T1048" s="27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73" t="s">
        <v>241</v>
      </c>
      <c r="AU1048" s="273" t="s">
        <v>87</v>
      </c>
      <c r="AV1048" s="13" t="s">
        <v>240</v>
      </c>
      <c r="AW1048" s="13" t="s">
        <v>36</v>
      </c>
      <c r="AX1048" s="13" t="s">
        <v>87</v>
      </c>
      <c r="AY1048" s="273" t="s">
        <v>235</v>
      </c>
    </row>
    <row r="1049" s="2" customFormat="1" ht="16.5" customHeight="1">
      <c r="A1049" s="38"/>
      <c r="B1049" s="39"/>
      <c r="C1049" s="237" t="s">
        <v>2109</v>
      </c>
      <c r="D1049" s="237" t="s">
        <v>236</v>
      </c>
      <c r="E1049" s="238" t="s">
        <v>1747</v>
      </c>
      <c r="F1049" s="239" t="s">
        <v>1748</v>
      </c>
      <c r="G1049" s="240" t="s">
        <v>246</v>
      </c>
      <c r="H1049" s="241">
        <v>222.13</v>
      </c>
      <c r="I1049" s="242"/>
      <c r="J1049" s="243">
        <f>ROUND(I1049*H1049,2)</f>
        <v>0</v>
      </c>
      <c r="K1049" s="244"/>
      <c r="L1049" s="44"/>
      <c r="M1049" s="245" t="s">
        <v>1</v>
      </c>
      <c r="N1049" s="246" t="s">
        <v>45</v>
      </c>
      <c r="O1049" s="91"/>
      <c r="P1049" s="247">
        <f>O1049*H1049</f>
        <v>0</v>
      </c>
      <c r="Q1049" s="247">
        <v>0</v>
      </c>
      <c r="R1049" s="247">
        <f>Q1049*H1049</f>
        <v>0</v>
      </c>
      <c r="S1049" s="247">
        <v>0</v>
      </c>
      <c r="T1049" s="248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9" t="s">
        <v>240</v>
      </c>
      <c r="AT1049" s="249" t="s">
        <v>236</v>
      </c>
      <c r="AU1049" s="249" t="s">
        <v>87</v>
      </c>
      <c r="AY1049" s="17" t="s">
        <v>235</v>
      </c>
      <c r="BE1049" s="250">
        <f>IF(N1049="základní",J1049,0)</f>
        <v>0</v>
      </c>
      <c r="BF1049" s="250">
        <f>IF(N1049="snížená",J1049,0)</f>
        <v>0</v>
      </c>
      <c r="BG1049" s="250">
        <f>IF(N1049="zákl. přenesená",J1049,0)</f>
        <v>0</v>
      </c>
      <c r="BH1049" s="250">
        <f>IF(N1049="sníž. přenesená",J1049,0)</f>
        <v>0</v>
      </c>
      <c r="BI1049" s="250">
        <f>IF(N1049="nulová",J1049,0)</f>
        <v>0</v>
      </c>
      <c r="BJ1049" s="17" t="s">
        <v>87</v>
      </c>
      <c r="BK1049" s="250">
        <f>ROUND(I1049*H1049,2)</f>
        <v>0</v>
      </c>
      <c r="BL1049" s="17" t="s">
        <v>240</v>
      </c>
      <c r="BM1049" s="249" t="s">
        <v>2110</v>
      </c>
    </row>
    <row r="1050" s="12" customFormat="1">
      <c r="A1050" s="12"/>
      <c r="B1050" s="251"/>
      <c r="C1050" s="252"/>
      <c r="D1050" s="253" t="s">
        <v>241</v>
      </c>
      <c r="E1050" s="254" t="s">
        <v>1</v>
      </c>
      <c r="F1050" s="255" t="s">
        <v>2111</v>
      </c>
      <c r="G1050" s="252"/>
      <c r="H1050" s="256">
        <v>222.13</v>
      </c>
      <c r="I1050" s="257"/>
      <c r="J1050" s="252"/>
      <c r="K1050" s="252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T1050" s="262" t="s">
        <v>241</v>
      </c>
      <c r="AU1050" s="262" t="s">
        <v>87</v>
      </c>
      <c r="AV1050" s="12" t="s">
        <v>89</v>
      </c>
      <c r="AW1050" s="12" t="s">
        <v>36</v>
      </c>
      <c r="AX1050" s="12" t="s">
        <v>80</v>
      </c>
      <c r="AY1050" s="262" t="s">
        <v>235</v>
      </c>
    </row>
    <row r="1051" s="13" customFormat="1">
      <c r="A1051" s="13"/>
      <c r="B1051" s="263"/>
      <c r="C1051" s="264"/>
      <c r="D1051" s="253" t="s">
        <v>241</v>
      </c>
      <c r="E1051" s="265" t="s">
        <v>1</v>
      </c>
      <c r="F1051" s="266" t="s">
        <v>243</v>
      </c>
      <c r="G1051" s="264"/>
      <c r="H1051" s="267">
        <v>222.13</v>
      </c>
      <c r="I1051" s="268"/>
      <c r="J1051" s="264"/>
      <c r="K1051" s="264"/>
      <c r="L1051" s="269"/>
      <c r="M1051" s="298"/>
      <c r="N1051" s="299"/>
      <c r="O1051" s="299"/>
      <c r="P1051" s="299"/>
      <c r="Q1051" s="299"/>
      <c r="R1051" s="299"/>
      <c r="S1051" s="299"/>
      <c r="T1051" s="30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73" t="s">
        <v>241</v>
      </c>
      <c r="AU1051" s="273" t="s">
        <v>87</v>
      </c>
      <c r="AV1051" s="13" t="s">
        <v>240</v>
      </c>
      <c r="AW1051" s="13" t="s">
        <v>36</v>
      </c>
      <c r="AX1051" s="13" t="s">
        <v>87</v>
      </c>
      <c r="AY1051" s="273" t="s">
        <v>235</v>
      </c>
    </row>
    <row r="1052" s="2" customFormat="1" ht="6.96" customHeight="1">
      <c r="A1052" s="38"/>
      <c r="B1052" s="66"/>
      <c r="C1052" s="67"/>
      <c r="D1052" s="67"/>
      <c r="E1052" s="67"/>
      <c r="F1052" s="67"/>
      <c r="G1052" s="67"/>
      <c r="H1052" s="67"/>
      <c r="I1052" s="193"/>
      <c r="J1052" s="67"/>
      <c r="K1052" s="67"/>
      <c r="L1052" s="44"/>
      <c r="M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</row>
  </sheetData>
  <sheetProtection sheet="1" autoFilter="0" formatColumns="0" formatRows="0" objects="1" scenarios="1" spinCount="100000" saltValue="mdpb/5NzyQ7YioPP/XSvAqyC6ztoGKezq3Tc98KTFhD8XXxLvPXHgMl8SZBDSKEJuWw6aBY/Qk0u2D4WRHEL/g==" hashValue="QcoKhUvhwQc9w7/u2JK/MPDTNNLJEI5hWuHPYGM1u8ete56xivh4izIPVzgLGrxDU8k8W/Ec+CbLDBLmGFTWKw==" algorithmName="SHA-512" password="CC35"/>
  <autoFilter ref="C142:K10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2112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ROUND((SUM(BE144:BE979)),  2)</f>
        <v>0</v>
      </c>
      <c r="G35" s="38"/>
      <c r="H35" s="38"/>
      <c r="I35" s="172">
        <v>0.20999999999999999</v>
      </c>
      <c r="J35" s="171">
        <f>ROUND(((SUM(BE144:BE979))*I35),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ROUND((SUM(BF144:BF979)),  2)</f>
        <v>0</v>
      </c>
      <c r="G36" s="38"/>
      <c r="H36" s="38"/>
      <c r="I36" s="172">
        <v>0.14999999999999999</v>
      </c>
      <c r="J36" s="171">
        <f>ROUND(((SUM(BF144:BF979))*I36),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ROUND((SUM(BG144:BG979)),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ROUND((SUM(BH144:BH979)),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ROUND((SUM(BI144:BI979)),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D.1.1.d - 4. Etapa 4.NP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J210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J232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J294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J326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J382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J406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J433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J467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2113</v>
      </c>
      <c r="E109" s="206"/>
      <c r="F109" s="206"/>
      <c r="G109" s="206"/>
      <c r="H109" s="206"/>
      <c r="I109" s="207"/>
      <c r="J109" s="208">
        <f>J473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206</v>
      </c>
      <c r="E110" s="206"/>
      <c r="F110" s="206"/>
      <c r="G110" s="206"/>
      <c r="H110" s="206"/>
      <c r="I110" s="207"/>
      <c r="J110" s="208">
        <f>J481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208</v>
      </c>
      <c r="E111" s="206"/>
      <c r="F111" s="206"/>
      <c r="G111" s="206"/>
      <c r="H111" s="206"/>
      <c r="I111" s="207"/>
      <c r="J111" s="208">
        <f>J579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209</v>
      </c>
      <c r="E112" s="206"/>
      <c r="F112" s="206"/>
      <c r="G112" s="206"/>
      <c r="H112" s="206"/>
      <c r="I112" s="207"/>
      <c r="J112" s="208">
        <f>J623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210</v>
      </c>
      <c r="E113" s="206"/>
      <c r="F113" s="206"/>
      <c r="G113" s="206"/>
      <c r="H113" s="206"/>
      <c r="I113" s="207"/>
      <c r="J113" s="208">
        <f>J674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211</v>
      </c>
      <c r="E114" s="206"/>
      <c r="F114" s="206"/>
      <c r="G114" s="206"/>
      <c r="H114" s="206"/>
      <c r="I114" s="207"/>
      <c r="J114" s="208">
        <f>J720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212</v>
      </c>
      <c r="E115" s="206"/>
      <c r="F115" s="206"/>
      <c r="G115" s="206"/>
      <c r="H115" s="206"/>
      <c r="I115" s="207"/>
      <c r="J115" s="208">
        <f>J725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213</v>
      </c>
      <c r="E116" s="206"/>
      <c r="F116" s="206"/>
      <c r="G116" s="206"/>
      <c r="H116" s="206"/>
      <c r="I116" s="207"/>
      <c r="J116" s="208">
        <f>J783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214</v>
      </c>
      <c r="E117" s="206"/>
      <c r="F117" s="206"/>
      <c r="G117" s="206"/>
      <c r="H117" s="206"/>
      <c r="I117" s="207"/>
      <c r="J117" s="208">
        <f>J796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215</v>
      </c>
      <c r="E118" s="206"/>
      <c r="F118" s="206"/>
      <c r="G118" s="206"/>
      <c r="H118" s="206"/>
      <c r="I118" s="207"/>
      <c r="J118" s="208">
        <f>J826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216</v>
      </c>
      <c r="E119" s="206"/>
      <c r="F119" s="206"/>
      <c r="G119" s="206"/>
      <c r="H119" s="206"/>
      <c r="I119" s="207"/>
      <c r="J119" s="208">
        <f>J877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217</v>
      </c>
      <c r="E120" s="206"/>
      <c r="F120" s="206"/>
      <c r="G120" s="206"/>
      <c r="H120" s="206"/>
      <c r="I120" s="207"/>
      <c r="J120" s="208">
        <f>J945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218</v>
      </c>
      <c r="E121" s="206"/>
      <c r="F121" s="206"/>
      <c r="G121" s="206"/>
      <c r="H121" s="206"/>
      <c r="I121" s="207"/>
      <c r="J121" s="208">
        <f>J947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203"/>
      <c r="C122" s="204"/>
      <c r="D122" s="205" t="s">
        <v>219</v>
      </c>
      <c r="E122" s="206"/>
      <c r="F122" s="206"/>
      <c r="G122" s="206"/>
      <c r="H122" s="206"/>
      <c r="I122" s="207"/>
      <c r="J122" s="208">
        <f>J951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196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220</v>
      </c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197" t="str">
        <f>E7</f>
        <v>Odborný léčebný ústav Jevíčko, rekonstrukce lůžkové části pavilonu S</v>
      </c>
      <c r="F132" s="32"/>
      <c r="G132" s="32"/>
      <c r="H132" s="32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" customFormat="1" ht="12" customHeight="1">
      <c r="B133" s="21"/>
      <c r="C133" s="32" t="s">
        <v>187</v>
      </c>
      <c r="D133" s="22"/>
      <c r="E133" s="22"/>
      <c r="F133" s="22"/>
      <c r="G133" s="22"/>
      <c r="H133" s="22"/>
      <c r="I133" s="147"/>
      <c r="J133" s="22"/>
      <c r="K133" s="22"/>
      <c r="L133" s="20"/>
    </row>
    <row r="134" s="2" customFormat="1" ht="16.5" customHeight="1">
      <c r="A134" s="38"/>
      <c r="B134" s="39"/>
      <c r="C134" s="40"/>
      <c r="D134" s="40"/>
      <c r="E134" s="197" t="s">
        <v>188</v>
      </c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189</v>
      </c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E11</f>
        <v>D.1.1.d - 4. Etapa 4.NP</v>
      </c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F14</f>
        <v>Jevíčko</v>
      </c>
      <c r="G138" s="40"/>
      <c r="H138" s="40"/>
      <c r="I138" s="157" t="s">
        <v>22</v>
      </c>
      <c r="J138" s="79" t="str">
        <f>IF(J14="","",J14)</f>
        <v>12. 4. 2021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E17</f>
        <v>Pardubický kraj</v>
      </c>
      <c r="G140" s="40"/>
      <c r="H140" s="40"/>
      <c r="I140" s="157" t="s">
        <v>32</v>
      </c>
      <c r="J140" s="36" t="str">
        <f>E23</f>
        <v>K I P spol. s 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30</v>
      </c>
      <c r="D141" s="40"/>
      <c r="E141" s="40"/>
      <c r="F141" s="27" t="str">
        <f>IF(E20="","",E20)</f>
        <v>Vyplň údaj</v>
      </c>
      <c r="G141" s="40"/>
      <c r="H141" s="40"/>
      <c r="I141" s="157" t="s">
        <v>37</v>
      </c>
      <c r="J141" s="36" t="str">
        <f>E26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0" customFormat="1" ht="29.28" customHeight="1">
      <c r="A143" s="210"/>
      <c r="B143" s="211"/>
      <c r="C143" s="212" t="s">
        <v>221</v>
      </c>
      <c r="D143" s="213" t="s">
        <v>65</v>
      </c>
      <c r="E143" s="213" t="s">
        <v>61</v>
      </c>
      <c r="F143" s="213" t="s">
        <v>62</v>
      </c>
      <c r="G143" s="213" t="s">
        <v>222</v>
      </c>
      <c r="H143" s="213" t="s">
        <v>223</v>
      </c>
      <c r="I143" s="214" t="s">
        <v>224</v>
      </c>
      <c r="J143" s="215" t="s">
        <v>193</v>
      </c>
      <c r="K143" s="216" t="s">
        <v>225</v>
      </c>
      <c r="L143" s="217"/>
      <c r="M143" s="100" t="s">
        <v>1</v>
      </c>
      <c r="N143" s="101" t="s">
        <v>44</v>
      </c>
      <c r="O143" s="101" t="s">
        <v>226</v>
      </c>
      <c r="P143" s="101" t="s">
        <v>227</v>
      </c>
      <c r="Q143" s="101" t="s">
        <v>228</v>
      </c>
      <c r="R143" s="101" t="s">
        <v>229</v>
      </c>
      <c r="S143" s="101" t="s">
        <v>230</v>
      </c>
      <c r="T143" s="102" t="s">
        <v>231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8"/>
      <c r="B144" s="39"/>
      <c r="C144" s="107" t="s">
        <v>232</v>
      </c>
      <c r="D144" s="40"/>
      <c r="E144" s="40"/>
      <c r="F144" s="40"/>
      <c r="G144" s="40"/>
      <c r="H144" s="40"/>
      <c r="I144" s="155"/>
      <c r="J144" s="218">
        <f>BK144</f>
        <v>0</v>
      </c>
      <c r="K144" s="40"/>
      <c r="L144" s="44"/>
      <c r="M144" s="103"/>
      <c r="N144" s="219"/>
      <c r="O144" s="104"/>
      <c r="P144" s="220">
        <f>P145+P160+P210+P232+P294+P326+P382+P406+P433+P467+P473+P481+P579+P623+P674+P720+P725+P783+P796+P826+P877+P945+P947+P951</f>
        <v>0</v>
      </c>
      <c r="Q144" s="104"/>
      <c r="R144" s="220">
        <f>R145+R160+R210+R232+R294+R326+R382+R406+R433+R467+R473+R481+R579+R623+R674+R720+R725+R783+R796+R826+R877+R945+R947+R951</f>
        <v>372.98710975999995</v>
      </c>
      <c r="S144" s="104"/>
      <c r="T144" s="221">
        <f>T145+T160+T210+T232+T294+T326+T382+T406+T433+T467+T473+T481+T579+T623+T674+T720+T725+T783+T796+T826+T877+T945+T947+T951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79</v>
      </c>
      <c r="AU144" s="17" t="s">
        <v>195</v>
      </c>
      <c r="BK144" s="222">
        <f>BK145+BK160+BK210+BK232+BK294+BK326+BK382+BK406+BK433+BK467+BK473+BK481+BK579+BK623+BK674+BK720+BK725+BK783+BK796+BK826+BK877+BK945+BK947+BK951</f>
        <v>0</v>
      </c>
    </row>
    <row r="145" s="11" customFormat="1" ht="25.92" customHeight="1">
      <c r="A145" s="11"/>
      <c r="B145" s="223"/>
      <c r="C145" s="224"/>
      <c r="D145" s="225" t="s">
        <v>79</v>
      </c>
      <c r="E145" s="226" t="s">
        <v>233</v>
      </c>
      <c r="F145" s="226" t="s">
        <v>234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SUM(P146:P159)</f>
        <v>0</v>
      </c>
      <c r="Q145" s="231"/>
      <c r="R145" s="232">
        <f>SUM(R146:R159)</f>
        <v>0.16205</v>
      </c>
      <c r="S145" s="231"/>
      <c r="T145" s="233">
        <f>SUM(T146:T159)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80</v>
      </c>
      <c r="AY145" s="234" t="s">
        <v>235</v>
      </c>
      <c r="BK145" s="236">
        <f>SUM(BK146:BK159)</f>
        <v>0</v>
      </c>
    </row>
    <row r="146" s="2" customFormat="1" ht="16.5" customHeight="1">
      <c r="A146" s="38"/>
      <c r="B146" s="39"/>
      <c r="C146" s="237" t="s">
        <v>87</v>
      </c>
      <c r="D146" s="237" t="s">
        <v>236</v>
      </c>
      <c r="E146" s="238" t="s">
        <v>244</v>
      </c>
      <c r="F146" s="239" t="s">
        <v>245</v>
      </c>
      <c r="G146" s="240" t="s">
        <v>246</v>
      </c>
      <c r="H146" s="241">
        <v>0.032000000000000001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1.0900000000000001</v>
      </c>
      <c r="R146" s="247">
        <f>Q146*H146</f>
        <v>0.034880000000000001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89</v>
      </c>
    </row>
    <row r="147" s="2" customFormat="1">
      <c r="A147" s="38"/>
      <c r="B147" s="39"/>
      <c r="C147" s="40"/>
      <c r="D147" s="253" t="s">
        <v>248</v>
      </c>
      <c r="E147" s="40"/>
      <c r="F147" s="274" t="s">
        <v>249</v>
      </c>
      <c r="G147" s="40"/>
      <c r="H147" s="40"/>
      <c r="I147" s="155"/>
      <c r="J147" s="40"/>
      <c r="K147" s="40"/>
      <c r="L147" s="44"/>
      <c r="M147" s="275"/>
      <c r="N147" s="27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248</v>
      </c>
      <c r="AU147" s="17" t="s">
        <v>87</v>
      </c>
    </row>
    <row r="148" s="12" customFormat="1">
      <c r="A148" s="12"/>
      <c r="B148" s="251"/>
      <c r="C148" s="252"/>
      <c r="D148" s="253" t="s">
        <v>241</v>
      </c>
      <c r="E148" s="254" t="s">
        <v>1</v>
      </c>
      <c r="F148" s="255" t="s">
        <v>2114</v>
      </c>
      <c r="G148" s="252"/>
      <c r="H148" s="256">
        <v>0.032000000000000001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62" t="s">
        <v>241</v>
      </c>
      <c r="AU148" s="262" t="s">
        <v>87</v>
      </c>
      <c r="AV148" s="12" t="s">
        <v>89</v>
      </c>
      <c r="AW148" s="12" t="s">
        <v>36</v>
      </c>
      <c r="AX148" s="12" t="s">
        <v>80</v>
      </c>
      <c r="AY148" s="262" t="s">
        <v>235</v>
      </c>
    </row>
    <row r="149" s="13" customFormat="1">
      <c r="A149" s="13"/>
      <c r="B149" s="263"/>
      <c r="C149" s="264"/>
      <c r="D149" s="253" t="s">
        <v>241</v>
      </c>
      <c r="E149" s="265" t="s">
        <v>1</v>
      </c>
      <c r="F149" s="266" t="s">
        <v>243</v>
      </c>
      <c r="G149" s="264"/>
      <c r="H149" s="267">
        <v>0.032000000000000001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3" t="s">
        <v>241</v>
      </c>
      <c r="AU149" s="273" t="s">
        <v>87</v>
      </c>
      <c r="AV149" s="13" t="s">
        <v>240</v>
      </c>
      <c r="AW149" s="13" t="s">
        <v>36</v>
      </c>
      <c r="AX149" s="13" t="s">
        <v>87</v>
      </c>
      <c r="AY149" s="273" t="s">
        <v>235</v>
      </c>
    </row>
    <row r="150" s="2" customFormat="1" ht="16.5" customHeight="1">
      <c r="A150" s="38"/>
      <c r="B150" s="39"/>
      <c r="C150" s="237" t="s">
        <v>89</v>
      </c>
      <c r="D150" s="237" t="s">
        <v>236</v>
      </c>
      <c r="E150" s="238" t="s">
        <v>252</v>
      </c>
      <c r="F150" s="239" t="s">
        <v>245</v>
      </c>
      <c r="G150" s="240" t="s">
        <v>246</v>
      </c>
      <c r="H150" s="241">
        <v>0.035999999999999997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1.0900000000000001</v>
      </c>
      <c r="R150" s="247">
        <f>Q150*H150</f>
        <v>0.039239999999999997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240</v>
      </c>
    </row>
    <row r="151" s="2" customFormat="1">
      <c r="A151" s="38"/>
      <c r="B151" s="39"/>
      <c r="C151" s="40"/>
      <c r="D151" s="253" t="s">
        <v>248</v>
      </c>
      <c r="E151" s="40"/>
      <c r="F151" s="274" t="s">
        <v>254</v>
      </c>
      <c r="G151" s="40"/>
      <c r="H151" s="40"/>
      <c r="I151" s="155"/>
      <c r="J151" s="40"/>
      <c r="K151" s="40"/>
      <c r="L151" s="44"/>
      <c r="M151" s="275"/>
      <c r="N151" s="27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248</v>
      </c>
      <c r="AU151" s="17" t="s">
        <v>87</v>
      </c>
    </row>
    <row r="152" s="12" customFormat="1">
      <c r="A152" s="12"/>
      <c r="B152" s="251"/>
      <c r="C152" s="252"/>
      <c r="D152" s="253" t="s">
        <v>241</v>
      </c>
      <c r="E152" s="254" t="s">
        <v>1</v>
      </c>
      <c r="F152" s="255" t="s">
        <v>2115</v>
      </c>
      <c r="G152" s="252"/>
      <c r="H152" s="256">
        <v>0.035999999999999997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62" t="s">
        <v>241</v>
      </c>
      <c r="AU152" s="262" t="s">
        <v>87</v>
      </c>
      <c r="AV152" s="12" t="s">
        <v>89</v>
      </c>
      <c r="AW152" s="12" t="s">
        <v>36</v>
      </c>
      <c r="AX152" s="12" t="s">
        <v>80</v>
      </c>
      <c r="AY152" s="262" t="s">
        <v>235</v>
      </c>
    </row>
    <row r="153" s="13" customFormat="1">
      <c r="A153" s="13"/>
      <c r="B153" s="263"/>
      <c r="C153" s="264"/>
      <c r="D153" s="253" t="s">
        <v>241</v>
      </c>
      <c r="E153" s="265" t="s">
        <v>1</v>
      </c>
      <c r="F153" s="266" t="s">
        <v>243</v>
      </c>
      <c r="G153" s="264"/>
      <c r="H153" s="267">
        <v>0.035999999999999997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241</v>
      </c>
      <c r="AU153" s="273" t="s">
        <v>87</v>
      </c>
      <c r="AV153" s="13" t="s">
        <v>240</v>
      </c>
      <c r="AW153" s="13" t="s">
        <v>36</v>
      </c>
      <c r="AX153" s="13" t="s">
        <v>87</v>
      </c>
      <c r="AY153" s="273" t="s">
        <v>235</v>
      </c>
    </row>
    <row r="154" s="2" customFormat="1" ht="16.5" customHeight="1">
      <c r="A154" s="38"/>
      <c r="B154" s="39"/>
      <c r="C154" s="237" t="s">
        <v>115</v>
      </c>
      <c r="D154" s="237" t="s">
        <v>236</v>
      </c>
      <c r="E154" s="238" t="s">
        <v>1232</v>
      </c>
      <c r="F154" s="239" t="s">
        <v>1233</v>
      </c>
      <c r="G154" s="240" t="s">
        <v>239</v>
      </c>
      <c r="H154" s="241">
        <v>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0.030110000000000001</v>
      </c>
      <c r="R154" s="247">
        <f>Q154*H154</f>
        <v>0.030110000000000001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247</v>
      </c>
    </row>
    <row r="155" s="12" customFormat="1">
      <c r="A155" s="12"/>
      <c r="B155" s="251"/>
      <c r="C155" s="252"/>
      <c r="D155" s="253" t="s">
        <v>241</v>
      </c>
      <c r="E155" s="254" t="s">
        <v>1</v>
      </c>
      <c r="F155" s="255" t="s">
        <v>2116</v>
      </c>
      <c r="G155" s="252"/>
      <c r="H155" s="256">
        <v>1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62" t="s">
        <v>241</v>
      </c>
      <c r="AU155" s="262" t="s">
        <v>87</v>
      </c>
      <c r="AV155" s="12" t="s">
        <v>89</v>
      </c>
      <c r="AW155" s="12" t="s">
        <v>36</v>
      </c>
      <c r="AX155" s="12" t="s">
        <v>80</v>
      </c>
      <c r="AY155" s="262" t="s">
        <v>235</v>
      </c>
    </row>
    <row r="156" s="13" customFormat="1">
      <c r="A156" s="13"/>
      <c r="B156" s="263"/>
      <c r="C156" s="264"/>
      <c r="D156" s="253" t="s">
        <v>241</v>
      </c>
      <c r="E156" s="265" t="s">
        <v>1</v>
      </c>
      <c r="F156" s="266" t="s">
        <v>243</v>
      </c>
      <c r="G156" s="264"/>
      <c r="H156" s="267">
        <v>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3" t="s">
        <v>241</v>
      </c>
      <c r="AU156" s="273" t="s">
        <v>87</v>
      </c>
      <c r="AV156" s="13" t="s">
        <v>240</v>
      </c>
      <c r="AW156" s="13" t="s">
        <v>36</v>
      </c>
      <c r="AX156" s="13" t="s">
        <v>87</v>
      </c>
      <c r="AY156" s="273" t="s">
        <v>235</v>
      </c>
    </row>
    <row r="157" s="2" customFormat="1" ht="16.5" customHeight="1">
      <c r="A157" s="38"/>
      <c r="B157" s="39"/>
      <c r="C157" s="237" t="s">
        <v>240</v>
      </c>
      <c r="D157" s="237" t="s">
        <v>236</v>
      </c>
      <c r="E157" s="238" t="s">
        <v>1755</v>
      </c>
      <c r="F157" s="239" t="s">
        <v>1756</v>
      </c>
      <c r="G157" s="240" t="s">
        <v>239</v>
      </c>
      <c r="H157" s="241">
        <v>1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0.057820000000000003</v>
      </c>
      <c r="R157" s="247">
        <f>Q157*H157</f>
        <v>0.057820000000000003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253</v>
      </c>
    </row>
    <row r="158" s="12" customFormat="1">
      <c r="A158" s="12"/>
      <c r="B158" s="251"/>
      <c r="C158" s="252"/>
      <c r="D158" s="253" t="s">
        <v>241</v>
      </c>
      <c r="E158" s="254" t="s">
        <v>1</v>
      </c>
      <c r="F158" s="255" t="s">
        <v>2117</v>
      </c>
      <c r="G158" s="252"/>
      <c r="H158" s="256">
        <v>1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62" t="s">
        <v>241</v>
      </c>
      <c r="AU158" s="262" t="s">
        <v>87</v>
      </c>
      <c r="AV158" s="12" t="s">
        <v>89</v>
      </c>
      <c r="AW158" s="12" t="s">
        <v>36</v>
      </c>
      <c r="AX158" s="12" t="s">
        <v>80</v>
      </c>
      <c r="AY158" s="262" t="s">
        <v>235</v>
      </c>
    </row>
    <row r="159" s="13" customFormat="1">
      <c r="A159" s="13"/>
      <c r="B159" s="263"/>
      <c r="C159" s="264"/>
      <c r="D159" s="253" t="s">
        <v>241</v>
      </c>
      <c r="E159" s="265" t="s">
        <v>1</v>
      </c>
      <c r="F159" s="266" t="s">
        <v>243</v>
      </c>
      <c r="G159" s="264"/>
      <c r="H159" s="267">
        <v>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3" t="s">
        <v>241</v>
      </c>
      <c r="AU159" s="273" t="s">
        <v>87</v>
      </c>
      <c r="AV159" s="13" t="s">
        <v>240</v>
      </c>
      <c r="AW159" s="13" t="s">
        <v>36</v>
      </c>
      <c r="AX159" s="13" t="s">
        <v>87</v>
      </c>
      <c r="AY159" s="273" t="s">
        <v>235</v>
      </c>
    </row>
    <row r="160" s="11" customFormat="1" ht="25.92" customHeight="1">
      <c r="A160" s="11"/>
      <c r="B160" s="223"/>
      <c r="C160" s="224"/>
      <c r="D160" s="225" t="s">
        <v>79</v>
      </c>
      <c r="E160" s="226" t="s">
        <v>260</v>
      </c>
      <c r="F160" s="226" t="s">
        <v>261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SUM(P161:P209)</f>
        <v>0</v>
      </c>
      <c r="Q160" s="231"/>
      <c r="R160" s="232">
        <f>SUM(R161:R209)</f>
        <v>16.37929793</v>
      </c>
      <c r="S160" s="231"/>
      <c r="T160" s="233">
        <f>SUM(T161:T209)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34" t="s">
        <v>87</v>
      </c>
      <c r="AT160" s="235" t="s">
        <v>79</v>
      </c>
      <c r="AU160" s="235" t="s">
        <v>80</v>
      </c>
      <c r="AY160" s="234" t="s">
        <v>235</v>
      </c>
      <c r="BK160" s="236">
        <f>SUM(BK161:BK209)</f>
        <v>0</v>
      </c>
    </row>
    <row r="161" s="2" customFormat="1" ht="16.5" customHeight="1">
      <c r="A161" s="38"/>
      <c r="B161" s="39"/>
      <c r="C161" s="237" t="s">
        <v>262</v>
      </c>
      <c r="D161" s="237" t="s">
        <v>236</v>
      </c>
      <c r="E161" s="238" t="s">
        <v>263</v>
      </c>
      <c r="F161" s="239" t="s">
        <v>264</v>
      </c>
      <c r="G161" s="240" t="s">
        <v>265</v>
      </c>
      <c r="H161" s="241">
        <v>0.78000000000000003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0.17444000000000001</v>
      </c>
      <c r="R161" s="247">
        <f>Q161*H161</f>
        <v>0.13606320000000002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240</v>
      </c>
      <c r="AT161" s="249" t="s">
        <v>236</v>
      </c>
      <c r="AU161" s="249" t="s">
        <v>87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258</v>
      </c>
    </row>
    <row r="162" s="12" customFormat="1">
      <c r="A162" s="12"/>
      <c r="B162" s="251"/>
      <c r="C162" s="252"/>
      <c r="D162" s="253" t="s">
        <v>241</v>
      </c>
      <c r="E162" s="254" t="s">
        <v>1</v>
      </c>
      <c r="F162" s="255" t="s">
        <v>2118</v>
      </c>
      <c r="G162" s="252"/>
      <c r="H162" s="256">
        <v>0.78000000000000003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62" t="s">
        <v>241</v>
      </c>
      <c r="AU162" s="262" t="s">
        <v>87</v>
      </c>
      <c r="AV162" s="12" t="s">
        <v>89</v>
      </c>
      <c r="AW162" s="12" t="s">
        <v>36</v>
      </c>
      <c r="AX162" s="12" t="s">
        <v>80</v>
      </c>
      <c r="AY162" s="262" t="s">
        <v>235</v>
      </c>
    </row>
    <row r="163" s="13" customFormat="1">
      <c r="A163" s="13"/>
      <c r="B163" s="263"/>
      <c r="C163" s="264"/>
      <c r="D163" s="253" t="s">
        <v>241</v>
      </c>
      <c r="E163" s="265" t="s">
        <v>1</v>
      </c>
      <c r="F163" s="266" t="s">
        <v>243</v>
      </c>
      <c r="G163" s="264"/>
      <c r="H163" s="267">
        <v>0.78000000000000003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3" t="s">
        <v>241</v>
      </c>
      <c r="AU163" s="273" t="s">
        <v>87</v>
      </c>
      <c r="AV163" s="13" t="s">
        <v>240</v>
      </c>
      <c r="AW163" s="13" t="s">
        <v>36</v>
      </c>
      <c r="AX163" s="13" t="s">
        <v>87</v>
      </c>
      <c r="AY163" s="273" t="s">
        <v>235</v>
      </c>
    </row>
    <row r="164" s="2" customFormat="1" ht="16.5" customHeight="1">
      <c r="A164" s="38"/>
      <c r="B164" s="39"/>
      <c r="C164" s="237" t="s">
        <v>247</v>
      </c>
      <c r="D164" s="237" t="s">
        <v>236</v>
      </c>
      <c r="E164" s="238" t="s">
        <v>270</v>
      </c>
      <c r="F164" s="239" t="s">
        <v>271</v>
      </c>
      <c r="G164" s="240" t="s">
        <v>265</v>
      </c>
      <c r="H164" s="241">
        <v>19.675000000000001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0.074709999999999999</v>
      </c>
      <c r="R164" s="247">
        <f>Q164*H164</f>
        <v>1.46991925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240</v>
      </c>
      <c r="AT164" s="249" t="s">
        <v>236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266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2119</v>
      </c>
      <c r="G165" s="252"/>
      <c r="H165" s="256">
        <v>7.3200000000000003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87</v>
      </c>
      <c r="AV165" s="12" t="s">
        <v>89</v>
      </c>
      <c r="AW165" s="12" t="s">
        <v>36</v>
      </c>
      <c r="AX165" s="12" t="s">
        <v>80</v>
      </c>
      <c r="AY165" s="262" t="s">
        <v>235</v>
      </c>
    </row>
    <row r="166" s="12" customFormat="1">
      <c r="A166" s="12"/>
      <c r="B166" s="251"/>
      <c r="C166" s="252"/>
      <c r="D166" s="253" t="s">
        <v>241</v>
      </c>
      <c r="E166" s="254" t="s">
        <v>1</v>
      </c>
      <c r="F166" s="255" t="s">
        <v>1760</v>
      </c>
      <c r="G166" s="252"/>
      <c r="H166" s="256">
        <v>12.355</v>
      </c>
      <c r="I166" s="257"/>
      <c r="J166" s="252"/>
      <c r="K166" s="252"/>
      <c r="L166" s="258"/>
      <c r="M166" s="259"/>
      <c r="N166" s="260"/>
      <c r="O166" s="260"/>
      <c r="P166" s="260"/>
      <c r="Q166" s="260"/>
      <c r="R166" s="260"/>
      <c r="S166" s="260"/>
      <c r="T166" s="26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62" t="s">
        <v>241</v>
      </c>
      <c r="AU166" s="262" t="s">
        <v>87</v>
      </c>
      <c r="AV166" s="12" t="s">
        <v>89</v>
      </c>
      <c r="AW166" s="12" t="s">
        <v>36</v>
      </c>
      <c r="AX166" s="12" t="s">
        <v>80</v>
      </c>
      <c r="AY166" s="262" t="s">
        <v>235</v>
      </c>
    </row>
    <row r="167" s="13" customFormat="1">
      <c r="A167" s="13"/>
      <c r="B167" s="263"/>
      <c r="C167" s="264"/>
      <c r="D167" s="253" t="s">
        <v>241</v>
      </c>
      <c r="E167" s="265" t="s">
        <v>1</v>
      </c>
      <c r="F167" s="266" t="s">
        <v>243</v>
      </c>
      <c r="G167" s="264"/>
      <c r="H167" s="267">
        <v>19.675000000000001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3" t="s">
        <v>241</v>
      </c>
      <c r="AU167" s="273" t="s">
        <v>87</v>
      </c>
      <c r="AV167" s="13" t="s">
        <v>240</v>
      </c>
      <c r="AW167" s="13" t="s">
        <v>36</v>
      </c>
      <c r="AX167" s="13" t="s">
        <v>87</v>
      </c>
      <c r="AY167" s="273" t="s">
        <v>235</v>
      </c>
    </row>
    <row r="168" s="2" customFormat="1" ht="16.5" customHeight="1">
      <c r="A168" s="38"/>
      <c r="B168" s="39"/>
      <c r="C168" s="237" t="s">
        <v>277</v>
      </c>
      <c r="D168" s="237" t="s">
        <v>236</v>
      </c>
      <c r="E168" s="238" t="s">
        <v>282</v>
      </c>
      <c r="F168" s="239" t="s">
        <v>283</v>
      </c>
      <c r="G168" s="240" t="s">
        <v>265</v>
      </c>
      <c r="H168" s="241">
        <v>7.0910000000000002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0.11219</v>
      </c>
      <c r="R168" s="247">
        <f>Q168*H168</f>
        <v>0.79553929000000001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272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2120</v>
      </c>
      <c r="G169" s="252"/>
      <c r="H169" s="256">
        <v>7.0910000000000002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87</v>
      </c>
      <c r="AV169" s="12" t="s">
        <v>89</v>
      </c>
      <c r="AW169" s="12" t="s">
        <v>36</v>
      </c>
      <c r="AX169" s="12" t="s">
        <v>80</v>
      </c>
      <c r="AY169" s="262" t="s">
        <v>235</v>
      </c>
    </row>
    <row r="170" s="13" customFormat="1">
      <c r="A170" s="13"/>
      <c r="B170" s="263"/>
      <c r="C170" s="264"/>
      <c r="D170" s="253" t="s">
        <v>241</v>
      </c>
      <c r="E170" s="265" t="s">
        <v>1</v>
      </c>
      <c r="F170" s="266" t="s">
        <v>243</v>
      </c>
      <c r="G170" s="264"/>
      <c r="H170" s="267">
        <v>7.0910000000000002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3" t="s">
        <v>241</v>
      </c>
      <c r="AU170" s="273" t="s">
        <v>87</v>
      </c>
      <c r="AV170" s="13" t="s">
        <v>240</v>
      </c>
      <c r="AW170" s="13" t="s">
        <v>36</v>
      </c>
      <c r="AX170" s="13" t="s">
        <v>87</v>
      </c>
      <c r="AY170" s="273" t="s">
        <v>235</v>
      </c>
    </row>
    <row r="171" s="2" customFormat="1" ht="16.5" customHeight="1">
      <c r="A171" s="38"/>
      <c r="B171" s="39"/>
      <c r="C171" s="237" t="s">
        <v>253</v>
      </c>
      <c r="D171" s="237" t="s">
        <v>236</v>
      </c>
      <c r="E171" s="238" t="s">
        <v>287</v>
      </c>
      <c r="F171" s="239" t="s">
        <v>288</v>
      </c>
      <c r="G171" s="240" t="s">
        <v>265</v>
      </c>
      <c r="H171" s="241">
        <v>274.57799999999997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0.037130000000000003</v>
      </c>
      <c r="R171" s="247">
        <f>Q171*H171</f>
        <v>10.195081139999999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280</v>
      </c>
    </row>
    <row r="172" s="2" customFormat="1">
      <c r="A172" s="38"/>
      <c r="B172" s="39"/>
      <c r="C172" s="40"/>
      <c r="D172" s="253" t="s">
        <v>248</v>
      </c>
      <c r="E172" s="40"/>
      <c r="F172" s="274" t="s">
        <v>1239</v>
      </c>
      <c r="G172" s="40"/>
      <c r="H172" s="40"/>
      <c r="I172" s="155"/>
      <c r="J172" s="40"/>
      <c r="K172" s="40"/>
      <c r="L172" s="44"/>
      <c r="M172" s="275"/>
      <c r="N172" s="27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248</v>
      </c>
      <c r="AU172" s="17" t="s">
        <v>87</v>
      </c>
    </row>
    <row r="173" s="12" customFormat="1">
      <c r="A173" s="12"/>
      <c r="B173" s="251"/>
      <c r="C173" s="252"/>
      <c r="D173" s="253" t="s">
        <v>241</v>
      </c>
      <c r="E173" s="254" t="s">
        <v>1</v>
      </c>
      <c r="F173" s="255" t="s">
        <v>2121</v>
      </c>
      <c r="G173" s="252"/>
      <c r="H173" s="256">
        <v>10.202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62" t="s">
        <v>241</v>
      </c>
      <c r="AU173" s="262" t="s">
        <v>87</v>
      </c>
      <c r="AV173" s="12" t="s">
        <v>89</v>
      </c>
      <c r="AW173" s="12" t="s">
        <v>36</v>
      </c>
      <c r="AX173" s="12" t="s">
        <v>80</v>
      </c>
      <c r="AY173" s="262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1763</v>
      </c>
      <c r="G174" s="252"/>
      <c r="H174" s="256">
        <v>38.829999999999998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1763</v>
      </c>
      <c r="G175" s="252"/>
      <c r="H175" s="256">
        <v>38.829999999999998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2" customFormat="1">
      <c r="A176" s="12"/>
      <c r="B176" s="251"/>
      <c r="C176" s="252"/>
      <c r="D176" s="253" t="s">
        <v>241</v>
      </c>
      <c r="E176" s="254" t="s">
        <v>1</v>
      </c>
      <c r="F176" s="255" t="s">
        <v>1764</v>
      </c>
      <c r="G176" s="252"/>
      <c r="H176" s="256">
        <v>13.976000000000001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62" t="s">
        <v>241</v>
      </c>
      <c r="AU176" s="262" t="s">
        <v>87</v>
      </c>
      <c r="AV176" s="12" t="s">
        <v>89</v>
      </c>
      <c r="AW176" s="12" t="s">
        <v>36</v>
      </c>
      <c r="AX176" s="12" t="s">
        <v>80</v>
      </c>
      <c r="AY176" s="262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1765</v>
      </c>
      <c r="G177" s="252"/>
      <c r="H177" s="256">
        <v>37.496000000000002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1766</v>
      </c>
      <c r="G178" s="252"/>
      <c r="H178" s="256">
        <v>13.976000000000001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1763</v>
      </c>
      <c r="G179" s="252"/>
      <c r="H179" s="256">
        <v>38.829999999999998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1763</v>
      </c>
      <c r="G180" s="252"/>
      <c r="H180" s="256">
        <v>38.829999999999998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87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1767</v>
      </c>
      <c r="G181" s="252"/>
      <c r="H181" s="256">
        <v>10.090999999999999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1768</v>
      </c>
      <c r="G182" s="252"/>
      <c r="H182" s="256">
        <v>14.449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1769</v>
      </c>
      <c r="G183" s="252"/>
      <c r="H183" s="256">
        <v>19.068000000000001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87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3" customFormat="1">
      <c r="A184" s="13"/>
      <c r="B184" s="263"/>
      <c r="C184" s="264"/>
      <c r="D184" s="253" t="s">
        <v>241</v>
      </c>
      <c r="E184" s="265" t="s">
        <v>1</v>
      </c>
      <c r="F184" s="266" t="s">
        <v>243</v>
      </c>
      <c r="G184" s="264"/>
      <c r="H184" s="267">
        <v>274.57799999999997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3" t="s">
        <v>241</v>
      </c>
      <c r="AU184" s="273" t="s">
        <v>87</v>
      </c>
      <c r="AV184" s="13" t="s">
        <v>240</v>
      </c>
      <c r="AW184" s="13" t="s">
        <v>36</v>
      </c>
      <c r="AX184" s="13" t="s">
        <v>87</v>
      </c>
      <c r="AY184" s="273" t="s">
        <v>235</v>
      </c>
    </row>
    <row r="185" s="2" customFormat="1" ht="16.5" customHeight="1">
      <c r="A185" s="38"/>
      <c r="B185" s="39"/>
      <c r="C185" s="237" t="s">
        <v>286</v>
      </c>
      <c r="D185" s="237" t="s">
        <v>236</v>
      </c>
      <c r="E185" s="238" t="s">
        <v>293</v>
      </c>
      <c r="F185" s="239" t="s">
        <v>294</v>
      </c>
      <c r="G185" s="240" t="s">
        <v>265</v>
      </c>
      <c r="H185" s="241">
        <v>6.25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0.1114</v>
      </c>
      <c r="R185" s="247">
        <f>Q185*H185</f>
        <v>0.69625000000000004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240</v>
      </c>
      <c r="AT185" s="249" t="s">
        <v>236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284</v>
      </c>
    </row>
    <row r="186" s="12" customFormat="1">
      <c r="A186" s="12"/>
      <c r="B186" s="251"/>
      <c r="C186" s="252"/>
      <c r="D186" s="253" t="s">
        <v>241</v>
      </c>
      <c r="E186" s="254" t="s">
        <v>1</v>
      </c>
      <c r="F186" s="255" t="s">
        <v>2122</v>
      </c>
      <c r="G186" s="252"/>
      <c r="H186" s="256">
        <v>6.25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62" t="s">
        <v>241</v>
      </c>
      <c r="AU186" s="262" t="s">
        <v>87</v>
      </c>
      <c r="AV186" s="12" t="s">
        <v>89</v>
      </c>
      <c r="AW186" s="12" t="s">
        <v>36</v>
      </c>
      <c r="AX186" s="12" t="s">
        <v>80</v>
      </c>
      <c r="AY186" s="262" t="s">
        <v>235</v>
      </c>
    </row>
    <row r="187" s="13" customFormat="1">
      <c r="A187" s="13"/>
      <c r="B187" s="263"/>
      <c r="C187" s="264"/>
      <c r="D187" s="253" t="s">
        <v>241</v>
      </c>
      <c r="E187" s="265" t="s">
        <v>1</v>
      </c>
      <c r="F187" s="266" t="s">
        <v>243</v>
      </c>
      <c r="G187" s="264"/>
      <c r="H187" s="267">
        <v>6.25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3" t="s">
        <v>241</v>
      </c>
      <c r="AU187" s="273" t="s">
        <v>87</v>
      </c>
      <c r="AV187" s="13" t="s">
        <v>240</v>
      </c>
      <c r="AW187" s="13" t="s">
        <v>36</v>
      </c>
      <c r="AX187" s="13" t="s">
        <v>87</v>
      </c>
      <c r="AY187" s="273" t="s">
        <v>235</v>
      </c>
    </row>
    <row r="188" s="2" customFormat="1" ht="16.5" customHeight="1">
      <c r="A188" s="38"/>
      <c r="B188" s="39"/>
      <c r="C188" s="237" t="s">
        <v>258</v>
      </c>
      <c r="D188" s="237" t="s">
        <v>236</v>
      </c>
      <c r="E188" s="238" t="s">
        <v>1254</v>
      </c>
      <c r="F188" s="239" t="s">
        <v>1255</v>
      </c>
      <c r="G188" s="240" t="s">
        <v>265</v>
      </c>
      <c r="H188" s="241">
        <v>4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0.055750000000000001</v>
      </c>
      <c r="R188" s="247">
        <f>Q188*H188</f>
        <v>0.223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289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2123</v>
      </c>
      <c r="G189" s="252"/>
      <c r="H189" s="256">
        <v>4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3" customFormat="1">
      <c r="A190" s="13"/>
      <c r="B190" s="263"/>
      <c r="C190" s="264"/>
      <c r="D190" s="253" t="s">
        <v>241</v>
      </c>
      <c r="E190" s="265" t="s">
        <v>1</v>
      </c>
      <c r="F190" s="266" t="s">
        <v>243</v>
      </c>
      <c r="G190" s="264"/>
      <c r="H190" s="267">
        <v>4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3" t="s">
        <v>241</v>
      </c>
      <c r="AU190" s="273" t="s">
        <v>87</v>
      </c>
      <c r="AV190" s="13" t="s">
        <v>240</v>
      </c>
      <c r="AW190" s="13" t="s">
        <v>36</v>
      </c>
      <c r="AX190" s="13" t="s">
        <v>87</v>
      </c>
      <c r="AY190" s="273" t="s">
        <v>235</v>
      </c>
    </row>
    <row r="191" s="2" customFormat="1" ht="16.5" customHeight="1">
      <c r="A191" s="38"/>
      <c r="B191" s="39"/>
      <c r="C191" s="237" t="s">
        <v>297</v>
      </c>
      <c r="D191" s="237" t="s">
        <v>236</v>
      </c>
      <c r="E191" s="238" t="s">
        <v>298</v>
      </c>
      <c r="F191" s="239" t="s">
        <v>299</v>
      </c>
      <c r="G191" s="240" t="s">
        <v>265</v>
      </c>
      <c r="H191" s="241">
        <v>9.9000000000000004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0.01201</v>
      </c>
      <c r="R191" s="247">
        <f>Q191*H191</f>
        <v>0.11889900000000001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295</v>
      </c>
    </row>
    <row r="192" s="2" customFormat="1">
      <c r="A192" s="38"/>
      <c r="B192" s="39"/>
      <c r="C192" s="40"/>
      <c r="D192" s="253" t="s">
        <v>248</v>
      </c>
      <c r="E192" s="40"/>
      <c r="F192" s="274" t="s">
        <v>1257</v>
      </c>
      <c r="G192" s="40"/>
      <c r="H192" s="40"/>
      <c r="I192" s="155"/>
      <c r="J192" s="40"/>
      <c r="K192" s="40"/>
      <c r="L192" s="44"/>
      <c r="M192" s="275"/>
      <c r="N192" s="27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248</v>
      </c>
      <c r="AU192" s="17" t="s">
        <v>87</v>
      </c>
    </row>
    <row r="193" s="12" customFormat="1">
      <c r="A193" s="12"/>
      <c r="B193" s="251"/>
      <c r="C193" s="252"/>
      <c r="D193" s="253" t="s">
        <v>241</v>
      </c>
      <c r="E193" s="254" t="s">
        <v>1</v>
      </c>
      <c r="F193" s="255" t="s">
        <v>2124</v>
      </c>
      <c r="G193" s="252"/>
      <c r="H193" s="256">
        <v>9.9000000000000004</v>
      </c>
      <c r="I193" s="257"/>
      <c r="J193" s="252"/>
      <c r="K193" s="252"/>
      <c r="L193" s="258"/>
      <c r="M193" s="259"/>
      <c r="N193" s="260"/>
      <c r="O193" s="260"/>
      <c r="P193" s="260"/>
      <c r="Q193" s="260"/>
      <c r="R193" s="260"/>
      <c r="S193" s="260"/>
      <c r="T193" s="26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62" t="s">
        <v>241</v>
      </c>
      <c r="AU193" s="262" t="s">
        <v>87</v>
      </c>
      <c r="AV193" s="12" t="s">
        <v>89</v>
      </c>
      <c r="AW193" s="12" t="s">
        <v>36</v>
      </c>
      <c r="AX193" s="12" t="s">
        <v>80</v>
      </c>
      <c r="AY193" s="262" t="s">
        <v>235</v>
      </c>
    </row>
    <row r="194" s="13" customFormat="1">
      <c r="A194" s="13"/>
      <c r="B194" s="263"/>
      <c r="C194" s="264"/>
      <c r="D194" s="253" t="s">
        <v>241</v>
      </c>
      <c r="E194" s="265" t="s">
        <v>1</v>
      </c>
      <c r="F194" s="266" t="s">
        <v>243</v>
      </c>
      <c r="G194" s="264"/>
      <c r="H194" s="267">
        <v>9.9000000000000004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3" t="s">
        <v>241</v>
      </c>
      <c r="AU194" s="273" t="s">
        <v>87</v>
      </c>
      <c r="AV194" s="13" t="s">
        <v>240</v>
      </c>
      <c r="AW194" s="13" t="s">
        <v>36</v>
      </c>
      <c r="AX194" s="13" t="s">
        <v>87</v>
      </c>
      <c r="AY194" s="273" t="s">
        <v>235</v>
      </c>
    </row>
    <row r="195" s="2" customFormat="1" ht="16.5" customHeight="1">
      <c r="A195" s="38"/>
      <c r="B195" s="39"/>
      <c r="C195" s="237" t="s">
        <v>266</v>
      </c>
      <c r="D195" s="237" t="s">
        <v>236</v>
      </c>
      <c r="E195" s="238" t="s">
        <v>1259</v>
      </c>
      <c r="F195" s="239" t="s">
        <v>1260</v>
      </c>
      <c r="G195" s="240" t="s">
        <v>265</v>
      </c>
      <c r="H195" s="241">
        <v>29.785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0.05987</v>
      </c>
      <c r="R195" s="247">
        <f>Q195*H195</f>
        <v>1.7832279499999999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300</v>
      </c>
    </row>
    <row r="196" s="2" customFormat="1">
      <c r="A196" s="38"/>
      <c r="B196" s="39"/>
      <c r="C196" s="40"/>
      <c r="D196" s="253" t="s">
        <v>248</v>
      </c>
      <c r="E196" s="40"/>
      <c r="F196" s="274" t="s">
        <v>2125</v>
      </c>
      <c r="G196" s="40"/>
      <c r="H196" s="40"/>
      <c r="I196" s="155"/>
      <c r="J196" s="40"/>
      <c r="K196" s="40"/>
      <c r="L196" s="44"/>
      <c r="M196" s="275"/>
      <c r="N196" s="27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248</v>
      </c>
      <c r="AU196" s="17" t="s">
        <v>87</v>
      </c>
    </row>
    <row r="197" s="12" customFormat="1">
      <c r="A197" s="12"/>
      <c r="B197" s="251"/>
      <c r="C197" s="252"/>
      <c r="D197" s="253" t="s">
        <v>241</v>
      </c>
      <c r="E197" s="254" t="s">
        <v>1</v>
      </c>
      <c r="F197" s="255" t="s">
        <v>2126</v>
      </c>
      <c r="G197" s="252"/>
      <c r="H197" s="256">
        <v>29.785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62" t="s">
        <v>241</v>
      </c>
      <c r="AU197" s="262" t="s">
        <v>87</v>
      </c>
      <c r="AV197" s="12" t="s">
        <v>89</v>
      </c>
      <c r="AW197" s="12" t="s">
        <v>36</v>
      </c>
      <c r="AX197" s="12" t="s">
        <v>80</v>
      </c>
      <c r="AY197" s="262" t="s">
        <v>235</v>
      </c>
    </row>
    <row r="198" s="13" customFormat="1">
      <c r="A198" s="13"/>
      <c r="B198" s="263"/>
      <c r="C198" s="264"/>
      <c r="D198" s="253" t="s">
        <v>241</v>
      </c>
      <c r="E198" s="265" t="s">
        <v>1</v>
      </c>
      <c r="F198" s="266" t="s">
        <v>243</v>
      </c>
      <c r="G198" s="264"/>
      <c r="H198" s="267">
        <v>29.785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3" t="s">
        <v>241</v>
      </c>
      <c r="AU198" s="273" t="s">
        <v>87</v>
      </c>
      <c r="AV198" s="13" t="s">
        <v>240</v>
      </c>
      <c r="AW198" s="13" t="s">
        <v>36</v>
      </c>
      <c r="AX198" s="13" t="s">
        <v>87</v>
      </c>
      <c r="AY198" s="273" t="s">
        <v>235</v>
      </c>
    </row>
    <row r="199" s="2" customFormat="1" ht="16.5" customHeight="1">
      <c r="A199" s="38"/>
      <c r="B199" s="39"/>
      <c r="C199" s="237" t="s">
        <v>306</v>
      </c>
      <c r="D199" s="237" t="s">
        <v>236</v>
      </c>
      <c r="E199" s="238" t="s">
        <v>303</v>
      </c>
      <c r="F199" s="239" t="s">
        <v>304</v>
      </c>
      <c r="G199" s="240" t="s">
        <v>239</v>
      </c>
      <c r="H199" s="241">
        <v>19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0.0056899999999999997</v>
      </c>
      <c r="R199" s="247">
        <f>Q199*H199</f>
        <v>0.10811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240</v>
      </c>
      <c r="AT199" s="249" t="s">
        <v>236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305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2127</v>
      </c>
      <c r="G200" s="252"/>
      <c r="H200" s="256">
        <v>19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87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3" customFormat="1">
      <c r="A201" s="13"/>
      <c r="B201" s="263"/>
      <c r="C201" s="264"/>
      <c r="D201" s="253" t="s">
        <v>241</v>
      </c>
      <c r="E201" s="265" t="s">
        <v>1</v>
      </c>
      <c r="F201" s="266" t="s">
        <v>243</v>
      </c>
      <c r="G201" s="264"/>
      <c r="H201" s="267">
        <v>19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3" t="s">
        <v>241</v>
      </c>
      <c r="AU201" s="273" t="s">
        <v>87</v>
      </c>
      <c r="AV201" s="13" t="s">
        <v>240</v>
      </c>
      <c r="AW201" s="13" t="s">
        <v>36</v>
      </c>
      <c r="AX201" s="13" t="s">
        <v>87</v>
      </c>
      <c r="AY201" s="273" t="s">
        <v>235</v>
      </c>
    </row>
    <row r="202" s="2" customFormat="1" ht="21.75" customHeight="1">
      <c r="A202" s="38"/>
      <c r="B202" s="39"/>
      <c r="C202" s="237" t="s">
        <v>272</v>
      </c>
      <c r="D202" s="237" t="s">
        <v>236</v>
      </c>
      <c r="E202" s="238" t="s">
        <v>307</v>
      </c>
      <c r="F202" s="239" t="s">
        <v>308</v>
      </c>
      <c r="G202" s="240" t="s">
        <v>239</v>
      </c>
      <c r="H202" s="241">
        <v>46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0.00332</v>
      </c>
      <c r="R202" s="247">
        <f>Q202*H202</f>
        <v>0.15272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309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2128</v>
      </c>
      <c r="G203" s="252"/>
      <c r="H203" s="256">
        <v>26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1777</v>
      </c>
      <c r="G204" s="252"/>
      <c r="H204" s="256">
        <v>20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87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3" customFormat="1">
      <c r="A205" s="13"/>
      <c r="B205" s="263"/>
      <c r="C205" s="264"/>
      <c r="D205" s="253" t="s">
        <v>241</v>
      </c>
      <c r="E205" s="265" t="s">
        <v>1</v>
      </c>
      <c r="F205" s="266" t="s">
        <v>243</v>
      </c>
      <c r="G205" s="264"/>
      <c r="H205" s="267">
        <v>46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3" t="s">
        <v>241</v>
      </c>
      <c r="AU205" s="273" t="s">
        <v>87</v>
      </c>
      <c r="AV205" s="13" t="s">
        <v>240</v>
      </c>
      <c r="AW205" s="13" t="s">
        <v>36</v>
      </c>
      <c r="AX205" s="13" t="s">
        <v>87</v>
      </c>
      <c r="AY205" s="273" t="s">
        <v>235</v>
      </c>
    </row>
    <row r="206" s="2" customFormat="1" ht="16.5" customHeight="1">
      <c r="A206" s="38"/>
      <c r="B206" s="39"/>
      <c r="C206" s="237" t="s">
        <v>8</v>
      </c>
      <c r="D206" s="237" t="s">
        <v>236</v>
      </c>
      <c r="E206" s="238" t="s">
        <v>1778</v>
      </c>
      <c r="F206" s="239" t="s">
        <v>1779</v>
      </c>
      <c r="G206" s="240" t="s">
        <v>265</v>
      </c>
      <c r="H206" s="241">
        <v>5.9539999999999997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0.11765000000000001</v>
      </c>
      <c r="R206" s="247">
        <f>Q206*H206</f>
        <v>0.70048809999999995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314</v>
      </c>
    </row>
    <row r="207" s="2" customFormat="1">
      <c r="A207" s="38"/>
      <c r="B207" s="39"/>
      <c r="C207" s="40"/>
      <c r="D207" s="253" t="s">
        <v>248</v>
      </c>
      <c r="E207" s="40"/>
      <c r="F207" s="274" t="s">
        <v>1780</v>
      </c>
      <c r="G207" s="40"/>
      <c r="H207" s="40"/>
      <c r="I207" s="155"/>
      <c r="J207" s="40"/>
      <c r="K207" s="40"/>
      <c r="L207" s="44"/>
      <c r="M207" s="275"/>
      <c r="N207" s="27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248</v>
      </c>
      <c r="AU207" s="17" t="s">
        <v>87</v>
      </c>
    </row>
    <row r="208" s="12" customFormat="1">
      <c r="A208" s="12"/>
      <c r="B208" s="251"/>
      <c r="C208" s="252"/>
      <c r="D208" s="253" t="s">
        <v>241</v>
      </c>
      <c r="E208" s="254" t="s">
        <v>1</v>
      </c>
      <c r="F208" s="255" t="s">
        <v>2129</v>
      </c>
      <c r="G208" s="252"/>
      <c r="H208" s="256">
        <v>5.9539999999999997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62" t="s">
        <v>241</v>
      </c>
      <c r="AU208" s="262" t="s">
        <v>87</v>
      </c>
      <c r="AV208" s="12" t="s">
        <v>89</v>
      </c>
      <c r="AW208" s="12" t="s">
        <v>36</v>
      </c>
      <c r="AX208" s="12" t="s">
        <v>80</v>
      </c>
      <c r="AY208" s="262" t="s">
        <v>235</v>
      </c>
    </row>
    <row r="209" s="13" customFormat="1">
      <c r="A209" s="13"/>
      <c r="B209" s="263"/>
      <c r="C209" s="264"/>
      <c r="D209" s="253" t="s">
        <v>241</v>
      </c>
      <c r="E209" s="265" t="s">
        <v>1</v>
      </c>
      <c r="F209" s="266" t="s">
        <v>243</v>
      </c>
      <c r="G209" s="264"/>
      <c r="H209" s="267">
        <v>5.9539999999999997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3" t="s">
        <v>241</v>
      </c>
      <c r="AU209" s="273" t="s">
        <v>87</v>
      </c>
      <c r="AV209" s="13" t="s">
        <v>240</v>
      </c>
      <c r="AW209" s="13" t="s">
        <v>36</v>
      </c>
      <c r="AX209" s="13" t="s">
        <v>87</v>
      </c>
      <c r="AY209" s="273" t="s">
        <v>235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317</v>
      </c>
      <c r="F210" s="226" t="s">
        <v>318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SUM(P211:P231)</f>
        <v>0</v>
      </c>
      <c r="Q210" s="231"/>
      <c r="R210" s="232">
        <f>SUM(R211:R231)</f>
        <v>7.46253849</v>
      </c>
      <c r="S210" s="231"/>
      <c r="T210" s="233">
        <f>SUM(T211:T231)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SUM(BK211:BK231)</f>
        <v>0</v>
      </c>
    </row>
    <row r="211" s="2" customFormat="1" ht="16.5" customHeight="1">
      <c r="A211" s="38"/>
      <c r="B211" s="39"/>
      <c r="C211" s="237" t="s">
        <v>280</v>
      </c>
      <c r="D211" s="237" t="s">
        <v>236</v>
      </c>
      <c r="E211" s="238" t="s">
        <v>319</v>
      </c>
      <c r="F211" s="239" t="s">
        <v>320</v>
      </c>
      <c r="G211" s="240" t="s">
        <v>265</v>
      </c>
      <c r="H211" s="241">
        <v>361.79000000000002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0.01243</v>
      </c>
      <c r="R211" s="247">
        <f>Q211*H211</f>
        <v>4.4970497000000007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321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2130</v>
      </c>
      <c r="G212" s="252"/>
      <c r="H212" s="256">
        <v>197.5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1783</v>
      </c>
      <c r="G213" s="252"/>
      <c r="H213" s="256">
        <v>84.260000000000005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87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2131</v>
      </c>
      <c r="G214" s="252"/>
      <c r="H214" s="256">
        <v>40.329999999999998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87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2132</v>
      </c>
      <c r="G215" s="252"/>
      <c r="H215" s="256">
        <v>39.700000000000003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3" customFormat="1">
      <c r="A216" s="13"/>
      <c r="B216" s="263"/>
      <c r="C216" s="264"/>
      <c r="D216" s="253" t="s">
        <v>241</v>
      </c>
      <c r="E216" s="265" t="s">
        <v>1</v>
      </c>
      <c r="F216" s="266" t="s">
        <v>243</v>
      </c>
      <c r="G216" s="264"/>
      <c r="H216" s="267">
        <v>361.78999999999996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241</v>
      </c>
      <c r="AU216" s="273" t="s">
        <v>87</v>
      </c>
      <c r="AV216" s="13" t="s">
        <v>240</v>
      </c>
      <c r="AW216" s="13" t="s">
        <v>36</v>
      </c>
      <c r="AX216" s="13" t="s">
        <v>87</v>
      </c>
      <c r="AY216" s="273" t="s">
        <v>235</v>
      </c>
    </row>
    <row r="217" s="2" customFormat="1" ht="16.5" customHeight="1">
      <c r="A217" s="38"/>
      <c r="B217" s="39"/>
      <c r="C217" s="237" t="s">
        <v>334</v>
      </c>
      <c r="D217" s="237" t="s">
        <v>236</v>
      </c>
      <c r="E217" s="238" t="s">
        <v>326</v>
      </c>
      <c r="F217" s="239" t="s">
        <v>327</v>
      </c>
      <c r="G217" s="240" t="s">
        <v>265</v>
      </c>
      <c r="H217" s="241">
        <v>60.890000000000001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0.01253</v>
      </c>
      <c r="R217" s="247">
        <f>Q217*H217</f>
        <v>0.76295170000000001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260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2133</v>
      </c>
      <c r="G218" s="252"/>
      <c r="H218" s="256">
        <v>58.270000000000003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1787</v>
      </c>
      <c r="G219" s="252"/>
      <c r="H219" s="256">
        <v>2.6200000000000001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87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3" customFormat="1">
      <c r="A220" s="13"/>
      <c r="B220" s="263"/>
      <c r="C220" s="264"/>
      <c r="D220" s="253" t="s">
        <v>241</v>
      </c>
      <c r="E220" s="265" t="s">
        <v>1</v>
      </c>
      <c r="F220" s="266" t="s">
        <v>243</v>
      </c>
      <c r="G220" s="264"/>
      <c r="H220" s="267">
        <v>60.890000000000001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3" t="s">
        <v>241</v>
      </c>
      <c r="AU220" s="273" t="s">
        <v>87</v>
      </c>
      <c r="AV220" s="13" t="s">
        <v>240</v>
      </c>
      <c r="AW220" s="13" t="s">
        <v>36</v>
      </c>
      <c r="AX220" s="13" t="s">
        <v>87</v>
      </c>
      <c r="AY220" s="273" t="s">
        <v>235</v>
      </c>
    </row>
    <row r="221" s="2" customFormat="1" ht="16.5" customHeight="1">
      <c r="A221" s="38"/>
      <c r="B221" s="39"/>
      <c r="C221" s="237" t="s">
        <v>284</v>
      </c>
      <c r="D221" s="237" t="s">
        <v>236</v>
      </c>
      <c r="E221" s="238" t="s">
        <v>1289</v>
      </c>
      <c r="F221" s="239" t="s">
        <v>1290</v>
      </c>
      <c r="G221" s="240" t="s">
        <v>239</v>
      </c>
      <c r="H221" s="241">
        <v>10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0.062010000000000003</v>
      </c>
      <c r="R221" s="247">
        <f>Q221*H221</f>
        <v>0.62009999999999998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337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2134</v>
      </c>
      <c r="G222" s="252"/>
      <c r="H222" s="256">
        <v>10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3" customFormat="1">
      <c r="A223" s="13"/>
      <c r="B223" s="263"/>
      <c r="C223" s="264"/>
      <c r="D223" s="253" t="s">
        <v>241</v>
      </c>
      <c r="E223" s="265" t="s">
        <v>1</v>
      </c>
      <c r="F223" s="266" t="s">
        <v>243</v>
      </c>
      <c r="G223" s="264"/>
      <c r="H223" s="267">
        <v>10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3" t="s">
        <v>241</v>
      </c>
      <c r="AU223" s="273" t="s">
        <v>87</v>
      </c>
      <c r="AV223" s="13" t="s">
        <v>240</v>
      </c>
      <c r="AW223" s="13" t="s">
        <v>36</v>
      </c>
      <c r="AX223" s="13" t="s">
        <v>87</v>
      </c>
      <c r="AY223" s="273" t="s">
        <v>235</v>
      </c>
    </row>
    <row r="224" s="2" customFormat="1" ht="16.5" customHeight="1">
      <c r="A224" s="38"/>
      <c r="B224" s="39"/>
      <c r="C224" s="237" t="s">
        <v>352</v>
      </c>
      <c r="D224" s="237" t="s">
        <v>236</v>
      </c>
      <c r="E224" s="238" t="s">
        <v>1292</v>
      </c>
      <c r="F224" s="239" t="s">
        <v>1293</v>
      </c>
      <c r="G224" s="240" t="s">
        <v>246</v>
      </c>
      <c r="H224" s="241">
        <v>1.065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1.09663</v>
      </c>
      <c r="R224" s="247">
        <f>Q224*H224</f>
        <v>1.16791095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342</v>
      </c>
    </row>
    <row r="225" s="2" customFormat="1">
      <c r="A225" s="38"/>
      <c r="B225" s="39"/>
      <c r="C225" s="40"/>
      <c r="D225" s="253" t="s">
        <v>248</v>
      </c>
      <c r="E225" s="40"/>
      <c r="F225" s="274" t="s">
        <v>1294</v>
      </c>
      <c r="G225" s="40"/>
      <c r="H225" s="40"/>
      <c r="I225" s="155"/>
      <c r="J225" s="40"/>
      <c r="K225" s="40"/>
      <c r="L225" s="44"/>
      <c r="M225" s="275"/>
      <c r="N225" s="27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248</v>
      </c>
      <c r="AU225" s="17" t="s">
        <v>87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2135</v>
      </c>
      <c r="G226" s="252"/>
      <c r="H226" s="256">
        <v>1.065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3" customFormat="1">
      <c r="A227" s="13"/>
      <c r="B227" s="263"/>
      <c r="C227" s="264"/>
      <c r="D227" s="253" t="s">
        <v>241</v>
      </c>
      <c r="E227" s="265" t="s">
        <v>1</v>
      </c>
      <c r="F227" s="266" t="s">
        <v>243</v>
      </c>
      <c r="G227" s="264"/>
      <c r="H227" s="267">
        <v>1.065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3" t="s">
        <v>241</v>
      </c>
      <c r="AU227" s="273" t="s">
        <v>87</v>
      </c>
      <c r="AV227" s="13" t="s">
        <v>240</v>
      </c>
      <c r="AW227" s="13" t="s">
        <v>36</v>
      </c>
      <c r="AX227" s="13" t="s">
        <v>87</v>
      </c>
      <c r="AY227" s="273" t="s">
        <v>235</v>
      </c>
    </row>
    <row r="228" s="2" customFormat="1" ht="16.5" customHeight="1">
      <c r="A228" s="38"/>
      <c r="B228" s="39"/>
      <c r="C228" s="237" t="s">
        <v>289</v>
      </c>
      <c r="D228" s="237" t="s">
        <v>236</v>
      </c>
      <c r="E228" s="238" t="s">
        <v>1296</v>
      </c>
      <c r="F228" s="239" t="s">
        <v>1293</v>
      </c>
      <c r="G228" s="240" t="s">
        <v>246</v>
      </c>
      <c r="H228" s="241">
        <v>0.378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1.09663</v>
      </c>
      <c r="R228" s="247">
        <f>Q228*H228</f>
        <v>0.41452613999999999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355</v>
      </c>
    </row>
    <row r="229" s="2" customFormat="1">
      <c r="A229" s="38"/>
      <c r="B229" s="39"/>
      <c r="C229" s="40"/>
      <c r="D229" s="253" t="s">
        <v>248</v>
      </c>
      <c r="E229" s="40"/>
      <c r="F229" s="274" t="s">
        <v>1297</v>
      </c>
      <c r="G229" s="40"/>
      <c r="H229" s="40"/>
      <c r="I229" s="155"/>
      <c r="J229" s="40"/>
      <c r="K229" s="40"/>
      <c r="L229" s="44"/>
      <c r="M229" s="275"/>
      <c r="N229" s="27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248</v>
      </c>
      <c r="AU229" s="17" t="s">
        <v>87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2136</v>
      </c>
      <c r="G230" s="252"/>
      <c r="H230" s="256">
        <v>0.378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3" customFormat="1">
      <c r="A231" s="13"/>
      <c r="B231" s="263"/>
      <c r="C231" s="264"/>
      <c r="D231" s="253" t="s">
        <v>241</v>
      </c>
      <c r="E231" s="265" t="s">
        <v>1</v>
      </c>
      <c r="F231" s="266" t="s">
        <v>243</v>
      </c>
      <c r="G231" s="264"/>
      <c r="H231" s="267">
        <v>0.378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3" t="s">
        <v>241</v>
      </c>
      <c r="AU231" s="273" t="s">
        <v>87</v>
      </c>
      <c r="AV231" s="13" t="s">
        <v>240</v>
      </c>
      <c r="AW231" s="13" t="s">
        <v>36</v>
      </c>
      <c r="AX231" s="13" t="s">
        <v>87</v>
      </c>
      <c r="AY231" s="273" t="s">
        <v>235</v>
      </c>
    </row>
    <row r="232" s="11" customFormat="1" ht="25.92" customHeight="1">
      <c r="A232" s="11"/>
      <c r="B232" s="223"/>
      <c r="C232" s="224"/>
      <c r="D232" s="225" t="s">
        <v>79</v>
      </c>
      <c r="E232" s="226" t="s">
        <v>332</v>
      </c>
      <c r="F232" s="226" t="s">
        <v>333</v>
      </c>
      <c r="G232" s="224"/>
      <c r="H232" s="224"/>
      <c r="I232" s="227"/>
      <c r="J232" s="228">
        <f>BK232</f>
        <v>0</v>
      </c>
      <c r="K232" s="224"/>
      <c r="L232" s="229"/>
      <c r="M232" s="230"/>
      <c r="N232" s="231"/>
      <c r="O232" s="231"/>
      <c r="P232" s="232">
        <f>SUM(P233:P293)</f>
        <v>0</v>
      </c>
      <c r="Q232" s="231"/>
      <c r="R232" s="232">
        <f>SUM(R233:R293)</f>
        <v>86.990320109999999</v>
      </c>
      <c r="S232" s="231"/>
      <c r="T232" s="233">
        <f>SUM(T233:T293)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34" t="s">
        <v>87</v>
      </c>
      <c r="AT232" s="235" t="s">
        <v>79</v>
      </c>
      <c r="AU232" s="235" t="s">
        <v>80</v>
      </c>
      <c r="AY232" s="234" t="s">
        <v>235</v>
      </c>
      <c r="BK232" s="236">
        <f>SUM(BK233:BK293)</f>
        <v>0</v>
      </c>
    </row>
    <row r="233" s="2" customFormat="1" ht="16.5" customHeight="1">
      <c r="A233" s="38"/>
      <c r="B233" s="39"/>
      <c r="C233" s="237" t="s">
        <v>7</v>
      </c>
      <c r="D233" s="237" t="s">
        <v>236</v>
      </c>
      <c r="E233" s="238" t="s">
        <v>335</v>
      </c>
      <c r="F233" s="239" t="s">
        <v>336</v>
      </c>
      <c r="G233" s="240" t="s">
        <v>265</v>
      </c>
      <c r="H233" s="241">
        <v>42.299999999999997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0.10712000000000001</v>
      </c>
      <c r="R233" s="247">
        <f>Q233*H233</f>
        <v>4.5311760000000003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87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386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2137</v>
      </c>
      <c r="G234" s="252"/>
      <c r="H234" s="256">
        <v>42.299999999999997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3" customFormat="1">
      <c r="A235" s="13"/>
      <c r="B235" s="263"/>
      <c r="C235" s="264"/>
      <c r="D235" s="253" t="s">
        <v>241</v>
      </c>
      <c r="E235" s="265" t="s">
        <v>1</v>
      </c>
      <c r="F235" s="266" t="s">
        <v>243</v>
      </c>
      <c r="G235" s="264"/>
      <c r="H235" s="267">
        <v>42.299999999999997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3" t="s">
        <v>241</v>
      </c>
      <c r="AU235" s="273" t="s">
        <v>87</v>
      </c>
      <c r="AV235" s="13" t="s">
        <v>240</v>
      </c>
      <c r="AW235" s="13" t="s">
        <v>36</v>
      </c>
      <c r="AX235" s="13" t="s">
        <v>87</v>
      </c>
      <c r="AY235" s="273" t="s">
        <v>235</v>
      </c>
    </row>
    <row r="236" s="2" customFormat="1" ht="16.5" customHeight="1">
      <c r="A236" s="38"/>
      <c r="B236" s="39"/>
      <c r="C236" s="237" t="s">
        <v>295</v>
      </c>
      <c r="D236" s="237" t="s">
        <v>236</v>
      </c>
      <c r="E236" s="238" t="s">
        <v>340</v>
      </c>
      <c r="F236" s="239" t="s">
        <v>341</v>
      </c>
      <c r="G236" s="240" t="s">
        <v>265</v>
      </c>
      <c r="H236" s="241">
        <v>453.78899999999999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0.015740000000000001</v>
      </c>
      <c r="R236" s="247">
        <f>Q236*H236</f>
        <v>7.1426388599999999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87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392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2138</v>
      </c>
      <c r="G237" s="252"/>
      <c r="H237" s="256">
        <v>309.493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1793</v>
      </c>
      <c r="G238" s="252"/>
      <c r="H238" s="256">
        <v>-6.6980000000000004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2139</v>
      </c>
      <c r="G239" s="252"/>
      <c r="H239" s="256">
        <v>27.024000000000001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2140</v>
      </c>
      <c r="G240" s="252"/>
      <c r="H240" s="256">
        <v>123.97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3" customFormat="1">
      <c r="A241" s="13"/>
      <c r="B241" s="263"/>
      <c r="C241" s="264"/>
      <c r="D241" s="253" t="s">
        <v>241</v>
      </c>
      <c r="E241" s="265" t="s">
        <v>1</v>
      </c>
      <c r="F241" s="266" t="s">
        <v>243</v>
      </c>
      <c r="G241" s="264"/>
      <c r="H241" s="267">
        <v>453.78899999999999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3" t="s">
        <v>241</v>
      </c>
      <c r="AU241" s="273" t="s">
        <v>87</v>
      </c>
      <c r="AV241" s="13" t="s">
        <v>240</v>
      </c>
      <c r="AW241" s="13" t="s">
        <v>36</v>
      </c>
      <c r="AX241" s="13" t="s">
        <v>87</v>
      </c>
      <c r="AY241" s="273" t="s">
        <v>235</v>
      </c>
    </row>
    <row r="242" s="2" customFormat="1" ht="16.5" customHeight="1">
      <c r="A242" s="38"/>
      <c r="B242" s="39"/>
      <c r="C242" s="237" t="s">
        <v>399</v>
      </c>
      <c r="D242" s="237" t="s">
        <v>236</v>
      </c>
      <c r="E242" s="238" t="s">
        <v>353</v>
      </c>
      <c r="F242" s="239" t="s">
        <v>354</v>
      </c>
      <c r="G242" s="240" t="s">
        <v>265</v>
      </c>
      <c r="H242" s="241">
        <v>948.83100000000002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0.047660000000000001</v>
      </c>
      <c r="R242" s="247">
        <f>Q242*H242</f>
        <v>45.221285460000004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87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396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2141</v>
      </c>
      <c r="G243" s="252"/>
      <c r="H243" s="256">
        <v>31.013000000000002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2142</v>
      </c>
      <c r="G244" s="252"/>
      <c r="H244" s="256">
        <v>3.2999999999999998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2143</v>
      </c>
      <c r="G245" s="252"/>
      <c r="H245" s="256">
        <v>31.640000000000001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2144</v>
      </c>
      <c r="G246" s="252"/>
      <c r="H246" s="256">
        <v>30.782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2145</v>
      </c>
      <c r="G247" s="252"/>
      <c r="H247" s="256">
        <v>3.2999999999999998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2146</v>
      </c>
      <c r="G248" s="252"/>
      <c r="H248" s="256">
        <v>32.366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2147</v>
      </c>
      <c r="G249" s="252"/>
      <c r="H249" s="256">
        <v>39.856999999999999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2148</v>
      </c>
      <c r="G250" s="252"/>
      <c r="H250" s="256">
        <v>42.646999999999998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2149</v>
      </c>
      <c r="G251" s="252"/>
      <c r="H251" s="256">
        <v>37.142000000000003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2150</v>
      </c>
      <c r="G252" s="252"/>
      <c r="H252" s="256">
        <v>41.107999999999997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2151</v>
      </c>
      <c r="G253" s="252"/>
      <c r="H253" s="256">
        <v>15.853999999999999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2152</v>
      </c>
      <c r="G254" s="252"/>
      <c r="H254" s="256">
        <v>26.771999999999998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2153</v>
      </c>
      <c r="G255" s="252"/>
      <c r="H255" s="256">
        <v>8.3160000000000007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2154</v>
      </c>
      <c r="G256" s="252"/>
      <c r="H256" s="256">
        <v>40.121000000000002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2155</v>
      </c>
      <c r="G257" s="252"/>
      <c r="H257" s="256">
        <v>31.969999999999999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2156</v>
      </c>
      <c r="G258" s="252"/>
      <c r="H258" s="256">
        <v>32.432000000000002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2157</v>
      </c>
      <c r="G259" s="252"/>
      <c r="H259" s="256">
        <v>30.568000000000001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2158</v>
      </c>
      <c r="G260" s="252"/>
      <c r="H260" s="256">
        <v>30.847999999999999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2159</v>
      </c>
      <c r="G261" s="252"/>
      <c r="H261" s="256">
        <v>3.2999999999999998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2160</v>
      </c>
      <c r="G262" s="252"/>
      <c r="H262" s="256">
        <v>41.634999999999998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2161</v>
      </c>
      <c r="G263" s="252"/>
      <c r="H263" s="256">
        <v>5.2800000000000002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2162</v>
      </c>
      <c r="G264" s="252"/>
      <c r="H264" s="256">
        <v>66.448999999999998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2163</v>
      </c>
      <c r="G265" s="252"/>
      <c r="H265" s="256">
        <v>25.353000000000002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2164</v>
      </c>
      <c r="G266" s="252"/>
      <c r="H266" s="256">
        <v>34.064999999999998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2165</v>
      </c>
      <c r="G267" s="252"/>
      <c r="H267" s="256">
        <v>45.042000000000002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2166</v>
      </c>
      <c r="G268" s="252"/>
      <c r="H268" s="256">
        <v>42.460999999999999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2167</v>
      </c>
      <c r="G269" s="252"/>
      <c r="H269" s="256">
        <v>34.475000000000001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2168</v>
      </c>
      <c r="G270" s="252"/>
      <c r="H270" s="256">
        <v>17.768999999999998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2169</v>
      </c>
      <c r="G271" s="252"/>
      <c r="H271" s="256">
        <v>24.297000000000001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2170</v>
      </c>
      <c r="G272" s="252"/>
      <c r="H272" s="256">
        <v>39.484000000000002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2171</v>
      </c>
      <c r="G273" s="252"/>
      <c r="H273" s="256">
        <v>17.974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2172</v>
      </c>
      <c r="G274" s="252"/>
      <c r="H274" s="256">
        <v>20.706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2173</v>
      </c>
      <c r="G275" s="252"/>
      <c r="H275" s="256">
        <v>3.5939999999999999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2174</v>
      </c>
      <c r="G276" s="252"/>
      <c r="H276" s="256">
        <v>5.8410000000000002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2175</v>
      </c>
      <c r="G277" s="252"/>
      <c r="H277" s="256">
        <v>11.07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3" customFormat="1">
      <c r="A278" s="13"/>
      <c r="B278" s="263"/>
      <c r="C278" s="264"/>
      <c r="D278" s="253" t="s">
        <v>241</v>
      </c>
      <c r="E278" s="265" t="s">
        <v>1</v>
      </c>
      <c r="F278" s="266" t="s">
        <v>243</v>
      </c>
      <c r="G278" s="264"/>
      <c r="H278" s="267">
        <v>948.83100000000002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3" t="s">
        <v>241</v>
      </c>
      <c r="AU278" s="273" t="s">
        <v>87</v>
      </c>
      <c r="AV278" s="13" t="s">
        <v>240</v>
      </c>
      <c r="AW278" s="13" t="s">
        <v>36</v>
      </c>
      <c r="AX278" s="13" t="s">
        <v>87</v>
      </c>
      <c r="AY278" s="273" t="s">
        <v>235</v>
      </c>
    </row>
    <row r="279" s="2" customFormat="1" ht="16.5" customHeight="1">
      <c r="A279" s="38"/>
      <c r="B279" s="39"/>
      <c r="C279" s="237" t="s">
        <v>300</v>
      </c>
      <c r="D279" s="237" t="s">
        <v>236</v>
      </c>
      <c r="E279" s="238" t="s">
        <v>384</v>
      </c>
      <c r="F279" s="239" t="s">
        <v>385</v>
      </c>
      <c r="G279" s="240" t="s">
        <v>265</v>
      </c>
      <c r="H279" s="241">
        <v>208.30000000000001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0.0060899999999999999</v>
      </c>
      <c r="R279" s="247">
        <f>Q279*H279</f>
        <v>1.2685470000000001</v>
      </c>
      <c r="S279" s="247">
        <v>0</v>
      </c>
      <c r="T279" s="24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87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402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2176</v>
      </c>
      <c r="G280" s="252"/>
      <c r="H280" s="256">
        <v>162.792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2177</v>
      </c>
      <c r="G281" s="252"/>
      <c r="H281" s="256">
        <v>8.5079999999999991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2178</v>
      </c>
      <c r="G282" s="252"/>
      <c r="H282" s="256">
        <v>37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3" customFormat="1">
      <c r="A283" s="13"/>
      <c r="B283" s="263"/>
      <c r="C283" s="264"/>
      <c r="D283" s="253" t="s">
        <v>241</v>
      </c>
      <c r="E283" s="265" t="s">
        <v>1</v>
      </c>
      <c r="F283" s="266" t="s">
        <v>243</v>
      </c>
      <c r="G283" s="264"/>
      <c r="H283" s="267">
        <v>208.30000000000001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3" t="s">
        <v>241</v>
      </c>
      <c r="AU283" s="273" t="s">
        <v>87</v>
      </c>
      <c r="AV283" s="13" t="s">
        <v>240</v>
      </c>
      <c r="AW283" s="13" t="s">
        <v>36</v>
      </c>
      <c r="AX283" s="13" t="s">
        <v>87</v>
      </c>
      <c r="AY283" s="273" t="s">
        <v>235</v>
      </c>
    </row>
    <row r="284" s="2" customFormat="1" ht="16.5" customHeight="1">
      <c r="A284" s="38"/>
      <c r="B284" s="39"/>
      <c r="C284" s="237" t="s">
        <v>412</v>
      </c>
      <c r="D284" s="237" t="s">
        <v>236</v>
      </c>
      <c r="E284" s="238" t="s">
        <v>394</v>
      </c>
      <c r="F284" s="239" t="s">
        <v>395</v>
      </c>
      <c r="G284" s="240" t="s">
        <v>265</v>
      </c>
      <c r="H284" s="241">
        <v>63.534999999999997</v>
      </c>
      <c r="I284" s="242"/>
      <c r="J284" s="243">
        <f>ROUND(I284*H284,2)</f>
        <v>0</v>
      </c>
      <c r="K284" s="244"/>
      <c r="L284" s="44"/>
      <c r="M284" s="245" t="s">
        <v>1</v>
      </c>
      <c r="N284" s="246" t="s">
        <v>45</v>
      </c>
      <c r="O284" s="91"/>
      <c r="P284" s="247">
        <f>O284*H284</f>
        <v>0</v>
      </c>
      <c r="Q284" s="247">
        <v>0.053690000000000002</v>
      </c>
      <c r="R284" s="247">
        <f>Q284*H284</f>
        <v>3.41119415</v>
      </c>
      <c r="S284" s="247">
        <v>0</v>
      </c>
      <c r="T284" s="24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9" t="s">
        <v>240</v>
      </c>
      <c r="AT284" s="249" t="s">
        <v>236</v>
      </c>
      <c r="AU284" s="249" t="s">
        <v>87</v>
      </c>
      <c r="AY284" s="17" t="s">
        <v>235</v>
      </c>
      <c r="BE284" s="250">
        <f>IF(N284="základní",J284,0)</f>
        <v>0</v>
      </c>
      <c r="BF284" s="250">
        <f>IF(N284="snížená",J284,0)</f>
        <v>0</v>
      </c>
      <c r="BG284" s="250">
        <f>IF(N284="zákl. přenesená",J284,0)</f>
        <v>0</v>
      </c>
      <c r="BH284" s="250">
        <f>IF(N284="sníž. přenesená",J284,0)</f>
        <v>0</v>
      </c>
      <c r="BI284" s="250">
        <f>IF(N284="nulová",J284,0)</f>
        <v>0</v>
      </c>
      <c r="BJ284" s="17" t="s">
        <v>87</v>
      </c>
      <c r="BK284" s="250">
        <f>ROUND(I284*H284,2)</f>
        <v>0</v>
      </c>
      <c r="BL284" s="17" t="s">
        <v>240</v>
      </c>
      <c r="BM284" s="249" t="s">
        <v>408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2179</v>
      </c>
      <c r="G285" s="252"/>
      <c r="H285" s="256">
        <v>60.965000000000003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1835</v>
      </c>
      <c r="G286" s="252"/>
      <c r="H286" s="256">
        <v>2.5699999999999998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87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3" customFormat="1">
      <c r="A287" s="13"/>
      <c r="B287" s="263"/>
      <c r="C287" s="264"/>
      <c r="D287" s="253" t="s">
        <v>241</v>
      </c>
      <c r="E287" s="265" t="s">
        <v>1</v>
      </c>
      <c r="F287" s="266" t="s">
        <v>243</v>
      </c>
      <c r="G287" s="264"/>
      <c r="H287" s="267">
        <v>63.535000000000004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3" t="s">
        <v>241</v>
      </c>
      <c r="AU287" s="273" t="s">
        <v>87</v>
      </c>
      <c r="AV287" s="13" t="s">
        <v>240</v>
      </c>
      <c r="AW287" s="13" t="s">
        <v>36</v>
      </c>
      <c r="AX287" s="13" t="s">
        <v>87</v>
      </c>
      <c r="AY287" s="273" t="s">
        <v>235</v>
      </c>
    </row>
    <row r="288" s="2" customFormat="1" ht="16.5" customHeight="1">
      <c r="A288" s="38"/>
      <c r="B288" s="39"/>
      <c r="C288" s="237" t="s">
        <v>305</v>
      </c>
      <c r="D288" s="237" t="s">
        <v>236</v>
      </c>
      <c r="E288" s="238" t="s">
        <v>400</v>
      </c>
      <c r="F288" s="239" t="s">
        <v>401</v>
      </c>
      <c r="G288" s="240" t="s">
        <v>265</v>
      </c>
      <c r="H288" s="241">
        <v>165.36600000000001</v>
      </c>
      <c r="I288" s="242"/>
      <c r="J288" s="243">
        <f>ROUND(I288*H288,2)</f>
        <v>0</v>
      </c>
      <c r="K288" s="244"/>
      <c r="L288" s="44"/>
      <c r="M288" s="245" t="s">
        <v>1</v>
      </c>
      <c r="N288" s="246" t="s">
        <v>45</v>
      </c>
      <c r="O288" s="91"/>
      <c r="P288" s="247">
        <f>O288*H288</f>
        <v>0</v>
      </c>
      <c r="Q288" s="247">
        <v>4.0000000000000003E-05</v>
      </c>
      <c r="R288" s="247">
        <f>Q288*H288</f>
        <v>0.0066146400000000015</v>
      </c>
      <c r="S288" s="247">
        <v>0</v>
      </c>
      <c r="T288" s="24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9" t="s">
        <v>240</v>
      </c>
      <c r="AT288" s="249" t="s">
        <v>236</v>
      </c>
      <c r="AU288" s="249" t="s">
        <v>87</v>
      </c>
      <c r="AY288" s="17" t="s">
        <v>235</v>
      </c>
      <c r="BE288" s="250">
        <f>IF(N288="základní",J288,0)</f>
        <v>0</v>
      </c>
      <c r="BF288" s="250">
        <f>IF(N288="snížená",J288,0)</f>
        <v>0</v>
      </c>
      <c r="BG288" s="250">
        <f>IF(N288="zákl. přenesená",J288,0)</f>
        <v>0</v>
      </c>
      <c r="BH288" s="250">
        <f>IF(N288="sníž. přenesená",J288,0)</f>
        <v>0</v>
      </c>
      <c r="BI288" s="250">
        <f>IF(N288="nulová",J288,0)</f>
        <v>0</v>
      </c>
      <c r="BJ288" s="17" t="s">
        <v>87</v>
      </c>
      <c r="BK288" s="250">
        <f>ROUND(I288*H288,2)</f>
        <v>0</v>
      </c>
      <c r="BL288" s="17" t="s">
        <v>240</v>
      </c>
      <c r="BM288" s="249" t="s">
        <v>416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2180</v>
      </c>
      <c r="G289" s="252"/>
      <c r="H289" s="256">
        <v>165.36600000000001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3" customFormat="1">
      <c r="A290" s="13"/>
      <c r="B290" s="263"/>
      <c r="C290" s="264"/>
      <c r="D290" s="253" t="s">
        <v>241</v>
      </c>
      <c r="E290" s="265" t="s">
        <v>1</v>
      </c>
      <c r="F290" s="266" t="s">
        <v>243</v>
      </c>
      <c r="G290" s="264"/>
      <c r="H290" s="267">
        <v>165.36600000000001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3" t="s">
        <v>241</v>
      </c>
      <c r="AU290" s="273" t="s">
        <v>87</v>
      </c>
      <c r="AV290" s="13" t="s">
        <v>240</v>
      </c>
      <c r="AW290" s="13" t="s">
        <v>36</v>
      </c>
      <c r="AX290" s="13" t="s">
        <v>87</v>
      </c>
      <c r="AY290" s="273" t="s">
        <v>235</v>
      </c>
    </row>
    <row r="291" s="2" customFormat="1" ht="16.5" customHeight="1">
      <c r="A291" s="38"/>
      <c r="B291" s="39"/>
      <c r="C291" s="237" t="s">
        <v>426</v>
      </c>
      <c r="D291" s="237" t="s">
        <v>236</v>
      </c>
      <c r="E291" s="238" t="s">
        <v>406</v>
      </c>
      <c r="F291" s="239" t="s">
        <v>407</v>
      </c>
      <c r="G291" s="240" t="s">
        <v>265</v>
      </c>
      <c r="H291" s="241">
        <v>1897.5999999999999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0.013390000000000001</v>
      </c>
      <c r="R291" s="247">
        <f>Q291*H291</f>
        <v>25.408864000000001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87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422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1837</v>
      </c>
      <c r="G292" s="252"/>
      <c r="H292" s="256">
        <v>1897.5999999999999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3" customFormat="1">
      <c r="A293" s="13"/>
      <c r="B293" s="263"/>
      <c r="C293" s="264"/>
      <c r="D293" s="253" t="s">
        <v>241</v>
      </c>
      <c r="E293" s="265" t="s">
        <v>1</v>
      </c>
      <c r="F293" s="266" t="s">
        <v>243</v>
      </c>
      <c r="G293" s="264"/>
      <c r="H293" s="267">
        <v>1897.5999999999999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3" t="s">
        <v>241</v>
      </c>
      <c r="AU293" s="273" t="s">
        <v>87</v>
      </c>
      <c r="AV293" s="13" t="s">
        <v>240</v>
      </c>
      <c r="AW293" s="13" t="s">
        <v>36</v>
      </c>
      <c r="AX293" s="13" t="s">
        <v>87</v>
      </c>
      <c r="AY293" s="273" t="s">
        <v>235</v>
      </c>
    </row>
    <row r="294" s="11" customFormat="1" ht="25.92" customHeight="1">
      <c r="A294" s="11"/>
      <c r="B294" s="223"/>
      <c r="C294" s="224"/>
      <c r="D294" s="225" t="s">
        <v>79</v>
      </c>
      <c r="E294" s="226" t="s">
        <v>410</v>
      </c>
      <c r="F294" s="226" t="s">
        <v>411</v>
      </c>
      <c r="G294" s="224"/>
      <c r="H294" s="224"/>
      <c r="I294" s="227"/>
      <c r="J294" s="228">
        <f>BK294</f>
        <v>0</v>
      </c>
      <c r="K294" s="224"/>
      <c r="L294" s="229"/>
      <c r="M294" s="230"/>
      <c r="N294" s="231"/>
      <c r="O294" s="231"/>
      <c r="P294" s="232">
        <f>SUM(P295:P325)</f>
        <v>0</v>
      </c>
      <c r="Q294" s="231"/>
      <c r="R294" s="232">
        <f>SUM(R295:R325)</f>
        <v>26.88716574</v>
      </c>
      <c r="S294" s="231"/>
      <c r="T294" s="233">
        <f>SUM(T295:T325)</f>
        <v>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R294" s="234" t="s">
        <v>87</v>
      </c>
      <c r="AT294" s="235" t="s">
        <v>79</v>
      </c>
      <c r="AU294" s="235" t="s">
        <v>80</v>
      </c>
      <c r="AY294" s="234" t="s">
        <v>235</v>
      </c>
      <c r="BK294" s="236">
        <f>SUM(BK295:BK325)</f>
        <v>0</v>
      </c>
    </row>
    <row r="295" s="2" customFormat="1" ht="16.5" customHeight="1">
      <c r="A295" s="38"/>
      <c r="B295" s="39"/>
      <c r="C295" s="237" t="s">
        <v>309</v>
      </c>
      <c r="D295" s="237" t="s">
        <v>236</v>
      </c>
      <c r="E295" s="238" t="s">
        <v>413</v>
      </c>
      <c r="F295" s="239" t="s">
        <v>1356</v>
      </c>
      <c r="G295" s="240" t="s">
        <v>415</v>
      </c>
      <c r="H295" s="241">
        <v>0.14499999999999999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1.919</v>
      </c>
      <c r="R295" s="247">
        <f>Q295*H295</f>
        <v>0.27825499999999997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240</v>
      </c>
      <c r="AT295" s="249" t="s">
        <v>236</v>
      </c>
      <c r="AU295" s="249" t="s">
        <v>87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240</v>
      </c>
      <c r="BM295" s="249" t="s">
        <v>429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2181</v>
      </c>
      <c r="G296" s="252"/>
      <c r="H296" s="256">
        <v>0.14499999999999999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3" customFormat="1">
      <c r="A297" s="13"/>
      <c r="B297" s="263"/>
      <c r="C297" s="264"/>
      <c r="D297" s="253" t="s">
        <v>241</v>
      </c>
      <c r="E297" s="265" t="s">
        <v>1</v>
      </c>
      <c r="F297" s="266" t="s">
        <v>243</v>
      </c>
      <c r="G297" s="264"/>
      <c r="H297" s="267">
        <v>0.14499999999999999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3" t="s">
        <v>241</v>
      </c>
      <c r="AU297" s="273" t="s">
        <v>87</v>
      </c>
      <c r="AV297" s="13" t="s">
        <v>240</v>
      </c>
      <c r="AW297" s="13" t="s">
        <v>36</v>
      </c>
      <c r="AX297" s="13" t="s">
        <v>87</v>
      </c>
      <c r="AY297" s="273" t="s">
        <v>235</v>
      </c>
    </row>
    <row r="298" s="2" customFormat="1" ht="16.5" customHeight="1">
      <c r="A298" s="38"/>
      <c r="B298" s="39"/>
      <c r="C298" s="237" t="s">
        <v>440</v>
      </c>
      <c r="D298" s="237" t="s">
        <v>236</v>
      </c>
      <c r="E298" s="238" t="s">
        <v>420</v>
      </c>
      <c r="F298" s="239" t="s">
        <v>421</v>
      </c>
      <c r="G298" s="240" t="s">
        <v>246</v>
      </c>
      <c r="H298" s="241">
        <v>0.017999999999999999</v>
      </c>
      <c r="I298" s="242"/>
      <c r="J298" s="243">
        <f>ROUND(I298*H298,2)</f>
        <v>0</v>
      </c>
      <c r="K298" s="244"/>
      <c r="L298" s="44"/>
      <c r="M298" s="245" t="s">
        <v>1</v>
      </c>
      <c r="N298" s="246" t="s">
        <v>45</v>
      </c>
      <c r="O298" s="91"/>
      <c r="P298" s="247">
        <f>O298*H298</f>
        <v>0</v>
      </c>
      <c r="Q298" s="247">
        <v>1.0662499999999999</v>
      </c>
      <c r="R298" s="247">
        <f>Q298*H298</f>
        <v>0.019192499999999998</v>
      </c>
      <c r="S298" s="247">
        <v>0</v>
      </c>
      <c r="T298" s="24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9" t="s">
        <v>240</v>
      </c>
      <c r="AT298" s="249" t="s">
        <v>236</v>
      </c>
      <c r="AU298" s="249" t="s">
        <v>87</v>
      </c>
      <c r="AY298" s="17" t="s">
        <v>235</v>
      </c>
      <c r="BE298" s="250">
        <f>IF(N298="základní",J298,0)</f>
        <v>0</v>
      </c>
      <c r="BF298" s="250">
        <f>IF(N298="snížená",J298,0)</f>
        <v>0</v>
      </c>
      <c r="BG298" s="250">
        <f>IF(N298="zákl. přenesená",J298,0)</f>
        <v>0</v>
      </c>
      <c r="BH298" s="250">
        <f>IF(N298="sníž. přenesená",J298,0)</f>
        <v>0</v>
      </c>
      <c r="BI298" s="250">
        <f>IF(N298="nulová",J298,0)</f>
        <v>0</v>
      </c>
      <c r="BJ298" s="17" t="s">
        <v>87</v>
      </c>
      <c r="BK298" s="250">
        <f>ROUND(I298*H298,2)</f>
        <v>0</v>
      </c>
      <c r="BL298" s="17" t="s">
        <v>240</v>
      </c>
      <c r="BM298" s="249" t="s">
        <v>434</v>
      </c>
    </row>
    <row r="299" s="2" customFormat="1">
      <c r="A299" s="38"/>
      <c r="B299" s="39"/>
      <c r="C299" s="40"/>
      <c r="D299" s="253" t="s">
        <v>248</v>
      </c>
      <c r="E299" s="40"/>
      <c r="F299" s="274" t="s">
        <v>423</v>
      </c>
      <c r="G299" s="40"/>
      <c r="H299" s="40"/>
      <c r="I299" s="155"/>
      <c r="J299" s="40"/>
      <c r="K299" s="40"/>
      <c r="L299" s="44"/>
      <c r="M299" s="275"/>
      <c r="N299" s="276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248</v>
      </c>
      <c r="AU299" s="17" t="s">
        <v>87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425</v>
      </c>
      <c r="G300" s="252"/>
      <c r="H300" s="256">
        <v>0.017999999999999999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87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3" customFormat="1">
      <c r="A301" s="13"/>
      <c r="B301" s="263"/>
      <c r="C301" s="264"/>
      <c r="D301" s="253" t="s">
        <v>241</v>
      </c>
      <c r="E301" s="265" t="s">
        <v>1</v>
      </c>
      <c r="F301" s="266" t="s">
        <v>243</v>
      </c>
      <c r="G301" s="264"/>
      <c r="H301" s="267">
        <v>0.017999999999999999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3" t="s">
        <v>241</v>
      </c>
      <c r="AU301" s="273" t="s">
        <v>87</v>
      </c>
      <c r="AV301" s="13" t="s">
        <v>240</v>
      </c>
      <c r="AW301" s="13" t="s">
        <v>36</v>
      </c>
      <c r="AX301" s="13" t="s">
        <v>87</v>
      </c>
      <c r="AY301" s="273" t="s">
        <v>235</v>
      </c>
    </row>
    <row r="302" s="2" customFormat="1" ht="16.5" customHeight="1">
      <c r="A302" s="38"/>
      <c r="B302" s="39"/>
      <c r="C302" s="237" t="s">
        <v>314</v>
      </c>
      <c r="D302" s="237" t="s">
        <v>236</v>
      </c>
      <c r="E302" s="238" t="s">
        <v>427</v>
      </c>
      <c r="F302" s="239" t="s">
        <v>428</v>
      </c>
      <c r="G302" s="240" t="s">
        <v>415</v>
      </c>
      <c r="H302" s="241">
        <v>1.278</v>
      </c>
      <c r="I302" s="242"/>
      <c r="J302" s="243">
        <f>ROUND(I302*H302,2)</f>
        <v>0</v>
      </c>
      <c r="K302" s="244"/>
      <c r="L302" s="44"/>
      <c r="M302" s="245" t="s">
        <v>1</v>
      </c>
      <c r="N302" s="246" t="s">
        <v>45</v>
      </c>
      <c r="O302" s="91"/>
      <c r="P302" s="247">
        <f>O302*H302</f>
        <v>0</v>
      </c>
      <c r="Q302" s="247">
        <v>2.5</v>
      </c>
      <c r="R302" s="247">
        <f>Q302*H302</f>
        <v>3.1950000000000003</v>
      </c>
      <c r="S302" s="247">
        <v>0</v>
      </c>
      <c r="T302" s="24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9" t="s">
        <v>240</v>
      </c>
      <c r="AT302" s="249" t="s">
        <v>236</v>
      </c>
      <c r="AU302" s="249" t="s">
        <v>87</v>
      </c>
      <c r="AY302" s="17" t="s">
        <v>235</v>
      </c>
      <c r="BE302" s="250">
        <f>IF(N302="základní",J302,0)</f>
        <v>0</v>
      </c>
      <c r="BF302" s="250">
        <f>IF(N302="snížená",J302,0)</f>
        <v>0</v>
      </c>
      <c r="BG302" s="250">
        <f>IF(N302="zákl. přenesená",J302,0)</f>
        <v>0</v>
      </c>
      <c r="BH302" s="250">
        <f>IF(N302="sníž. přenesená",J302,0)</f>
        <v>0</v>
      </c>
      <c r="BI302" s="250">
        <f>IF(N302="nulová",J302,0)</f>
        <v>0</v>
      </c>
      <c r="BJ302" s="17" t="s">
        <v>87</v>
      </c>
      <c r="BK302" s="250">
        <f>ROUND(I302*H302,2)</f>
        <v>0</v>
      </c>
      <c r="BL302" s="17" t="s">
        <v>240</v>
      </c>
      <c r="BM302" s="249" t="s">
        <v>443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2182</v>
      </c>
      <c r="G303" s="252"/>
      <c r="H303" s="256">
        <v>1.278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3" customFormat="1">
      <c r="A304" s="13"/>
      <c r="B304" s="263"/>
      <c r="C304" s="264"/>
      <c r="D304" s="253" t="s">
        <v>241</v>
      </c>
      <c r="E304" s="265" t="s">
        <v>1</v>
      </c>
      <c r="F304" s="266" t="s">
        <v>243</v>
      </c>
      <c r="G304" s="264"/>
      <c r="H304" s="267">
        <v>1.278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241</v>
      </c>
      <c r="AU304" s="273" t="s">
        <v>87</v>
      </c>
      <c r="AV304" s="13" t="s">
        <v>240</v>
      </c>
      <c r="AW304" s="13" t="s">
        <v>36</v>
      </c>
      <c r="AX304" s="13" t="s">
        <v>87</v>
      </c>
      <c r="AY304" s="273" t="s">
        <v>235</v>
      </c>
    </row>
    <row r="305" s="2" customFormat="1" ht="16.5" customHeight="1">
      <c r="A305" s="38"/>
      <c r="B305" s="39"/>
      <c r="C305" s="237" t="s">
        <v>233</v>
      </c>
      <c r="D305" s="237" t="s">
        <v>236</v>
      </c>
      <c r="E305" s="238" t="s">
        <v>1361</v>
      </c>
      <c r="F305" s="239" t="s">
        <v>1362</v>
      </c>
      <c r="G305" s="240" t="s">
        <v>265</v>
      </c>
      <c r="H305" s="241">
        <v>14.134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0.1231</v>
      </c>
      <c r="R305" s="247">
        <f>Q305*H305</f>
        <v>1.7398954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87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448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2183</v>
      </c>
      <c r="G306" s="252"/>
      <c r="H306" s="256">
        <v>4.617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1841</v>
      </c>
      <c r="G307" s="252"/>
      <c r="H307" s="256">
        <v>7.7930000000000001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2" customFormat="1">
      <c r="A308" s="12"/>
      <c r="B308" s="251"/>
      <c r="C308" s="252"/>
      <c r="D308" s="253" t="s">
        <v>241</v>
      </c>
      <c r="E308" s="254" t="s">
        <v>1</v>
      </c>
      <c r="F308" s="255" t="s">
        <v>1842</v>
      </c>
      <c r="G308" s="252"/>
      <c r="H308" s="256">
        <v>1.724</v>
      </c>
      <c r="I308" s="257"/>
      <c r="J308" s="252"/>
      <c r="K308" s="252"/>
      <c r="L308" s="258"/>
      <c r="M308" s="259"/>
      <c r="N308" s="260"/>
      <c r="O308" s="260"/>
      <c r="P308" s="260"/>
      <c r="Q308" s="260"/>
      <c r="R308" s="260"/>
      <c r="S308" s="260"/>
      <c r="T308" s="26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62" t="s">
        <v>241</v>
      </c>
      <c r="AU308" s="262" t="s">
        <v>87</v>
      </c>
      <c r="AV308" s="12" t="s">
        <v>89</v>
      </c>
      <c r="AW308" s="12" t="s">
        <v>36</v>
      </c>
      <c r="AX308" s="12" t="s">
        <v>80</v>
      </c>
      <c r="AY308" s="262" t="s">
        <v>235</v>
      </c>
    </row>
    <row r="309" s="13" customFormat="1">
      <c r="A309" s="13"/>
      <c r="B309" s="263"/>
      <c r="C309" s="264"/>
      <c r="D309" s="253" t="s">
        <v>241</v>
      </c>
      <c r="E309" s="265" t="s">
        <v>1</v>
      </c>
      <c r="F309" s="266" t="s">
        <v>243</v>
      </c>
      <c r="G309" s="264"/>
      <c r="H309" s="267">
        <v>14.134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3" t="s">
        <v>241</v>
      </c>
      <c r="AU309" s="273" t="s">
        <v>87</v>
      </c>
      <c r="AV309" s="13" t="s">
        <v>240</v>
      </c>
      <c r="AW309" s="13" t="s">
        <v>36</v>
      </c>
      <c r="AX309" s="13" t="s">
        <v>87</v>
      </c>
      <c r="AY309" s="273" t="s">
        <v>235</v>
      </c>
    </row>
    <row r="310" s="2" customFormat="1" ht="16.5" customHeight="1">
      <c r="A310" s="38"/>
      <c r="B310" s="39"/>
      <c r="C310" s="237" t="s">
        <v>321</v>
      </c>
      <c r="D310" s="237" t="s">
        <v>236</v>
      </c>
      <c r="E310" s="238" t="s">
        <v>1365</v>
      </c>
      <c r="F310" s="239" t="s">
        <v>1366</v>
      </c>
      <c r="G310" s="240" t="s">
        <v>265</v>
      </c>
      <c r="H310" s="241">
        <v>311.44</v>
      </c>
      <c r="I310" s="242"/>
      <c r="J310" s="243">
        <f>ROUND(I310*H310,2)</f>
        <v>0</v>
      </c>
      <c r="K310" s="244"/>
      <c r="L310" s="44"/>
      <c r="M310" s="245" t="s">
        <v>1</v>
      </c>
      <c r="N310" s="246" t="s">
        <v>45</v>
      </c>
      <c r="O310" s="91"/>
      <c r="P310" s="247">
        <f>O310*H310</f>
        <v>0</v>
      </c>
      <c r="Q310" s="247">
        <v>0.028819999999999998</v>
      </c>
      <c r="R310" s="247">
        <f>Q310*H310</f>
        <v>8.9757008000000003</v>
      </c>
      <c r="S310" s="247">
        <v>0</v>
      </c>
      <c r="T310" s="24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9" t="s">
        <v>240</v>
      </c>
      <c r="AT310" s="249" t="s">
        <v>236</v>
      </c>
      <c r="AU310" s="249" t="s">
        <v>87</v>
      </c>
      <c r="AY310" s="17" t="s">
        <v>235</v>
      </c>
      <c r="BE310" s="250">
        <f>IF(N310="základní",J310,0)</f>
        <v>0</v>
      </c>
      <c r="BF310" s="250">
        <f>IF(N310="snížená",J310,0)</f>
        <v>0</v>
      </c>
      <c r="BG310" s="250">
        <f>IF(N310="zákl. přenesená",J310,0)</f>
        <v>0</v>
      </c>
      <c r="BH310" s="250">
        <f>IF(N310="sníž. přenesená",J310,0)</f>
        <v>0</v>
      </c>
      <c r="BI310" s="250">
        <f>IF(N310="nulová",J310,0)</f>
        <v>0</v>
      </c>
      <c r="BJ310" s="17" t="s">
        <v>87</v>
      </c>
      <c r="BK310" s="250">
        <f>ROUND(I310*H310,2)</f>
        <v>0</v>
      </c>
      <c r="BL310" s="17" t="s">
        <v>240</v>
      </c>
      <c r="BM310" s="249" t="s">
        <v>438</v>
      </c>
    </row>
    <row r="311" s="2" customFormat="1">
      <c r="A311" s="38"/>
      <c r="B311" s="39"/>
      <c r="C311" s="40"/>
      <c r="D311" s="253" t="s">
        <v>248</v>
      </c>
      <c r="E311" s="40"/>
      <c r="F311" s="274" t="s">
        <v>1843</v>
      </c>
      <c r="G311" s="40"/>
      <c r="H311" s="40"/>
      <c r="I311" s="155"/>
      <c r="J311" s="40"/>
      <c r="K311" s="40"/>
      <c r="L311" s="44"/>
      <c r="M311" s="275"/>
      <c r="N311" s="276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248</v>
      </c>
      <c r="AU311" s="17" t="s">
        <v>87</v>
      </c>
    </row>
    <row r="312" s="12" customFormat="1">
      <c r="A312" s="12"/>
      <c r="B312" s="251"/>
      <c r="C312" s="252"/>
      <c r="D312" s="253" t="s">
        <v>241</v>
      </c>
      <c r="E312" s="254" t="s">
        <v>1</v>
      </c>
      <c r="F312" s="255" t="s">
        <v>2184</v>
      </c>
      <c r="G312" s="252"/>
      <c r="H312" s="256">
        <v>168.56999999999999</v>
      </c>
      <c r="I312" s="257"/>
      <c r="J312" s="252"/>
      <c r="K312" s="252"/>
      <c r="L312" s="258"/>
      <c r="M312" s="259"/>
      <c r="N312" s="260"/>
      <c r="O312" s="260"/>
      <c r="P312" s="260"/>
      <c r="Q312" s="260"/>
      <c r="R312" s="260"/>
      <c r="S312" s="260"/>
      <c r="T312" s="26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62" t="s">
        <v>241</v>
      </c>
      <c r="AU312" s="262" t="s">
        <v>87</v>
      </c>
      <c r="AV312" s="12" t="s">
        <v>89</v>
      </c>
      <c r="AW312" s="12" t="s">
        <v>36</v>
      </c>
      <c r="AX312" s="12" t="s">
        <v>80</v>
      </c>
      <c r="AY312" s="262" t="s">
        <v>235</v>
      </c>
    </row>
    <row r="313" s="12" customFormat="1">
      <c r="A313" s="12"/>
      <c r="B313" s="251"/>
      <c r="C313" s="252"/>
      <c r="D313" s="253" t="s">
        <v>241</v>
      </c>
      <c r="E313" s="254" t="s">
        <v>1</v>
      </c>
      <c r="F313" s="255" t="s">
        <v>1845</v>
      </c>
      <c r="G313" s="252"/>
      <c r="H313" s="256">
        <v>142.87000000000001</v>
      </c>
      <c r="I313" s="257"/>
      <c r="J313" s="252"/>
      <c r="K313" s="252"/>
      <c r="L313" s="258"/>
      <c r="M313" s="259"/>
      <c r="N313" s="260"/>
      <c r="O313" s="260"/>
      <c r="P313" s="260"/>
      <c r="Q313" s="260"/>
      <c r="R313" s="260"/>
      <c r="S313" s="260"/>
      <c r="T313" s="26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62" t="s">
        <v>241</v>
      </c>
      <c r="AU313" s="262" t="s">
        <v>87</v>
      </c>
      <c r="AV313" s="12" t="s">
        <v>89</v>
      </c>
      <c r="AW313" s="12" t="s">
        <v>36</v>
      </c>
      <c r="AX313" s="12" t="s">
        <v>80</v>
      </c>
      <c r="AY313" s="262" t="s">
        <v>235</v>
      </c>
    </row>
    <row r="314" s="13" customFormat="1">
      <c r="A314" s="13"/>
      <c r="B314" s="263"/>
      <c r="C314" s="264"/>
      <c r="D314" s="253" t="s">
        <v>241</v>
      </c>
      <c r="E314" s="265" t="s">
        <v>1</v>
      </c>
      <c r="F314" s="266" t="s">
        <v>243</v>
      </c>
      <c r="G314" s="264"/>
      <c r="H314" s="267">
        <v>311.44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3" t="s">
        <v>241</v>
      </c>
      <c r="AU314" s="273" t="s">
        <v>87</v>
      </c>
      <c r="AV314" s="13" t="s">
        <v>240</v>
      </c>
      <c r="AW314" s="13" t="s">
        <v>36</v>
      </c>
      <c r="AX314" s="13" t="s">
        <v>87</v>
      </c>
      <c r="AY314" s="273" t="s">
        <v>235</v>
      </c>
    </row>
    <row r="315" s="2" customFormat="1" ht="16.5" customHeight="1">
      <c r="A315" s="38"/>
      <c r="B315" s="39"/>
      <c r="C315" s="237" t="s">
        <v>459</v>
      </c>
      <c r="D315" s="237" t="s">
        <v>236</v>
      </c>
      <c r="E315" s="238" t="s">
        <v>1370</v>
      </c>
      <c r="F315" s="239" t="s">
        <v>1371</v>
      </c>
      <c r="G315" s="240" t="s">
        <v>415</v>
      </c>
      <c r="H315" s="241">
        <v>18.686</v>
      </c>
      <c r="I315" s="242"/>
      <c r="J315" s="243">
        <f>ROUND(I315*H315,2)</f>
        <v>0</v>
      </c>
      <c r="K315" s="244"/>
      <c r="L315" s="44"/>
      <c r="M315" s="245" t="s">
        <v>1</v>
      </c>
      <c r="N315" s="246" t="s">
        <v>45</v>
      </c>
      <c r="O315" s="91"/>
      <c r="P315" s="247">
        <f>O315*H315</f>
        <v>0</v>
      </c>
      <c r="Q315" s="247">
        <v>0.38850000000000001</v>
      </c>
      <c r="R315" s="247">
        <f>Q315*H315</f>
        <v>7.2595109999999998</v>
      </c>
      <c r="S315" s="247">
        <v>0</v>
      </c>
      <c r="T315" s="24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9" t="s">
        <v>240</v>
      </c>
      <c r="AT315" s="249" t="s">
        <v>236</v>
      </c>
      <c r="AU315" s="249" t="s">
        <v>87</v>
      </c>
      <c r="AY315" s="17" t="s">
        <v>235</v>
      </c>
      <c r="BE315" s="250">
        <f>IF(N315="základní",J315,0)</f>
        <v>0</v>
      </c>
      <c r="BF315" s="250">
        <f>IF(N315="snížená",J315,0)</f>
        <v>0</v>
      </c>
      <c r="BG315" s="250">
        <f>IF(N315="zákl. přenesená",J315,0)</f>
        <v>0</v>
      </c>
      <c r="BH315" s="250">
        <f>IF(N315="sníž. přenesená",J315,0)</f>
        <v>0</v>
      </c>
      <c r="BI315" s="250">
        <f>IF(N315="nulová",J315,0)</f>
        <v>0</v>
      </c>
      <c r="BJ315" s="17" t="s">
        <v>87</v>
      </c>
      <c r="BK315" s="250">
        <f>ROUND(I315*H315,2)</f>
        <v>0</v>
      </c>
      <c r="BL315" s="17" t="s">
        <v>240</v>
      </c>
      <c r="BM315" s="249" t="s">
        <v>457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2185</v>
      </c>
      <c r="G316" s="252"/>
      <c r="H316" s="256">
        <v>10.114000000000001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87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2" customFormat="1">
      <c r="A317" s="12"/>
      <c r="B317" s="251"/>
      <c r="C317" s="252"/>
      <c r="D317" s="253" t="s">
        <v>241</v>
      </c>
      <c r="E317" s="254" t="s">
        <v>1</v>
      </c>
      <c r="F317" s="255" t="s">
        <v>1847</v>
      </c>
      <c r="G317" s="252"/>
      <c r="H317" s="256">
        <v>8.5719999999999992</v>
      </c>
      <c r="I317" s="257"/>
      <c r="J317" s="252"/>
      <c r="K317" s="252"/>
      <c r="L317" s="258"/>
      <c r="M317" s="259"/>
      <c r="N317" s="260"/>
      <c r="O317" s="260"/>
      <c r="P317" s="260"/>
      <c r="Q317" s="260"/>
      <c r="R317" s="260"/>
      <c r="S317" s="260"/>
      <c r="T317" s="26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62" t="s">
        <v>241</v>
      </c>
      <c r="AU317" s="262" t="s">
        <v>87</v>
      </c>
      <c r="AV317" s="12" t="s">
        <v>89</v>
      </c>
      <c r="AW317" s="12" t="s">
        <v>36</v>
      </c>
      <c r="AX317" s="12" t="s">
        <v>80</v>
      </c>
      <c r="AY317" s="262" t="s">
        <v>235</v>
      </c>
    </row>
    <row r="318" s="13" customFormat="1">
      <c r="A318" s="13"/>
      <c r="B318" s="263"/>
      <c r="C318" s="264"/>
      <c r="D318" s="253" t="s">
        <v>241</v>
      </c>
      <c r="E318" s="265" t="s">
        <v>1</v>
      </c>
      <c r="F318" s="266" t="s">
        <v>243</v>
      </c>
      <c r="G318" s="264"/>
      <c r="H318" s="267">
        <v>18.686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3" t="s">
        <v>241</v>
      </c>
      <c r="AU318" s="273" t="s">
        <v>87</v>
      </c>
      <c r="AV318" s="13" t="s">
        <v>240</v>
      </c>
      <c r="AW318" s="13" t="s">
        <v>36</v>
      </c>
      <c r="AX318" s="13" t="s">
        <v>87</v>
      </c>
      <c r="AY318" s="273" t="s">
        <v>235</v>
      </c>
    </row>
    <row r="319" s="2" customFormat="1" ht="16.5" customHeight="1">
      <c r="A319" s="38"/>
      <c r="B319" s="39"/>
      <c r="C319" s="237" t="s">
        <v>260</v>
      </c>
      <c r="D319" s="237" t="s">
        <v>236</v>
      </c>
      <c r="E319" s="238" t="s">
        <v>1374</v>
      </c>
      <c r="F319" s="239" t="s">
        <v>1375</v>
      </c>
      <c r="G319" s="240" t="s">
        <v>415</v>
      </c>
      <c r="H319" s="241">
        <v>12.458</v>
      </c>
      <c r="I319" s="242"/>
      <c r="J319" s="243">
        <f>ROUND(I319*H319,2)</f>
        <v>0</v>
      </c>
      <c r="K319" s="244"/>
      <c r="L319" s="44"/>
      <c r="M319" s="245" t="s">
        <v>1</v>
      </c>
      <c r="N319" s="246" t="s">
        <v>45</v>
      </c>
      <c r="O319" s="91"/>
      <c r="P319" s="247">
        <f>O319*H319</f>
        <v>0</v>
      </c>
      <c r="Q319" s="247">
        <v>0.27562999999999999</v>
      </c>
      <c r="R319" s="247">
        <f>Q319*H319</f>
        <v>3.4337985399999997</v>
      </c>
      <c r="S319" s="247">
        <v>0</v>
      </c>
      <c r="T319" s="24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9" t="s">
        <v>240</v>
      </c>
      <c r="AT319" s="249" t="s">
        <v>236</v>
      </c>
      <c r="AU319" s="249" t="s">
        <v>87</v>
      </c>
      <c r="AY319" s="17" t="s">
        <v>235</v>
      </c>
      <c r="BE319" s="250">
        <f>IF(N319="základní",J319,0)</f>
        <v>0</v>
      </c>
      <c r="BF319" s="250">
        <f>IF(N319="snížená",J319,0)</f>
        <v>0</v>
      </c>
      <c r="BG319" s="250">
        <f>IF(N319="zákl. přenesená",J319,0)</f>
        <v>0</v>
      </c>
      <c r="BH319" s="250">
        <f>IF(N319="sníž. přenesená",J319,0)</f>
        <v>0</v>
      </c>
      <c r="BI319" s="250">
        <f>IF(N319="nulová",J319,0)</f>
        <v>0</v>
      </c>
      <c r="BJ319" s="17" t="s">
        <v>87</v>
      </c>
      <c r="BK319" s="250">
        <f>ROUND(I319*H319,2)</f>
        <v>0</v>
      </c>
      <c r="BL319" s="17" t="s">
        <v>240</v>
      </c>
      <c r="BM319" s="249" t="s">
        <v>462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2186</v>
      </c>
      <c r="G320" s="252"/>
      <c r="H320" s="256">
        <v>6.7430000000000003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87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2" customFormat="1">
      <c r="A321" s="12"/>
      <c r="B321" s="251"/>
      <c r="C321" s="252"/>
      <c r="D321" s="253" t="s">
        <v>241</v>
      </c>
      <c r="E321" s="254" t="s">
        <v>1</v>
      </c>
      <c r="F321" s="255" t="s">
        <v>1849</v>
      </c>
      <c r="G321" s="252"/>
      <c r="H321" s="256">
        <v>5.7149999999999999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62" t="s">
        <v>241</v>
      </c>
      <c r="AU321" s="262" t="s">
        <v>87</v>
      </c>
      <c r="AV321" s="12" t="s">
        <v>89</v>
      </c>
      <c r="AW321" s="12" t="s">
        <v>36</v>
      </c>
      <c r="AX321" s="12" t="s">
        <v>80</v>
      </c>
      <c r="AY321" s="262" t="s">
        <v>235</v>
      </c>
    </row>
    <row r="322" s="13" customFormat="1">
      <c r="A322" s="13"/>
      <c r="B322" s="263"/>
      <c r="C322" s="264"/>
      <c r="D322" s="253" t="s">
        <v>241</v>
      </c>
      <c r="E322" s="265" t="s">
        <v>1</v>
      </c>
      <c r="F322" s="266" t="s">
        <v>243</v>
      </c>
      <c r="G322" s="264"/>
      <c r="H322" s="267">
        <v>12.458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3" t="s">
        <v>241</v>
      </c>
      <c r="AU322" s="273" t="s">
        <v>87</v>
      </c>
      <c r="AV322" s="13" t="s">
        <v>240</v>
      </c>
      <c r="AW322" s="13" t="s">
        <v>36</v>
      </c>
      <c r="AX322" s="13" t="s">
        <v>87</v>
      </c>
      <c r="AY322" s="273" t="s">
        <v>235</v>
      </c>
    </row>
    <row r="323" s="2" customFormat="1" ht="16.5" customHeight="1">
      <c r="A323" s="38"/>
      <c r="B323" s="39"/>
      <c r="C323" s="237" t="s">
        <v>471</v>
      </c>
      <c r="D323" s="237" t="s">
        <v>236</v>
      </c>
      <c r="E323" s="238" t="s">
        <v>1378</v>
      </c>
      <c r="F323" s="239" t="s">
        <v>1379</v>
      </c>
      <c r="G323" s="240" t="s">
        <v>265</v>
      </c>
      <c r="H323" s="241">
        <v>111.25</v>
      </c>
      <c r="I323" s="242"/>
      <c r="J323" s="243">
        <f>ROUND(I323*H323,2)</f>
        <v>0</v>
      </c>
      <c r="K323" s="244"/>
      <c r="L323" s="44"/>
      <c r="M323" s="245" t="s">
        <v>1</v>
      </c>
      <c r="N323" s="246" t="s">
        <v>45</v>
      </c>
      <c r="O323" s="91"/>
      <c r="P323" s="247">
        <f>O323*H323</f>
        <v>0</v>
      </c>
      <c r="Q323" s="247">
        <v>0.017850000000000001</v>
      </c>
      <c r="R323" s="247">
        <f>Q323*H323</f>
        <v>1.9858125000000002</v>
      </c>
      <c r="S323" s="247">
        <v>0</v>
      </c>
      <c r="T323" s="24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9" t="s">
        <v>240</v>
      </c>
      <c r="AT323" s="249" t="s">
        <v>236</v>
      </c>
      <c r="AU323" s="249" t="s">
        <v>87</v>
      </c>
      <c r="AY323" s="17" t="s">
        <v>235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7" t="s">
        <v>87</v>
      </c>
      <c r="BK323" s="250">
        <f>ROUND(I323*H323,2)</f>
        <v>0</v>
      </c>
      <c r="BL323" s="17" t="s">
        <v>240</v>
      </c>
      <c r="BM323" s="249" t="s">
        <v>468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2187</v>
      </c>
      <c r="G324" s="252"/>
      <c r="H324" s="256">
        <v>111.25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87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3" customFormat="1">
      <c r="A325" s="13"/>
      <c r="B325" s="263"/>
      <c r="C325" s="264"/>
      <c r="D325" s="253" t="s">
        <v>241</v>
      </c>
      <c r="E325" s="265" t="s">
        <v>1</v>
      </c>
      <c r="F325" s="266" t="s">
        <v>243</v>
      </c>
      <c r="G325" s="264"/>
      <c r="H325" s="267">
        <v>111.25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241</v>
      </c>
      <c r="AU325" s="273" t="s">
        <v>87</v>
      </c>
      <c r="AV325" s="13" t="s">
        <v>240</v>
      </c>
      <c r="AW325" s="13" t="s">
        <v>36</v>
      </c>
      <c r="AX325" s="13" t="s">
        <v>87</v>
      </c>
      <c r="AY325" s="273" t="s">
        <v>235</v>
      </c>
    </row>
    <row r="326" s="11" customFormat="1" ht="25.92" customHeight="1">
      <c r="A326" s="11"/>
      <c r="B326" s="223"/>
      <c r="C326" s="224"/>
      <c r="D326" s="225" t="s">
        <v>79</v>
      </c>
      <c r="E326" s="226" t="s">
        <v>438</v>
      </c>
      <c r="F326" s="226" t="s">
        <v>439</v>
      </c>
      <c r="G326" s="224"/>
      <c r="H326" s="224"/>
      <c r="I326" s="227"/>
      <c r="J326" s="228">
        <f>BK326</f>
        <v>0</v>
      </c>
      <c r="K326" s="224"/>
      <c r="L326" s="229"/>
      <c r="M326" s="230"/>
      <c r="N326" s="231"/>
      <c r="O326" s="231"/>
      <c r="P326" s="232">
        <f>SUM(P327:P381)</f>
        <v>0</v>
      </c>
      <c r="Q326" s="231"/>
      <c r="R326" s="232">
        <f>SUM(R327:R381)</f>
        <v>1.8981099999999997</v>
      </c>
      <c r="S326" s="231"/>
      <c r="T326" s="233">
        <f>SUM(T327:T381)</f>
        <v>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R326" s="234" t="s">
        <v>87</v>
      </c>
      <c r="AT326" s="235" t="s">
        <v>79</v>
      </c>
      <c r="AU326" s="235" t="s">
        <v>80</v>
      </c>
      <c r="AY326" s="234" t="s">
        <v>235</v>
      </c>
      <c r="BK326" s="236">
        <f>SUM(BK327:BK381)</f>
        <v>0</v>
      </c>
    </row>
    <row r="327" s="2" customFormat="1" ht="16.5" customHeight="1">
      <c r="A327" s="38"/>
      <c r="B327" s="39"/>
      <c r="C327" s="237" t="s">
        <v>337</v>
      </c>
      <c r="D327" s="237" t="s">
        <v>236</v>
      </c>
      <c r="E327" s="238" t="s">
        <v>441</v>
      </c>
      <c r="F327" s="239" t="s">
        <v>442</v>
      </c>
      <c r="G327" s="240" t="s">
        <v>239</v>
      </c>
      <c r="H327" s="241">
        <v>1</v>
      </c>
      <c r="I327" s="242"/>
      <c r="J327" s="243">
        <f>ROUND(I327*H327,2)</f>
        <v>0</v>
      </c>
      <c r="K327" s="244"/>
      <c r="L327" s="44"/>
      <c r="M327" s="245" t="s">
        <v>1</v>
      </c>
      <c r="N327" s="246" t="s">
        <v>45</v>
      </c>
      <c r="O327" s="91"/>
      <c r="P327" s="247">
        <f>O327*H327</f>
        <v>0</v>
      </c>
      <c r="Q327" s="247">
        <v>0.067210000000000006</v>
      </c>
      <c r="R327" s="247">
        <f>Q327*H327</f>
        <v>0.067210000000000006</v>
      </c>
      <c r="S327" s="247">
        <v>0</v>
      </c>
      <c r="T327" s="24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9" t="s">
        <v>240</v>
      </c>
      <c r="AT327" s="249" t="s">
        <v>236</v>
      </c>
      <c r="AU327" s="249" t="s">
        <v>87</v>
      </c>
      <c r="AY327" s="17" t="s">
        <v>235</v>
      </c>
      <c r="BE327" s="250">
        <f>IF(N327="základní",J327,0)</f>
        <v>0</v>
      </c>
      <c r="BF327" s="250">
        <f>IF(N327="snížená",J327,0)</f>
        <v>0</v>
      </c>
      <c r="BG327" s="250">
        <f>IF(N327="zákl. přenesená",J327,0)</f>
        <v>0</v>
      </c>
      <c r="BH327" s="250">
        <f>IF(N327="sníž. přenesená",J327,0)</f>
        <v>0</v>
      </c>
      <c r="BI327" s="250">
        <f>IF(N327="nulová",J327,0)</f>
        <v>0</v>
      </c>
      <c r="BJ327" s="17" t="s">
        <v>87</v>
      </c>
      <c r="BK327" s="250">
        <f>ROUND(I327*H327,2)</f>
        <v>0</v>
      </c>
      <c r="BL327" s="17" t="s">
        <v>240</v>
      </c>
      <c r="BM327" s="249" t="s">
        <v>474</v>
      </c>
    </row>
    <row r="328" s="2" customFormat="1">
      <c r="A328" s="38"/>
      <c r="B328" s="39"/>
      <c r="C328" s="40"/>
      <c r="D328" s="253" t="s">
        <v>248</v>
      </c>
      <c r="E328" s="40"/>
      <c r="F328" s="274" t="s">
        <v>444</v>
      </c>
      <c r="G328" s="40"/>
      <c r="H328" s="40"/>
      <c r="I328" s="155"/>
      <c r="J328" s="40"/>
      <c r="K328" s="40"/>
      <c r="L328" s="44"/>
      <c r="M328" s="275"/>
      <c r="N328" s="276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248</v>
      </c>
      <c r="AU328" s="17" t="s">
        <v>87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2188</v>
      </c>
      <c r="G329" s="252"/>
      <c r="H329" s="256">
        <v>1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3" customFormat="1">
      <c r="A330" s="13"/>
      <c r="B330" s="263"/>
      <c r="C330" s="264"/>
      <c r="D330" s="253" t="s">
        <v>241</v>
      </c>
      <c r="E330" s="265" t="s">
        <v>1</v>
      </c>
      <c r="F330" s="266" t="s">
        <v>243</v>
      </c>
      <c r="G330" s="264"/>
      <c r="H330" s="267">
        <v>1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73" t="s">
        <v>241</v>
      </c>
      <c r="AU330" s="273" t="s">
        <v>87</v>
      </c>
      <c r="AV330" s="13" t="s">
        <v>240</v>
      </c>
      <c r="AW330" s="13" t="s">
        <v>36</v>
      </c>
      <c r="AX330" s="13" t="s">
        <v>87</v>
      </c>
      <c r="AY330" s="273" t="s">
        <v>235</v>
      </c>
    </row>
    <row r="331" s="2" customFormat="1" ht="16.5" customHeight="1">
      <c r="A331" s="38"/>
      <c r="B331" s="39"/>
      <c r="C331" s="237" t="s">
        <v>483</v>
      </c>
      <c r="D331" s="237" t="s">
        <v>236</v>
      </c>
      <c r="E331" s="238" t="s">
        <v>451</v>
      </c>
      <c r="F331" s="239" t="s">
        <v>452</v>
      </c>
      <c r="G331" s="240" t="s">
        <v>239</v>
      </c>
      <c r="H331" s="241">
        <v>18</v>
      </c>
      <c r="I331" s="242"/>
      <c r="J331" s="243">
        <f>ROUND(I331*H331,2)</f>
        <v>0</v>
      </c>
      <c r="K331" s="244"/>
      <c r="L331" s="44"/>
      <c r="M331" s="245" t="s">
        <v>1</v>
      </c>
      <c r="N331" s="246" t="s">
        <v>45</v>
      </c>
      <c r="O331" s="91"/>
      <c r="P331" s="247">
        <f>O331*H331</f>
        <v>0</v>
      </c>
      <c r="Q331" s="247">
        <v>0.043200000000000002</v>
      </c>
      <c r="R331" s="247">
        <f>Q331*H331</f>
        <v>0.77760000000000007</v>
      </c>
      <c r="S331" s="247">
        <v>0</v>
      </c>
      <c r="T331" s="24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9" t="s">
        <v>240</v>
      </c>
      <c r="AT331" s="249" t="s">
        <v>236</v>
      </c>
      <c r="AU331" s="249" t="s">
        <v>87</v>
      </c>
      <c r="AY331" s="17" t="s">
        <v>235</v>
      </c>
      <c r="BE331" s="250">
        <f>IF(N331="základní",J331,0)</f>
        <v>0</v>
      </c>
      <c r="BF331" s="250">
        <f>IF(N331="snížená",J331,0)</f>
        <v>0</v>
      </c>
      <c r="BG331" s="250">
        <f>IF(N331="zákl. přenesená",J331,0)</f>
        <v>0</v>
      </c>
      <c r="BH331" s="250">
        <f>IF(N331="sníž. přenesená",J331,0)</f>
        <v>0</v>
      </c>
      <c r="BI331" s="250">
        <f>IF(N331="nulová",J331,0)</f>
        <v>0</v>
      </c>
      <c r="BJ331" s="17" t="s">
        <v>87</v>
      </c>
      <c r="BK331" s="250">
        <f>ROUND(I331*H331,2)</f>
        <v>0</v>
      </c>
      <c r="BL331" s="17" t="s">
        <v>240</v>
      </c>
      <c r="BM331" s="249" t="s">
        <v>478</v>
      </c>
    </row>
    <row r="332" s="12" customFormat="1">
      <c r="A332" s="12"/>
      <c r="B332" s="251"/>
      <c r="C332" s="252"/>
      <c r="D332" s="253" t="s">
        <v>241</v>
      </c>
      <c r="E332" s="254" t="s">
        <v>1</v>
      </c>
      <c r="F332" s="255" t="s">
        <v>2189</v>
      </c>
      <c r="G332" s="252"/>
      <c r="H332" s="256">
        <v>1</v>
      </c>
      <c r="I332" s="257"/>
      <c r="J332" s="252"/>
      <c r="K332" s="252"/>
      <c r="L332" s="258"/>
      <c r="M332" s="259"/>
      <c r="N332" s="260"/>
      <c r="O332" s="260"/>
      <c r="P332" s="260"/>
      <c r="Q332" s="260"/>
      <c r="R332" s="260"/>
      <c r="S332" s="260"/>
      <c r="T332" s="261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62" t="s">
        <v>241</v>
      </c>
      <c r="AU332" s="262" t="s">
        <v>87</v>
      </c>
      <c r="AV332" s="12" t="s">
        <v>89</v>
      </c>
      <c r="AW332" s="12" t="s">
        <v>36</v>
      </c>
      <c r="AX332" s="12" t="s">
        <v>80</v>
      </c>
      <c r="AY332" s="262" t="s">
        <v>235</v>
      </c>
    </row>
    <row r="333" s="12" customFormat="1">
      <c r="A333" s="12"/>
      <c r="B333" s="251"/>
      <c r="C333" s="252"/>
      <c r="D333" s="253" t="s">
        <v>241</v>
      </c>
      <c r="E333" s="254" t="s">
        <v>1</v>
      </c>
      <c r="F333" s="255" t="s">
        <v>2190</v>
      </c>
      <c r="G333" s="252"/>
      <c r="H333" s="256">
        <v>1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62" t="s">
        <v>241</v>
      </c>
      <c r="AU333" s="262" t="s">
        <v>87</v>
      </c>
      <c r="AV333" s="12" t="s">
        <v>89</v>
      </c>
      <c r="AW333" s="12" t="s">
        <v>36</v>
      </c>
      <c r="AX333" s="12" t="s">
        <v>80</v>
      </c>
      <c r="AY333" s="262" t="s">
        <v>235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2191</v>
      </c>
      <c r="G334" s="252"/>
      <c r="H334" s="256">
        <v>12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87</v>
      </c>
      <c r="AV334" s="12" t="s">
        <v>89</v>
      </c>
      <c r="AW334" s="12" t="s">
        <v>36</v>
      </c>
      <c r="AX334" s="12" t="s">
        <v>80</v>
      </c>
      <c r="AY334" s="262" t="s">
        <v>235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2192</v>
      </c>
      <c r="G335" s="252"/>
      <c r="H335" s="256">
        <v>1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2193</v>
      </c>
      <c r="G336" s="252"/>
      <c r="H336" s="256">
        <v>2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2194</v>
      </c>
      <c r="G337" s="252"/>
      <c r="H337" s="256">
        <v>1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3" customFormat="1">
      <c r="A338" s="13"/>
      <c r="B338" s="263"/>
      <c r="C338" s="264"/>
      <c r="D338" s="253" t="s">
        <v>241</v>
      </c>
      <c r="E338" s="265" t="s">
        <v>1</v>
      </c>
      <c r="F338" s="266" t="s">
        <v>243</v>
      </c>
      <c r="G338" s="264"/>
      <c r="H338" s="267">
        <v>18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3" t="s">
        <v>241</v>
      </c>
      <c r="AU338" s="273" t="s">
        <v>87</v>
      </c>
      <c r="AV338" s="13" t="s">
        <v>240</v>
      </c>
      <c r="AW338" s="13" t="s">
        <v>36</v>
      </c>
      <c r="AX338" s="13" t="s">
        <v>87</v>
      </c>
      <c r="AY338" s="273" t="s">
        <v>235</v>
      </c>
    </row>
    <row r="339" s="2" customFormat="1" ht="16.5" customHeight="1">
      <c r="A339" s="38"/>
      <c r="B339" s="39"/>
      <c r="C339" s="237" t="s">
        <v>342</v>
      </c>
      <c r="D339" s="237" t="s">
        <v>236</v>
      </c>
      <c r="E339" s="238" t="s">
        <v>2195</v>
      </c>
      <c r="F339" s="239" t="s">
        <v>442</v>
      </c>
      <c r="G339" s="240" t="s">
        <v>239</v>
      </c>
      <c r="H339" s="241">
        <v>1</v>
      </c>
      <c r="I339" s="242"/>
      <c r="J339" s="243">
        <f>ROUND(I339*H339,2)</f>
        <v>0</v>
      </c>
      <c r="K339" s="244"/>
      <c r="L339" s="44"/>
      <c r="M339" s="245" t="s">
        <v>1</v>
      </c>
      <c r="N339" s="246" t="s">
        <v>45</v>
      </c>
      <c r="O339" s="91"/>
      <c r="P339" s="247">
        <f>O339*H339</f>
        <v>0</v>
      </c>
      <c r="Q339" s="247">
        <v>0.064509999999999998</v>
      </c>
      <c r="R339" s="247">
        <f>Q339*H339</f>
        <v>0.064509999999999998</v>
      </c>
      <c r="S339" s="247">
        <v>0</v>
      </c>
      <c r="T339" s="24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9" t="s">
        <v>240</v>
      </c>
      <c r="AT339" s="249" t="s">
        <v>236</v>
      </c>
      <c r="AU339" s="249" t="s">
        <v>87</v>
      </c>
      <c r="AY339" s="17" t="s">
        <v>235</v>
      </c>
      <c r="BE339" s="250">
        <f>IF(N339="základní",J339,0)</f>
        <v>0</v>
      </c>
      <c r="BF339" s="250">
        <f>IF(N339="snížená",J339,0)</f>
        <v>0</v>
      </c>
      <c r="BG339" s="250">
        <f>IF(N339="zákl. přenesená",J339,0)</f>
        <v>0</v>
      </c>
      <c r="BH339" s="250">
        <f>IF(N339="sníž. přenesená",J339,0)</f>
        <v>0</v>
      </c>
      <c r="BI339" s="250">
        <f>IF(N339="nulová",J339,0)</f>
        <v>0</v>
      </c>
      <c r="BJ339" s="17" t="s">
        <v>87</v>
      </c>
      <c r="BK339" s="250">
        <f>ROUND(I339*H339,2)</f>
        <v>0</v>
      </c>
      <c r="BL339" s="17" t="s">
        <v>240</v>
      </c>
      <c r="BM339" s="249" t="s">
        <v>486</v>
      </c>
    </row>
    <row r="340" s="2" customFormat="1">
      <c r="A340" s="38"/>
      <c r="B340" s="39"/>
      <c r="C340" s="40"/>
      <c r="D340" s="253" t="s">
        <v>248</v>
      </c>
      <c r="E340" s="40"/>
      <c r="F340" s="274" t="s">
        <v>2196</v>
      </c>
      <c r="G340" s="40"/>
      <c r="H340" s="40"/>
      <c r="I340" s="155"/>
      <c r="J340" s="40"/>
      <c r="K340" s="40"/>
      <c r="L340" s="44"/>
      <c r="M340" s="275"/>
      <c r="N340" s="276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248</v>
      </c>
      <c r="AU340" s="17" t="s">
        <v>87</v>
      </c>
    </row>
    <row r="341" s="12" customFormat="1">
      <c r="A341" s="12"/>
      <c r="B341" s="251"/>
      <c r="C341" s="252"/>
      <c r="D341" s="253" t="s">
        <v>241</v>
      </c>
      <c r="E341" s="254" t="s">
        <v>1</v>
      </c>
      <c r="F341" s="255" t="s">
        <v>2197</v>
      </c>
      <c r="G341" s="252"/>
      <c r="H341" s="256">
        <v>1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62" t="s">
        <v>241</v>
      </c>
      <c r="AU341" s="262" t="s">
        <v>87</v>
      </c>
      <c r="AV341" s="12" t="s">
        <v>89</v>
      </c>
      <c r="AW341" s="12" t="s">
        <v>36</v>
      </c>
      <c r="AX341" s="12" t="s">
        <v>80</v>
      </c>
      <c r="AY341" s="262" t="s">
        <v>235</v>
      </c>
    </row>
    <row r="342" s="13" customFormat="1">
      <c r="A342" s="13"/>
      <c r="B342" s="263"/>
      <c r="C342" s="264"/>
      <c r="D342" s="253" t="s">
        <v>241</v>
      </c>
      <c r="E342" s="265" t="s">
        <v>1</v>
      </c>
      <c r="F342" s="266" t="s">
        <v>243</v>
      </c>
      <c r="G342" s="264"/>
      <c r="H342" s="267">
        <v>1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3" t="s">
        <v>241</v>
      </c>
      <c r="AU342" s="273" t="s">
        <v>87</v>
      </c>
      <c r="AV342" s="13" t="s">
        <v>240</v>
      </c>
      <c r="AW342" s="13" t="s">
        <v>36</v>
      </c>
      <c r="AX342" s="13" t="s">
        <v>87</v>
      </c>
      <c r="AY342" s="273" t="s">
        <v>235</v>
      </c>
    </row>
    <row r="343" s="2" customFormat="1" ht="16.5" customHeight="1">
      <c r="A343" s="38"/>
      <c r="B343" s="39"/>
      <c r="C343" s="237" t="s">
        <v>492</v>
      </c>
      <c r="D343" s="237" t="s">
        <v>236</v>
      </c>
      <c r="E343" s="238" t="s">
        <v>466</v>
      </c>
      <c r="F343" s="239" t="s">
        <v>467</v>
      </c>
      <c r="G343" s="240" t="s">
        <v>239</v>
      </c>
      <c r="H343" s="241">
        <v>1</v>
      </c>
      <c r="I343" s="242"/>
      <c r="J343" s="243">
        <f>ROUND(I343*H343,2)</f>
        <v>0</v>
      </c>
      <c r="K343" s="244"/>
      <c r="L343" s="44"/>
      <c r="M343" s="245" t="s">
        <v>1</v>
      </c>
      <c r="N343" s="246" t="s">
        <v>45</v>
      </c>
      <c r="O343" s="91"/>
      <c r="P343" s="247">
        <f>O343*H343</f>
        <v>0</v>
      </c>
      <c r="Q343" s="247">
        <v>0.037650000000000003</v>
      </c>
      <c r="R343" s="247">
        <f>Q343*H343</f>
        <v>0.037650000000000003</v>
      </c>
      <c r="S343" s="247">
        <v>0</v>
      </c>
      <c r="T343" s="24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9" t="s">
        <v>240</v>
      </c>
      <c r="AT343" s="249" t="s">
        <v>236</v>
      </c>
      <c r="AU343" s="249" t="s">
        <v>87</v>
      </c>
      <c r="AY343" s="17" t="s">
        <v>235</v>
      </c>
      <c r="BE343" s="250">
        <f>IF(N343="základní",J343,0)</f>
        <v>0</v>
      </c>
      <c r="BF343" s="250">
        <f>IF(N343="snížená",J343,0)</f>
        <v>0</v>
      </c>
      <c r="BG343" s="250">
        <f>IF(N343="zákl. přenesená",J343,0)</f>
        <v>0</v>
      </c>
      <c r="BH343" s="250">
        <f>IF(N343="sníž. přenesená",J343,0)</f>
        <v>0</v>
      </c>
      <c r="BI343" s="250">
        <f>IF(N343="nulová",J343,0)</f>
        <v>0</v>
      </c>
      <c r="BJ343" s="17" t="s">
        <v>87</v>
      </c>
      <c r="BK343" s="250">
        <f>ROUND(I343*H343,2)</f>
        <v>0</v>
      </c>
      <c r="BL343" s="17" t="s">
        <v>240</v>
      </c>
      <c r="BM343" s="249" t="s">
        <v>490</v>
      </c>
    </row>
    <row r="344" s="2" customFormat="1">
      <c r="A344" s="38"/>
      <c r="B344" s="39"/>
      <c r="C344" s="40"/>
      <c r="D344" s="253" t="s">
        <v>248</v>
      </c>
      <c r="E344" s="40"/>
      <c r="F344" s="274" t="s">
        <v>469</v>
      </c>
      <c r="G344" s="40"/>
      <c r="H344" s="40"/>
      <c r="I344" s="155"/>
      <c r="J344" s="40"/>
      <c r="K344" s="40"/>
      <c r="L344" s="44"/>
      <c r="M344" s="275"/>
      <c r="N344" s="27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248</v>
      </c>
      <c r="AU344" s="17" t="s">
        <v>87</v>
      </c>
    </row>
    <row r="345" s="12" customFormat="1">
      <c r="A345" s="12"/>
      <c r="B345" s="251"/>
      <c r="C345" s="252"/>
      <c r="D345" s="253" t="s">
        <v>241</v>
      </c>
      <c r="E345" s="254" t="s">
        <v>1</v>
      </c>
      <c r="F345" s="255" t="s">
        <v>2198</v>
      </c>
      <c r="G345" s="252"/>
      <c r="H345" s="256">
        <v>1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62" t="s">
        <v>241</v>
      </c>
      <c r="AU345" s="262" t="s">
        <v>87</v>
      </c>
      <c r="AV345" s="12" t="s">
        <v>89</v>
      </c>
      <c r="AW345" s="12" t="s">
        <v>36</v>
      </c>
      <c r="AX345" s="12" t="s">
        <v>80</v>
      </c>
      <c r="AY345" s="262" t="s">
        <v>235</v>
      </c>
    </row>
    <row r="346" s="13" customFormat="1">
      <c r="A346" s="13"/>
      <c r="B346" s="263"/>
      <c r="C346" s="264"/>
      <c r="D346" s="253" t="s">
        <v>241</v>
      </c>
      <c r="E346" s="265" t="s">
        <v>1</v>
      </c>
      <c r="F346" s="266" t="s">
        <v>243</v>
      </c>
      <c r="G346" s="264"/>
      <c r="H346" s="267">
        <v>1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3" t="s">
        <v>241</v>
      </c>
      <c r="AU346" s="273" t="s">
        <v>87</v>
      </c>
      <c r="AV346" s="13" t="s">
        <v>240</v>
      </c>
      <c r="AW346" s="13" t="s">
        <v>36</v>
      </c>
      <c r="AX346" s="13" t="s">
        <v>87</v>
      </c>
      <c r="AY346" s="273" t="s">
        <v>235</v>
      </c>
    </row>
    <row r="347" s="2" customFormat="1" ht="16.5" customHeight="1">
      <c r="A347" s="38"/>
      <c r="B347" s="39"/>
      <c r="C347" s="237" t="s">
        <v>355</v>
      </c>
      <c r="D347" s="237" t="s">
        <v>236</v>
      </c>
      <c r="E347" s="238" t="s">
        <v>472</v>
      </c>
      <c r="F347" s="239" t="s">
        <v>473</v>
      </c>
      <c r="G347" s="240" t="s">
        <v>239</v>
      </c>
      <c r="H347" s="241">
        <v>16</v>
      </c>
      <c r="I347" s="242"/>
      <c r="J347" s="243">
        <f>ROUND(I347*H347,2)</f>
        <v>0</v>
      </c>
      <c r="K347" s="244"/>
      <c r="L347" s="44"/>
      <c r="M347" s="245" t="s">
        <v>1</v>
      </c>
      <c r="N347" s="246" t="s">
        <v>45</v>
      </c>
      <c r="O347" s="91"/>
      <c r="P347" s="247">
        <f>O347*H347</f>
        <v>0</v>
      </c>
      <c r="Q347" s="247">
        <v>0.0235</v>
      </c>
      <c r="R347" s="247">
        <f>Q347*H347</f>
        <v>0.376</v>
      </c>
      <c r="S347" s="247">
        <v>0</v>
      </c>
      <c r="T347" s="24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9" t="s">
        <v>240</v>
      </c>
      <c r="AT347" s="249" t="s">
        <v>236</v>
      </c>
      <c r="AU347" s="249" t="s">
        <v>87</v>
      </c>
      <c r="AY347" s="17" t="s">
        <v>235</v>
      </c>
      <c r="BE347" s="250">
        <f>IF(N347="základní",J347,0)</f>
        <v>0</v>
      </c>
      <c r="BF347" s="250">
        <f>IF(N347="snížená",J347,0)</f>
        <v>0</v>
      </c>
      <c r="BG347" s="250">
        <f>IF(N347="zákl. přenesená",J347,0)</f>
        <v>0</v>
      </c>
      <c r="BH347" s="250">
        <f>IF(N347="sníž. přenesená",J347,0)</f>
        <v>0</v>
      </c>
      <c r="BI347" s="250">
        <f>IF(N347="nulová",J347,0)</f>
        <v>0</v>
      </c>
      <c r="BJ347" s="17" t="s">
        <v>87</v>
      </c>
      <c r="BK347" s="250">
        <f>ROUND(I347*H347,2)</f>
        <v>0</v>
      </c>
      <c r="BL347" s="17" t="s">
        <v>240</v>
      </c>
      <c r="BM347" s="249" t="s">
        <v>495</v>
      </c>
    </row>
    <row r="348" s="2" customFormat="1">
      <c r="A348" s="38"/>
      <c r="B348" s="39"/>
      <c r="C348" s="40"/>
      <c r="D348" s="253" t="s">
        <v>248</v>
      </c>
      <c r="E348" s="40"/>
      <c r="F348" s="274" t="s">
        <v>475</v>
      </c>
      <c r="G348" s="40"/>
      <c r="H348" s="40"/>
      <c r="I348" s="155"/>
      <c r="J348" s="40"/>
      <c r="K348" s="40"/>
      <c r="L348" s="44"/>
      <c r="M348" s="275"/>
      <c r="N348" s="276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248</v>
      </c>
      <c r="AU348" s="17" t="s">
        <v>87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2199</v>
      </c>
      <c r="G349" s="252"/>
      <c r="H349" s="256">
        <v>5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2200</v>
      </c>
      <c r="G350" s="252"/>
      <c r="H350" s="256">
        <v>10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87</v>
      </c>
      <c r="AV350" s="12" t="s">
        <v>89</v>
      </c>
      <c r="AW350" s="12" t="s">
        <v>36</v>
      </c>
      <c r="AX350" s="12" t="s">
        <v>80</v>
      </c>
      <c r="AY350" s="262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2201</v>
      </c>
      <c r="G351" s="252"/>
      <c r="H351" s="256">
        <v>1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3" customFormat="1">
      <c r="A352" s="13"/>
      <c r="B352" s="263"/>
      <c r="C352" s="264"/>
      <c r="D352" s="253" t="s">
        <v>241</v>
      </c>
      <c r="E352" s="265" t="s">
        <v>1</v>
      </c>
      <c r="F352" s="266" t="s">
        <v>243</v>
      </c>
      <c r="G352" s="264"/>
      <c r="H352" s="267">
        <v>16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3" t="s">
        <v>241</v>
      </c>
      <c r="AU352" s="273" t="s">
        <v>87</v>
      </c>
      <c r="AV352" s="13" t="s">
        <v>240</v>
      </c>
      <c r="AW352" s="13" t="s">
        <v>36</v>
      </c>
      <c r="AX352" s="13" t="s">
        <v>87</v>
      </c>
      <c r="AY352" s="273" t="s">
        <v>235</v>
      </c>
    </row>
    <row r="353" s="2" customFormat="1" ht="16.5" customHeight="1">
      <c r="A353" s="38"/>
      <c r="B353" s="39"/>
      <c r="C353" s="237" t="s">
        <v>317</v>
      </c>
      <c r="D353" s="237" t="s">
        <v>236</v>
      </c>
      <c r="E353" s="238" t="s">
        <v>1390</v>
      </c>
      <c r="F353" s="239" t="s">
        <v>473</v>
      </c>
      <c r="G353" s="240" t="s">
        <v>239</v>
      </c>
      <c r="H353" s="241">
        <v>2</v>
      </c>
      <c r="I353" s="242"/>
      <c r="J353" s="243">
        <f>ROUND(I353*H353,2)</f>
        <v>0</v>
      </c>
      <c r="K353" s="244"/>
      <c r="L353" s="44"/>
      <c r="M353" s="245" t="s">
        <v>1</v>
      </c>
      <c r="N353" s="246" t="s">
        <v>45</v>
      </c>
      <c r="O353" s="91"/>
      <c r="P353" s="247">
        <f>O353*H353</f>
        <v>0</v>
      </c>
      <c r="Q353" s="247">
        <v>0</v>
      </c>
      <c r="R353" s="247">
        <f>Q353*H353</f>
        <v>0</v>
      </c>
      <c r="S353" s="247">
        <v>0</v>
      </c>
      <c r="T353" s="24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9" t="s">
        <v>240</v>
      </c>
      <c r="AT353" s="249" t="s">
        <v>236</v>
      </c>
      <c r="AU353" s="249" t="s">
        <v>87</v>
      </c>
      <c r="AY353" s="17" t="s">
        <v>235</v>
      </c>
      <c r="BE353" s="250">
        <f>IF(N353="základní",J353,0)</f>
        <v>0</v>
      </c>
      <c r="BF353" s="250">
        <f>IF(N353="snížená",J353,0)</f>
        <v>0</v>
      </c>
      <c r="BG353" s="250">
        <f>IF(N353="zákl. přenesená",J353,0)</f>
        <v>0</v>
      </c>
      <c r="BH353" s="250">
        <f>IF(N353="sníž. přenesená",J353,0)</f>
        <v>0</v>
      </c>
      <c r="BI353" s="250">
        <f>IF(N353="nulová",J353,0)</f>
        <v>0</v>
      </c>
      <c r="BJ353" s="17" t="s">
        <v>87</v>
      </c>
      <c r="BK353" s="250">
        <f>ROUND(I353*H353,2)</f>
        <v>0</v>
      </c>
      <c r="BL353" s="17" t="s">
        <v>240</v>
      </c>
      <c r="BM353" s="249" t="s">
        <v>515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2202</v>
      </c>
      <c r="G354" s="252"/>
      <c r="H354" s="256">
        <v>1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87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2203</v>
      </c>
      <c r="G355" s="252"/>
      <c r="H355" s="256">
        <v>1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3" customFormat="1">
      <c r="A356" s="13"/>
      <c r="B356" s="263"/>
      <c r="C356" s="264"/>
      <c r="D356" s="253" t="s">
        <v>241</v>
      </c>
      <c r="E356" s="265" t="s">
        <v>1</v>
      </c>
      <c r="F356" s="266" t="s">
        <v>243</v>
      </c>
      <c r="G356" s="264"/>
      <c r="H356" s="267">
        <v>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3" t="s">
        <v>241</v>
      </c>
      <c r="AU356" s="273" t="s">
        <v>87</v>
      </c>
      <c r="AV356" s="13" t="s">
        <v>240</v>
      </c>
      <c r="AW356" s="13" t="s">
        <v>36</v>
      </c>
      <c r="AX356" s="13" t="s">
        <v>87</v>
      </c>
      <c r="AY356" s="273" t="s">
        <v>235</v>
      </c>
    </row>
    <row r="357" s="2" customFormat="1" ht="16.5" customHeight="1">
      <c r="A357" s="38"/>
      <c r="B357" s="39"/>
      <c r="C357" s="237" t="s">
        <v>386</v>
      </c>
      <c r="D357" s="237" t="s">
        <v>236</v>
      </c>
      <c r="E357" s="238" t="s">
        <v>1400</v>
      </c>
      <c r="F357" s="239" t="s">
        <v>442</v>
      </c>
      <c r="G357" s="240" t="s">
        <v>239</v>
      </c>
      <c r="H357" s="241">
        <v>4</v>
      </c>
      <c r="I357" s="242"/>
      <c r="J357" s="243">
        <f>ROUND(I357*H357,2)</f>
        <v>0</v>
      </c>
      <c r="K357" s="244"/>
      <c r="L357" s="44"/>
      <c r="M357" s="245" t="s">
        <v>1</v>
      </c>
      <c r="N357" s="246" t="s">
        <v>45</v>
      </c>
      <c r="O357" s="91"/>
      <c r="P357" s="247">
        <f>O357*H357</f>
        <v>0</v>
      </c>
      <c r="Q357" s="247">
        <v>0.067309999999999995</v>
      </c>
      <c r="R357" s="247">
        <f>Q357*H357</f>
        <v>0.26923999999999998</v>
      </c>
      <c r="S357" s="247">
        <v>0</v>
      </c>
      <c r="T357" s="24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9" t="s">
        <v>240</v>
      </c>
      <c r="AT357" s="249" t="s">
        <v>236</v>
      </c>
      <c r="AU357" s="249" t="s">
        <v>87</v>
      </c>
      <c r="AY357" s="17" t="s">
        <v>235</v>
      </c>
      <c r="BE357" s="250">
        <f>IF(N357="základní",J357,0)</f>
        <v>0</v>
      </c>
      <c r="BF357" s="250">
        <f>IF(N357="snížená",J357,0)</f>
        <v>0</v>
      </c>
      <c r="BG357" s="250">
        <f>IF(N357="zákl. přenesená",J357,0)</f>
        <v>0</v>
      </c>
      <c r="BH357" s="250">
        <f>IF(N357="sníž. přenesená",J357,0)</f>
        <v>0</v>
      </c>
      <c r="BI357" s="250">
        <f>IF(N357="nulová",J357,0)</f>
        <v>0</v>
      </c>
      <c r="BJ357" s="17" t="s">
        <v>87</v>
      </c>
      <c r="BK357" s="250">
        <f>ROUND(I357*H357,2)</f>
        <v>0</v>
      </c>
      <c r="BL357" s="17" t="s">
        <v>240</v>
      </c>
      <c r="BM357" s="249" t="s">
        <v>519</v>
      </c>
    </row>
    <row r="358" s="2" customFormat="1">
      <c r="A358" s="38"/>
      <c r="B358" s="39"/>
      <c r="C358" s="40"/>
      <c r="D358" s="253" t="s">
        <v>248</v>
      </c>
      <c r="E358" s="40"/>
      <c r="F358" s="274" t="s">
        <v>1401</v>
      </c>
      <c r="G358" s="40"/>
      <c r="H358" s="40"/>
      <c r="I358" s="155"/>
      <c r="J358" s="40"/>
      <c r="K358" s="40"/>
      <c r="L358" s="44"/>
      <c r="M358" s="275"/>
      <c r="N358" s="276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248</v>
      </c>
      <c r="AU358" s="17" t="s">
        <v>87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2204</v>
      </c>
      <c r="G359" s="252"/>
      <c r="H359" s="256">
        <v>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2205</v>
      </c>
      <c r="G360" s="252"/>
      <c r="H360" s="256">
        <v>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2206</v>
      </c>
      <c r="G361" s="252"/>
      <c r="H361" s="256">
        <v>1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2207</v>
      </c>
      <c r="G362" s="252"/>
      <c r="H362" s="256">
        <v>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3" customFormat="1">
      <c r="A363" s="13"/>
      <c r="B363" s="263"/>
      <c r="C363" s="264"/>
      <c r="D363" s="253" t="s">
        <v>241</v>
      </c>
      <c r="E363" s="265" t="s">
        <v>1</v>
      </c>
      <c r="F363" s="266" t="s">
        <v>243</v>
      </c>
      <c r="G363" s="264"/>
      <c r="H363" s="267">
        <v>4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3" t="s">
        <v>241</v>
      </c>
      <c r="AU363" s="273" t="s">
        <v>87</v>
      </c>
      <c r="AV363" s="13" t="s">
        <v>240</v>
      </c>
      <c r="AW363" s="13" t="s">
        <v>36</v>
      </c>
      <c r="AX363" s="13" t="s">
        <v>87</v>
      </c>
      <c r="AY363" s="273" t="s">
        <v>235</v>
      </c>
    </row>
    <row r="364" s="2" customFormat="1" ht="16.5" customHeight="1">
      <c r="A364" s="38"/>
      <c r="B364" s="39"/>
      <c r="C364" s="237" t="s">
        <v>526</v>
      </c>
      <c r="D364" s="237" t="s">
        <v>236</v>
      </c>
      <c r="E364" s="238" t="s">
        <v>455</v>
      </c>
      <c r="F364" s="239" t="s">
        <v>456</v>
      </c>
      <c r="G364" s="240" t="s">
        <v>239</v>
      </c>
      <c r="H364" s="241">
        <v>3</v>
      </c>
      <c r="I364" s="242"/>
      <c r="J364" s="243">
        <f>ROUND(I364*H364,2)</f>
        <v>0</v>
      </c>
      <c r="K364" s="244"/>
      <c r="L364" s="44"/>
      <c r="M364" s="245" t="s">
        <v>1</v>
      </c>
      <c r="N364" s="246" t="s">
        <v>45</v>
      </c>
      <c r="O364" s="91"/>
      <c r="P364" s="247">
        <f>O364*H364</f>
        <v>0</v>
      </c>
      <c r="Q364" s="247">
        <v>0.013599999999999999</v>
      </c>
      <c r="R364" s="247">
        <f>Q364*H364</f>
        <v>0.040799999999999996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240</v>
      </c>
      <c r="AT364" s="249" t="s">
        <v>236</v>
      </c>
      <c r="AU364" s="249" t="s">
        <v>87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240</v>
      </c>
      <c r="BM364" s="249" t="s">
        <v>524</v>
      </c>
    </row>
    <row r="365" s="12" customFormat="1">
      <c r="A365" s="12"/>
      <c r="B365" s="251"/>
      <c r="C365" s="252"/>
      <c r="D365" s="253" t="s">
        <v>241</v>
      </c>
      <c r="E365" s="254" t="s">
        <v>1</v>
      </c>
      <c r="F365" s="255" t="s">
        <v>2189</v>
      </c>
      <c r="G365" s="252"/>
      <c r="H365" s="256">
        <v>1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62" t="s">
        <v>241</v>
      </c>
      <c r="AU365" s="262" t="s">
        <v>87</v>
      </c>
      <c r="AV365" s="12" t="s">
        <v>89</v>
      </c>
      <c r="AW365" s="12" t="s">
        <v>36</v>
      </c>
      <c r="AX365" s="12" t="s">
        <v>80</v>
      </c>
      <c r="AY365" s="262" t="s">
        <v>235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2190</v>
      </c>
      <c r="G366" s="252"/>
      <c r="H366" s="256">
        <v>1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2194</v>
      </c>
      <c r="G367" s="252"/>
      <c r="H367" s="256">
        <v>1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3" customFormat="1">
      <c r="A368" s="13"/>
      <c r="B368" s="263"/>
      <c r="C368" s="264"/>
      <c r="D368" s="253" t="s">
        <v>241</v>
      </c>
      <c r="E368" s="265" t="s">
        <v>1</v>
      </c>
      <c r="F368" s="266" t="s">
        <v>243</v>
      </c>
      <c r="G368" s="264"/>
      <c r="H368" s="267">
        <v>3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3" t="s">
        <v>241</v>
      </c>
      <c r="AU368" s="273" t="s">
        <v>87</v>
      </c>
      <c r="AV368" s="13" t="s">
        <v>240</v>
      </c>
      <c r="AW368" s="13" t="s">
        <v>36</v>
      </c>
      <c r="AX368" s="13" t="s">
        <v>87</v>
      </c>
      <c r="AY368" s="273" t="s">
        <v>235</v>
      </c>
    </row>
    <row r="369" s="2" customFormat="1" ht="16.5" customHeight="1">
      <c r="A369" s="38"/>
      <c r="B369" s="39"/>
      <c r="C369" s="237" t="s">
        <v>392</v>
      </c>
      <c r="D369" s="237" t="s">
        <v>236</v>
      </c>
      <c r="E369" s="238" t="s">
        <v>1405</v>
      </c>
      <c r="F369" s="239" t="s">
        <v>1406</v>
      </c>
      <c r="G369" s="240" t="s">
        <v>239</v>
      </c>
      <c r="H369" s="241">
        <v>12</v>
      </c>
      <c r="I369" s="242"/>
      <c r="J369" s="243">
        <f>ROUND(I369*H369,2)</f>
        <v>0</v>
      </c>
      <c r="K369" s="244"/>
      <c r="L369" s="44"/>
      <c r="M369" s="245" t="s">
        <v>1</v>
      </c>
      <c r="N369" s="246" t="s">
        <v>45</v>
      </c>
      <c r="O369" s="91"/>
      <c r="P369" s="247">
        <f>O369*H369</f>
        <v>0</v>
      </c>
      <c r="Q369" s="247">
        <v>0.0146</v>
      </c>
      <c r="R369" s="247">
        <f>Q369*H369</f>
        <v>0.1752</v>
      </c>
      <c r="S369" s="247">
        <v>0</v>
      </c>
      <c r="T369" s="24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9" t="s">
        <v>240</v>
      </c>
      <c r="AT369" s="249" t="s">
        <v>236</v>
      </c>
      <c r="AU369" s="249" t="s">
        <v>87</v>
      </c>
      <c r="AY369" s="17" t="s">
        <v>235</v>
      </c>
      <c r="BE369" s="250">
        <f>IF(N369="základní",J369,0)</f>
        <v>0</v>
      </c>
      <c r="BF369" s="250">
        <f>IF(N369="snížená",J369,0)</f>
        <v>0</v>
      </c>
      <c r="BG369" s="250">
        <f>IF(N369="zákl. přenesená",J369,0)</f>
        <v>0</v>
      </c>
      <c r="BH369" s="250">
        <f>IF(N369="sníž. přenesená",J369,0)</f>
        <v>0</v>
      </c>
      <c r="BI369" s="250">
        <f>IF(N369="nulová",J369,0)</f>
        <v>0</v>
      </c>
      <c r="BJ369" s="17" t="s">
        <v>87</v>
      </c>
      <c r="BK369" s="250">
        <f>ROUND(I369*H369,2)</f>
        <v>0</v>
      </c>
      <c r="BL369" s="17" t="s">
        <v>240</v>
      </c>
      <c r="BM369" s="249" t="s">
        <v>529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2191</v>
      </c>
      <c r="G370" s="252"/>
      <c r="H370" s="256">
        <v>12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3" customFormat="1">
      <c r="A371" s="13"/>
      <c r="B371" s="263"/>
      <c r="C371" s="264"/>
      <c r="D371" s="253" t="s">
        <v>241</v>
      </c>
      <c r="E371" s="265" t="s">
        <v>1</v>
      </c>
      <c r="F371" s="266" t="s">
        <v>243</v>
      </c>
      <c r="G371" s="264"/>
      <c r="H371" s="267">
        <v>12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3" t="s">
        <v>241</v>
      </c>
      <c r="AU371" s="273" t="s">
        <v>87</v>
      </c>
      <c r="AV371" s="13" t="s">
        <v>240</v>
      </c>
      <c r="AW371" s="13" t="s">
        <v>36</v>
      </c>
      <c r="AX371" s="13" t="s">
        <v>87</v>
      </c>
      <c r="AY371" s="273" t="s">
        <v>235</v>
      </c>
    </row>
    <row r="372" s="2" customFormat="1" ht="16.5" customHeight="1">
      <c r="A372" s="38"/>
      <c r="B372" s="39"/>
      <c r="C372" s="237" t="s">
        <v>541</v>
      </c>
      <c r="D372" s="237" t="s">
        <v>236</v>
      </c>
      <c r="E372" s="238" t="s">
        <v>1864</v>
      </c>
      <c r="F372" s="239" t="s">
        <v>1865</v>
      </c>
      <c r="G372" s="240" t="s">
        <v>239</v>
      </c>
      <c r="H372" s="241">
        <v>3</v>
      </c>
      <c r="I372" s="242"/>
      <c r="J372" s="243">
        <f>ROUND(I372*H372,2)</f>
        <v>0</v>
      </c>
      <c r="K372" s="244"/>
      <c r="L372" s="44"/>
      <c r="M372" s="245" t="s">
        <v>1</v>
      </c>
      <c r="N372" s="246" t="s">
        <v>45</v>
      </c>
      <c r="O372" s="91"/>
      <c r="P372" s="247">
        <f>O372*H372</f>
        <v>0</v>
      </c>
      <c r="Q372" s="247">
        <v>0.0137</v>
      </c>
      <c r="R372" s="247">
        <f>Q372*H372</f>
        <v>0.041099999999999998</v>
      </c>
      <c r="S372" s="247">
        <v>0</v>
      </c>
      <c r="T372" s="24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9" t="s">
        <v>240</v>
      </c>
      <c r="AT372" s="249" t="s">
        <v>236</v>
      </c>
      <c r="AU372" s="249" t="s">
        <v>87</v>
      </c>
      <c r="AY372" s="17" t="s">
        <v>235</v>
      </c>
      <c r="BE372" s="250">
        <f>IF(N372="základní",J372,0)</f>
        <v>0</v>
      </c>
      <c r="BF372" s="250">
        <f>IF(N372="snížená",J372,0)</f>
        <v>0</v>
      </c>
      <c r="BG372" s="250">
        <f>IF(N372="zákl. přenesená",J372,0)</f>
        <v>0</v>
      </c>
      <c r="BH372" s="250">
        <f>IF(N372="sníž. přenesená",J372,0)</f>
        <v>0</v>
      </c>
      <c r="BI372" s="250">
        <f>IF(N372="nulová",J372,0)</f>
        <v>0</v>
      </c>
      <c r="BJ372" s="17" t="s">
        <v>87</v>
      </c>
      <c r="BK372" s="250">
        <f>ROUND(I372*H372,2)</f>
        <v>0</v>
      </c>
      <c r="BL372" s="17" t="s">
        <v>240</v>
      </c>
      <c r="BM372" s="249" t="s">
        <v>536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2192</v>
      </c>
      <c r="G373" s="252"/>
      <c r="H373" s="256">
        <v>1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2193</v>
      </c>
      <c r="G374" s="252"/>
      <c r="H374" s="256">
        <v>2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3" customFormat="1">
      <c r="A375" s="13"/>
      <c r="B375" s="263"/>
      <c r="C375" s="264"/>
      <c r="D375" s="253" t="s">
        <v>241</v>
      </c>
      <c r="E375" s="265" t="s">
        <v>1</v>
      </c>
      <c r="F375" s="266" t="s">
        <v>243</v>
      </c>
      <c r="G375" s="264"/>
      <c r="H375" s="267">
        <v>3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241</v>
      </c>
      <c r="AU375" s="273" t="s">
        <v>87</v>
      </c>
      <c r="AV375" s="13" t="s">
        <v>240</v>
      </c>
      <c r="AW375" s="13" t="s">
        <v>36</v>
      </c>
      <c r="AX375" s="13" t="s">
        <v>87</v>
      </c>
      <c r="AY375" s="273" t="s">
        <v>235</v>
      </c>
    </row>
    <row r="376" s="2" customFormat="1" ht="16.5" customHeight="1">
      <c r="A376" s="38"/>
      <c r="B376" s="39"/>
      <c r="C376" s="237" t="s">
        <v>396</v>
      </c>
      <c r="D376" s="237" t="s">
        <v>236</v>
      </c>
      <c r="E376" s="238" t="s">
        <v>1408</v>
      </c>
      <c r="F376" s="239" t="s">
        <v>1409</v>
      </c>
      <c r="G376" s="240" t="s">
        <v>239</v>
      </c>
      <c r="H376" s="241">
        <v>1</v>
      </c>
      <c r="I376" s="242"/>
      <c r="J376" s="243">
        <f>ROUND(I376*H376,2)</f>
        <v>0</v>
      </c>
      <c r="K376" s="244"/>
      <c r="L376" s="44"/>
      <c r="M376" s="245" t="s">
        <v>1</v>
      </c>
      <c r="N376" s="246" t="s">
        <v>45</v>
      </c>
      <c r="O376" s="91"/>
      <c r="P376" s="247">
        <f>O376*H376</f>
        <v>0</v>
      </c>
      <c r="Q376" s="247">
        <v>0.0241</v>
      </c>
      <c r="R376" s="247">
        <f>Q376*H376</f>
        <v>0.0241</v>
      </c>
      <c r="S376" s="247">
        <v>0</v>
      </c>
      <c r="T376" s="24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9" t="s">
        <v>240</v>
      </c>
      <c r="AT376" s="249" t="s">
        <v>236</v>
      </c>
      <c r="AU376" s="249" t="s">
        <v>87</v>
      </c>
      <c r="AY376" s="17" t="s">
        <v>235</v>
      </c>
      <c r="BE376" s="250">
        <f>IF(N376="základní",J376,0)</f>
        <v>0</v>
      </c>
      <c r="BF376" s="250">
        <f>IF(N376="snížená",J376,0)</f>
        <v>0</v>
      </c>
      <c r="BG376" s="250">
        <f>IF(N376="zákl. přenesená",J376,0)</f>
        <v>0</v>
      </c>
      <c r="BH376" s="250">
        <f>IF(N376="sníž. přenesená",J376,0)</f>
        <v>0</v>
      </c>
      <c r="BI376" s="250">
        <f>IF(N376="nulová",J376,0)</f>
        <v>0</v>
      </c>
      <c r="BJ376" s="17" t="s">
        <v>87</v>
      </c>
      <c r="BK376" s="250">
        <f>ROUND(I376*H376,2)</f>
        <v>0</v>
      </c>
      <c r="BL376" s="17" t="s">
        <v>240</v>
      </c>
      <c r="BM376" s="249" t="s">
        <v>544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2202</v>
      </c>
      <c r="G377" s="252"/>
      <c r="H377" s="256">
        <v>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3" customFormat="1">
      <c r="A378" s="13"/>
      <c r="B378" s="263"/>
      <c r="C378" s="264"/>
      <c r="D378" s="253" t="s">
        <v>241</v>
      </c>
      <c r="E378" s="265" t="s">
        <v>1</v>
      </c>
      <c r="F378" s="266" t="s">
        <v>243</v>
      </c>
      <c r="G378" s="264"/>
      <c r="H378" s="267">
        <v>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3" t="s">
        <v>241</v>
      </c>
      <c r="AU378" s="273" t="s">
        <v>87</v>
      </c>
      <c r="AV378" s="13" t="s">
        <v>240</v>
      </c>
      <c r="AW378" s="13" t="s">
        <v>36</v>
      </c>
      <c r="AX378" s="13" t="s">
        <v>87</v>
      </c>
      <c r="AY378" s="273" t="s">
        <v>235</v>
      </c>
    </row>
    <row r="379" s="2" customFormat="1" ht="16.5" customHeight="1">
      <c r="A379" s="38"/>
      <c r="B379" s="39"/>
      <c r="C379" s="237" t="s">
        <v>550</v>
      </c>
      <c r="D379" s="237" t="s">
        <v>236</v>
      </c>
      <c r="E379" s="238" t="s">
        <v>1410</v>
      </c>
      <c r="F379" s="239" t="s">
        <v>1411</v>
      </c>
      <c r="G379" s="240" t="s">
        <v>239</v>
      </c>
      <c r="H379" s="241">
        <v>1</v>
      </c>
      <c r="I379" s="242"/>
      <c r="J379" s="243">
        <f>ROUND(I379*H379,2)</f>
        <v>0</v>
      </c>
      <c r="K379" s="244"/>
      <c r="L379" s="44"/>
      <c r="M379" s="245" t="s">
        <v>1</v>
      </c>
      <c r="N379" s="246" t="s">
        <v>45</v>
      </c>
      <c r="O379" s="91"/>
      <c r="P379" s="247">
        <f>O379*H379</f>
        <v>0</v>
      </c>
      <c r="Q379" s="247">
        <v>0.0247</v>
      </c>
      <c r="R379" s="247">
        <f>Q379*H379</f>
        <v>0.0247</v>
      </c>
      <c r="S379" s="247">
        <v>0</v>
      </c>
      <c r="T379" s="24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9" t="s">
        <v>240</v>
      </c>
      <c r="AT379" s="249" t="s">
        <v>236</v>
      </c>
      <c r="AU379" s="249" t="s">
        <v>87</v>
      </c>
      <c r="AY379" s="17" t="s">
        <v>235</v>
      </c>
      <c r="BE379" s="250">
        <f>IF(N379="základní",J379,0)</f>
        <v>0</v>
      </c>
      <c r="BF379" s="250">
        <f>IF(N379="snížená",J379,0)</f>
        <v>0</v>
      </c>
      <c r="BG379" s="250">
        <f>IF(N379="zákl. přenesená",J379,0)</f>
        <v>0</v>
      </c>
      <c r="BH379" s="250">
        <f>IF(N379="sníž. přenesená",J379,0)</f>
        <v>0</v>
      </c>
      <c r="BI379" s="250">
        <f>IF(N379="nulová",J379,0)</f>
        <v>0</v>
      </c>
      <c r="BJ379" s="17" t="s">
        <v>87</v>
      </c>
      <c r="BK379" s="250">
        <f>ROUND(I379*H379,2)</f>
        <v>0</v>
      </c>
      <c r="BL379" s="17" t="s">
        <v>240</v>
      </c>
      <c r="BM379" s="249" t="s">
        <v>549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2203</v>
      </c>
      <c r="G380" s="252"/>
      <c r="H380" s="256">
        <v>1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3" customFormat="1">
      <c r="A381" s="13"/>
      <c r="B381" s="263"/>
      <c r="C381" s="264"/>
      <c r="D381" s="253" t="s">
        <v>241</v>
      </c>
      <c r="E381" s="265" t="s">
        <v>1</v>
      </c>
      <c r="F381" s="266" t="s">
        <v>243</v>
      </c>
      <c r="G381" s="264"/>
      <c r="H381" s="267">
        <v>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241</v>
      </c>
      <c r="AU381" s="273" t="s">
        <v>87</v>
      </c>
      <c r="AV381" s="13" t="s">
        <v>240</v>
      </c>
      <c r="AW381" s="13" t="s">
        <v>36</v>
      </c>
      <c r="AX381" s="13" t="s">
        <v>87</v>
      </c>
      <c r="AY381" s="273" t="s">
        <v>235</v>
      </c>
    </row>
    <row r="382" s="11" customFormat="1" ht="25.92" customHeight="1">
      <c r="A382" s="11"/>
      <c r="B382" s="223"/>
      <c r="C382" s="224"/>
      <c r="D382" s="225" t="s">
        <v>79</v>
      </c>
      <c r="E382" s="226" t="s">
        <v>481</v>
      </c>
      <c r="F382" s="226" t="s">
        <v>482</v>
      </c>
      <c r="G382" s="224"/>
      <c r="H382" s="224"/>
      <c r="I382" s="227"/>
      <c r="J382" s="228">
        <f>BK382</f>
        <v>0</v>
      </c>
      <c r="K382" s="224"/>
      <c r="L382" s="229"/>
      <c r="M382" s="230"/>
      <c r="N382" s="231"/>
      <c r="O382" s="231"/>
      <c r="P382" s="232">
        <f>SUM(P383:P405)</f>
        <v>0</v>
      </c>
      <c r="Q382" s="231"/>
      <c r="R382" s="232">
        <f>SUM(R383:R405)</f>
        <v>1.0353043200000001</v>
      </c>
      <c r="S382" s="231"/>
      <c r="T382" s="233">
        <f>SUM(T383:T405)</f>
        <v>0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234" t="s">
        <v>89</v>
      </c>
      <c r="AT382" s="235" t="s">
        <v>79</v>
      </c>
      <c r="AU382" s="235" t="s">
        <v>80</v>
      </c>
      <c r="AY382" s="234" t="s">
        <v>235</v>
      </c>
      <c r="BK382" s="236">
        <f>SUM(BK383:BK405)</f>
        <v>0</v>
      </c>
    </row>
    <row r="383" s="2" customFormat="1" ht="16.5" customHeight="1">
      <c r="A383" s="38"/>
      <c r="B383" s="39"/>
      <c r="C383" s="237" t="s">
        <v>402</v>
      </c>
      <c r="D383" s="237" t="s">
        <v>236</v>
      </c>
      <c r="E383" s="238" t="s">
        <v>493</v>
      </c>
      <c r="F383" s="239" t="s">
        <v>494</v>
      </c>
      <c r="G383" s="240" t="s">
        <v>265</v>
      </c>
      <c r="H383" s="241">
        <v>258.34399999999999</v>
      </c>
      <c r="I383" s="242"/>
      <c r="J383" s="243">
        <f>ROUND(I383*H383,2)</f>
        <v>0</v>
      </c>
      <c r="K383" s="244"/>
      <c r="L383" s="44"/>
      <c r="M383" s="245" t="s">
        <v>1</v>
      </c>
      <c r="N383" s="246" t="s">
        <v>45</v>
      </c>
      <c r="O383" s="91"/>
      <c r="P383" s="247">
        <f>O383*H383</f>
        <v>0</v>
      </c>
      <c r="Q383" s="247">
        <v>0.0036800000000000001</v>
      </c>
      <c r="R383" s="247">
        <f>Q383*H383</f>
        <v>0.95070591999999998</v>
      </c>
      <c r="S383" s="247">
        <v>0</v>
      </c>
      <c r="T383" s="24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9" t="s">
        <v>280</v>
      </c>
      <c r="AT383" s="249" t="s">
        <v>236</v>
      </c>
      <c r="AU383" s="249" t="s">
        <v>87</v>
      </c>
      <c r="AY383" s="17" t="s">
        <v>235</v>
      </c>
      <c r="BE383" s="250">
        <f>IF(N383="základní",J383,0)</f>
        <v>0</v>
      </c>
      <c r="BF383" s="250">
        <f>IF(N383="snížená",J383,0)</f>
        <v>0</v>
      </c>
      <c r="BG383" s="250">
        <f>IF(N383="zákl. přenesená",J383,0)</f>
        <v>0</v>
      </c>
      <c r="BH383" s="250">
        <f>IF(N383="sníž. přenesená",J383,0)</f>
        <v>0</v>
      </c>
      <c r="BI383" s="250">
        <f>IF(N383="nulová",J383,0)</f>
        <v>0</v>
      </c>
      <c r="BJ383" s="17" t="s">
        <v>87</v>
      </c>
      <c r="BK383" s="250">
        <f>ROUND(I383*H383,2)</f>
        <v>0</v>
      </c>
      <c r="BL383" s="17" t="s">
        <v>280</v>
      </c>
      <c r="BM383" s="249" t="s">
        <v>553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2208</v>
      </c>
      <c r="G384" s="252"/>
      <c r="H384" s="256">
        <v>4.4000000000000004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2209</v>
      </c>
      <c r="G385" s="252"/>
      <c r="H385" s="256">
        <v>25.062000000000001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2210</v>
      </c>
      <c r="G386" s="252"/>
      <c r="H386" s="256">
        <v>25.032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2" customFormat="1">
      <c r="A387" s="12"/>
      <c r="B387" s="251"/>
      <c r="C387" s="252"/>
      <c r="D387" s="253" t="s">
        <v>241</v>
      </c>
      <c r="E387" s="254" t="s">
        <v>1</v>
      </c>
      <c r="F387" s="255" t="s">
        <v>2211</v>
      </c>
      <c r="G387" s="252"/>
      <c r="H387" s="256">
        <v>18.099</v>
      </c>
      <c r="I387" s="257"/>
      <c r="J387" s="252"/>
      <c r="K387" s="252"/>
      <c r="L387" s="258"/>
      <c r="M387" s="259"/>
      <c r="N387" s="260"/>
      <c r="O387" s="260"/>
      <c r="P387" s="260"/>
      <c r="Q387" s="260"/>
      <c r="R387" s="260"/>
      <c r="S387" s="260"/>
      <c r="T387" s="261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62" t="s">
        <v>241</v>
      </c>
      <c r="AU387" s="262" t="s">
        <v>87</v>
      </c>
      <c r="AV387" s="12" t="s">
        <v>89</v>
      </c>
      <c r="AW387" s="12" t="s">
        <v>36</v>
      </c>
      <c r="AX387" s="12" t="s">
        <v>80</v>
      </c>
      <c r="AY387" s="262" t="s">
        <v>235</v>
      </c>
    </row>
    <row r="388" s="12" customFormat="1">
      <c r="A388" s="12"/>
      <c r="B388" s="251"/>
      <c r="C388" s="252"/>
      <c r="D388" s="253" t="s">
        <v>241</v>
      </c>
      <c r="E388" s="254" t="s">
        <v>1</v>
      </c>
      <c r="F388" s="255" t="s">
        <v>2212</v>
      </c>
      <c r="G388" s="252"/>
      <c r="H388" s="256">
        <v>18.129000000000001</v>
      </c>
      <c r="I388" s="257"/>
      <c r="J388" s="252"/>
      <c r="K388" s="252"/>
      <c r="L388" s="258"/>
      <c r="M388" s="259"/>
      <c r="N388" s="260"/>
      <c r="O388" s="260"/>
      <c r="P388" s="260"/>
      <c r="Q388" s="260"/>
      <c r="R388" s="260"/>
      <c r="S388" s="260"/>
      <c r="T388" s="26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62" t="s">
        <v>241</v>
      </c>
      <c r="AU388" s="262" t="s">
        <v>87</v>
      </c>
      <c r="AV388" s="12" t="s">
        <v>89</v>
      </c>
      <c r="AW388" s="12" t="s">
        <v>36</v>
      </c>
      <c r="AX388" s="12" t="s">
        <v>80</v>
      </c>
      <c r="AY388" s="262" t="s">
        <v>235</v>
      </c>
    </row>
    <row r="389" s="12" customFormat="1">
      <c r="A389" s="12"/>
      <c r="B389" s="251"/>
      <c r="C389" s="252"/>
      <c r="D389" s="253" t="s">
        <v>241</v>
      </c>
      <c r="E389" s="254" t="s">
        <v>1</v>
      </c>
      <c r="F389" s="255" t="s">
        <v>2213</v>
      </c>
      <c r="G389" s="252"/>
      <c r="H389" s="256">
        <v>25.082000000000001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62" t="s">
        <v>241</v>
      </c>
      <c r="AU389" s="262" t="s">
        <v>87</v>
      </c>
      <c r="AV389" s="12" t="s">
        <v>89</v>
      </c>
      <c r="AW389" s="12" t="s">
        <v>36</v>
      </c>
      <c r="AX389" s="12" t="s">
        <v>80</v>
      </c>
      <c r="AY389" s="262" t="s">
        <v>235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2214</v>
      </c>
      <c r="G390" s="252"/>
      <c r="H390" s="256">
        <v>25.052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87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2" customFormat="1">
      <c r="A391" s="12"/>
      <c r="B391" s="251"/>
      <c r="C391" s="252"/>
      <c r="D391" s="253" t="s">
        <v>241</v>
      </c>
      <c r="E391" s="254" t="s">
        <v>1</v>
      </c>
      <c r="F391" s="255" t="s">
        <v>2215</v>
      </c>
      <c r="G391" s="252"/>
      <c r="H391" s="256">
        <v>4.29</v>
      </c>
      <c r="I391" s="257"/>
      <c r="J391" s="252"/>
      <c r="K391" s="252"/>
      <c r="L391" s="258"/>
      <c r="M391" s="259"/>
      <c r="N391" s="260"/>
      <c r="O391" s="260"/>
      <c r="P391" s="260"/>
      <c r="Q391" s="260"/>
      <c r="R391" s="260"/>
      <c r="S391" s="260"/>
      <c r="T391" s="261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62" t="s">
        <v>241</v>
      </c>
      <c r="AU391" s="262" t="s">
        <v>87</v>
      </c>
      <c r="AV391" s="12" t="s">
        <v>89</v>
      </c>
      <c r="AW391" s="12" t="s">
        <v>36</v>
      </c>
      <c r="AX391" s="12" t="s">
        <v>80</v>
      </c>
      <c r="AY391" s="262" t="s">
        <v>235</v>
      </c>
    </row>
    <row r="392" s="12" customFormat="1">
      <c r="A392" s="12"/>
      <c r="B392" s="251"/>
      <c r="C392" s="252"/>
      <c r="D392" s="253" t="s">
        <v>241</v>
      </c>
      <c r="E392" s="254" t="s">
        <v>1</v>
      </c>
      <c r="F392" s="255" t="s">
        <v>2216</v>
      </c>
      <c r="G392" s="252"/>
      <c r="H392" s="256">
        <v>16.838000000000001</v>
      </c>
      <c r="I392" s="257"/>
      <c r="J392" s="252"/>
      <c r="K392" s="252"/>
      <c r="L392" s="258"/>
      <c r="M392" s="259"/>
      <c r="N392" s="260"/>
      <c r="O392" s="260"/>
      <c r="P392" s="260"/>
      <c r="Q392" s="260"/>
      <c r="R392" s="260"/>
      <c r="S392" s="260"/>
      <c r="T392" s="26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62" t="s">
        <v>241</v>
      </c>
      <c r="AU392" s="262" t="s">
        <v>87</v>
      </c>
      <c r="AV392" s="12" t="s">
        <v>89</v>
      </c>
      <c r="AW392" s="12" t="s">
        <v>36</v>
      </c>
      <c r="AX392" s="12" t="s">
        <v>80</v>
      </c>
      <c r="AY392" s="262" t="s">
        <v>235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2217</v>
      </c>
      <c r="G393" s="252"/>
      <c r="H393" s="256">
        <v>27.228999999999999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2" customFormat="1">
      <c r="A394" s="12"/>
      <c r="B394" s="251"/>
      <c r="C394" s="252"/>
      <c r="D394" s="253" t="s">
        <v>241</v>
      </c>
      <c r="E394" s="254" t="s">
        <v>1</v>
      </c>
      <c r="F394" s="255" t="s">
        <v>2218</v>
      </c>
      <c r="G394" s="252"/>
      <c r="H394" s="256">
        <v>3.1600000000000001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62" t="s">
        <v>241</v>
      </c>
      <c r="AU394" s="262" t="s">
        <v>87</v>
      </c>
      <c r="AV394" s="12" t="s">
        <v>89</v>
      </c>
      <c r="AW394" s="12" t="s">
        <v>36</v>
      </c>
      <c r="AX394" s="12" t="s">
        <v>80</v>
      </c>
      <c r="AY394" s="262" t="s">
        <v>235</v>
      </c>
    </row>
    <row r="395" s="12" customFormat="1">
      <c r="A395" s="12"/>
      <c r="B395" s="251"/>
      <c r="C395" s="252"/>
      <c r="D395" s="253" t="s">
        <v>241</v>
      </c>
      <c r="E395" s="254" t="s">
        <v>1</v>
      </c>
      <c r="F395" s="255" t="s">
        <v>2219</v>
      </c>
      <c r="G395" s="252"/>
      <c r="H395" s="256">
        <v>7.7000000000000002</v>
      </c>
      <c r="I395" s="257"/>
      <c r="J395" s="252"/>
      <c r="K395" s="252"/>
      <c r="L395" s="258"/>
      <c r="M395" s="259"/>
      <c r="N395" s="260"/>
      <c r="O395" s="260"/>
      <c r="P395" s="260"/>
      <c r="Q395" s="260"/>
      <c r="R395" s="260"/>
      <c r="S395" s="260"/>
      <c r="T395" s="26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62" t="s">
        <v>241</v>
      </c>
      <c r="AU395" s="262" t="s">
        <v>87</v>
      </c>
      <c r="AV395" s="12" t="s">
        <v>89</v>
      </c>
      <c r="AW395" s="12" t="s">
        <v>36</v>
      </c>
      <c r="AX395" s="12" t="s">
        <v>80</v>
      </c>
      <c r="AY395" s="262" t="s">
        <v>235</v>
      </c>
    </row>
    <row r="396" s="12" customFormat="1">
      <c r="A396" s="12"/>
      <c r="B396" s="251"/>
      <c r="C396" s="252"/>
      <c r="D396" s="253" t="s">
        <v>241</v>
      </c>
      <c r="E396" s="254" t="s">
        <v>1</v>
      </c>
      <c r="F396" s="255" t="s">
        <v>2220</v>
      </c>
      <c r="G396" s="252"/>
      <c r="H396" s="256">
        <v>5.0700000000000003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62" t="s">
        <v>241</v>
      </c>
      <c r="AU396" s="262" t="s">
        <v>87</v>
      </c>
      <c r="AV396" s="12" t="s">
        <v>89</v>
      </c>
      <c r="AW396" s="12" t="s">
        <v>36</v>
      </c>
      <c r="AX396" s="12" t="s">
        <v>80</v>
      </c>
      <c r="AY396" s="262" t="s">
        <v>235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2221</v>
      </c>
      <c r="G397" s="252"/>
      <c r="H397" s="256">
        <v>3.8599999999999999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2222</v>
      </c>
      <c r="G398" s="252"/>
      <c r="H398" s="256">
        <v>5.3499999999999996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87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2" customFormat="1">
      <c r="A399" s="12"/>
      <c r="B399" s="251"/>
      <c r="C399" s="252"/>
      <c r="D399" s="253" t="s">
        <v>241</v>
      </c>
      <c r="E399" s="254" t="s">
        <v>1</v>
      </c>
      <c r="F399" s="255" t="s">
        <v>2223</v>
      </c>
      <c r="G399" s="252"/>
      <c r="H399" s="256">
        <v>27.922000000000001</v>
      </c>
      <c r="I399" s="257"/>
      <c r="J399" s="252"/>
      <c r="K399" s="252"/>
      <c r="L399" s="258"/>
      <c r="M399" s="259"/>
      <c r="N399" s="260"/>
      <c r="O399" s="260"/>
      <c r="P399" s="260"/>
      <c r="Q399" s="260"/>
      <c r="R399" s="260"/>
      <c r="S399" s="260"/>
      <c r="T399" s="261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62" t="s">
        <v>241</v>
      </c>
      <c r="AU399" s="262" t="s">
        <v>87</v>
      </c>
      <c r="AV399" s="12" t="s">
        <v>89</v>
      </c>
      <c r="AW399" s="12" t="s">
        <v>36</v>
      </c>
      <c r="AX399" s="12" t="s">
        <v>80</v>
      </c>
      <c r="AY399" s="262" t="s">
        <v>235</v>
      </c>
    </row>
    <row r="400" s="12" customFormat="1">
      <c r="A400" s="12"/>
      <c r="B400" s="251"/>
      <c r="C400" s="252"/>
      <c r="D400" s="253" t="s">
        <v>241</v>
      </c>
      <c r="E400" s="254" t="s">
        <v>1</v>
      </c>
      <c r="F400" s="255" t="s">
        <v>2224</v>
      </c>
      <c r="G400" s="252"/>
      <c r="H400" s="256">
        <v>16.068999999999999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62" t="s">
        <v>241</v>
      </c>
      <c r="AU400" s="262" t="s">
        <v>87</v>
      </c>
      <c r="AV400" s="12" t="s">
        <v>89</v>
      </c>
      <c r="AW400" s="12" t="s">
        <v>36</v>
      </c>
      <c r="AX400" s="12" t="s">
        <v>80</v>
      </c>
      <c r="AY400" s="262" t="s">
        <v>235</v>
      </c>
    </row>
    <row r="401" s="13" customFormat="1">
      <c r="A401" s="13"/>
      <c r="B401" s="263"/>
      <c r="C401" s="264"/>
      <c r="D401" s="253" t="s">
        <v>241</v>
      </c>
      <c r="E401" s="265" t="s">
        <v>1</v>
      </c>
      <c r="F401" s="266" t="s">
        <v>243</v>
      </c>
      <c r="G401" s="264"/>
      <c r="H401" s="267">
        <v>258.34399999999994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3" t="s">
        <v>241</v>
      </c>
      <c r="AU401" s="273" t="s">
        <v>87</v>
      </c>
      <c r="AV401" s="13" t="s">
        <v>240</v>
      </c>
      <c r="AW401" s="13" t="s">
        <v>36</v>
      </c>
      <c r="AX401" s="13" t="s">
        <v>87</v>
      </c>
      <c r="AY401" s="273" t="s">
        <v>235</v>
      </c>
    </row>
    <row r="402" s="2" customFormat="1" ht="16.5" customHeight="1">
      <c r="A402" s="38"/>
      <c r="B402" s="39"/>
      <c r="C402" s="237" t="s">
        <v>561</v>
      </c>
      <c r="D402" s="237" t="s">
        <v>236</v>
      </c>
      <c r="E402" s="238" t="s">
        <v>513</v>
      </c>
      <c r="F402" s="239" t="s">
        <v>514</v>
      </c>
      <c r="G402" s="240" t="s">
        <v>313</v>
      </c>
      <c r="H402" s="241">
        <v>264.37</v>
      </c>
      <c r="I402" s="242"/>
      <c r="J402" s="243">
        <f>ROUND(I402*H402,2)</f>
        <v>0</v>
      </c>
      <c r="K402" s="244"/>
      <c r="L402" s="44"/>
      <c r="M402" s="245" t="s">
        <v>1</v>
      </c>
      <c r="N402" s="246" t="s">
        <v>45</v>
      </c>
      <c r="O402" s="91"/>
      <c r="P402" s="247">
        <f>O402*H402</f>
        <v>0</v>
      </c>
      <c r="Q402" s="247">
        <v>0.00032000000000000003</v>
      </c>
      <c r="R402" s="247">
        <f>Q402*H402</f>
        <v>0.084598400000000004</v>
      </c>
      <c r="S402" s="247">
        <v>0</v>
      </c>
      <c r="T402" s="24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9" t="s">
        <v>280</v>
      </c>
      <c r="AT402" s="249" t="s">
        <v>236</v>
      </c>
      <c r="AU402" s="249" t="s">
        <v>87</v>
      </c>
      <c r="AY402" s="17" t="s">
        <v>235</v>
      </c>
      <c r="BE402" s="250">
        <f>IF(N402="základní",J402,0)</f>
        <v>0</v>
      </c>
      <c r="BF402" s="250">
        <f>IF(N402="snížená",J402,0)</f>
        <v>0</v>
      </c>
      <c r="BG402" s="250">
        <f>IF(N402="zákl. přenesená",J402,0)</f>
        <v>0</v>
      </c>
      <c r="BH402" s="250">
        <f>IF(N402="sníž. přenesená",J402,0)</f>
        <v>0</v>
      </c>
      <c r="BI402" s="250">
        <f>IF(N402="nulová",J402,0)</f>
        <v>0</v>
      </c>
      <c r="BJ402" s="17" t="s">
        <v>87</v>
      </c>
      <c r="BK402" s="250">
        <f>ROUND(I402*H402,2)</f>
        <v>0</v>
      </c>
      <c r="BL402" s="17" t="s">
        <v>280</v>
      </c>
      <c r="BM402" s="249" t="s">
        <v>559</v>
      </c>
    </row>
    <row r="403" s="12" customFormat="1">
      <c r="A403" s="12"/>
      <c r="B403" s="251"/>
      <c r="C403" s="252"/>
      <c r="D403" s="253" t="s">
        <v>241</v>
      </c>
      <c r="E403" s="254" t="s">
        <v>1</v>
      </c>
      <c r="F403" s="255" t="s">
        <v>1883</v>
      </c>
      <c r="G403" s="252"/>
      <c r="H403" s="256">
        <v>264.37</v>
      </c>
      <c r="I403" s="257"/>
      <c r="J403" s="252"/>
      <c r="K403" s="252"/>
      <c r="L403" s="258"/>
      <c r="M403" s="259"/>
      <c r="N403" s="260"/>
      <c r="O403" s="260"/>
      <c r="P403" s="260"/>
      <c r="Q403" s="260"/>
      <c r="R403" s="260"/>
      <c r="S403" s="260"/>
      <c r="T403" s="261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62" t="s">
        <v>241</v>
      </c>
      <c r="AU403" s="262" t="s">
        <v>87</v>
      </c>
      <c r="AV403" s="12" t="s">
        <v>89</v>
      </c>
      <c r="AW403" s="12" t="s">
        <v>36</v>
      </c>
      <c r="AX403" s="12" t="s">
        <v>80</v>
      </c>
      <c r="AY403" s="262" t="s">
        <v>235</v>
      </c>
    </row>
    <row r="404" s="13" customFormat="1">
      <c r="A404" s="13"/>
      <c r="B404" s="263"/>
      <c r="C404" s="264"/>
      <c r="D404" s="253" t="s">
        <v>241</v>
      </c>
      <c r="E404" s="265" t="s">
        <v>1</v>
      </c>
      <c r="F404" s="266" t="s">
        <v>243</v>
      </c>
      <c r="G404" s="264"/>
      <c r="H404" s="267">
        <v>264.37</v>
      </c>
      <c r="I404" s="268"/>
      <c r="J404" s="264"/>
      <c r="K404" s="264"/>
      <c r="L404" s="269"/>
      <c r="M404" s="270"/>
      <c r="N404" s="271"/>
      <c r="O404" s="271"/>
      <c r="P404" s="271"/>
      <c r="Q404" s="271"/>
      <c r="R404" s="271"/>
      <c r="S404" s="271"/>
      <c r="T404" s="27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73" t="s">
        <v>241</v>
      </c>
      <c r="AU404" s="273" t="s">
        <v>87</v>
      </c>
      <c r="AV404" s="13" t="s">
        <v>240</v>
      </c>
      <c r="AW404" s="13" t="s">
        <v>36</v>
      </c>
      <c r="AX404" s="13" t="s">
        <v>87</v>
      </c>
      <c r="AY404" s="273" t="s">
        <v>235</v>
      </c>
    </row>
    <row r="405" s="2" customFormat="1" ht="16.5" customHeight="1">
      <c r="A405" s="38"/>
      <c r="B405" s="39"/>
      <c r="C405" s="237" t="s">
        <v>408</v>
      </c>
      <c r="D405" s="237" t="s">
        <v>236</v>
      </c>
      <c r="E405" s="238" t="s">
        <v>517</v>
      </c>
      <c r="F405" s="239" t="s">
        <v>518</v>
      </c>
      <c r="G405" s="240" t="s">
        <v>246</v>
      </c>
      <c r="H405" s="241">
        <v>1.0349999999999999</v>
      </c>
      <c r="I405" s="242"/>
      <c r="J405" s="243">
        <f>ROUND(I405*H405,2)</f>
        <v>0</v>
      </c>
      <c r="K405" s="244"/>
      <c r="L405" s="44"/>
      <c r="M405" s="245" t="s">
        <v>1</v>
      </c>
      <c r="N405" s="246" t="s">
        <v>45</v>
      </c>
      <c r="O405" s="91"/>
      <c r="P405" s="247">
        <f>O405*H405</f>
        <v>0</v>
      </c>
      <c r="Q405" s="247">
        <v>0</v>
      </c>
      <c r="R405" s="247">
        <f>Q405*H405</f>
        <v>0</v>
      </c>
      <c r="S405" s="247">
        <v>0</v>
      </c>
      <c r="T405" s="24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9" t="s">
        <v>280</v>
      </c>
      <c r="AT405" s="249" t="s">
        <v>236</v>
      </c>
      <c r="AU405" s="249" t="s">
        <v>87</v>
      </c>
      <c r="AY405" s="17" t="s">
        <v>235</v>
      </c>
      <c r="BE405" s="250">
        <f>IF(N405="základní",J405,0)</f>
        <v>0</v>
      </c>
      <c r="BF405" s="250">
        <f>IF(N405="snížená",J405,0)</f>
        <v>0</v>
      </c>
      <c r="BG405" s="250">
        <f>IF(N405="zákl. přenesená",J405,0)</f>
        <v>0</v>
      </c>
      <c r="BH405" s="250">
        <f>IF(N405="sníž. přenesená",J405,0)</f>
        <v>0</v>
      </c>
      <c r="BI405" s="250">
        <f>IF(N405="nulová",J405,0)</f>
        <v>0</v>
      </c>
      <c r="BJ405" s="17" t="s">
        <v>87</v>
      </c>
      <c r="BK405" s="250">
        <f>ROUND(I405*H405,2)</f>
        <v>0</v>
      </c>
      <c r="BL405" s="17" t="s">
        <v>280</v>
      </c>
      <c r="BM405" s="249" t="s">
        <v>564</v>
      </c>
    </row>
    <row r="406" s="11" customFormat="1" ht="25.92" customHeight="1">
      <c r="A406" s="11"/>
      <c r="B406" s="223"/>
      <c r="C406" s="224"/>
      <c r="D406" s="225" t="s">
        <v>79</v>
      </c>
      <c r="E406" s="226" t="s">
        <v>520</v>
      </c>
      <c r="F406" s="226" t="s">
        <v>521</v>
      </c>
      <c r="G406" s="224"/>
      <c r="H406" s="224"/>
      <c r="I406" s="227"/>
      <c r="J406" s="228">
        <f>BK406</f>
        <v>0</v>
      </c>
      <c r="K406" s="224"/>
      <c r="L406" s="229"/>
      <c r="M406" s="230"/>
      <c r="N406" s="231"/>
      <c r="O406" s="231"/>
      <c r="P406" s="232">
        <f>SUM(P407:P432)</f>
        <v>0</v>
      </c>
      <c r="Q406" s="231"/>
      <c r="R406" s="232">
        <f>SUM(R407:R432)</f>
        <v>1.2167176</v>
      </c>
      <c r="S406" s="231"/>
      <c r="T406" s="233">
        <f>SUM(T407:T432)</f>
        <v>0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R406" s="234" t="s">
        <v>89</v>
      </c>
      <c r="AT406" s="235" t="s">
        <v>79</v>
      </c>
      <c r="AU406" s="235" t="s">
        <v>80</v>
      </c>
      <c r="AY406" s="234" t="s">
        <v>235</v>
      </c>
      <c r="BK406" s="236">
        <f>SUM(BK407:BK432)</f>
        <v>0</v>
      </c>
    </row>
    <row r="407" s="2" customFormat="1" ht="16.5" customHeight="1">
      <c r="A407" s="38"/>
      <c r="B407" s="39"/>
      <c r="C407" s="237" t="s">
        <v>569</v>
      </c>
      <c r="D407" s="237" t="s">
        <v>236</v>
      </c>
      <c r="E407" s="238" t="s">
        <v>522</v>
      </c>
      <c r="F407" s="239" t="s">
        <v>523</v>
      </c>
      <c r="G407" s="240" t="s">
        <v>265</v>
      </c>
      <c r="H407" s="241">
        <v>311.44</v>
      </c>
      <c r="I407" s="242"/>
      <c r="J407" s="243">
        <f>ROUND(I407*H407,2)</f>
        <v>0</v>
      </c>
      <c r="K407" s="244"/>
      <c r="L407" s="44"/>
      <c r="M407" s="245" t="s">
        <v>1</v>
      </c>
      <c r="N407" s="246" t="s">
        <v>45</v>
      </c>
      <c r="O407" s="91"/>
      <c r="P407" s="247">
        <f>O407*H407</f>
        <v>0</v>
      </c>
      <c r="Q407" s="247">
        <v>0</v>
      </c>
      <c r="R407" s="247">
        <f>Q407*H407</f>
        <v>0</v>
      </c>
      <c r="S407" s="247">
        <v>0</v>
      </c>
      <c r="T407" s="24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9" t="s">
        <v>280</v>
      </c>
      <c r="AT407" s="249" t="s">
        <v>236</v>
      </c>
      <c r="AU407" s="249" t="s">
        <v>87</v>
      </c>
      <c r="AY407" s="17" t="s">
        <v>235</v>
      </c>
      <c r="BE407" s="250">
        <f>IF(N407="základní",J407,0)</f>
        <v>0</v>
      </c>
      <c r="BF407" s="250">
        <f>IF(N407="snížená",J407,0)</f>
        <v>0</v>
      </c>
      <c r="BG407" s="250">
        <f>IF(N407="zákl. přenesená",J407,0)</f>
        <v>0</v>
      </c>
      <c r="BH407" s="250">
        <f>IF(N407="sníž. přenesená",J407,0)</f>
        <v>0</v>
      </c>
      <c r="BI407" s="250">
        <f>IF(N407="nulová",J407,0)</f>
        <v>0</v>
      </c>
      <c r="BJ407" s="17" t="s">
        <v>87</v>
      </c>
      <c r="BK407" s="250">
        <f>ROUND(I407*H407,2)</f>
        <v>0</v>
      </c>
      <c r="BL407" s="17" t="s">
        <v>280</v>
      </c>
      <c r="BM407" s="249" t="s">
        <v>568</v>
      </c>
    </row>
    <row r="408" s="2" customFormat="1">
      <c r="A408" s="38"/>
      <c r="B408" s="39"/>
      <c r="C408" s="40"/>
      <c r="D408" s="253" t="s">
        <v>248</v>
      </c>
      <c r="E408" s="40"/>
      <c r="F408" s="274" t="s">
        <v>525</v>
      </c>
      <c r="G408" s="40"/>
      <c r="H408" s="40"/>
      <c r="I408" s="155"/>
      <c r="J408" s="40"/>
      <c r="K408" s="40"/>
      <c r="L408" s="44"/>
      <c r="M408" s="275"/>
      <c r="N408" s="276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248</v>
      </c>
      <c r="AU408" s="17" t="s">
        <v>87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2184</v>
      </c>
      <c r="G409" s="252"/>
      <c r="H409" s="256">
        <v>168.56999999999999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1845</v>
      </c>
      <c r="G410" s="252"/>
      <c r="H410" s="256">
        <v>142.87000000000001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3" customFormat="1">
      <c r="A411" s="13"/>
      <c r="B411" s="263"/>
      <c r="C411" s="264"/>
      <c r="D411" s="253" t="s">
        <v>241</v>
      </c>
      <c r="E411" s="265" t="s">
        <v>1</v>
      </c>
      <c r="F411" s="266" t="s">
        <v>243</v>
      </c>
      <c r="G411" s="264"/>
      <c r="H411" s="267">
        <v>311.44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3" t="s">
        <v>241</v>
      </c>
      <c r="AU411" s="273" t="s">
        <v>87</v>
      </c>
      <c r="AV411" s="13" t="s">
        <v>240</v>
      </c>
      <c r="AW411" s="13" t="s">
        <v>36</v>
      </c>
      <c r="AX411" s="13" t="s">
        <v>87</v>
      </c>
      <c r="AY411" s="273" t="s">
        <v>235</v>
      </c>
    </row>
    <row r="412" s="2" customFormat="1" ht="16.5" customHeight="1">
      <c r="A412" s="38"/>
      <c r="B412" s="39"/>
      <c r="C412" s="237" t="s">
        <v>416</v>
      </c>
      <c r="D412" s="237" t="s">
        <v>236</v>
      </c>
      <c r="E412" s="238" t="s">
        <v>1432</v>
      </c>
      <c r="F412" s="239" t="s">
        <v>535</v>
      </c>
      <c r="G412" s="240" t="s">
        <v>265</v>
      </c>
      <c r="H412" s="241">
        <v>311.44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</v>
      </c>
      <c r="R412" s="247">
        <f>Q412*H412</f>
        <v>0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280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280</v>
      </c>
      <c r="BM412" s="249" t="s">
        <v>572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2184</v>
      </c>
      <c r="G413" s="252"/>
      <c r="H413" s="256">
        <v>168.56999999999999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2" customFormat="1">
      <c r="A414" s="12"/>
      <c r="B414" s="251"/>
      <c r="C414" s="252"/>
      <c r="D414" s="253" t="s">
        <v>241</v>
      </c>
      <c r="E414" s="254" t="s">
        <v>1</v>
      </c>
      <c r="F414" s="255" t="s">
        <v>1845</v>
      </c>
      <c r="G414" s="252"/>
      <c r="H414" s="256">
        <v>142.87000000000001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62" t="s">
        <v>241</v>
      </c>
      <c r="AU414" s="262" t="s">
        <v>87</v>
      </c>
      <c r="AV414" s="12" t="s">
        <v>89</v>
      </c>
      <c r="AW414" s="12" t="s">
        <v>36</v>
      </c>
      <c r="AX414" s="12" t="s">
        <v>80</v>
      </c>
      <c r="AY414" s="262" t="s">
        <v>235</v>
      </c>
    </row>
    <row r="415" s="13" customFormat="1">
      <c r="A415" s="13"/>
      <c r="B415" s="263"/>
      <c r="C415" s="264"/>
      <c r="D415" s="253" t="s">
        <v>241</v>
      </c>
      <c r="E415" s="265" t="s">
        <v>1</v>
      </c>
      <c r="F415" s="266" t="s">
        <v>243</v>
      </c>
      <c r="G415" s="264"/>
      <c r="H415" s="267">
        <v>311.44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3" t="s">
        <v>241</v>
      </c>
      <c r="AU415" s="273" t="s">
        <v>87</v>
      </c>
      <c r="AV415" s="13" t="s">
        <v>240</v>
      </c>
      <c r="AW415" s="13" t="s">
        <v>36</v>
      </c>
      <c r="AX415" s="13" t="s">
        <v>87</v>
      </c>
      <c r="AY415" s="273" t="s">
        <v>235</v>
      </c>
    </row>
    <row r="416" s="2" customFormat="1" ht="16.5" customHeight="1">
      <c r="A416" s="38"/>
      <c r="B416" s="39"/>
      <c r="C416" s="237" t="s">
        <v>578</v>
      </c>
      <c r="D416" s="237" t="s">
        <v>236</v>
      </c>
      <c r="E416" s="238" t="s">
        <v>542</v>
      </c>
      <c r="F416" s="239" t="s">
        <v>543</v>
      </c>
      <c r="G416" s="240" t="s">
        <v>265</v>
      </c>
      <c r="H416" s="241">
        <v>311.43000000000001</v>
      </c>
      <c r="I416" s="242"/>
      <c r="J416" s="243">
        <f>ROUND(I416*H416,2)</f>
        <v>0</v>
      </c>
      <c r="K416" s="244"/>
      <c r="L416" s="44"/>
      <c r="M416" s="245" t="s">
        <v>1</v>
      </c>
      <c r="N416" s="246" t="s">
        <v>45</v>
      </c>
      <c r="O416" s="91"/>
      <c r="P416" s="247">
        <f>O416*H416</f>
        <v>0</v>
      </c>
      <c r="Q416" s="247">
        <v>0</v>
      </c>
      <c r="R416" s="247">
        <f>Q416*H416</f>
        <v>0</v>
      </c>
      <c r="S416" s="247">
        <v>0</v>
      </c>
      <c r="T416" s="24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9" t="s">
        <v>280</v>
      </c>
      <c r="AT416" s="249" t="s">
        <v>236</v>
      </c>
      <c r="AU416" s="249" t="s">
        <v>87</v>
      </c>
      <c r="AY416" s="17" t="s">
        <v>235</v>
      </c>
      <c r="BE416" s="250">
        <f>IF(N416="základní",J416,0)</f>
        <v>0</v>
      </c>
      <c r="BF416" s="250">
        <f>IF(N416="snížená",J416,0)</f>
        <v>0</v>
      </c>
      <c r="BG416" s="250">
        <f>IF(N416="zákl. přenesená",J416,0)</f>
        <v>0</v>
      </c>
      <c r="BH416" s="250">
        <f>IF(N416="sníž. přenesená",J416,0)</f>
        <v>0</v>
      </c>
      <c r="BI416" s="250">
        <f>IF(N416="nulová",J416,0)</f>
        <v>0</v>
      </c>
      <c r="BJ416" s="17" t="s">
        <v>87</v>
      </c>
      <c r="BK416" s="250">
        <f>ROUND(I416*H416,2)</f>
        <v>0</v>
      </c>
      <c r="BL416" s="17" t="s">
        <v>280</v>
      </c>
      <c r="BM416" s="249" t="s">
        <v>576</v>
      </c>
    </row>
    <row r="417" s="2" customFormat="1">
      <c r="A417" s="38"/>
      <c r="B417" s="39"/>
      <c r="C417" s="40"/>
      <c r="D417" s="253" t="s">
        <v>248</v>
      </c>
      <c r="E417" s="40"/>
      <c r="F417" s="274" t="s">
        <v>545</v>
      </c>
      <c r="G417" s="40"/>
      <c r="H417" s="40"/>
      <c r="I417" s="155"/>
      <c r="J417" s="40"/>
      <c r="K417" s="40"/>
      <c r="L417" s="44"/>
      <c r="M417" s="275"/>
      <c r="N417" s="276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248</v>
      </c>
      <c r="AU417" s="17" t="s">
        <v>87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2225</v>
      </c>
      <c r="G418" s="252"/>
      <c r="H418" s="256">
        <v>176.94999999999999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2" customFormat="1">
      <c r="A419" s="12"/>
      <c r="B419" s="251"/>
      <c r="C419" s="252"/>
      <c r="D419" s="253" t="s">
        <v>241</v>
      </c>
      <c r="E419" s="254" t="s">
        <v>1</v>
      </c>
      <c r="F419" s="255" t="s">
        <v>1885</v>
      </c>
      <c r="G419" s="252"/>
      <c r="H419" s="256">
        <v>134.47999999999999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62" t="s">
        <v>241</v>
      </c>
      <c r="AU419" s="262" t="s">
        <v>87</v>
      </c>
      <c r="AV419" s="12" t="s">
        <v>89</v>
      </c>
      <c r="AW419" s="12" t="s">
        <v>36</v>
      </c>
      <c r="AX419" s="12" t="s">
        <v>80</v>
      </c>
      <c r="AY419" s="262" t="s">
        <v>235</v>
      </c>
    </row>
    <row r="420" s="13" customFormat="1">
      <c r="A420" s="13"/>
      <c r="B420" s="263"/>
      <c r="C420" s="264"/>
      <c r="D420" s="253" t="s">
        <v>241</v>
      </c>
      <c r="E420" s="265" t="s">
        <v>1</v>
      </c>
      <c r="F420" s="266" t="s">
        <v>243</v>
      </c>
      <c r="G420" s="264"/>
      <c r="H420" s="267">
        <v>311.42999999999995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3" t="s">
        <v>241</v>
      </c>
      <c r="AU420" s="273" t="s">
        <v>87</v>
      </c>
      <c r="AV420" s="13" t="s">
        <v>240</v>
      </c>
      <c r="AW420" s="13" t="s">
        <v>36</v>
      </c>
      <c r="AX420" s="13" t="s">
        <v>87</v>
      </c>
      <c r="AY420" s="273" t="s">
        <v>235</v>
      </c>
    </row>
    <row r="421" s="2" customFormat="1" ht="16.5" customHeight="1">
      <c r="A421" s="38"/>
      <c r="B421" s="39"/>
      <c r="C421" s="237" t="s">
        <v>422</v>
      </c>
      <c r="D421" s="237" t="s">
        <v>236</v>
      </c>
      <c r="E421" s="238" t="s">
        <v>1435</v>
      </c>
      <c r="F421" s="239" t="s">
        <v>1436</v>
      </c>
      <c r="G421" s="240" t="s">
        <v>265</v>
      </c>
      <c r="H421" s="241">
        <v>311.44</v>
      </c>
      <c r="I421" s="242"/>
      <c r="J421" s="243">
        <f>ROUND(I421*H421,2)</f>
        <v>0</v>
      </c>
      <c r="K421" s="244"/>
      <c r="L421" s="44"/>
      <c r="M421" s="245" t="s">
        <v>1</v>
      </c>
      <c r="N421" s="246" t="s">
        <v>45</v>
      </c>
      <c r="O421" s="91"/>
      <c r="P421" s="247">
        <f>O421*H421</f>
        <v>0</v>
      </c>
      <c r="Q421" s="247">
        <v>0.00264</v>
      </c>
      <c r="R421" s="247">
        <f>Q421*H421</f>
        <v>0.82220159999999998</v>
      </c>
      <c r="S421" s="247">
        <v>0</v>
      </c>
      <c r="T421" s="24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9" t="s">
        <v>280</v>
      </c>
      <c r="AT421" s="249" t="s">
        <v>236</v>
      </c>
      <c r="AU421" s="249" t="s">
        <v>87</v>
      </c>
      <c r="AY421" s="17" t="s">
        <v>235</v>
      </c>
      <c r="BE421" s="250">
        <f>IF(N421="základní",J421,0)</f>
        <v>0</v>
      </c>
      <c r="BF421" s="250">
        <f>IF(N421="snížená",J421,0)</f>
        <v>0</v>
      </c>
      <c r="BG421" s="250">
        <f>IF(N421="zákl. přenesená",J421,0)</f>
        <v>0</v>
      </c>
      <c r="BH421" s="250">
        <f>IF(N421="sníž. přenesená",J421,0)</f>
        <v>0</v>
      </c>
      <c r="BI421" s="250">
        <f>IF(N421="nulová",J421,0)</f>
        <v>0</v>
      </c>
      <c r="BJ421" s="17" t="s">
        <v>87</v>
      </c>
      <c r="BK421" s="250">
        <f>ROUND(I421*H421,2)</f>
        <v>0</v>
      </c>
      <c r="BL421" s="17" t="s">
        <v>280</v>
      </c>
      <c r="BM421" s="249" t="s">
        <v>581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2184</v>
      </c>
      <c r="G422" s="252"/>
      <c r="H422" s="256">
        <v>168.56999999999999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80</v>
      </c>
      <c r="AY422" s="262" t="s">
        <v>235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1845</v>
      </c>
      <c r="G423" s="252"/>
      <c r="H423" s="256">
        <v>142.87000000000001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3" customFormat="1">
      <c r="A424" s="13"/>
      <c r="B424" s="263"/>
      <c r="C424" s="264"/>
      <c r="D424" s="253" t="s">
        <v>241</v>
      </c>
      <c r="E424" s="265" t="s">
        <v>1</v>
      </c>
      <c r="F424" s="266" t="s">
        <v>243</v>
      </c>
      <c r="G424" s="264"/>
      <c r="H424" s="267">
        <v>311.44</v>
      </c>
      <c r="I424" s="268"/>
      <c r="J424" s="264"/>
      <c r="K424" s="264"/>
      <c r="L424" s="269"/>
      <c r="M424" s="270"/>
      <c r="N424" s="271"/>
      <c r="O424" s="271"/>
      <c r="P424" s="271"/>
      <c r="Q424" s="271"/>
      <c r="R424" s="271"/>
      <c r="S424" s="271"/>
      <c r="T424" s="27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3" t="s">
        <v>241</v>
      </c>
      <c r="AU424" s="273" t="s">
        <v>87</v>
      </c>
      <c r="AV424" s="13" t="s">
        <v>240</v>
      </c>
      <c r="AW424" s="13" t="s">
        <v>36</v>
      </c>
      <c r="AX424" s="13" t="s">
        <v>87</v>
      </c>
      <c r="AY424" s="273" t="s">
        <v>235</v>
      </c>
    </row>
    <row r="425" s="2" customFormat="1" ht="16.5" customHeight="1">
      <c r="A425" s="38"/>
      <c r="B425" s="39"/>
      <c r="C425" s="237" t="s">
        <v>587</v>
      </c>
      <c r="D425" s="237" t="s">
        <v>236</v>
      </c>
      <c r="E425" s="238" t="s">
        <v>1437</v>
      </c>
      <c r="F425" s="239" t="s">
        <v>1438</v>
      </c>
      <c r="G425" s="240" t="s">
        <v>239</v>
      </c>
      <c r="H425" s="241">
        <v>4.1600000000000001</v>
      </c>
      <c r="I425" s="242"/>
      <c r="J425" s="243">
        <f>ROUND(I425*H425,2)</f>
        <v>0</v>
      </c>
      <c r="K425" s="244"/>
      <c r="L425" s="44"/>
      <c r="M425" s="245" t="s">
        <v>1</v>
      </c>
      <c r="N425" s="246" t="s">
        <v>45</v>
      </c>
      <c r="O425" s="91"/>
      <c r="P425" s="247">
        <f>O425*H425</f>
        <v>0</v>
      </c>
      <c r="Q425" s="247">
        <v>0.0050000000000000001</v>
      </c>
      <c r="R425" s="247">
        <f>Q425*H425</f>
        <v>0.020800000000000003</v>
      </c>
      <c r="S425" s="247">
        <v>0</v>
      </c>
      <c r="T425" s="24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9" t="s">
        <v>280</v>
      </c>
      <c r="AT425" s="249" t="s">
        <v>236</v>
      </c>
      <c r="AU425" s="249" t="s">
        <v>87</v>
      </c>
      <c r="AY425" s="17" t="s">
        <v>235</v>
      </c>
      <c r="BE425" s="250">
        <f>IF(N425="základní",J425,0)</f>
        <v>0</v>
      </c>
      <c r="BF425" s="250">
        <f>IF(N425="snížená",J425,0)</f>
        <v>0</v>
      </c>
      <c r="BG425" s="250">
        <f>IF(N425="zákl. přenesená",J425,0)</f>
        <v>0</v>
      </c>
      <c r="BH425" s="250">
        <f>IF(N425="sníž. přenesená",J425,0)</f>
        <v>0</v>
      </c>
      <c r="BI425" s="250">
        <f>IF(N425="nulová",J425,0)</f>
        <v>0</v>
      </c>
      <c r="BJ425" s="17" t="s">
        <v>87</v>
      </c>
      <c r="BK425" s="250">
        <f>ROUND(I425*H425,2)</f>
        <v>0</v>
      </c>
      <c r="BL425" s="17" t="s">
        <v>280</v>
      </c>
      <c r="BM425" s="249" t="s">
        <v>585</v>
      </c>
    </row>
    <row r="426" s="12" customFormat="1">
      <c r="A426" s="12"/>
      <c r="B426" s="251"/>
      <c r="C426" s="252"/>
      <c r="D426" s="253" t="s">
        <v>241</v>
      </c>
      <c r="E426" s="254" t="s">
        <v>1</v>
      </c>
      <c r="F426" s="255" t="s">
        <v>2226</v>
      </c>
      <c r="G426" s="252"/>
      <c r="H426" s="256">
        <v>4.1600000000000001</v>
      </c>
      <c r="I426" s="257"/>
      <c r="J426" s="252"/>
      <c r="K426" s="252"/>
      <c r="L426" s="258"/>
      <c r="M426" s="259"/>
      <c r="N426" s="260"/>
      <c r="O426" s="260"/>
      <c r="P426" s="260"/>
      <c r="Q426" s="260"/>
      <c r="R426" s="260"/>
      <c r="S426" s="260"/>
      <c r="T426" s="26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62" t="s">
        <v>241</v>
      </c>
      <c r="AU426" s="262" t="s">
        <v>87</v>
      </c>
      <c r="AV426" s="12" t="s">
        <v>89</v>
      </c>
      <c r="AW426" s="12" t="s">
        <v>36</v>
      </c>
      <c r="AX426" s="12" t="s">
        <v>80</v>
      </c>
      <c r="AY426" s="262" t="s">
        <v>235</v>
      </c>
    </row>
    <row r="427" s="13" customFormat="1">
      <c r="A427" s="13"/>
      <c r="B427" s="263"/>
      <c r="C427" s="264"/>
      <c r="D427" s="253" t="s">
        <v>241</v>
      </c>
      <c r="E427" s="265" t="s">
        <v>1</v>
      </c>
      <c r="F427" s="266" t="s">
        <v>243</v>
      </c>
      <c r="G427" s="264"/>
      <c r="H427" s="267">
        <v>4.1600000000000001</v>
      </c>
      <c r="I427" s="268"/>
      <c r="J427" s="264"/>
      <c r="K427" s="264"/>
      <c r="L427" s="269"/>
      <c r="M427" s="270"/>
      <c r="N427" s="271"/>
      <c r="O427" s="271"/>
      <c r="P427" s="271"/>
      <c r="Q427" s="271"/>
      <c r="R427" s="271"/>
      <c r="S427" s="271"/>
      <c r="T427" s="27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3" t="s">
        <v>241</v>
      </c>
      <c r="AU427" s="273" t="s">
        <v>87</v>
      </c>
      <c r="AV427" s="13" t="s">
        <v>240</v>
      </c>
      <c r="AW427" s="13" t="s">
        <v>36</v>
      </c>
      <c r="AX427" s="13" t="s">
        <v>87</v>
      </c>
      <c r="AY427" s="273" t="s">
        <v>235</v>
      </c>
    </row>
    <row r="428" s="2" customFormat="1" ht="16.5" customHeight="1">
      <c r="A428" s="38"/>
      <c r="B428" s="39"/>
      <c r="C428" s="237" t="s">
        <v>429</v>
      </c>
      <c r="D428" s="237" t="s">
        <v>236</v>
      </c>
      <c r="E428" s="238" t="s">
        <v>547</v>
      </c>
      <c r="F428" s="239" t="s">
        <v>548</v>
      </c>
      <c r="G428" s="240" t="s">
        <v>265</v>
      </c>
      <c r="H428" s="241">
        <v>311.43000000000001</v>
      </c>
      <c r="I428" s="242"/>
      <c r="J428" s="243">
        <f>ROUND(I428*H428,2)</f>
        <v>0</v>
      </c>
      <c r="K428" s="244"/>
      <c r="L428" s="44"/>
      <c r="M428" s="245" t="s">
        <v>1</v>
      </c>
      <c r="N428" s="246" t="s">
        <v>45</v>
      </c>
      <c r="O428" s="91"/>
      <c r="P428" s="247">
        <f>O428*H428</f>
        <v>0</v>
      </c>
      <c r="Q428" s="247">
        <v>0.0011999999999999999</v>
      </c>
      <c r="R428" s="247">
        <f>Q428*H428</f>
        <v>0.37371599999999999</v>
      </c>
      <c r="S428" s="247">
        <v>0</v>
      </c>
      <c r="T428" s="24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9" t="s">
        <v>280</v>
      </c>
      <c r="AT428" s="249" t="s">
        <v>236</v>
      </c>
      <c r="AU428" s="249" t="s">
        <v>87</v>
      </c>
      <c r="AY428" s="17" t="s">
        <v>235</v>
      </c>
      <c r="BE428" s="250">
        <f>IF(N428="základní",J428,0)</f>
        <v>0</v>
      </c>
      <c r="BF428" s="250">
        <f>IF(N428="snížená",J428,0)</f>
        <v>0</v>
      </c>
      <c r="BG428" s="250">
        <f>IF(N428="zákl. přenesená",J428,0)</f>
        <v>0</v>
      </c>
      <c r="BH428" s="250">
        <f>IF(N428="sníž. přenesená",J428,0)</f>
        <v>0</v>
      </c>
      <c r="BI428" s="250">
        <f>IF(N428="nulová",J428,0)</f>
        <v>0</v>
      </c>
      <c r="BJ428" s="17" t="s">
        <v>87</v>
      </c>
      <c r="BK428" s="250">
        <f>ROUND(I428*H428,2)</f>
        <v>0</v>
      </c>
      <c r="BL428" s="17" t="s">
        <v>280</v>
      </c>
      <c r="BM428" s="249" t="s">
        <v>590</v>
      </c>
    </row>
    <row r="429" s="12" customFormat="1">
      <c r="A429" s="12"/>
      <c r="B429" s="251"/>
      <c r="C429" s="252"/>
      <c r="D429" s="253" t="s">
        <v>241</v>
      </c>
      <c r="E429" s="254" t="s">
        <v>1</v>
      </c>
      <c r="F429" s="255" t="s">
        <v>2225</v>
      </c>
      <c r="G429" s="252"/>
      <c r="H429" s="256">
        <v>176.94999999999999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62" t="s">
        <v>241</v>
      </c>
      <c r="AU429" s="262" t="s">
        <v>87</v>
      </c>
      <c r="AV429" s="12" t="s">
        <v>89</v>
      </c>
      <c r="AW429" s="12" t="s">
        <v>36</v>
      </c>
      <c r="AX429" s="12" t="s">
        <v>80</v>
      </c>
      <c r="AY429" s="262" t="s">
        <v>235</v>
      </c>
    </row>
    <row r="430" s="12" customFormat="1">
      <c r="A430" s="12"/>
      <c r="B430" s="251"/>
      <c r="C430" s="252"/>
      <c r="D430" s="253" t="s">
        <v>241</v>
      </c>
      <c r="E430" s="254" t="s">
        <v>1</v>
      </c>
      <c r="F430" s="255" t="s">
        <v>1885</v>
      </c>
      <c r="G430" s="252"/>
      <c r="H430" s="256">
        <v>134.47999999999999</v>
      </c>
      <c r="I430" s="257"/>
      <c r="J430" s="252"/>
      <c r="K430" s="252"/>
      <c r="L430" s="258"/>
      <c r="M430" s="259"/>
      <c r="N430" s="260"/>
      <c r="O430" s="260"/>
      <c r="P430" s="260"/>
      <c r="Q430" s="260"/>
      <c r="R430" s="260"/>
      <c r="S430" s="260"/>
      <c r="T430" s="26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62" t="s">
        <v>241</v>
      </c>
      <c r="AU430" s="262" t="s">
        <v>87</v>
      </c>
      <c r="AV430" s="12" t="s">
        <v>89</v>
      </c>
      <c r="AW430" s="12" t="s">
        <v>36</v>
      </c>
      <c r="AX430" s="12" t="s">
        <v>80</v>
      </c>
      <c r="AY430" s="262" t="s">
        <v>235</v>
      </c>
    </row>
    <row r="431" s="13" customFormat="1">
      <c r="A431" s="13"/>
      <c r="B431" s="263"/>
      <c r="C431" s="264"/>
      <c r="D431" s="253" t="s">
        <v>241</v>
      </c>
      <c r="E431" s="265" t="s">
        <v>1</v>
      </c>
      <c r="F431" s="266" t="s">
        <v>243</v>
      </c>
      <c r="G431" s="264"/>
      <c r="H431" s="267">
        <v>311.42999999999995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241</v>
      </c>
      <c r="AU431" s="273" t="s">
        <v>87</v>
      </c>
      <c r="AV431" s="13" t="s">
        <v>240</v>
      </c>
      <c r="AW431" s="13" t="s">
        <v>36</v>
      </c>
      <c r="AX431" s="13" t="s">
        <v>87</v>
      </c>
      <c r="AY431" s="273" t="s">
        <v>235</v>
      </c>
    </row>
    <row r="432" s="2" customFormat="1" ht="16.5" customHeight="1">
      <c r="A432" s="38"/>
      <c r="B432" s="39"/>
      <c r="C432" s="237" t="s">
        <v>597</v>
      </c>
      <c r="D432" s="237" t="s">
        <v>236</v>
      </c>
      <c r="E432" s="238" t="s">
        <v>551</v>
      </c>
      <c r="F432" s="239" t="s">
        <v>552</v>
      </c>
      <c r="G432" s="240" t="s">
        <v>246</v>
      </c>
      <c r="H432" s="241">
        <v>1.2170000000000001</v>
      </c>
      <c r="I432" s="242"/>
      <c r="J432" s="243">
        <f>ROUND(I432*H432,2)</f>
        <v>0</v>
      </c>
      <c r="K432" s="244"/>
      <c r="L432" s="44"/>
      <c r="M432" s="245" t="s">
        <v>1</v>
      </c>
      <c r="N432" s="246" t="s">
        <v>45</v>
      </c>
      <c r="O432" s="91"/>
      <c r="P432" s="247">
        <f>O432*H432</f>
        <v>0</v>
      </c>
      <c r="Q432" s="247">
        <v>0</v>
      </c>
      <c r="R432" s="247">
        <f>Q432*H432</f>
        <v>0</v>
      </c>
      <c r="S432" s="247">
        <v>0</v>
      </c>
      <c r="T432" s="24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9" t="s">
        <v>280</v>
      </c>
      <c r="AT432" s="249" t="s">
        <v>236</v>
      </c>
      <c r="AU432" s="249" t="s">
        <v>87</v>
      </c>
      <c r="AY432" s="17" t="s">
        <v>235</v>
      </c>
      <c r="BE432" s="250">
        <f>IF(N432="základní",J432,0)</f>
        <v>0</v>
      </c>
      <c r="BF432" s="250">
        <f>IF(N432="snížená",J432,0)</f>
        <v>0</v>
      </c>
      <c r="BG432" s="250">
        <f>IF(N432="zákl. přenesená",J432,0)</f>
        <v>0</v>
      </c>
      <c r="BH432" s="250">
        <f>IF(N432="sníž. přenesená",J432,0)</f>
        <v>0</v>
      </c>
      <c r="BI432" s="250">
        <f>IF(N432="nulová",J432,0)</f>
        <v>0</v>
      </c>
      <c r="BJ432" s="17" t="s">
        <v>87</v>
      </c>
      <c r="BK432" s="250">
        <f>ROUND(I432*H432,2)</f>
        <v>0</v>
      </c>
      <c r="BL432" s="17" t="s">
        <v>280</v>
      </c>
      <c r="BM432" s="249" t="s">
        <v>610</v>
      </c>
    </row>
    <row r="433" s="11" customFormat="1" ht="25.92" customHeight="1">
      <c r="A433" s="11"/>
      <c r="B433" s="223"/>
      <c r="C433" s="224"/>
      <c r="D433" s="225" t="s">
        <v>79</v>
      </c>
      <c r="E433" s="226" t="s">
        <v>554</v>
      </c>
      <c r="F433" s="226" t="s">
        <v>555</v>
      </c>
      <c r="G433" s="224"/>
      <c r="H433" s="224"/>
      <c r="I433" s="227"/>
      <c r="J433" s="228">
        <f>BK433</f>
        <v>0</v>
      </c>
      <c r="K433" s="224"/>
      <c r="L433" s="229"/>
      <c r="M433" s="230"/>
      <c r="N433" s="231"/>
      <c r="O433" s="231"/>
      <c r="P433" s="232">
        <f>SUM(P434:P466)</f>
        <v>0</v>
      </c>
      <c r="Q433" s="231"/>
      <c r="R433" s="232">
        <f>SUM(R434:R466)</f>
        <v>0.99084000000000005</v>
      </c>
      <c r="S433" s="231"/>
      <c r="T433" s="233">
        <f>SUM(T434:T466)</f>
        <v>0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234" t="s">
        <v>89</v>
      </c>
      <c r="AT433" s="235" t="s">
        <v>79</v>
      </c>
      <c r="AU433" s="235" t="s">
        <v>80</v>
      </c>
      <c r="AY433" s="234" t="s">
        <v>235</v>
      </c>
      <c r="BK433" s="236">
        <f>SUM(BK434:BK466)</f>
        <v>0</v>
      </c>
    </row>
    <row r="434" s="2" customFormat="1" ht="16.5" customHeight="1">
      <c r="A434" s="38"/>
      <c r="B434" s="39"/>
      <c r="C434" s="237" t="s">
        <v>434</v>
      </c>
      <c r="D434" s="237" t="s">
        <v>236</v>
      </c>
      <c r="E434" s="238" t="s">
        <v>556</v>
      </c>
      <c r="F434" s="239" t="s">
        <v>557</v>
      </c>
      <c r="G434" s="240" t="s">
        <v>558</v>
      </c>
      <c r="H434" s="241">
        <v>6</v>
      </c>
      <c r="I434" s="242"/>
      <c r="J434" s="243">
        <f>ROUND(I434*H434,2)</f>
        <v>0</v>
      </c>
      <c r="K434" s="244"/>
      <c r="L434" s="44"/>
      <c r="M434" s="245" t="s">
        <v>1</v>
      </c>
      <c r="N434" s="246" t="s">
        <v>45</v>
      </c>
      <c r="O434" s="91"/>
      <c r="P434" s="247">
        <f>O434*H434</f>
        <v>0</v>
      </c>
      <c r="Q434" s="247">
        <v>0.01933</v>
      </c>
      <c r="R434" s="247">
        <f>Q434*H434</f>
        <v>0.11598</v>
      </c>
      <c r="S434" s="247">
        <v>0</v>
      </c>
      <c r="T434" s="24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9" t="s">
        <v>280</v>
      </c>
      <c r="AT434" s="249" t="s">
        <v>236</v>
      </c>
      <c r="AU434" s="249" t="s">
        <v>87</v>
      </c>
      <c r="AY434" s="17" t="s">
        <v>235</v>
      </c>
      <c r="BE434" s="250">
        <f>IF(N434="základní",J434,0)</f>
        <v>0</v>
      </c>
      <c r="BF434" s="250">
        <f>IF(N434="snížená",J434,0)</f>
        <v>0</v>
      </c>
      <c r="BG434" s="250">
        <f>IF(N434="zákl. přenesená",J434,0)</f>
        <v>0</v>
      </c>
      <c r="BH434" s="250">
        <f>IF(N434="sníž. přenesená",J434,0)</f>
        <v>0</v>
      </c>
      <c r="BI434" s="250">
        <f>IF(N434="nulová",J434,0)</f>
        <v>0</v>
      </c>
      <c r="BJ434" s="17" t="s">
        <v>87</v>
      </c>
      <c r="BK434" s="250">
        <f>ROUND(I434*H434,2)</f>
        <v>0</v>
      </c>
      <c r="BL434" s="17" t="s">
        <v>280</v>
      </c>
      <c r="BM434" s="249" t="s">
        <v>615</v>
      </c>
    </row>
    <row r="435" s="12" customFormat="1">
      <c r="A435" s="12"/>
      <c r="B435" s="251"/>
      <c r="C435" s="252"/>
      <c r="D435" s="253" t="s">
        <v>241</v>
      </c>
      <c r="E435" s="254" t="s">
        <v>1</v>
      </c>
      <c r="F435" s="255" t="s">
        <v>2227</v>
      </c>
      <c r="G435" s="252"/>
      <c r="H435" s="256">
        <v>6</v>
      </c>
      <c r="I435" s="257"/>
      <c r="J435" s="252"/>
      <c r="K435" s="252"/>
      <c r="L435" s="258"/>
      <c r="M435" s="259"/>
      <c r="N435" s="260"/>
      <c r="O435" s="260"/>
      <c r="P435" s="260"/>
      <c r="Q435" s="260"/>
      <c r="R435" s="260"/>
      <c r="S435" s="260"/>
      <c r="T435" s="26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62" t="s">
        <v>241</v>
      </c>
      <c r="AU435" s="262" t="s">
        <v>87</v>
      </c>
      <c r="AV435" s="12" t="s">
        <v>89</v>
      </c>
      <c r="AW435" s="12" t="s">
        <v>36</v>
      </c>
      <c r="AX435" s="12" t="s">
        <v>80</v>
      </c>
      <c r="AY435" s="262" t="s">
        <v>235</v>
      </c>
    </row>
    <row r="436" s="13" customFormat="1">
      <c r="A436" s="13"/>
      <c r="B436" s="263"/>
      <c r="C436" s="264"/>
      <c r="D436" s="253" t="s">
        <v>241</v>
      </c>
      <c r="E436" s="265" t="s">
        <v>1</v>
      </c>
      <c r="F436" s="266" t="s">
        <v>243</v>
      </c>
      <c r="G436" s="264"/>
      <c r="H436" s="267">
        <v>6</v>
      </c>
      <c r="I436" s="268"/>
      <c r="J436" s="264"/>
      <c r="K436" s="264"/>
      <c r="L436" s="269"/>
      <c r="M436" s="270"/>
      <c r="N436" s="271"/>
      <c r="O436" s="271"/>
      <c r="P436" s="271"/>
      <c r="Q436" s="271"/>
      <c r="R436" s="271"/>
      <c r="S436" s="271"/>
      <c r="T436" s="27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3" t="s">
        <v>241</v>
      </c>
      <c r="AU436" s="273" t="s">
        <v>87</v>
      </c>
      <c r="AV436" s="13" t="s">
        <v>240</v>
      </c>
      <c r="AW436" s="13" t="s">
        <v>36</v>
      </c>
      <c r="AX436" s="13" t="s">
        <v>87</v>
      </c>
      <c r="AY436" s="273" t="s">
        <v>235</v>
      </c>
    </row>
    <row r="437" s="2" customFormat="1" ht="16.5" customHeight="1">
      <c r="A437" s="38"/>
      <c r="B437" s="39"/>
      <c r="C437" s="237" t="s">
        <v>607</v>
      </c>
      <c r="D437" s="237" t="s">
        <v>236</v>
      </c>
      <c r="E437" s="238" t="s">
        <v>562</v>
      </c>
      <c r="F437" s="239" t="s">
        <v>563</v>
      </c>
      <c r="G437" s="240" t="s">
        <v>558</v>
      </c>
      <c r="H437" s="241">
        <v>24</v>
      </c>
      <c r="I437" s="242"/>
      <c r="J437" s="243">
        <f>ROUND(I437*H437,2)</f>
        <v>0</v>
      </c>
      <c r="K437" s="244"/>
      <c r="L437" s="44"/>
      <c r="M437" s="245" t="s">
        <v>1</v>
      </c>
      <c r="N437" s="246" t="s">
        <v>45</v>
      </c>
      <c r="O437" s="91"/>
      <c r="P437" s="247">
        <f>O437*H437</f>
        <v>0</v>
      </c>
      <c r="Q437" s="247">
        <v>0.019460000000000002</v>
      </c>
      <c r="R437" s="247">
        <f>Q437*H437</f>
        <v>0.46704000000000001</v>
      </c>
      <c r="S437" s="247">
        <v>0</v>
      </c>
      <c r="T437" s="24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9" t="s">
        <v>280</v>
      </c>
      <c r="AT437" s="249" t="s">
        <v>236</v>
      </c>
      <c r="AU437" s="249" t="s">
        <v>87</v>
      </c>
      <c r="AY437" s="17" t="s">
        <v>235</v>
      </c>
      <c r="BE437" s="250">
        <f>IF(N437="základní",J437,0)</f>
        <v>0</v>
      </c>
      <c r="BF437" s="250">
        <f>IF(N437="snížená",J437,0)</f>
        <v>0</v>
      </c>
      <c r="BG437" s="250">
        <f>IF(N437="zákl. přenesená",J437,0)</f>
        <v>0</v>
      </c>
      <c r="BH437" s="250">
        <f>IF(N437="sníž. přenesená",J437,0)</f>
        <v>0</v>
      </c>
      <c r="BI437" s="250">
        <f>IF(N437="nulová",J437,0)</f>
        <v>0</v>
      </c>
      <c r="BJ437" s="17" t="s">
        <v>87</v>
      </c>
      <c r="BK437" s="250">
        <f>ROUND(I437*H437,2)</f>
        <v>0</v>
      </c>
      <c r="BL437" s="17" t="s">
        <v>280</v>
      </c>
      <c r="BM437" s="249" t="s">
        <v>619</v>
      </c>
    </row>
    <row r="438" s="12" customFormat="1">
      <c r="A438" s="12"/>
      <c r="B438" s="251"/>
      <c r="C438" s="252"/>
      <c r="D438" s="253" t="s">
        <v>241</v>
      </c>
      <c r="E438" s="254" t="s">
        <v>1</v>
      </c>
      <c r="F438" s="255" t="s">
        <v>2228</v>
      </c>
      <c r="G438" s="252"/>
      <c r="H438" s="256">
        <v>24</v>
      </c>
      <c r="I438" s="257"/>
      <c r="J438" s="252"/>
      <c r="K438" s="252"/>
      <c r="L438" s="258"/>
      <c r="M438" s="259"/>
      <c r="N438" s="260"/>
      <c r="O438" s="260"/>
      <c r="P438" s="260"/>
      <c r="Q438" s="260"/>
      <c r="R438" s="260"/>
      <c r="S438" s="260"/>
      <c r="T438" s="26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62" t="s">
        <v>241</v>
      </c>
      <c r="AU438" s="262" t="s">
        <v>87</v>
      </c>
      <c r="AV438" s="12" t="s">
        <v>89</v>
      </c>
      <c r="AW438" s="12" t="s">
        <v>36</v>
      </c>
      <c r="AX438" s="12" t="s">
        <v>80</v>
      </c>
      <c r="AY438" s="262" t="s">
        <v>235</v>
      </c>
    </row>
    <row r="439" s="13" customFormat="1">
      <c r="A439" s="13"/>
      <c r="B439" s="263"/>
      <c r="C439" s="264"/>
      <c r="D439" s="253" t="s">
        <v>241</v>
      </c>
      <c r="E439" s="265" t="s">
        <v>1</v>
      </c>
      <c r="F439" s="266" t="s">
        <v>243</v>
      </c>
      <c r="G439" s="264"/>
      <c r="H439" s="267">
        <v>24</v>
      </c>
      <c r="I439" s="268"/>
      <c r="J439" s="264"/>
      <c r="K439" s="264"/>
      <c r="L439" s="269"/>
      <c r="M439" s="270"/>
      <c r="N439" s="271"/>
      <c r="O439" s="271"/>
      <c r="P439" s="271"/>
      <c r="Q439" s="271"/>
      <c r="R439" s="271"/>
      <c r="S439" s="271"/>
      <c r="T439" s="27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3" t="s">
        <v>241</v>
      </c>
      <c r="AU439" s="273" t="s">
        <v>87</v>
      </c>
      <c r="AV439" s="13" t="s">
        <v>240</v>
      </c>
      <c r="AW439" s="13" t="s">
        <v>36</v>
      </c>
      <c r="AX439" s="13" t="s">
        <v>87</v>
      </c>
      <c r="AY439" s="273" t="s">
        <v>235</v>
      </c>
    </row>
    <row r="440" s="2" customFormat="1" ht="16.5" customHeight="1">
      <c r="A440" s="38"/>
      <c r="B440" s="39"/>
      <c r="C440" s="237" t="s">
        <v>443</v>
      </c>
      <c r="D440" s="237" t="s">
        <v>236</v>
      </c>
      <c r="E440" s="238" t="s">
        <v>566</v>
      </c>
      <c r="F440" s="239" t="s">
        <v>567</v>
      </c>
      <c r="G440" s="240" t="s">
        <v>558</v>
      </c>
      <c r="H440" s="241">
        <v>4</v>
      </c>
      <c r="I440" s="242"/>
      <c r="J440" s="243">
        <f>ROUND(I440*H440,2)</f>
        <v>0</v>
      </c>
      <c r="K440" s="244"/>
      <c r="L440" s="44"/>
      <c r="M440" s="245" t="s">
        <v>1</v>
      </c>
      <c r="N440" s="246" t="s">
        <v>45</v>
      </c>
      <c r="O440" s="91"/>
      <c r="P440" s="247">
        <f>O440*H440</f>
        <v>0</v>
      </c>
      <c r="Q440" s="247">
        <v>0.024500000000000001</v>
      </c>
      <c r="R440" s="247">
        <f>Q440*H440</f>
        <v>0.098000000000000004</v>
      </c>
      <c r="S440" s="247">
        <v>0</v>
      </c>
      <c r="T440" s="24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9" t="s">
        <v>280</v>
      </c>
      <c r="AT440" s="249" t="s">
        <v>236</v>
      </c>
      <c r="AU440" s="249" t="s">
        <v>87</v>
      </c>
      <c r="AY440" s="17" t="s">
        <v>235</v>
      </c>
      <c r="BE440" s="250">
        <f>IF(N440="základní",J440,0)</f>
        <v>0</v>
      </c>
      <c r="BF440" s="250">
        <f>IF(N440="snížená",J440,0)</f>
        <v>0</v>
      </c>
      <c r="BG440" s="250">
        <f>IF(N440="zákl. přenesená",J440,0)</f>
        <v>0</v>
      </c>
      <c r="BH440" s="250">
        <f>IF(N440="sníž. přenesená",J440,0)</f>
        <v>0</v>
      </c>
      <c r="BI440" s="250">
        <f>IF(N440="nulová",J440,0)</f>
        <v>0</v>
      </c>
      <c r="BJ440" s="17" t="s">
        <v>87</v>
      </c>
      <c r="BK440" s="250">
        <f>ROUND(I440*H440,2)</f>
        <v>0</v>
      </c>
      <c r="BL440" s="17" t="s">
        <v>280</v>
      </c>
      <c r="BM440" s="249" t="s">
        <v>629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2229</v>
      </c>
      <c r="G441" s="252"/>
      <c r="H441" s="256">
        <v>4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3" customFormat="1">
      <c r="A442" s="13"/>
      <c r="B442" s="263"/>
      <c r="C442" s="264"/>
      <c r="D442" s="253" t="s">
        <v>241</v>
      </c>
      <c r="E442" s="265" t="s">
        <v>1</v>
      </c>
      <c r="F442" s="266" t="s">
        <v>243</v>
      </c>
      <c r="G442" s="264"/>
      <c r="H442" s="267">
        <v>4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3" t="s">
        <v>241</v>
      </c>
      <c r="AU442" s="273" t="s">
        <v>87</v>
      </c>
      <c r="AV442" s="13" t="s">
        <v>240</v>
      </c>
      <c r="AW442" s="13" t="s">
        <v>36</v>
      </c>
      <c r="AX442" s="13" t="s">
        <v>87</v>
      </c>
      <c r="AY442" s="273" t="s">
        <v>235</v>
      </c>
    </row>
    <row r="443" s="2" customFormat="1" ht="16.5" customHeight="1">
      <c r="A443" s="38"/>
      <c r="B443" s="39"/>
      <c r="C443" s="237" t="s">
        <v>332</v>
      </c>
      <c r="D443" s="237" t="s">
        <v>236</v>
      </c>
      <c r="E443" s="238" t="s">
        <v>570</v>
      </c>
      <c r="F443" s="239" t="s">
        <v>571</v>
      </c>
      <c r="G443" s="240" t="s">
        <v>558</v>
      </c>
      <c r="H443" s="241">
        <v>32</v>
      </c>
      <c r="I443" s="242"/>
      <c r="J443" s="243">
        <f>ROUND(I443*H443,2)</f>
        <v>0</v>
      </c>
      <c r="K443" s="244"/>
      <c r="L443" s="44"/>
      <c r="M443" s="245" t="s">
        <v>1</v>
      </c>
      <c r="N443" s="246" t="s">
        <v>45</v>
      </c>
      <c r="O443" s="91"/>
      <c r="P443" s="247">
        <f>O443*H443</f>
        <v>0</v>
      </c>
      <c r="Q443" s="247">
        <v>0.00156</v>
      </c>
      <c r="R443" s="247">
        <f>Q443*H443</f>
        <v>0.049919999999999999</v>
      </c>
      <c r="S443" s="247">
        <v>0</v>
      </c>
      <c r="T443" s="24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9" t="s">
        <v>280</v>
      </c>
      <c r="AT443" s="249" t="s">
        <v>236</v>
      </c>
      <c r="AU443" s="249" t="s">
        <v>87</v>
      </c>
      <c r="AY443" s="17" t="s">
        <v>235</v>
      </c>
      <c r="BE443" s="250">
        <f>IF(N443="základní",J443,0)</f>
        <v>0</v>
      </c>
      <c r="BF443" s="250">
        <f>IF(N443="snížená",J443,0)</f>
        <v>0</v>
      </c>
      <c r="BG443" s="250">
        <f>IF(N443="zákl. přenesená",J443,0)</f>
        <v>0</v>
      </c>
      <c r="BH443" s="250">
        <f>IF(N443="sníž. přenesená",J443,0)</f>
        <v>0</v>
      </c>
      <c r="BI443" s="250">
        <f>IF(N443="nulová",J443,0)</f>
        <v>0</v>
      </c>
      <c r="BJ443" s="17" t="s">
        <v>87</v>
      </c>
      <c r="BK443" s="250">
        <f>ROUND(I443*H443,2)</f>
        <v>0</v>
      </c>
      <c r="BL443" s="17" t="s">
        <v>280</v>
      </c>
      <c r="BM443" s="249" t="s">
        <v>632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2230</v>
      </c>
      <c r="G444" s="252"/>
      <c r="H444" s="256">
        <v>32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3" customFormat="1">
      <c r="A445" s="13"/>
      <c r="B445" s="263"/>
      <c r="C445" s="264"/>
      <c r="D445" s="253" t="s">
        <v>241</v>
      </c>
      <c r="E445" s="265" t="s">
        <v>1</v>
      </c>
      <c r="F445" s="266" t="s">
        <v>243</v>
      </c>
      <c r="G445" s="264"/>
      <c r="H445" s="267">
        <v>32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241</v>
      </c>
      <c r="AU445" s="273" t="s">
        <v>87</v>
      </c>
      <c r="AV445" s="13" t="s">
        <v>240</v>
      </c>
      <c r="AW445" s="13" t="s">
        <v>36</v>
      </c>
      <c r="AX445" s="13" t="s">
        <v>87</v>
      </c>
      <c r="AY445" s="273" t="s">
        <v>235</v>
      </c>
    </row>
    <row r="446" s="2" customFormat="1" ht="16.5" customHeight="1">
      <c r="A446" s="38"/>
      <c r="B446" s="39"/>
      <c r="C446" s="237" t="s">
        <v>448</v>
      </c>
      <c r="D446" s="237" t="s">
        <v>236</v>
      </c>
      <c r="E446" s="238" t="s">
        <v>1444</v>
      </c>
      <c r="F446" s="239" t="s">
        <v>1445</v>
      </c>
      <c r="G446" s="240" t="s">
        <v>558</v>
      </c>
      <c r="H446" s="241">
        <v>2</v>
      </c>
      <c r="I446" s="242"/>
      <c r="J446" s="243">
        <f>ROUND(I446*H446,2)</f>
        <v>0</v>
      </c>
      <c r="K446" s="244"/>
      <c r="L446" s="44"/>
      <c r="M446" s="245" t="s">
        <v>1</v>
      </c>
      <c r="N446" s="246" t="s">
        <v>45</v>
      </c>
      <c r="O446" s="91"/>
      <c r="P446" s="247">
        <f>O446*H446</f>
        <v>0</v>
      </c>
      <c r="Q446" s="247">
        <v>0.125</v>
      </c>
      <c r="R446" s="247">
        <f>Q446*H446</f>
        <v>0.25</v>
      </c>
      <c r="S446" s="247">
        <v>0</v>
      </c>
      <c r="T446" s="24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9" t="s">
        <v>280</v>
      </c>
      <c r="AT446" s="249" t="s">
        <v>236</v>
      </c>
      <c r="AU446" s="249" t="s">
        <v>87</v>
      </c>
      <c r="AY446" s="17" t="s">
        <v>235</v>
      </c>
      <c r="BE446" s="250">
        <f>IF(N446="základní",J446,0)</f>
        <v>0</v>
      </c>
      <c r="BF446" s="250">
        <f>IF(N446="snížená",J446,0)</f>
        <v>0</v>
      </c>
      <c r="BG446" s="250">
        <f>IF(N446="zákl. přenesená",J446,0)</f>
        <v>0</v>
      </c>
      <c r="BH446" s="250">
        <f>IF(N446="sníž. přenesená",J446,0)</f>
        <v>0</v>
      </c>
      <c r="BI446" s="250">
        <f>IF(N446="nulová",J446,0)</f>
        <v>0</v>
      </c>
      <c r="BJ446" s="17" t="s">
        <v>87</v>
      </c>
      <c r="BK446" s="250">
        <f>ROUND(I446*H446,2)</f>
        <v>0</v>
      </c>
      <c r="BL446" s="17" t="s">
        <v>280</v>
      </c>
      <c r="BM446" s="249" t="s">
        <v>635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1729</v>
      </c>
      <c r="G447" s="252"/>
      <c r="H447" s="256">
        <v>2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3" customFormat="1">
      <c r="A448" s="13"/>
      <c r="B448" s="263"/>
      <c r="C448" s="264"/>
      <c r="D448" s="253" t="s">
        <v>241</v>
      </c>
      <c r="E448" s="265" t="s">
        <v>1</v>
      </c>
      <c r="F448" s="266" t="s">
        <v>243</v>
      </c>
      <c r="G448" s="264"/>
      <c r="H448" s="267">
        <v>2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3" t="s">
        <v>241</v>
      </c>
      <c r="AU448" s="273" t="s">
        <v>87</v>
      </c>
      <c r="AV448" s="13" t="s">
        <v>240</v>
      </c>
      <c r="AW448" s="13" t="s">
        <v>36</v>
      </c>
      <c r="AX448" s="13" t="s">
        <v>87</v>
      </c>
      <c r="AY448" s="273" t="s">
        <v>235</v>
      </c>
    </row>
    <row r="449" s="2" customFormat="1" ht="16.5" customHeight="1">
      <c r="A449" s="38"/>
      <c r="B449" s="39"/>
      <c r="C449" s="237" t="s">
        <v>410</v>
      </c>
      <c r="D449" s="237" t="s">
        <v>236</v>
      </c>
      <c r="E449" s="238" t="s">
        <v>574</v>
      </c>
      <c r="F449" s="239" t="s">
        <v>575</v>
      </c>
      <c r="G449" s="240" t="s">
        <v>558</v>
      </c>
      <c r="H449" s="241">
        <v>2</v>
      </c>
      <c r="I449" s="242"/>
      <c r="J449" s="243">
        <f>ROUND(I449*H449,2)</f>
        <v>0</v>
      </c>
      <c r="K449" s="244"/>
      <c r="L449" s="44"/>
      <c r="M449" s="245" t="s">
        <v>1</v>
      </c>
      <c r="N449" s="246" t="s">
        <v>45</v>
      </c>
      <c r="O449" s="91"/>
      <c r="P449" s="247">
        <f>O449*H449</f>
        <v>0</v>
      </c>
      <c r="Q449" s="247">
        <v>0.0012999999999999999</v>
      </c>
      <c r="R449" s="247">
        <f>Q449*H449</f>
        <v>0.0025999999999999999</v>
      </c>
      <c r="S449" s="247">
        <v>0</v>
      </c>
      <c r="T449" s="24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9" t="s">
        <v>280</v>
      </c>
      <c r="AT449" s="249" t="s">
        <v>236</v>
      </c>
      <c r="AU449" s="249" t="s">
        <v>87</v>
      </c>
      <c r="AY449" s="17" t="s">
        <v>235</v>
      </c>
      <c r="BE449" s="250">
        <f>IF(N449="základní",J449,0)</f>
        <v>0</v>
      </c>
      <c r="BF449" s="250">
        <f>IF(N449="snížená",J449,0)</f>
        <v>0</v>
      </c>
      <c r="BG449" s="250">
        <f>IF(N449="zákl. přenesená",J449,0)</f>
        <v>0</v>
      </c>
      <c r="BH449" s="250">
        <f>IF(N449="sníž. přenesená",J449,0)</f>
        <v>0</v>
      </c>
      <c r="BI449" s="250">
        <f>IF(N449="nulová",J449,0)</f>
        <v>0</v>
      </c>
      <c r="BJ449" s="17" t="s">
        <v>87</v>
      </c>
      <c r="BK449" s="250">
        <f>ROUND(I449*H449,2)</f>
        <v>0</v>
      </c>
      <c r="BL449" s="17" t="s">
        <v>280</v>
      </c>
      <c r="BM449" s="249" t="s">
        <v>639</v>
      </c>
    </row>
    <row r="450" s="12" customFormat="1">
      <c r="A450" s="12"/>
      <c r="B450" s="251"/>
      <c r="C450" s="252"/>
      <c r="D450" s="253" t="s">
        <v>241</v>
      </c>
      <c r="E450" s="254" t="s">
        <v>1</v>
      </c>
      <c r="F450" s="255" t="s">
        <v>2116</v>
      </c>
      <c r="G450" s="252"/>
      <c r="H450" s="256">
        <v>1</v>
      </c>
      <c r="I450" s="257"/>
      <c r="J450" s="252"/>
      <c r="K450" s="252"/>
      <c r="L450" s="258"/>
      <c r="M450" s="259"/>
      <c r="N450" s="260"/>
      <c r="O450" s="260"/>
      <c r="P450" s="260"/>
      <c r="Q450" s="260"/>
      <c r="R450" s="260"/>
      <c r="S450" s="260"/>
      <c r="T450" s="261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T450" s="262" t="s">
        <v>241</v>
      </c>
      <c r="AU450" s="262" t="s">
        <v>87</v>
      </c>
      <c r="AV450" s="12" t="s">
        <v>89</v>
      </c>
      <c r="AW450" s="12" t="s">
        <v>36</v>
      </c>
      <c r="AX450" s="12" t="s">
        <v>80</v>
      </c>
      <c r="AY450" s="262" t="s">
        <v>235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2231</v>
      </c>
      <c r="G451" s="252"/>
      <c r="H451" s="256">
        <v>1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3" customFormat="1">
      <c r="A452" s="13"/>
      <c r="B452" s="263"/>
      <c r="C452" s="264"/>
      <c r="D452" s="253" t="s">
        <v>241</v>
      </c>
      <c r="E452" s="265" t="s">
        <v>1</v>
      </c>
      <c r="F452" s="266" t="s">
        <v>243</v>
      </c>
      <c r="G452" s="264"/>
      <c r="H452" s="267">
        <v>2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3" t="s">
        <v>241</v>
      </c>
      <c r="AU452" s="273" t="s">
        <v>87</v>
      </c>
      <c r="AV452" s="13" t="s">
        <v>240</v>
      </c>
      <c r="AW452" s="13" t="s">
        <v>36</v>
      </c>
      <c r="AX452" s="13" t="s">
        <v>87</v>
      </c>
      <c r="AY452" s="273" t="s">
        <v>235</v>
      </c>
    </row>
    <row r="453" s="2" customFormat="1" ht="16.5" customHeight="1">
      <c r="A453" s="38"/>
      <c r="B453" s="39"/>
      <c r="C453" s="237" t="s">
        <v>438</v>
      </c>
      <c r="D453" s="237" t="s">
        <v>236</v>
      </c>
      <c r="E453" s="238" t="s">
        <v>579</v>
      </c>
      <c r="F453" s="239" t="s">
        <v>580</v>
      </c>
      <c r="G453" s="240" t="s">
        <v>558</v>
      </c>
      <c r="H453" s="241">
        <v>1</v>
      </c>
      <c r="I453" s="242"/>
      <c r="J453" s="243">
        <f>ROUND(I453*H453,2)</f>
        <v>0</v>
      </c>
      <c r="K453" s="244"/>
      <c r="L453" s="44"/>
      <c r="M453" s="245" t="s">
        <v>1</v>
      </c>
      <c r="N453" s="246" t="s">
        <v>45</v>
      </c>
      <c r="O453" s="91"/>
      <c r="P453" s="247">
        <f>O453*H453</f>
        <v>0</v>
      </c>
      <c r="Q453" s="247">
        <v>0.0023</v>
      </c>
      <c r="R453" s="247">
        <f>Q453*H453</f>
        <v>0.0023</v>
      </c>
      <c r="S453" s="247">
        <v>0</v>
      </c>
      <c r="T453" s="24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9" t="s">
        <v>280</v>
      </c>
      <c r="AT453" s="249" t="s">
        <v>236</v>
      </c>
      <c r="AU453" s="249" t="s">
        <v>87</v>
      </c>
      <c r="AY453" s="17" t="s">
        <v>235</v>
      </c>
      <c r="BE453" s="250">
        <f>IF(N453="základní",J453,0)</f>
        <v>0</v>
      </c>
      <c r="BF453" s="250">
        <f>IF(N453="snížená",J453,0)</f>
        <v>0</v>
      </c>
      <c r="BG453" s="250">
        <f>IF(N453="zákl. přenesená",J453,0)</f>
        <v>0</v>
      </c>
      <c r="BH453" s="250">
        <f>IF(N453="sníž. přenesená",J453,0)</f>
        <v>0</v>
      </c>
      <c r="BI453" s="250">
        <f>IF(N453="nulová",J453,0)</f>
        <v>0</v>
      </c>
      <c r="BJ453" s="17" t="s">
        <v>87</v>
      </c>
      <c r="BK453" s="250">
        <f>ROUND(I453*H453,2)</f>
        <v>0</v>
      </c>
      <c r="BL453" s="17" t="s">
        <v>280</v>
      </c>
      <c r="BM453" s="249" t="s">
        <v>642</v>
      </c>
    </row>
    <row r="454" s="12" customFormat="1">
      <c r="A454" s="12"/>
      <c r="B454" s="251"/>
      <c r="C454" s="252"/>
      <c r="D454" s="253" t="s">
        <v>241</v>
      </c>
      <c r="E454" s="254" t="s">
        <v>1</v>
      </c>
      <c r="F454" s="255" t="s">
        <v>582</v>
      </c>
      <c r="G454" s="252"/>
      <c r="H454" s="256">
        <v>1</v>
      </c>
      <c r="I454" s="257"/>
      <c r="J454" s="252"/>
      <c r="K454" s="252"/>
      <c r="L454" s="258"/>
      <c r="M454" s="259"/>
      <c r="N454" s="260"/>
      <c r="O454" s="260"/>
      <c r="P454" s="260"/>
      <c r="Q454" s="260"/>
      <c r="R454" s="260"/>
      <c r="S454" s="260"/>
      <c r="T454" s="261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62" t="s">
        <v>241</v>
      </c>
      <c r="AU454" s="262" t="s">
        <v>87</v>
      </c>
      <c r="AV454" s="12" t="s">
        <v>89</v>
      </c>
      <c r="AW454" s="12" t="s">
        <v>36</v>
      </c>
      <c r="AX454" s="12" t="s">
        <v>80</v>
      </c>
      <c r="AY454" s="262" t="s">
        <v>235</v>
      </c>
    </row>
    <row r="455" s="13" customFormat="1">
      <c r="A455" s="13"/>
      <c r="B455" s="263"/>
      <c r="C455" s="264"/>
      <c r="D455" s="253" t="s">
        <v>241</v>
      </c>
      <c r="E455" s="265" t="s">
        <v>1</v>
      </c>
      <c r="F455" s="266" t="s">
        <v>243</v>
      </c>
      <c r="G455" s="264"/>
      <c r="H455" s="267">
        <v>1</v>
      </c>
      <c r="I455" s="268"/>
      <c r="J455" s="264"/>
      <c r="K455" s="264"/>
      <c r="L455" s="269"/>
      <c r="M455" s="270"/>
      <c r="N455" s="271"/>
      <c r="O455" s="271"/>
      <c r="P455" s="271"/>
      <c r="Q455" s="271"/>
      <c r="R455" s="271"/>
      <c r="S455" s="271"/>
      <c r="T455" s="27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3" t="s">
        <v>241</v>
      </c>
      <c r="AU455" s="273" t="s">
        <v>87</v>
      </c>
      <c r="AV455" s="13" t="s">
        <v>240</v>
      </c>
      <c r="AW455" s="13" t="s">
        <v>36</v>
      </c>
      <c r="AX455" s="13" t="s">
        <v>87</v>
      </c>
      <c r="AY455" s="273" t="s">
        <v>235</v>
      </c>
    </row>
    <row r="456" s="2" customFormat="1" ht="16.5" customHeight="1">
      <c r="A456" s="38"/>
      <c r="B456" s="39"/>
      <c r="C456" s="237" t="s">
        <v>636</v>
      </c>
      <c r="D456" s="237" t="s">
        <v>236</v>
      </c>
      <c r="E456" s="238" t="s">
        <v>583</v>
      </c>
      <c r="F456" s="239" t="s">
        <v>584</v>
      </c>
      <c r="G456" s="240" t="s">
        <v>558</v>
      </c>
      <c r="H456" s="241">
        <v>2</v>
      </c>
      <c r="I456" s="242"/>
      <c r="J456" s="243">
        <f>ROUND(I456*H456,2)</f>
        <v>0</v>
      </c>
      <c r="K456" s="244"/>
      <c r="L456" s="44"/>
      <c r="M456" s="245" t="s">
        <v>1</v>
      </c>
      <c r="N456" s="246" t="s">
        <v>45</v>
      </c>
      <c r="O456" s="91"/>
      <c r="P456" s="247">
        <f>O456*H456</f>
        <v>0</v>
      </c>
      <c r="Q456" s="247">
        <v>0.0011000000000000001</v>
      </c>
      <c r="R456" s="247">
        <f>Q456*H456</f>
        <v>0.0022000000000000001</v>
      </c>
      <c r="S456" s="247">
        <v>0</v>
      </c>
      <c r="T456" s="24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9" t="s">
        <v>280</v>
      </c>
      <c r="AT456" s="249" t="s">
        <v>236</v>
      </c>
      <c r="AU456" s="249" t="s">
        <v>87</v>
      </c>
      <c r="AY456" s="17" t="s">
        <v>235</v>
      </c>
      <c r="BE456" s="250">
        <f>IF(N456="základní",J456,0)</f>
        <v>0</v>
      </c>
      <c r="BF456" s="250">
        <f>IF(N456="snížená",J456,0)</f>
        <v>0</v>
      </c>
      <c r="BG456" s="250">
        <f>IF(N456="zákl. přenesená",J456,0)</f>
        <v>0</v>
      </c>
      <c r="BH456" s="250">
        <f>IF(N456="sníž. přenesená",J456,0)</f>
        <v>0</v>
      </c>
      <c r="BI456" s="250">
        <f>IF(N456="nulová",J456,0)</f>
        <v>0</v>
      </c>
      <c r="BJ456" s="17" t="s">
        <v>87</v>
      </c>
      <c r="BK456" s="250">
        <f>ROUND(I456*H456,2)</f>
        <v>0</v>
      </c>
      <c r="BL456" s="17" t="s">
        <v>280</v>
      </c>
      <c r="BM456" s="249" t="s">
        <v>648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1893</v>
      </c>
      <c r="G457" s="252"/>
      <c r="H457" s="256">
        <v>1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2232</v>
      </c>
      <c r="G458" s="252"/>
      <c r="H458" s="256">
        <v>1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3" customFormat="1">
      <c r="A459" s="13"/>
      <c r="B459" s="263"/>
      <c r="C459" s="264"/>
      <c r="D459" s="253" t="s">
        <v>241</v>
      </c>
      <c r="E459" s="265" t="s">
        <v>1</v>
      </c>
      <c r="F459" s="266" t="s">
        <v>243</v>
      </c>
      <c r="G459" s="264"/>
      <c r="H459" s="267">
        <v>2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241</v>
      </c>
      <c r="AU459" s="273" t="s">
        <v>87</v>
      </c>
      <c r="AV459" s="13" t="s">
        <v>240</v>
      </c>
      <c r="AW459" s="13" t="s">
        <v>36</v>
      </c>
      <c r="AX459" s="13" t="s">
        <v>87</v>
      </c>
      <c r="AY459" s="273" t="s">
        <v>235</v>
      </c>
    </row>
    <row r="460" s="2" customFormat="1" ht="16.5" customHeight="1">
      <c r="A460" s="38"/>
      <c r="B460" s="39"/>
      <c r="C460" s="237" t="s">
        <v>457</v>
      </c>
      <c r="D460" s="237" t="s">
        <v>236</v>
      </c>
      <c r="E460" s="238" t="s">
        <v>1449</v>
      </c>
      <c r="F460" s="239" t="s">
        <v>1450</v>
      </c>
      <c r="G460" s="240" t="s">
        <v>558</v>
      </c>
      <c r="H460" s="241">
        <v>1</v>
      </c>
      <c r="I460" s="242"/>
      <c r="J460" s="243">
        <f>ROUND(I460*H460,2)</f>
        <v>0</v>
      </c>
      <c r="K460" s="244"/>
      <c r="L460" s="44"/>
      <c r="M460" s="245" t="s">
        <v>1</v>
      </c>
      <c r="N460" s="246" t="s">
        <v>45</v>
      </c>
      <c r="O460" s="91"/>
      <c r="P460" s="247">
        <f>O460*H460</f>
        <v>0</v>
      </c>
      <c r="Q460" s="247">
        <v>0.0018</v>
      </c>
      <c r="R460" s="247">
        <f>Q460*H460</f>
        <v>0.0018</v>
      </c>
      <c r="S460" s="247">
        <v>0</v>
      </c>
      <c r="T460" s="24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9" t="s">
        <v>280</v>
      </c>
      <c r="AT460" s="249" t="s">
        <v>236</v>
      </c>
      <c r="AU460" s="249" t="s">
        <v>87</v>
      </c>
      <c r="AY460" s="17" t="s">
        <v>235</v>
      </c>
      <c r="BE460" s="250">
        <f>IF(N460="základní",J460,0)</f>
        <v>0</v>
      </c>
      <c r="BF460" s="250">
        <f>IF(N460="snížená",J460,0)</f>
        <v>0</v>
      </c>
      <c r="BG460" s="250">
        <f>IF(N460="zákl. přenesená",J460,0)</f>
        <v>0</v>
      </c>
      <c r="BH460" s="250">
        <f>IF(N460="sníž. přenesená",J460,0)</f>
        <v>0</v>
      </c>
      <c r="BI460" s="250">
        <f>IF(N460="nulová",J460,0)</f>
        <v>0</v>
      </c>
      <c r="BJ460" s="17" t="s">
        <v>87</v>
      </c>
      <c r="BK460" s="250">
        <f>ROUND(I460*H460,2)</f>
        <v>0</v>
      </c>
      <c r="BL460" s="17" t="s">
        <v>280</v>
      </c>
      <c r="BM460" s="249" t="s">
        <v>652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2232</v>
      </c>
      <c r="G461" s="252"/>
      <c r="H461" s="256">
        <v>1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3" customFormat="1">
      <c r="A462" s="13"/>
      <c r="B462" s="263"/>
      <c r="C462" s="264"/>
      <c r="D462" s="253" t="s">
        <v>241</v>
      </c>
      <c r="E462" s="265" t="s">
        <v>1</v>
      </c>
      <c r="F462" s="266" t="s">
        <v>243</v>
      </c>
      <c r="G462" s="264"/>
      <c r="H462" s="267">
        <v>1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3" t="s">
        <v>241</v>
      </c>
      <c r="AU462" s="273" t="s">
        <v>87</v>
      </c>
      <c r="AV462" s="13" t="s">
        <v>240</v>
      </c>
      <c r="AW462" s="13" t="s">
        <v>36</v>
      </c>
      <c r="AX462" s="13" t="s">
        <v>87</v>
      </c>
      <c r="AY462" s="273" t="s">
        <v>235</v>
      </c>
    </row>
    <row r="463" s="2" customFormat="1" ht="16.5" customHeight="1">
      <c r="A463" s="38"/>
      <c r="B463" s="39"/>
      <c r="C463" s="237" t="s">
        <v>645</v>
      </c>
      <c r="D463" s="237" t="s">
        <v>236</v>
      </c>
      <c r="E463" s="238" t="s">
        <v>1452</v>
      </c>
      <c r="F463" s="239" t="s">
        <v>1453</v>
      </c>
      <c r="G463" s="240" t="s">
        <v>558</v>
      </c>
      <c r="H463" s="241">
        <v>1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0.001</v>
      </c>
      <c r="R463" s="247">
        <f>Q463*H463</f>
        <v>0.001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280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280</v>
      </c>
      <c r="BM463" s="249" t="s">
        <v>657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2233</v>
      </c>
      <c r="G464" s="252"/>
      <c r="H464" s="256">
        <v>1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3" customFormat="1">
      <c r="A465" s="13"/>
      <c r="B465" s="263"/>
      <c r="C465" s="264"/>
      <c r="D465" s="253" t="s">
        <v>241</v>
      </c>
      <c r="E465" s="265" t="s">
        <v>1</v>
      </c>
      <c r="F465" s="266" t="s">
        <v>243</v>
      </c>
      <c r="G465" s="264"/>
      <c r="H465" s="267">
        <v>1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3" t="s">
        <v>241</v>
      </c>
      <c r="AU465" s="273" t="s">
        <v>87</v>
      </c>
      <c r="AV465" s="13" t="s">
        <v>240</v>
      </c>
      <c r="AW465" s="13" t="s">
        <v>36</v>
      </c>
      <c r="AX465" s="13" t="s">
        <v>87</v>
      </c>
      <c r="AY465" s="273" t="s">
        <v>235</v>
      </c>
    </row>
    <row r="466" s="2" customFormat="1" ht="16.5" customHeight="1">
      <c r="A466" s="38"/>
      <c r="B466" s="39"/>
      <c r="C466" s="237" t="s">
        <v>462</v>
      </c>
      <c r="D466" s="237" t="s">
        <v>236</v>
      </c>
      <c r="E466" s="238" t="s">
        <v>588</v>
      </c>
      <c r="F466" s="239" t="s">
        <v>589</v>
      </c>
      <c r="G466" s="240" t="s">
        <v>246</v>
      </c>
      <c r="H466" s="241">
        <v>0.99099999999999999</v>
      </c>
      <c r="I466" s="242"/>
      <c r="J466" s="243">
        <f>ROUND(I466*H466,2)</f>
        <v>0</v>
      </c>
      <c r="K466" s="244"/>
      <c r="L466" s="44"/>
      <c r="M466" s="245" t="s">
        <v>1</v>
      </c>
      <c r="N466" s="246" t="s">
        <v>45</v>
      </c>
      <c r="O466" s="91"/>
      <c r="P466" s="247">
        <f>O466*H466</f>
        <v>0</v>
      </c>
      <c r="Q466" s="247">
        <v>0</v>
      </c>
      <c r="R466" s="247">
        <f>Q466*H466</f>
        <v>0</v>
      </c>
      <c r="S466" s="247">
        <v>0</v>
      </c>
      <c r="T466" s="24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9" t="s">
        <v>280</v>
      </c>
      <c r="AT466" s="249" t="s">
        <v>236</v>
      </c>
      <c r="AU466" s="249" t="s">
        <v>87</v>
      </c>
      <c r="AY466" s="17" t="s">
        <v>235</v>
      </c>
      <c r="BE466" s="250">
        <f>IF(N466="základní",J466,0)</f>
        <v>0</v>
      </c>
      <c r="BF466" s="250">
        <f>IF(N466="snížená",J466,0)</f>
        <v>0</v>
      </c>
      <c r="BG466" s="250">
        <f>IF(N466="zákl. přenesená",J466,0)</f>
        <v>0</v>
      </c>
      <c r="BH466" s="250">
        <f>IF(N466="sníž. přenesená",J466,0)</f>
        <v>0</v>
      </c>
      <c r="BI466" s="250">
        <f>IF(N466="nulová",J466,0)</f>
        <v>0</v>
      </c>
      <c r="BJ466" s="17" t="s">
        <v>87</v>
      </c>
      <c r="BK466" s="250">
        <f>ROUND(I466*H466,2)</f>
        <v>0</v>
      </c>
      <c r="BL466" s="17" t="s">
        <v>280</v>
      </c>
      <c r="BM466" s="249" t="s">
        <v>662</v>
      </c>
    </row>
    <row r="467" s="11" customFormat="1" ht="25.92" customHeight="1">
      <c r="A467" s="11"/>
      <c r="B467" s="223"/>
      <c r="C467" s="224"/>
      <c r="D467" s="225" t="s">
        <v>79</v>
      </c>
      <c r="E467" s="226" t="s">
        <v>591</v>
      </c>
      <c r="F467" s="226" t="s">
        <v>592</v>
      </c>
      <c r="G467" s="224"/>
      <c r="H467" s="224"/>
      <c r="I467" s="227"/>
      <c r="J467" s="228">
        <f>BK467</f>
        <v>0</v>
      </c>
      <c r="K467" s="224"/>
      <c r="L467" s="229"/>
      <c r="M467" s="230"/>
      <c r="N467" s="231"/>
      <c r="O467" s="231"/>
      <c r="P467" s="232">
        <f>SUM(P468:P472)</f>
        <v>0</v>
      </c>
      <c r="Q467" s="231"/>
      <c r="R467" s="232">
        <f>SUM(R468:R472)</f>
        <v>0.01116</v>
      </c>
      <c r="S467" s="231"/>
      <c r="T467" s="233">
        <f>SUM(T468:T472)</f>
        <v>0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R467" s="234" t="s">
        <v>89</v>
      </c>
      <c r="AT467" s="235" t="s">
        <v>79</v>
      </c>
      <c r="AU467" s="235" t="s">
        <v>80</v>
      </c>
      <c r="AY467" s="234" t="s">
        <v>235</v>
      </c>
      <c r="BK467" s="236">
        <f>SUM(BK468:BK472)</f>
        <v>0</v>
      </c>
    </row>
    <row r="468" s="2" customFormat="1" ht="16.5" customHeight="1">
      <c r="A468" s="38"/>
      <c r="B468" s="39"/>
      <c r="C468" s="237" t="s">
        <v>654</v>
      </c>
      <c r="D468" s="237" t="s">
        <v>236</v>
      </c>
      <c r="E468" s="238" t="s">
        <v>593</v>
      </c>
      <c r="F468" s="239" t="s">
        <v>594</v>
      </c>
      <c r="G468" s="240" t="s">
        <v>239</v>
      </c>
      <c r="H468" s="241">
        <v>12</v>
      </c>
      <c r="I468" s="242"/>
      <c r="J468" s="243">
        <f>ROUND(I468*H468,2)</f>
        <v>0</v>
      </c>
      <c r="K468" s="244"/>
      <c r="L468" s="44"/>
      <c r="M468" s="245" t="s">
        <v>1</v>
      </c>
      <c r="N468" s="246" t="s">
        <v>45</v>
      </c>
      <c r="O468" s="91"/>
      <c r="P468" s="247">
        <f>O468*H468</f>
        <v>0</v>
      </c>
      <c r="Q468" s="247">
        <v>3.0000000000000001E-05</v>
      </c>
      <c r="R468" s="247">
        <f>Q468*H468</f>
        <v>0.00036000000000000002</v>
      </c>
      <c r="S468" s="247">
        <v>0</v>
      </c>
      <c r="T468" s="24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9" t="s">
        <v>280</v>
      </c>
      <c r="AT468" s="249" t="s">
        <v>236</v>
      </c>
      <c r="AU468" s="249" t="s">
        <v>87</v>
      </c>
      <c r="AY468" s="17" t="s">
        <v>235</v>
      </c>
      <c r="BE468" s="250">
        <f>IF(N468="základní",J468,0)</f>
        <v>0</v>
      </c>
      <c r="BF468" s="250">
        <f>IF(N468="snížená",J468,0)</f>
        <v>0</v>
      </c>
      <c r="BG468" s="250">
        <f>IF(N468="zákl. přenesená",J468,0)</f>
        <v>0</v>
      </c>
      <c r="BH468" s="250">
        <f>IF(N468="sníž. přenesená",J468,0)</f>
        <v>0</v>
      </c>
      <c r="BI468" s="250">
        <f>IF(N468="nulová",J468,0)</f>
        <v>0</v>
      </c>
      <c r="BJ468" s="17" t="s">
        <v>87</v>
      </c>
      <c r="BK468" s="250">
        <f>ROUND(I468*H468,2)</f>
        <v>0</v>
      </c>
      <c r="BL468" s="17" t="s">
        <v>280</v>
      </c>
      <c r="BM468" s="249" t="s">
        <v>2234</v>
      </c>
    </row>
    <row r="469" s="14" customFormat="1">
      <c r="A469" s="14"/>
      <c r="B469" s="277"/>
      <c r="C469" s="278"/>
      <c r="D469" s="253" t="s">
        <v>241</v>
      </c>
      <c r="E469" s="279" t="s">
        <v>1</v>
      </c>
      <c r="F469" s="280" t="s">
        <v>2235</v>
      </c>
      <c r="G469" s="278"/>
      <c r="H469" s="279" t="s">
        <v>1</v>
      </c>
      <c r="I469" s="281"/>
      <c r="J469" s="278"/>
      <c r="K469" s="278"/>
      <c r="L469" s="282"/>
      <c r="M469" s="283"/>
      <c r="N469" s="284"/>
      <c r="O469" s="284"/>
      <c r="P469" s="284"/>
      <c r="Q469" s="284"/>
      <c r="R469" s="284"/>
      <c r="S469" s="284"/>
      <c r="T469" s="28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6" t="s">
        <v>241</v>
      </c>
      <c r="AU469" s="286" t="s">
        <v>87</v>
      </c>
      <c r="AV469" s="14" t="s">
        <v>87</v>
      </c>
      <c r="AW469" s="14" t="s">
        <v>36</v>
      </c>
      <c r="AX469" s="14" t="s">
        <v>80</v>
      </c>
      <c r="AY469" s="286" t="s">
        <v>235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266</v>
      </c>
      <c r="G470" s="252"/>
      <c r="H470" s="256">
        <v>12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87</v>
      </c>
      <c r="AY470" s="262" t="s">
        <v>235</v>
      </c>
    </row>
    <row r="471" s="2" customFormat="1" ht="16.5" customHeight="1">
      <c r="A471" s="38"/>
      <c r="B471" s="39"/>
      <c r="C471" s="287" t="s">
        <v>468</v>
      </c>
      <c r="D471" s="287" t="s">
        <v>598</v>
      </c>
      <c r="E471" s="288" t="s">
        <v>599</v>
      </c>
      <c r="F471" s="289" t="s">
        <v>600</v>
      </c>
      <c r="G471" s="290" t="s">
        <v>239</v>
      </c>
      <c r="H471" s="291">
        <v>12</v>
      </c>
      <c r="I471" s="292"/>
      <c r="J471" s="293">
        <f>ROUND(I471*H471,2)</f>
        <v>0</v>
      </c>
      <c r="K471" s="294"/>
      <c r="L471" s="295"/>
      <c r="M471" s="296" t="s">
        <v>1</v>
      </c>
      <c r="N471" s="297" t="s">
        <v>45</v>
      </c>
      <c r="O471" s="91"/>
      <c r="P471" s="247">
        <f>O471*H471</f>
        <v>0</v>
      </c>
      <c r="Q471" s="247">
        <v>0.00089999999999999998</v>
      </c>
      <c r="R471" s="247">
        <f>Q471*H471</f>
        <v>0.010800000000000001</v>
      </c>
      <c r="S471" s="247">
        <v>0</v>
      </c>
      <c r="T471" s="24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9" t="s">
        <v>321</v>
      </c>
      <c r="AT471" s="249" t="s">
        <v>598</v>
      </c>
      <c r="AU471" s="249" t="s">
        <v>87</v>
      </c>
      <c r="AY471" s="17" t="s">
        <v>235</v>
      </c>
      <c r="BE471" s="250">
        <f>IF(N471="základní",J471,0)</f>
        <v>0</v>
      </c>
      <c r="BF471" s="250">
        <f>IF(N471="snížená",J471,0)</f>
        <v>0</v>
      </c>
      <c r="BG471" s="250">
        <f>IF(N471="zákl. přenesená",J471,0)</f>
        <v>0</v>
      </c>
      <c r="BH471" s="250">
        <f>IF(N471="sníž. přenesená",J471,0)</f>
        <v>0</v>
      </c>
      <c r="BI471" s="250">
        <f>IF(N471="nulová",J471,0)</f>
        <v>0</v>
      </c>
      <c r="BJ471" s="17" t="s">
        <v>87</v>
      </c>
      <c r="BK471" s="250">
        <f>ROUND(I471*H471,2)</f>
        <v>0</v>
      </c>
      <c r="BL471" s="17" t="s">
        <v>280</v>
      </c>
      <c r="BM471" s="249" t="s">
        <v>2236</v>
      </c>
    </row>
    <row r="472" s="2" customFormat="1" ht="21.75" customHeight="1">
      <c r="A472" s="38"/>
      <c r="B472" s="39"/>
      <c r="C472" s="237" t="s">
        <v>663</v>
      </c>
      <c r="D472" s="237" t="s">
        <v>236</v>
      </c>
      <c r="E472" s="238" t="s">
        <v>602</v>
      </c>
      <c r="F472" s="239" t="s">
        <v>603</v>
      </c>
      <c r="G472" s="240" t="s">
        <v>246</v>
      </c>
      <c r="H472" s="241">
        <v>0.010999999999999999</v>
      </c>
      <c r="I472" s="242"/>
      <c r="J472" s="243">
        <f>ROUND(I472*H472,2)</f>
        <v>0</v>
      </c>
      <c r="K472" s="244"/>
      <c r="L472" s="44"/>
      <c r="M472" s="245" t="s">
        <v>1</v>
      </c>
      <c r="N472" s="246" t="s">
        <v>45</v>
      </c>
      <c r="O472" s="91"/>
      <c r="P472" s="247">
        <f>O472*H472</f>
        <v>0</v>
      </c>
      <c r="Q472" s="247">
        <v>0</v>
      </c>
      <c r="R472" s="247">
        <f>Q472*H472</f>
        <v>0</v>
      </c>
      <c r="S472" s="247">
        <v>0</v>
      </c>
      <c r="T472" s="24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9" t="s">
        <v>280</v>
      </c>
      <c r="AT472" s="249" t="s">
        <v>236</v>
      </c>
      <c r="AU472" s="249" t="s">
        <v>87</v>
      </c>
      <c r="AY472" s="17" t="s">
        <v>235</v>
      </c>
      <c r="BE472" s="250">
        <f>IF(N472="základní",J472,0)</f>
        <v>0</v>
      </c>
      <c r="BF472" s="250">
        <f>IF(N472="snížená",J472,0)</f>
        <v>0</v>
      </c>
      <c r="BG472" s="250">
        <f>IF(N472="zákl. přenesená",J472,0)</f>
        <v>0</v>
      </c>
      <c r="BH472" s="250">
        <f>IF(N472="sníž. přenesená",J472,0)</f>
        <v>0</v>
      </c>
      <c r="BI472" s="250">
        <f>IF(N472="nulová",J472,0)</f>
        <v>0</v>
      </c>
      <c r="BJ472" s="17" t="s">
        <v>87</v>
      </c>
      <c r="BK472" s="250">
        <f>ROUND(I472*H472,2)</f>
        <v>0</v>
      </c>
      <c r="BL472" s="17" t="s">
        <v>280</v>
      </c>
      <c r="BM472" s="249" t="s">
        <v>2237</v>
      </c>
    </row>
    <row r="473" s="11" customFormat="1" ht="25.92" customHeight="1">
      <c r="A473" s="11"/>
      <c r="B473" s="223"/>
      <c r="C473" s="224"/>
      <c r="D473" s="225" t="s">
        <v>79</v>
      </c>
      <c r="E473" s="226" t="s">
        <v>2238</v>
      </c>
      <c r="F473" s="226" t="s">
        <v>2239</v>
      </c>
      <c r="G473" s="224"/>
      <c r="H473" s="224"/>
      <c r="I473" s="227"/>
      <c r="J473" s="228">
        <f>BK473</f>
        <v>0</v>
      </c>
      <c r="K473" s="224"/>
      <c r="L473" s="229"/>
      <c r="M473" s="230"/>
      <c r="N473" s="231"/>
      <c r="O473" s="231"/>
      <c r="P473" s="232">
        <f>SUM(P474:P480)</f>
        <v>0</v>
      </c>
      <c r="Q473" s="231"/>
      <c r="R473" s="232">
        <f>SUM(R474:R480)</f>
        <v>0.11854999999999999</v>
      </c>
      <c r="S473" s="231"/>
      <c r="T473" s="233">
        <f>SUM(T474:T480)</f>
        <v>0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R473" s="234" t="s">
        <v>89</v>
      </c>
      <c r="AT473" s="235" t="s">
        <v>79</v>
      </c>
      <c r="AU473" s="235" t="s">
        <v>80</v>
      </c>
      <c r="AY473" s="234" t="s">
        <v>235</v>
      </c>
      <c r="BK473" s="236">
        <f>SUM(BK474:BK480)</f>
        <v>0</v>
      </c>
    </row>
    <row r="474" s="2" customFormat="1" ht="16.5" customHeight="1">
      <c r="A474" s="38"/>
      <c r="B474" s="39"/>
      <c r="C474" s="237" t="s">
        <v>474</v>
      </c>
      <c r="D474" s="237" t="s">
        <v>236</v>
      </c>
      <c r="E474" s="238" t="s">
        <v>2240</v>
      </c>
      <c r="F474" s="239" t="s">
        <v>2241</v>
      </c>
      <c r="G474" s="240" t="s">
        <v>239</v>
      </c>
      <c r="H474" s="241">
        <v>13</v>
      </c>
      <c r="I474" s="242"/>
      <c r="J474" s="243">
        <f>ROUND(I474*H474,2)</f>
        <v>0</v>
      </c>
      <c r="K474" s="244"/>
      <c r="L474" s="44"/>
      <c r="M474" s="245" t="s">
        <v>1</v>
      </c>
      <c r="N474" s="246" t="s">
        <v>45</v>
      </c>
      <c r="O474" s="91"/>
      <c r="P474" s="247">
        <f>O474*H474</f>
        <v>0</v>
      </c>
      <c r="Q474" s="247">
        <v>0.0040899999999999999</v>
      </c>
      <c r="R474" s="247">
        <f>Q474*H474</f>
        <v>0.053169999999999995</v>
      </c>
      <c r="S474" s="247">
        <v>0</v>
      </c>
      <c r="T474" s="24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9" t="s">
        <v>280</v>
      </c>
      <c r="AT474" s="249" t="s">
        <v>236</v>
      </c>
      <c r="AU474" s="249" t="s">
        <v>87</v>
      </c>
      <c r="AY474" s="17" t="s">
        <v>235</v>
      </c>
      <c r="BE474" s="250">
        <f>IF(N474="základní",J474,0)</f>
        <v>0</v>
      </c>
      <c r="BF474" s="250">
        <f>IF(N474="snížená",J474,0)</f>
        <v>0</v>
      </c>
      <c r="BG474" s="250">
        <f>IF(N474="zákl. přenesená",J474,0)</f>
        <v>0</v>
      </c>
      <c r="BH474" s="250">
        <f>IF(N474="sníž. přenesená",J474,0)</f>
        <v>0</v>
      </c>
      <c r="BI474" s="250">
        <f>IF(N474="nulová",J474,0)</f>
        <v>0</v>
      </c>
      <c r="BJ474" s="17" t="s">
        <v>87</v>
      </c>
      <c r="BK474" s="250">
        <f>ROUND(I474*H474,2)</f>
        <v>0</v>
      </c>
      <c r="BL474" s="17" t="s">
        <v>280</v>
      </c>
      <c r="BM474" s="249" t="s">
        <v>666</v>
      </c>
    </row>
    <row r="475" s="12" customFormat="1">
      <c r="A475" s="12"/>
      <c r="B475" s="251"/>
      <c r="C475" s="252"/>
      <c r="D475" s="253" t="s">
        <v>241</v>
      </c>
      <c r="E475" s="254" t="s">
        <v>1</v>
      </c>
      <c r="F475" s="255" t="s">
        <v>2242</v>
      </c>
      <c r="G475" s="252"/>
      <c r="H475" s="256">
        <v>13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62" t="s">
        <v>241</v>
      </c>
      <c r="AU475" s="262" t="s">
        <v>87</v>
      </c>
      <c r="AV475" s="12" t="s">
        <v>89</v>
      </c>
      <c r="AW475" s="12" t="s">
        <v>36</v>
      </c>
      <c r="AX475" s="12" t="s">
        <v>80</v>
      </c>
      <c r="AY475" s="262" t="s">
        <v>235</v>
      </c>
    </row>
    <row r="476" s="13" customFormat="1">
      <c r="A476" s="13"/>
      <c r="B476" s="263"/>
      <c r="C476" s="264"/>
      <c r="D476" s="253" t="s">
        <v>241</v>
      </c>
      <c r="E476" s="265" t="s">
        <v>1</v>
      </c>
      <c r="F476" s="266" t="s">
        <v>243</v>
      </c>
      <c r="G476" s="264"/>
      <c r="H476" s="267">
        <v>13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3" t="s">
        <v>241</v>
      </c>
      <c r="AU476" s="273" t="s">
        <v>87</v>
      </c>
      <c r="AV476" s="13" t="s">
        <v>240</v>
      </c>
      <c r="AW476" s="13" t="s">
        <v>36</v>
      </c>
      <c r="AX476" s="13" t="s">
        <v>87</v>
      </c>
      <c r="AY476" s="273" t="s">
        <v>235</v>
      </c>
    </row>
    <row r="477" s="2" customFormat="1" ht="16.5" customHeight="1">
      <c r="A477" s="38"/>
      <c r="B477" s="39"/>
      <c r="C477" s="237" t="s">
        <v>675</v>
      </c>
      <c r="D477" s="237" t="s">
        <v>236</v>
      </c>
      <c r="E477" s="238" t="s">
        <v>2243</v>
      </c>
      <c r="F477" s="239" t="s">
        <v>2244</v>
      </c>
      <c r="G477" s="240" t="s">
        <v>239</v>
      </c>
      <c r="H477" s="241">
        <v>14</v>
      </c>
      <c r="I477" s="242"/>
      <c r="J477" s="243">
        <f>ROUND(I477*H477,2)</f>
        <v>0</v>
      </c>
      <c r="K477" s="244"/>
      <c r="L477" s="44"/>
      <c r="M477" s="245" t="s">
        <v>1</v>
      </c>
      <c r="N477" s="246" t="s">
        <v>45</v>
      </c>
      <c r="O477" s="91"/>
      <c r="P477" s="247">
        <f>O477*H477</f>
        <v>0</v>
      </c>
      <c r="Q477" s="247">
        <v>0.0046699999999999997</v>
      </c>
      <c r="R477" s="247">
        <f>Q477*H477</f>
        <v>0.065379999999999994</v>
      </c>
      <c r="S477" s="247">
        <v>0</v>
      </c>
      <c r="T477" s="24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9" t="s">
        <v>280</v>
      </c>
      <c r="AT477" s="249" t="s">
        <v>236</v>
      </c>
      <c r="AU477" s="249" t="s">
        <v>87</v>
      </c>
      <c r="AY477" s="17" t="s">
        <v>235</v>
      </c>
      <c r="BE477" s="250">
        <f>IF(N477="základní",J477,0)</f>
        <v>0</v>
      </c>
      <c r="BF477" s="250">
        <f>IF(N477="snížená",J477,0)</f>
        <v>0</v>
      </c>
      <c r="BG477" s="250">
        <f>IF(N477="zákl. přenesená",J477,0)</f>
        <v>0</v>
      </c>
      <c r="BH477" s="250">
        <f>IF(N477="sníž. přenesená",J477,0)</f>
        <v>0</v>
      </c>
      <c r="BI477" s="250">
        <f>IF(N477="nulová",J477,0)</f>
        <v>0</v>
      </c>
      <c r="BJ477" s="17" t="s">
        <v>87</v>
      </c>
      <c r="BK477" s="250">
        <f>ROUND(I477*H477,2)</f>
        <v>0</v>
      </c>
      <c r="BL477" s="17" t="s">
        <v>280</v>
      </c>
      <c r="BM477" s="249" t="s">
        <v>672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2245</v>
      </c>
      <c r="G478" s="252"/>
      <c r="H478" s="256">
        <v>14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3" customFormat="1">
      <c r="A479" s="13"/>
      <c r="B479" s="263"/>
      <c r="C479" s="264"/>
      <c r="D479" s="253" t="s">
        <v>241</v>
      </c>
      <c r="E479" s="265" t="s">
        <v>1</v>
      </c>
      <c r="F479" s="266" t="s">
        <v>243</v>
      </c>
      <c r="G479" s="264"/>
      <c r="H479" s="267">
        <v>14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241</v>
      </c>
      <c r="AU479" s="273" t="s">
        <v>87</v>
      </c>
      <c r="AV479" s="13" t="s">
        <v>240</v>
      </c>
      <c r="AW479" s="13" t="s">
        <v>36</v>
      </c>
      <c r="AX479" s="13" t="s">
        <v>87</v>
      </c>
      <c r="AY479" s="273" t="s">
        <v>235</v>
      </c>
    </row>
    <row r="480" s="2" customFormat="1" ht="16.5" customHeight="1">
      <c r="A480" s="38"/>
      <c r="B480" s="39"/>
      <c r="C480" s="237" t="s">
        <v>478</v>
      </c>
      <c r="D480" s="237" t="s">
        <v>236</v>
      </c>
      <c r="E480" s="238" t="s">
        <v>2246</v>
      </c>
      <c r="F480" s="239" t="s">
        <v>2247</v>
      </c>
      <c r="G480" s="240" t="s">
        <v>246</v>
      </c>
      <c r="H480" s="241">
        <v>0.119</v>
      </c>
      <c r="I480" s="242"/>
      <c r="J480" s="243">
        <f>ROUND(I480*H480,2)</f>
        <v>0</v>
      </c>
      <c r="K480" s="244"/>
      <c r="L480" s="44"/>
      <c r="M480" s="245" t="s">
        <v>1</v>
      </c>
      <c r="N480" s="246" t="s">
        <v>45</v>
      </c>
      <c r="O480" s="91"/>
      <c r="P480" s="247">
        <f>O480*H480</f>
        <v>0</v>
      </c>
      <c r="Q480" s="247">
        <v>0</v>
      </c>
      <c r="R480" s="247">
        <f>Q480*H480</f>
        <v>0</v>
      </c>
      <c r="S480" s="247">
        <v>0</v>
      </c>
      <c r="T480" s="24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9" t="s">
        <v>280</v>
      </c>
      <c r="AT480" s="249" t="s">
        <v>236</v>
      </c>
      <c r="AU480" s="249" t="s">
        <v>87</v>
      </c>
      <c r="AY480" s="17" t="s">
        <v>235</v>
      </c>
      <c r="BE480" s="250">
        <f>IF(N480="základní",J480,0)</f>
        <v>0</v>
      </c>
      <c r="BF480" s="250">
        <f>IF(N480="snížená",J480,0)</f>
        <v>0</v>
      </c>
      <c r="BG480" s="250">
        <f>IF(N480="zákl. přenesená",J480,0)</f>
        <v>0</v>
      </c>
      <c r="BH480" s="250">
        <f>IF(N480="sníž. přenesená",J480,0)</f>
        <v>0</v>
      </c>
      <c r="BI480" s="250">
        <f>IF(N480="nulová",J480,0)</f>
        <v>0</v>
      </c>
      <c r="BJ480" s="17" t="s">
        <v>87</v>
      </c>
      <c r="BK480" s="250">
        <f>ROUND(I480*H480,2)</f>
        <v>0</v>
      </c>
      <c r="BL480" s="17" t="s">
        <v>280</v>
      </c>
      <c r="BM480" s="249" t="s">
        <v>678</v>
      </c>
    </row>
    <row r="481" s="11" customFormat="1" ht="25.92" customHeight="1">
      <c r="A481" s="11"/>
      <c r="B481" s="223"/>
      <c r="C481" s="224"/>
      <c r="D481" s="225" t="s">
        <v>79</v>
      </c>
      <c r="E481" s="226" t="s">
        <v>605</v>
      </c>
      <c r="F481" s="226" t="s">
        <v>606</v>
      </c>
      <c r="G481" s="224"/>
      <c r="H481" s="224"/>
      <c r="I481" s="227"/>
      <c r="J481" s="228">
        <f>BK481</f>
        <v>0</v>
      </c>
      <c r="K481" s="224"/>
      <c r="L481" s="229"/>
      <c r="M481" s="230"/>
      <c r="N481" s="231"/>
      <c r="O481" s="231"/>
      <c r="P481" s="232">
        <f>SUM(P482:P578)</f>
        <v>0</v>
      </c>
      <c r="Q481" s="231"/>
      <c r="R481" s="232">
        <f>SUM(R482:R578)</f>
        <v>0.95279999999999998</v>
      </c>
      <c r="S481" s="231"/>
      <c r="T481" s="233">
        <f>SUM(T482:T578)</f>
        <v>0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R481" s="234" t="s">
        <v>89</v>
      </c>
      <c r="AT481" s="235" t="s">
        <v>79</v>
      </c>
      <c r="AU481" s="235" t="s">
        <v>80</v>
      </c>
      <c r="AY481" s="234" t="s">
        <v>235</v>
      </c>
      <c r="BK481" s="236">
        <f>SUM(BK482:BK578)</f>
        <v>0</v>
      </c>
    </row>
    <row r="482" s="2" customFormat="1" ht="16.5" customHeight="1">
      <c r="A482" s="38"/>
      <c r="B482" s="39"/>
      <c r="C482" s="237" t="s">
        <v>689</v>
      </c>
      <c r="D482" s="237" t="s">
        <v>236</v>
      </c>
      <c r="E482" s="238" t="s">
        <v>608</v>
      </c>
      <c r="F482" s="239" t="s">
        <v>609</v>
      </c>
      <c r="G482" s="240" t="s">
        <v>239</v>
      </c>
      <c r="H482" s="241">
        <v>41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280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280</v>
      </c>
      <c r="BM482" s="249" t="s">
        <v>683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2248</v>
      </c>
      <c r="G483" s="252"/>
      <c r="H483" s="256">
        <v>41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3" customFormat="1">
      <c r="A484" s="13"/>
      <c r="B484" s="263"/>
      <c r="C484" s="264"/>
      <c r="D484" s="253" t="s">
        <v>241</v>
      </c>
      <c r="E484" s="265" t="s">
        <v>1</v>
      </c>
      <c r="F484" s="266" t="s">
        <v>243</v>
      </c>
      <c r="G484" s="264"/>
      <c r="H484" s="267">
        <v>41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3" t="s">
        <v>241</v>
      </c>
      <c r="AU484" s="273" t="s">
        <v>87</v>
      </c>
      <c r="AV484" s="13" t="s">
        <v>240</v>
      </c>
      <c r="AW484" s="13" t="s">
        <v>36</v>
      </c>
      <c r="AX484" s="13" t="s">
        <v>87</v>
      </c>
      <c r="AY484" s="273" t="s">
        <v>235</v>
      </c>
    </row>
    <row r="485" s="2" customFormat="1" ht="16.5" customHeight="1">
      <c r="A485" s="38"/>
      <c r="B485" s="39"/>
      <c r="C485" s="237" t="s">
        <v>486</v>
      </c>
      <c r="D485" s="237" t="s">
        <v>236</v>
      </c>
      <c r="E485" s="238" t="s">
        <v>617</v>
      </c>
      <c r="F485" s="239" t="s">
        <v>618</v>
      </c>
      <c r="G485" s="240" t="s">
        <v>239</v>
      </c>
      <c r="H485" s="241">
        <v>18</v>
      </c>
      <c r="I485" s="242"/>
      <c r="J485" s="243">
        <f>ROUND(I485*H485,2)</f>
        <v>0</v>
      </c>
      <c r="K485" s="244"/>
      <c r="L485" s="44"/>
      <c r="M485" s="245" t="s">
        <v>1</v>
      </c>
      <c r="N485" s="246" t="s">
        <v>45</v>
      </c>
      <c r="O485" s="91"/>
      <c r="P485" s="247">
        <f>O485*H485</f>
        <v>0</v>
      </c>
      <c r="Q485" s="247">
        <v>0</v>
      </c>
      <c r="R485" s="247">
        <f>Q485*H485</f>
        <v>0</v>
      </c>
      <c r="S485" s="247">
        <v>0</v>
      </c>
      <c r="T485" s="24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9" t="s">
        <v>280</v>
      </c>
      <c r="AT485" s="249" t="s">
        <v>236</v>
      </c>
      <c r="AU485" s="249" t="s">
        <v>87</v>
      </c>
      <c r="AY485" s="17" t="s">
        <v>235</v>
      </c>
      <c r="BE485" s="250">
        <f>IF(N485="základní",J485,0)</f>
        <v>0</v>
      </c>
      <c r="BF485" s="250">
        <f>IF(N485="snížená",J485,0)</f>
        <v>0</v>
      </c>
      <c r="BG485" s="250">
        <f>IF(N485="zákl. přenesená",J485,0)</f>
        <v>0</v>
      </c>
      <c r="BH485" s="250">
        <f>IF(N485="sníž. přenesená",J485,0)</f>
        <v>0</v>
      </c>
      <c r="BI485" s="250">
        <f>IF(N485="nulová",J485,0)</f>
        <v>0</v>
      </c>
      <c r="BJ485" s="17" t="s">
        <v>87</v>
      </c>
      <c r="BK485" s="250">
        <f>ROUND(I485*H485,2)</f>
        <v>0</v>
      </c>
      <c r="BL485" s="17" t="s">
        <v>280</v>
      </c>
      <c r="BM485" s="249" t="s">
        <v>692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2249</v>
      </c>
      <c r="G486" s="252"/>
      <c r="H486" s="256">
        <v>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2" customFormat="1">
      <c r="A487" s="12"/>
      <c r="B487" s="251"/>
      <c r="C487" s="252"/>
      <c r="D487" s="253" t="s">
        <v>241</v>
      </c>
      <c r="E487" s="254" t="s">
        <v>1</v>
      </c>
      <c r="F487" s="255" t="s">
        <v>2250</v>
      </c>
      <c r="G487" s="252"/>
      <c r="H487" s="256">
        <v>5</v>
      </c>
      <c r="I487" s="257"/>
      <c r="J487" s="252"/>
      <c r="K487" s="252"/>
      <c r="L487" s="258"/>
      <c r="M487" s="259"/>
      <c r="N487" s="260"/>
      <c r="O487" s="260"/>
      <c r="P487" s="260"/>
      <c r="Q487" s="260"/>
      <c r="R487" s="260"/>
      <c r="S487" s="260"/>
      <c r="T487" s="26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62" t="s">
        <v>241</v>
      </c>
      <c r="AU487" s="262" t="s">
        <v>87</v>
      </c>
      <c r="AV487" s="12" t="s">
        <v>89</v>
      </c>
      <c r="AW487" s="12" t="s">
        <v>36</v>
      </c>
      <c r="AX487" s="12" t="s">
        <v>80</v>
      </c>
      <c r="AY487" s="262" t="s">
        <v>235</v>
      </c>
    </row>
    <row r="488" s="12" customFormat="1">
      <c r="A488" s="12"/>
      <c r="B488" s="251"/>
      <c r="C488" s="252"/>
      <c r="D488" s="253" t="s">
        <v>241</v>
      </c>
      <c r="E488" s="254" t="s">
        <v>1</v>
      </c>
      <c r="F488" s="255" t="s">
        <v>2251</v>
      </c>
      <c r="G488" s="252"/>
      <c r="H488" s="256">
        <v>10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62" t="s">
        <v>241</v>
      </c>
      <c r="AU488" s="262" t="s">
        <v>87</v>
      </c>
      <c r="AV488" s="12" t="s">
        <v>89</v>
      </c>
      <c r="AW488" s="12" t="s">
        <v>36</v>
      </c>
      <c r="AX488" s="12" t="s">
        <v>80</v>
      </c>
      <c r="AY488" s="262" t="s">
        <v>235</v>
      </c>
    </row>
    <row r="489" s="12" customFormat="1">
      <c r="A489" s="12"/>
      <c r="B489" s="251"/>
      <c r="C489" s="252"/>
      <c r="D489" s="253" t="s">
        <v>241</v>
      </c>
      <c r="E489" s="254" t="s">
        <v>1</v>
      </c>
      <c r="F489" s="255" t="s">
        <v>2252</v>
      </c>
      <c r="G489" s="252"/>
      <c r="H489" s="256">
        <v>1</v>
      </c>
      <c r="I489" s="257"/>
      <c r="J489" s="252"/>
      <c r="K489" s="252"/>
      <c r="L489" s="258"/>
      <c r="M489" s="259"/>
      <c r="N489" s="260"/>
      <c r="O489" s="260"/>
      <c r="P489" s="260"/>
      <c r="Q489" s="260"/>
      <c r="R489" s="260"/>
      <c r="S489" s="260"/>
      <c r="T489" s="26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62" t="s">
        <v>241</v>
      </c>
      <c r="AU489" s="262" t="s">
        <v>87</v>
      </c>
      <c r="AV489" s="12" t="s">
        <v>89</v>
      </c>
      <c r="AW489" s="12" t="s">
        <v>36</v>
      </c>
      <c r="AX489" s="12" t="s">
        <v>80</v>
      </c>
      <c r="AY489" s="262" t="s">
        <v>235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2253</v>
      </c>
      <c r="G490" s="252"/>
      <c r="H490" s="256">
        <v>1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4" customFormat="1">
      <c r="A491" s="14"/>
      <c r="B491" s="277"/>
      <c r="C491" s="278"/>
      <c r="D491" s="253" t="s">
        <v>241</v>
      </c>
      <c r="E491" s="279" t="s">
        <v>1</v>
      </c>
      <c r="F491" s="280" t="s">
        <v>2254</v>
      </c>
      <c r="G491" s="278"/>
      <c r="H491" s="279" t="s">
        <v>1</v>
      </c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86" t="s">
        <v>241</v>
      </c>
      <c r="AU491" s="286" t="s">
        <v>87</v>
      </c>
      <c r="AV491" s="14" t="s">
        <v>87</v>
      </c>
      <c r="AW491" s="14" t="s">
        <v>36</v>
      </c>
      <c r="AX491" s="14" t="s">
        <v>80</v>
      </c>
      <c r="AY491" s="286" t="s">
        <v>235</v>
      </c>
    </row>
    <row r="492" s="13" customFormat="1">
      <c r="A492" s="13"/>
      <c r="B492" s="263"/>
      <c r="C492" s="264"/>
      <c r="D492" s="253" t="s">
        <v>241</v>
      </c>
      <c r="E492" s="265" t="s">
        <v>1</v>
      </c>
      <c r="F492" s="266" t="s">
        <v>243</v>
      </c>
      <c r="G492" s="264"/>
      <c r="H492" s="267">
        <v>18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3" t="s">
        <v>241</v>
      </c>
      <c r="AU492" s="273" t="s">
        <v>87</v>
      </c>
      <c r="AV492" s="13" t="s">
        <v>240</v>
      </c>
      <c r="AW492" s="13" t="s">
        <v>36</v>
      </c>
      <c r="AX492" s="13" t="s">
        <v>87</v>
      </c>
      <c r="AY492" s="273" t="s">
        <v>235</v>
      </c>
    </row>
    <row r="493" s="2" customFormat="1" ht="16.5" customHeight="1">
      <c r="A493" s="38"/>
      <c r="B493" s="39"/>
      <c r="C493" s="237" t="s">
        <v>701</v>
      </c>
      <c r="D493" s="237" t="s">
        <v>236</v>
      </c>
      <c r="E493" s="238" t="s">
        <v>1467</v>
      </c>
      <c r="F493" s="239" t="s">
        <v>1468</v>
      </c>
      <c r="G493" s="240" t="s">
        <v>239</v>
      </c>
      <c r="H493" s="241">
        <v>4</v>
      </c>
      <c r="I493" s="242"/>
      <c r="J493" s="243">
        <f>ROUND(I493*H493,2)</f>
        <v>0</v>
      </c>
      <c r="K493" s="244"/>
      <c r="L493" s="44"/>
      <c r="M493" s="245" t="s">
        <v>1</v>
      </c>
      <c r="N493" s="246" t="s">
        <v>45</v>
      </c>
      <c r="O493" s="91"/>
      <c r="P493" s="247">
        <f>O493*H493</f>
        <v>0</v>
      </c>
      <c r="Q493" s="247">
        <v>0</v>
      </c>
      <c r="R493" s="247">
        <f>Q493*H493</f>
        <v>0</v>
      </c>
      <c r="S493" s="247">
        <v>0</v>
      </c>
      <c r="T493" s="24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9" t="s">
        <v>280</v>
      </c>
      <c r="AT493" s="249" t="s">
        <v>236</v>
      </c>
      <c r="AU493" s="249" t="s">
        <v>87</v>
      </c>
      <c r="AY493" s="17" t="s">
        <v>235</v>
      </c>
      <c r="BE493" s="250">
        <f>IF(N493="základní",J493,0)</f>
        <v>0</v>
      </c>
      <c r="BF493" s="250">
        <f>IF(N493="snížená",J493,0)</f>
        <v>0</v>
      </c>
      <c r="BG493" s="250">
        <f>IF(N493="zákl. přenesená",J493,0)</f>
        <v>0</v>
      </c>
      <c r="BH493" s="250">
        <f>IF(N493="sníž. přenesená",J493,0)</f>
        <v>0</v>
      </c>
      <c r="BI493" s="250">
        <f>IF(N493="nulová",J493,0)</f>
        <v>0</v>
      </c>
      <c r="BJ493" s="17" t="s">
        <v>87</v>
      </c>
      <c r="BK493" s="250">
        <f>ROUND(I493*H493,2)</f>
        <v>0</v>
      </c>
      <c r="BL493" s="17" t="s">
        <v>280</v>
      </c>
      <c r="BM493" s="249" t="s">
        <v>698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2255</v>
      </c>
      <c r="G494" s="252"/>
      <c r="H494" s="256">
        <v>1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2" customFormat="1">
      <c r="A495" s="12"/>
      <c r="B495" s="251"/>
      <c r="C495" s="252"/>
      <c r="D495" s="253" t="s">
        <v>241</v>
      </c>
      <c r="E495" s="254" t="s">
        <v>1</v>
      </c>
      <c r="F495" s="255" t="s">
        <v>2256</v>
      </c>
      <c r="G495" s="252"/>
      <c r="H495" s="256">
        <v>1</v>
      </c>
      <c r="I495" s="257"/>
      <c r="J495" s="252"/>
      <c r="K495" s="252"/>
      <c r="L495" s="258"/>
      <c r="M495" s="259"/>
      <c r="N495" s="260"/>
      <c r="O495" s="260"/>
      <c r="P495" s="260"/>
      <c r="Q495" s="260"/>
      <c r="R495" s="260"/>
      <c r="S495" s="260"/>
      <c r="T495" s="261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62" t="s">
        <v>241</v>
      </c>
      <c r="AU495" s="262" t="s">
        <v>87</v>
      </c>
      <c r="AV495" s="12" t="s">
        <v>89</v>
      </c>
      <c r="AW495" s="12" t="s">
        <v>36</v>
      </c>
      <c r="AX495" s="12" t="s">
        <v>80</v>
      </c>
      <c r="AY495" s="262" t="s">
        <v>235</v>
      </c>
    </row>
    <row r="496" s="12" customFormat="1">
      <c r="A496" s="12"/>
      <c r="B496" s="251"/>
      <c r="C496" s="252"/>
      <c r="D496" s="253" t="s">
        <v>241</v>
      </c>
      <c r="E496" s="254" t="s">
        <v>1</v>
      </c>
      <c r="F496" s="255" t="s">
        <v>2257</v>
      </c>
      <c r="G496" s="252"/>
      <c r="H496" s="256">
        <v>1</v>
      </c>
      <c r="I496" s="257"/>
      <c r="J496" s="252"/>
      <c r="K496" s="252"/>
      <c r="L496" s="258"/>
      <c r="M496" s="259"/>
      <c r="N496" s="260"/>
      <c r="O496" s="260"/>
      <c r="P496" s="260"/>
      <c r="Q496" s="260"/>
      <c r="R496" s="260"/>
      <c r="S496" s="260"/>
      <c r="T496" s="26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62" t="s">
        <v>241</v>
      </c>
      <c r="AU496" s="262" t="s">
        <v>87</v>
      </c>
      <c r="AV496" s="12" t="s">
        <v>89</v>
      </c>
      <c r="AW496" s="12" t="s">
        <v>36</v>
      </c>
      <c r="AX496" s="12" t="s">
        <v>80</v>
      </c>
      <c r="AY496" s="262" t="s">
        <v>235</v>
      </c>
    </row>
    <row r="497" s="12" customFormat="1">
      <c r="A497" s="12"/>
      <c r="B497" s="251"/>
      <c r="C497" s="252"/>
      <c r="D497" s="253" t="s">
        <v>241</v>
      </c>
      <c r="E497" s="254" t="s">
        <v>1</v>
      </c>
      <c r="F497" s="255" t="s">
        <v>2258</v>
      </c>
      <c r="G497" s="252"/>
      <c r="H497" s="256">
        <v>1</v>
      </c>
      <c r="I497" s="257"/>
      <c r="J497" s="252"/>
      <c r="K497" s="252"/>
      <c r="L497" s="258"/>
      <c r="M497" s="259"/>
      <c r="N497" s="260"/>
      <c r="O497" s="260"/>
      <c r="P497" s="260"/>
      <c r="Q497" s="260"/>
      <c r="R497" s="260"/>
      <c r="S497" s="260"/>
      <c r="T497" s="261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62" t="s">
        <v>241</v>
      </c>
      <c r="AU497" s="262" t="s">
        <v>87</v>
      </c>
      <c r="AV497" s="12" t="s">
        <v>89</v>
      </c>
      <c r="AW497" s="12" t="s">
        <v>36</v>
      </c>
      <c r="AX497" s="12" t="s">
        <v>80</v>
      </c>
      <c r="AY497" s="262" t="s">
        <v>235</v>
      </c>
    </row>
    <row r="498" s="13" customFormat="1">
      <c r="A498" s="13"/>
      <c r="B498" s="263"/>
      <c r="C498" s="264"/>
      <c r="D498" s="253" t="s">
        <v>241</v>
      </c>
      <c r="E498" s="265" t="s">
        <v>1</v>
      </c>
      <c r="F498" s="266" t="s">
        <v>243</v>
      </c>
      <c r="G498" s="264"/>
      <c r="H498" s="267">
        <v>4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3" t="s">
        <v>241</v>
      </c>
      <c r="AU498" s="273" t="s">
        <v>87</v>
      </c>
      <c r="AV498" s="13" t="s">
        <v>240</v>
      </c>
      <c r="AW498" s="13" t="s">
        <v>36</v>
      </c>
      <c r="AX498" s="13" t="s">
        <v>87</v>
      </c>
      <c r="AY498" s="273" t="s">
        <v>235</v>
      </c>
    </row>
    <row r="499" s="2" customFormat="1" ht="16.5" customHeight="1">
      <c r="A499" s="38"/>
      <c r="B499" s="39"/>
      <c r="C499" s="237" t="s">
        <v>490</v>
      </c>
      <c r="D499" s="237" t="s">
        <v>236</v>
      </c>
      <c r="E499" s="238" t="s">
        <v>640</v>
      </c>
      <c r="F499" s="239" t="s">
        <v>641</v>
      </c>
      <c r="G499" s="240" t="s">
        <v>239</v>
      </c>
      <c r="H499" s="241">
        <v>3</v>
      </c>
      <c r="I499" s="242"/>
      <c r="J499" s="243">
        <f>ROUND(I499*H499,2)</f>
        <v>0</v>
      </c>
      <c r="K499" s="244"/>
      <c r="L499" s="44"/>
      <c r="M499" s="245" t="s">
        <v>1</v>
      </c>
      <c r="N499" s="246" t="s">
        <v>45</v>
      </c>
      <c r="O499" s="91"/>
      <c r="P499" s="247">
        <f>O499*H499</f>
        <v>0</v>
      </c>
      <c r="Q499" s="247">
        <v>0</v>
      </c>
      <c r="R499" s="247">
        <f>Q499*H499</f>
        <v>0</v>
      </c>
      <c r="S499" s="247">
        <v>0</v>
      </c>
      <c r="T499" s="24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9" t="s">
        <v>280</v>
      </c>
      <c r="AT499" s="249" t="s">
        <v>236</v>
      </c>
      <c r="AU499" s="249" t="s">
        <v>87</v>
      </c>
      <c r="AY499" s="17" t="s">
        <v>235</v>
      </c>
      <c r="BE499" s="250">
        <f>IF(N499="základní",J499,0)</f>
        <v>0</v>
      </c>
      <c r="BF499" s="250">
        <f>IF(N499="snížená",J499,0)</f>
        <v>0</v>
      </c>
      <c r="BG499" s="250">
        <f>IF(N499="zákl. přenesená",J499,0)</f>
        <v>0</v>
      </c>
      <c r="BH499" s="250">
        <f>IF(N499="sníž. přenesená",J499,0)</f>
        <v>0</v>
      </c>
      <c r="BI499" s="250">
        <f>IF(N499="nulová",J499,0)</f>
        <v>0</v>
      </c>
      <c r="BJ499" s="17" t="s">
        <v>87</v>
      </c>
      <c r="BK499" s="250">
        <f>ROUND(I499*H499,2)</f>
        <v>0</v>
      </c>
      <c r="BL499" s="17" t="s">
        <v>280</v>
      </c>
      <c r="BM499" s="249" t="s">
        <v>704</v>
      </c>
    </row>
    <row r="500" s="12" customFormat="1">
      <c r="A500" s="12"/>
      <c r="B500" s="251"/>
      <c r="C500" s="252"/>
      <c r="D500" s="253" t="s">
        <v>241</v>
      </c>
      <c r="E500" s="254" t="s">
        <v>1</v>
      </c>
      <c r="F500" s="255" t="s">
        <v>2259</v>
      </c>
      <c r="G500" s="252"/>
      <c r="H500" s="256">
        <v>1</v>
      </c>
      <c r="I500" s="257"/>
      <c r="J500" s="252"/>
      <c r="K500" s="252"/>
      <c r="L500" s="258"/>
      <c r="M500" s="259"/>
      <c r="N500" s="260"/>
      <c r="O500" s="260"/>
      <c r="P500" s="260"/>
      <c r="Q500" s="260"/>
      <c r="R500" s="260"/>
      <c r="S500" s="260"/>
      <c r="T500" s="26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62" t="s">
        <v>241</v>
      </c>
      <c r="AU500" s="262" t="s">
        <v>87</v>
      </c>
      <c r="AV500" s="12" t="s">
        <v>89</v>
      </c>
      <c r="AW500" s="12" t="s">
        <v>36</v>
      </c>
      <c r="AX500" s="12" t="s">
        <v>80</v>
      </c>
      <c r="AY500" s="262" t="s">
        <v>235</v>
      </c>
    </row>
    <row r="501" s="12" customFormat="1">
      <c r="A501" s="12"/>
      <c r="B501" s="251"/>
      <c r="C501" s="252"/>
      <c r="D501" s="253" t="s">
        <v>241</v>
      </c>
      <c r="E501" s="254" t="s">
        <v>1</v>
      </c>
      <c r="F501" s="255" t="s">
        <v>2260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62" t="s">
        <v>241</v>
      </c>
      <c r="AU501" s="262" t="s">
        <v>87</v>
      </c>
      <c r="AV501" s="12" t="s">
        <v>89</v>
      </c>
      <c r="AW501" s="12" t="s">
        <v>36</v>
      </c>
      <c r="AX501" s="12" t="s">
        <v>80</v>
      </c>
      <c r="AY501" s="262" t="s">
        <v>235</v>
      </c>
    </row>
    <row r="502" s="12" customFormat="1">
      <c r="A502" s="12"/>
      <c r="B502" s="251"/>
      <c r="C502" s="252"/>
      <c r="D502" s="253" t="s">
        <v>241</v>
      </c>
      <c r="E502" s="254" t="s">
        <v>1</v>
      </c>
      <c r="F502" s="255" t="s">
        <v>653</v>
      </c>
      <c r="G502" s="252"/>
      <c r="H502" s="256">
        <v>1</v>
      </c>
      <c r="I502" s="257"/>
      <c r="J502" s="252"/>
      <c r="K502" s="252"/>
      <c r="L502" s="258"/>
      <c r="M502" s="259"/>
      <c r="N502" s="260"/>
      <c r="O502" s="260"/>
      <c r="P502" s="260"/>
      <c r="Q502" s="260"/>
      <c r="R502" s="260"/>
      <c r="S502" s="260"/>
      <c r="T502" s="26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62" t="s">
        <v>241</v>
      </c>
      <c r="AU502" s="262" t="s">
        <v>87</v>
      </c>
      <c r="AV502" s="12" t="s">
        <v>89</v>
      </c>
      <c r="AW502" s="12" t="s">
        <v>36</v>
      </c>
      <c r="AX502" s="12" t="s">
        <v>80</v>
      </c>
      <c r="AY502" s="262" t="s">
        <v>235</v>
      </c>
    </row>
    <row r="503" s="13" customFormat="1">
      <c r="A503" s="13"/>
      <c r="B503" s="263"/>
      <c r="C503" s="264"/>
      <c r="D503" s="253" t="s">
        <v>241</v>
      </c>
      <c r="E503" s="265" t="s">
        <v>1</v>
      </c>
      <c r="F503" s="266" t="s">
        <v>243</v>
      </c>
      <c r="G503" s="264"/>
      <c r="H503" s="267">
        <v>3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3" t="s">
        <v>241</v>
      </c>
      <c r="AU503" s="273" t="s">
        <v>87</v>
      </c>
      <c r="AV503" s="13" t="s">
        <v>240</v>
      </c>
      <c r="AW503" s="13" t="s">
        <v>36</v>
      </c>
      <c r="AX503" s="13" t="s">
        <v>87</v>
      </c>
      <c r="AY503" s="273" t="s">
        <v>235</v>
      </c>
    </row>
    <row r="504" s="2" customFormat="1" ht="16.5" customHeight="1">
      <c r="A504" s="38"/>
      <c r="B504" s="39"/>
      <c r="C504" s="237" t="s">
        <v>709</v>
      </c>
      <c r="D504" s="237" t="s">
        <v>236</v>
      </c>
      <c r="E504" s="238" t="s">
        <v>1474</v>
      </c>
      <c r="F504" s="239" t="s">
        <v>1475</v>
      </c>
      <c r="G504" s="240" t="s">
        <v>239</v>
      </c>
      <c r="H504" s="241">
        <v>15</v>
      </c>
      <c r="I504" s="242"/>
      <c r="J504" s="243">
        <f>ROUND(I504*H504,2)</f>
        <v>0</v>
      </c>
      <c r="K504" s="244"/>
      <c r="L504" s="44"/>
      <c r="M504" s="245" t="s">
        <v>1</v>
      </c>
      <c r="N504" s="246" t="s">
        <v>45</v>
      </c>
      <c r="O504" s="91"/>
      <c r="P504" s="247">
        <f>O504*H504</f>
        <v>0</v>
      </c>
      <c r="Q504" s="247">
        <v>0</v>
      </c>
      <c r="R504" s="247">
        <f>Q504*H504</f>
        <v>0</v>
      </c>
      <c r="S504" s="247">
        <v>0</v>
      </c>
      <c r="T504" s="24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9" t="s">
        <v>280</v>
      </c>
      <c r="AT504" s="249" t="s">
        <v>236</v>
      </c>
      <c r="AU504" s="249" t="s">
        <v>87</v>
      </c>
      <c r="AY504" s="17" t="s">
        <v>235</v>
      </c>
      <c r="BE504" s="250">
        <f>IF(N504="základní",J504,0)</f>
        <v>0</v>
      </c>
      <c r="BF504" s="250">
        <f>IF(N504="snížená",J504,0)</f>
        <v>0</v>
      </c>
      <c r="BG504" s="250">
        <f>IF(N504="zákl. přenesená",J504,0)</f>
        <v>0</v>
      </c>
      <c r="BH504" s="250">
        <f>IF(N504="sníž. přenesená",J504,0)</f>
        <v>0</v>
      </c>
      <c r="BI504" s="250">
        <f>IF(N504="nulová",J504,0)</f>
        <v>0</v>
      </c>
      <c r="BJ504" s="17" t="s">
        <v>87</v>
      </c>
      <c r="BK504" s="250">
        <f>ROUND(I504*H504,2)</f>
        <v>0</v>
      </c>
      <c r="BL504" s="17" t="s">
        <v>280</v>
      </c>
      <c r="BM504" s="249" t="s">
        <v>708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2261</v>
      </c>
      <c r="G505" s="252"/>
      <c r="H505" s="256">
        <v>12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2262</v>
      </c>
      <c r="G506" s="252"/>
      <c r="H506" s="256">
        <v>1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2" customFormat="1">
      <c r="A507" s="12"/>
      <c r="B507" s="251"/>
      <c r="C507" s="252"/>
      <c r="D507" s="253" t="s">
        <v>241</v>
      </c>
      <c r="E507" s="254" t="s">
        <v>1</v>
      </c>
      <c r="F507" s="255" t="s">
        <v>2263</v>
      </c>
      <c r="G507" s="252"/>
      <c r="H507" s="256">
        <v>2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62" t="s">
        <v>241</v>
      </c>
      <c r="AU507" s="262" t="s">
        <v>87</v>
      </c>
      <c r="AV507" s="12" t="s">
        <v>89</v>
      </c>
      <c r="AW507" s="12" t="s">
        <v>36</v>
      </c>
      <c r="AX507" s="12" t="s">
        <v>80</v>
      </c>
      <c r="AY507" s="262" t="s">
        <v>235</v>
      </c>
    </row>
    <row r="508" s="13" customFormat="1">
      <c r="A508" s="13"/>
      <c r="B508" s="263"/>
      <c r="C508" s="264"/>
      <c r="D508" s="253" t="s">
        <v>241</v>
      </c>
      <c r="E508" s="265" t="s">
        <v>1</v>
      </c>
      <c r="F508" s="266" t="s">
        <v>243</v>
      </c>
      <c r="G508" s="264"/>
      <c r="H508" s="267">
        <v>15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3" t="s">
        <v>241</v>
      </c>
      <c r="AU508" s="273" t="s">
        <v>87</v>
      </c>
      <c r="AV508" s="13" t="s">
        <v>240</v>
      </c>
      <c r="AW508" s="13" t="s">
        <v>36</v>
      </c>
      <c r="AX508" s="13" t="s">
        <v>87</v>
      </c>
      <c r="AY508" s="273" t="s">
        <v>235</v>
      </c>
    </row>
    <row r="509" s="2" customFormat="1" ht="16.5" customHeight="1">
      <c r="A509" s="38"/>
      <c r="B509" s="39"/>
      <c r="C509" s="237" t="s">
        <v>495</v>
      </c>
      <c r="D509" s="237" t="s">
        <v>236</v>
      </c>
      <c r="E509" s="238" t="s">
        <v>655</v>
      </c>
      <c r="F509" s="239" t="s">
        <v>656</v>
      </c>
      <c r="G509" s="240" t="s">
        <v>239</v>
      </c>
      <c r="H509" s="241">
        <v>19</v>
      </c>
      <c r="I509" s="242"/>
      <c r="J509" s="243">
        <f>ROUND(I509*H509,2)</f>
        <v>0</v>
      </c>
      <c r="K509" s="244"/>
      <c r="L509" s="44"/>
      <c r="M509" s="245" t="s">
        <v>1</v>
      </c>
      <c r="N509" s="246" t="s">
        <v>45</v>
      </c>
      <c r="O509" s="91"/>
      <c r="P509" s="247">
        <f>O509*H509</f>
        <v>0</v>
      </c>
      <c r="Q509" s="247">
        <v>0</v>
      </c>
      <c r="R509" s="247">
        <f>Q509*H509</f>
        <v>0</v>
      </c>
      <c r="S509" s="247">
        <v>0</v>
      </c>
      <c r="T509" s="24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9" t="s">
        <v>280</v>
      </c>
      <c r="AT509" s="249" t="s">
        <v>236</v>
      </c>
      <c r="AU509" s="249" t="s">
        <v>87</v>
      </c>
      <c r="AY509" s="17" t="s">
        <v>235</v>
      </c>
      <c r="BE509" s="250">
        <f>IF(N509="základní",J509,0)</f>
        <v>0</v>
      </c>
      <c r="BF509" s="250">
        <f>IF(N509="snížená",J509,0)</f>
        <v>0</v>
      </c>
      <c r="BG509" s="250">
        <f>IF(N509="zákl. přenesená",J509,0)</f>
        <v>0</v>
      </c>
      <c r="BH509" s="250">
        <f>IF(N509="sníž. přenesená",J509,0)</f>
        <v>0</v>
      </c>
      <c r="BI509" s="250">
        <f>IF(N509="nulová",J509,0)</f>
        <v>0</v>
      </c>
      <c r="BJ509" s="17" t="s">
        <v>87</v>
      </c>
      <c r="BK509" s="250">
        <f>ROUND(I509*H509,2)</f>
        <v>0</v>
      </c>
      <c r="BL509" s="17" t="s">
        <v>280</v>
      </c>
      <c r="BM509" s="249" t="s">
        <v>712</v>
      </c>
    </row>
    <row r="510" s="12" customFormat="1">
      <c r="A510" s="12"/>
      <c r="B510" s="251"/>
      <c r="C510" s="252"/>
      <c r="D510" s="253" t="s">
        <v>241</v>
      </c>
      <c r="E510" s="254" t="s">
        <v>1</v>
      </c>
      <c r="F510" s="255" t="s">
        <v>2264</v>
      </c>
      <c r="G510" s="252"/>
      <c r="H510" s="256">
        <v>19</v>
      </c>
      <c r="I510" s="257"/>
      <c r="J510" s="252"/>
      <c r="K510" s="252"/>
      <c r="L510" s="258"/>
      <c r="M510" s="259"/>
      <c r="N510" s="260"/>
      <c r="O510" s="260"/>
      <c r="P510" s="260"/>
      <c r="Q510" s="260"/>
      <c r="R510" s="260"/>
      <c r="S510" s="260"/>
      <c r="T510" s="26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62" t="s">
        <v>241</v>
      </c>
      <c r="AU510" s="262" t="s">
        <v>87</v>
      </c>
      <c r="AV510" s="12" t="s">
        <v>89</v>
      </c>
      <c r="AW510" s="12" t="s">
        <v>36</v>
      </c>
      <c r="AX510" s="12" t="s">
        <v>80</v>
      </c>
      <c r="AY510" s="262" t="s">
        <v>235</v>
      </c>
    </row>
    <row r="511" s="13" customFormat="1">
      <c r="A511" s="13"/>
      <c r="B511" s="263"/>
      <c r="C511" s="264"/>
      <c r="D511" s="253" t="s">
        <v>241</v>
      </c>
      <c r="E511" s="265" t="s">
        <v>1</v>
      </c>
      <c r="F511" s="266" t="s">
        <v>243</v>
      </c>
      <c r="G511" s="264"/>
      <c r="H511" s="267">
        <v>19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3" t="s">
        <v>241</v>
      </c>
      <c r="AU511" s="273" t="s">
        <v>87</v>
      </c>
      <c r="AV511" s="13" t="s">
        <v>240</v>
      </c>
      <c r="AW511" s="13" t="s">
        <v>36</v>
      </c>
      <c r="AX511" s="13" t="s">
        <v>87</v>
      </c>
      <c r="AY511" s="273" t="s">
        <v>235</v>
      </c>
    </row>
    <row r="512" s="2" customFormat="1" ht="16.5" customHeight="1">
      <c r="A512" s="38"/>
      <c r="B512" s="39"/>
      <c r="C512" s="237" t="s">
        <v>720</v>
      </c>
      <c r="D512" s="237" t="s">
        <v>236</v>
      </c>
      <c r="E512" s="238" t="s">
        <v>659</v>
      </c>
      <c r="F512" s="239" t="s">
        <v>660</v>
      </c>
      <c r="G512" s="240" t="s">
        <v>661</v>
      </c>
      <c r="H512" s="241">
        <v>19</v>
      </c>
      <c r="I512" s="242"/>
      <c r="J512" s="243">
        <f>ROUND(I512*H512,2)</f>
        <v>0</v>
      </c>
      <c r="K512" s="244"/>
      <c r="L512" s="44"/>
      <c r="M512" s="245" t="s">
        <v>1</v>
      </c>
      <c r="N512" s="246" t="s">
        <v>45</v>
      </c>
      <c r="O512" s="91"/>
      <c r="P512" s="247">
        <f>O512*H512</f>
        <v>0</v>
      </c>
      <c r="Q512" s="247">
        <v>0</v>
      </c>
      <c r="R512" s="247">
        <f>Q512*H512</f>
        <v>0</v>
      </c>
      <c r="S512" s="247">
        <v>0</v>
      </c>
      <c r="T512" s="24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9" t="s">
        <v>280</v>
      </c>
      <c r="AT512" s="249" t="s">
        <v>236</v>
      </c>
      <c r="AU512" s="249" t="s">
        <v>87</v>
      </c>
      <c r="AY512" s="17" t="s">
        <v>235</v>
      </c>
      <c r="BE512" s="250">
        <f>IF(N512="základní",J512,0)</f>
        <v>0</v>
      </c>
      <c r="BF512" s="250">
        <f>IF(N512="snížená",J512,0)</f>
        <v>0</v>
      </c>
      <c r="BG512" s="250">
        <f>IF(N512="zákl. přenesená",J512,0)</f>
        <v>0</v>
      </c>
      <c r="BH512" s="250">
        <f>IF(N512="sníž. přenesená",J512,0)</f>
        <v>0</v>
      </c>
      <c r="BI512" s="250">
        <f>IF(N512="nulová",J512,0)</f>
        <v>0</v>
      </c>
      <c r="BJ512" s="17" t="s">
        <v>87</v>
      </c>
      <c r="BK512" s="250">
        <f>ROUND(I512*H512,2)</f>
        <v>0</v>
      </c>
      <c r="BL512" s="17" t="s">
        <v>280</v>
      </c>
      <c r="BM512" s="249" t="s">
        <v>717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2264</v>
      </c>
      <c r="G513" s="252"/>
      <c r="H513" s="256">
        <v>19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3" customFormat="1">
      <c r="A514" s="13"/>
      <c r="B514" s="263"/>
      <c r="C514" s="264"/>
      <c r="D514" s="253" t="s">
        <v>241</v>
      </c>
      <c r="E514" s="265" t="s">
        <v>1</v>
      </c>
      <c r="F514" s="266" t="s">
        <v>243</v>
      </c>
      <c r="G514" s="264"/>
      <c r="H514" s="267">
        <v>19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3" t="s">
        <v>241</v>
      </c>
      <c r="AU514" s="273" t="s">
        <v>87</v>
      </c>
      <c r="AV514" s="13" t="s">
        <v>240</v>
      </c>
      <c r="AW514" s="13" t="s">
        <v>36</v>
      </c>
      <c r="AX514" s="13" t="s">
        <v>87</v>
      </c>
      <c r="AY514" s="273" t="s">
        <v>235</v>
      </c>
    </row>
    <row r="515" s="2" customFormat="1" ht="16.5" customHeight="1">
      <c r="A515" s="38"/>
      <c r="B515" s="39"/>
      <c r="C515" s="237" t="s">
        <v>515</v>
      </c>
      <c r="D515" s="237" t="s">
        <v>236</v>
      </c>
      <c r="E515" s="238" t="s">
        <v>664</v>
      </c>
      <c r="F515" s="239" t="s">
        <v>665</v>
      </c>
      <c r="G515" s="240" t="s">
        <v>313</v>
      </c>
      <c r="H515" s="241">
        <v>90.5</v>
      </c>
      <c r="I515" s="242"/>
      <c r="J515" s="243">
        <f>ROUND(I515*H515,2)</f>
        <v>0</v>
      </c>
      <c r="K515" s="244"/>
      <c r="L515" s="44"/>
      <c r="M515" s="245" t="s">
        <v>1</v>
      </c>
      <c r="N515" s="246" t="s">
        <v>45</v>
      </c>
      <c r="O515" s="91"/>
      <c r="P515" s="247">
        <f>O515*H515</f>
        <v>0</v>
      </c>
      <c r="Q515" s="247">
        <v>0</v>
      </c>
      <c r="R515" s="247">
        <f>Q515*H515</f>
        <v>0</v>
      </c>
      <c r="S515" s="247">
        <v>0</v>
      </c>
      <c r="T515" s="24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9" t="s">
        <v>280</v>
      </c>
      <c r="AT515" s="249" t="s">
        <v>236</v>
      </c>
      <c r="AU515" s="249" t="s">
        <v>87</v>
      </c>
      <c r="AY515" s="17" t="s">
        <v>235</v>
      </c>
      <c r="BE515" s="250">
        <f>IF(N515="základní",J515,0)</f>
        <v>0</v>
      </c>
      <c r="BF515" s="250">
        <f>IF(N515="snížená",J515,0)</f>
        <v>0</v>
      </c>
      <c r="BG515" s="250">
        <f>IF(N515="zákl. přenesená",J515,0)</f>
        <v>0</v>
      </c>
      <c r="BH515" s="250">
        <f>IF(N515="sníž. přenesená",J515,0)</f>
        <v>0</v>
      </c>
      <c r="BI515" s="250">
        <f>IF(N515="nulová",J515,0)</f>
        <v>0</v>
      </c>
      <c r="BJ515" s="17" t="s">
        <v>87</v>
      </c>
      <c r="BK515" s="250">
        <f>ROUND(I515*H515,2)</f>
        <v>0</v>
      </c>
      <c r="BL515" s="17" t="s">
        <v>280</v>
      </c>
      <c r="BM515" s="249" t="s">
        <v>723</v>
      </c>
    </row>
    <row r="516" s="2" customFormat="1">
      <c r="A516" s="38"/>
      <c r="B516" s="39"/>
      <c r="C516" s="40"/>
      <c r="D516" s="253" t="s">
        <v>248</v>
      </c>
      <c r="E516" s="40"/>
      <c r="F516" s="274" t="s">
        <v>667</v>
      </c>
      <c r="G516" s="40"/>
      <c r="H516" s="40"/>
      <c r="I516" s="155"/>
      <c r="J516" s="40"/>
      <c r="K516" s="40"/>
      <c r="L516" s="44"/>
      <c r="M516" s="275"/>
      <c r="N516" s="276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248</v>
      </c>
      <c r="AU516" s="17" t="s">
        <v>87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2265</v>
      </c>
      <c r="G517" s="252"/>
      <c r="H517" s="256">
        <v>90.5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3" customFormat="1">
      <c r="A518" s="13"/>
      <c r="B518" s="263"/>
      <c r="C518" s="264"/>
      <c r="D518" s="253" t="s">
        <v>241</v>
      </c>
      <c r="E518" s="265" t="s">
        <v>1</v>
      </c>
      <c r="F518" s="266" t="s">
        <v>243</v>
      </c>
      <c r="G518" s="264"/>
      <c r="H518" s="267">
        <v>90.5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3" t="s">
        <v>241</v>
      </c>
      <c r="AU518" s="273" t="s">
        <v>87</v>
      </c>
      <c r="AV518" s="13" t="s">
        <v>240</v>
      </c>
      <c r="AW518" s="13" t="s">
        <v>36</v>
      </c>
      <c r="AX518" s="13" t="s">
        <v>87</v>
      </c>
      <c r="AY518" s="273" t="s">
        <v>235</v>
      </c>
    </row>
    <row r="519" s="2" customFormat="1" ht="21.75" customHeight="1">
      <c r="A519" s="38"/>
      <c r="B519" s="39"/>
      <c r="C519" s="237" t="s">
        <v>730</v>
      </c>
      <c r="D519" s="237" t="s">
        <v>236</v>
      </c>
      <c r="E519" s="238" t="s">
        <v>669</v>
      </c>
      <c r="F519" s="239" t="s">
        <v>670</v>
      </c>
      <c r="G519" s="240" t="s">
        <v>671</v>
      </c>
      <c r="H519" s="241">
        <v>19</v>
      </c>
      <c r="I519" s="242"/>
      <c r="J519" s="243">
        <f>ROUND(I519*H519,2)</f>
        <v>0</v>
      </c>
      <c r="K519" s="244"/>
      <c r="L519" s="44"/>
      <c r="M519" s="245" t="s">
        <v>1</v>
      </c>
      <c r="N519" s="246" t="s">
        <v>45</v>
      </c>
      <c r="O519" s="91"/>
      <c r="P519" s="247">
        <f>O519*H519</f>
        <v>0</v>
      </c>
      <c r="Q519" s="247">
        <v>0</v>
      </c>
      <c r="R519" s="247">
        <f>Q519*H519</f>
        <v>0</v>
      </c>
      <c r="S519" s="247">
        <v>0</v>
      </c>
      <c r="T519" s="24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9" t="s">
        <v>280</v>
      </c>
      <c r="AT519" s="249" t="s">
        <v>236</v>
      </c>
      <c r="AU519" s="249" t="s">
        <v>87</v>
      </c>
      <c r="AY519" s="17" t="s">
        <v>235</v>
      </c>
      <c r="BE519" s="250">
        <f>IF(N519="základní",J519,0)</f>
        <v>0</v>
      </c>
      <c r="BF519" s="250">
        <f>IF(N519="snížená",J519,0)</f>
        <v>0</v>
      </c>
      <c r="BG519" s="250">
        <f>IF(N519="zákl. přenesená",J519,0)</f>
        <v>0</v>
      </c>
      <c r="BH519" s="250">
        <f>IF(N519="sníž. přenesená",J519,0)</f>
        <v>0</v>
      </c>
      <c r="BI519" s="250">
        <f>IF(N519="nulová",J519,0)</f>
        <v>0</v>
      </c>
      <c r="BJ519" s="17" t="s">
        <v>87</v>
      </c>
      <c r="BK519" s="250">
        <f>ROUND(I519*H519,2)</f>
        <v>0</v>
      </c>
      <c r="BL519" s="17" t="s">
        <v>280</v>
      </c>
      <c r="BM519" s="249" t="s">
        <v>728</v>
      </c>
    </row>
    <row r="520" s="2" customFormat="1">
      <c r="A520" s="38"/>
      <c r="B520" s="39"/>
      <c r="C520" s="40"/>
      <c r="D520" s="253" t="s">
        <v>248</v>
      </c>
      <c r="E520" s="40"/>
      <c r="F520" s="274" t="s">
        <v>673</v>
      </c>
      <c r="G520" s="40"/>
      <c r="H520" s="40"/>
      <c r="I520" s="155"/>
      <c r="J520" s="40"/>
      <c r="K520" s="40"/>
      <c r="L520" s="44"/>
      <c r="M520" s="275"/>
      <c r="N520" s="276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248</v>
      </c>
      <c r="AU520" s="17" t="s">
        <v>87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2266</v>
      </c>
      <c r="G521" s="252"/>
      <c r="H521" s="256">
        <v>19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3" customFormat="1">
      <c r="A522" s="13"/>
      <c r="B522" s="263"/>
      <c r="C522" s="264"/>
      <c r="D522" s="253" t="s">
        <v>241</v>
      </c>
      <c r="E522" s="265" t="s">
        <v>1</v>
      </c>
      <c r="F522" s="266" t="s">
        <v>243</v>
      </c>
      <c r="G522" s="264"/>
      <c r="H522" s="267">
        <v>19</v>
      </c>
      <c r="I522" s="268"/>
      <c r="J522" s="264"/>
      <c r="K522" s="264"/>
      <c r="L522" s="269"/>
      <c r="M522" s="270"/>
      <c r="N522" s="271"/>
      <c r="O522" s="271"/>
      <c r="P522" s="271"/>
      <c r="Q522" s="271"/>
      <c r="R522" s="271"/>
      <c r="S522" s="271"/>
      <c r="T522" s="27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3" t="s">
        <v>241</v>
      </c>
      <c r="AU522" s="273" t="s">
        <v>87</v>
      </c>
      <c r="AV522" s="13" t="s">
        <v>240</v>
      </c>
      <c r="AW522" s="13" t="s">
        <v>36</v>
      </c>
      <c r="AX522" s="13" t="s">
        <v>87</v>
      </c>
      <c r="AY522" s="273" t="s">
        <v>235</v>
      </c>
    </row>
    <row r="523" s="2" customFormat="1" ht="16.5" customHeight="1">
      <c r="A523" s="38"/>
      <c r="B523" s="39"/>
      <c r="C523" s="237" t="s">
        <v>519</v>
      </c>
      <c r="D523" s="237" t="s">
        <v>236</v>
      </c>
      <c r="E523" s="238" t="s">
        <v>690</v>
      </c>
      <c r="F523" s="239" t="s">
        <v>691</v>
      </c>
      <c r="G523" s="240" t="s">
        <v>671</v>
      </c>
      <c r="H523" s="241">
        <v>1</v>
      </c>
      <c r="I523" s="242"/>
      <c r="J523" s="243">
        <f>ROUND(I523*H523,2)</f>
        <v>0</v>
      </c>
      <c r="K523" s="244"/>
      <c r="L523" s="44"/>
      <c r="M523" s="245" t="s">
        <v>1</v>
      </c>
      <c r="N523" s="246" t="s">
        <v>45</v>
      </c>
      <c r="O523" s="91"/>
      <c r="P523" s="247">
        <f>O523*H523</f>
        <v>0</v>
      </c>
      <c r="Q523" s="247">
        <v>0</v>
      </c>
      <c r="R523" s="247">
        <f>Q523*H523</f>
        <v>0</v>
      </c>
      <c r="S523" s="247">
        <v>0</v>
      </c>
      <c r="T523" s="24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9" t="s">
        <v>280</v>
      </c>
      <c r="AT523" s="249" t="s">
        <v>236</v>
      </c>
      <c r="AU523" s="249" t="s">
        <v>87</v>
      </c>
      <c r="AY523" s="17" t="s">
        <v>235</v>
      </c>
      <c r="BE523" s="250">
        <f>IF(N523="základní",J523,0)</f>
        <v>0</v>
      </c>
      <c r="BF523" s="250">
        <f>IF(N523="snížená",J523,0)</f>
        <v>0</v>
      </c>
      <c r="BG523" s="250">
        <f>IF(N523="zákl. přenesená",J523,0)</f>
        <v>0</v>
      </c>
      <c r="BH523" s="250">
        <f>IF(N523="sníž. přenesená",J523,0)</f>
        <v>0</v>
      </c>
      <c r="BI523" s="250">
        <f>IF(N523="nulová",J523,0)</f>
        <v>0</v>
      </c>
      <c r="BJ523" s="17" t="s">
        <v>87</v>
      </c>
      <c r="BK523" s="250">
        <f>ROUND(I523*H523,2)</f>
        <v>0</v>
      </c>
      <c r="BL523" s="17" t="s">
        <v>280</v>
      </c>
      <c r="BM523" s="249" t="s">
        <v>733</v>
      </c>
    </row>
    <row r="524" s="2" customFormat="1">
      <c r="A524" s="38"/>
      <c r="B524" s="39"/>
      <c r="C524" s="40"/>
      <c r="D524" s="253" t="s">
        <v>248</v>
      </c>
      <c r="E524" s="40"/>
      <c r="F524" s="274" t="s">
        <v>693</v>
      </c>
      <c r="G524" s="40"/>
      <c r="H524" s="40"/>
      <c r="I524" s="155"/>
      <c r="J524" s="40"/>
      <c r="K524" s="40"/>
      <c r="L524" s="44"/>
      <c r="M524" s="275"/>
      <c r="N524" s="276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248</v>
      </c>
      <c r="AU524" s="17" t="s">
        <v>87</v>
      </c>
    </row>
    <row r="525" s="12" customFormat="1">
      <c r="A525" s="12"/>
      <c r="B525" s="251"/>
      <c r="C525" s="252"/>
      <c r="D525" s="253" t="s">
        <v>241</v>
      </c>
      <c r="E525" s="254" t="s">
        <v>1</v>
      </c>
      <c r="F525" s="255" t="s">
        <v>2267</v>
      </c>
      <c r="G525" s="252"/>
      <c r="H525" s="256">
        <v>1</v>
      </c>
      <c r="I525" s="257"/>
      <c r="J525" s="252"/>
      <c r="K525" s="252"/>
      <c r="L525" s="258"/>
      <c r="M525" s="259"/>
      <c r="N525" s="260"/>
      <c r="O525" s="260"/>
      <c r="P525" s="260"/>
      <c r="Q525" s="260"/>
      <c r="R525" s="260"/>
      <c r="S525" s="260"/>
      <c r="T525" s="261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62" t="s">
        <v>241</v>
      </c>
      <c r="AU525" s="262" t="s">
        <v>87</v>
      </c>
      <c r="AV525" s="12" t="s">
        <v>89</v>
      </c>
      <c r="AW525" s="12" t="s">
        <v>36</v>
      </c>
      <c r="AX525" s="12" t="s">
        <v>80</v>
      </c>
      <c r="AY525" s="262" t="s">
        <v>235</v>
      </c>
    </row>
    <row r="526" s="13" customFormat="1">
      <c r="A526" s="13"/>
      <c r="B526" s="263"/>
      <c r="C526" s="264"/>
      <c r="D526" s="253" t="s">
        <v>241</v>
      </c>
      <c r="E526" s="265" t="s">
        <v>1</v>
      </c>
      <c r="F526" s="266" t="s">
        <v>243</v>
      </c>
      <c r="G526" s="264"/>
      <c r="H526" s="267">
        <v>1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3" t="s">
        <v>241</v>
      </c>
      <c r="AU526" s="273" t="s">
        <v>87</v>
      </c>
      <c r="AV526" s="13" t="s">
        <v>240</v>
      </c>
      <c r="AW526" s="13" t="s">
        <v>36</v>
      </c>
      <c r="AX526" s="13" t="s">
        <v>87</v>
      </c>
      <c r="AY526" s="273" t="s">
        <v>235</v>
      </c>
    </row>
    <row r="527" s="2" customFormat="1" ht="16.5" customHeight="1">
      <c r="A527" s="38"/>
      <c r="B527" s="39"/>
      <c r="C527" s="237" t="s">
        <v>740</v>
      </c>
      <c r="D527" s="237" t="s">
        <v>236</v>
      </c>
      <c r="E527" s="238" t="s">
        <v>702</v>
      </c>
      <c r="F527" s="239" t="s">
        <v>703</v>
      </c>
      <c r="G527" s="240" t="s">
        <v>239</v>
      </c>
      <c r="H527" s="241">
        <v>1</v>
      </c>
      <c r="I527" s="242"/>
      <c r="J527" s="243">
        <f>ROUND(I527*H527,2)</f>
        <v>0</v>
      </c>
      <c r="K527" s="244"/>
      <c r="L527" s="44"/>
      <c r="M527" s="245" t="s">
        <v>1</v>
      </c>
      <c r="N527" s="246" t="s">
        <v>45</v>
      </c>
      <c r="O527" s="91"/>
      <c r="P527" s="247">
        <f>O527*H527</f>
        <v>0</v>
      </c>
      <c r="Q527" s="247">
        <v>0</v>
      </c>
      <c r="R527" s="247">
        <f>Q527*H527</f>
        <v>0</v>
      </c>
      <c r="S527" s="247">
        <v>0</v>
      </c>
      <c r="T527" s="24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9" t="s">
        <v>280</v>
      </c>
      <c r="AT527" s="249" t="s">
        <v>236</v>
      </c>
      <c r="AU527" s="249" t="s">
        <v>87</v>
      </c>
      <c r="AY527" s="17" t="s">
        <v>235</v>
      </c>
      <c r="BE527" s="250">
        <f>IF(N527="základní",J527,0)</f>
        <v>0</v>
      </c>
      <c r="BF527" s="250">
        <f>IF(N527="snížená",J527,0)</f>
        <v>0</v>
      </c>
      <c r="BG527" s="250">
        <f>IF(N527="zákl. přenesená",J527,0)</f>
        <v>0</v>
      </c>
      <c r="BH527" s="250">
        <f>IF(N527="sníž. přenesená",J527,0)</f>
        <v>0</v>
      </c>
      <c r="BI527" s="250">
        <f>IF(N527="nulová",J527,0)</f>
        <v>0</v>
      </c>
      <c r="BJ527" s="17" t="s">
        <v>87</v>
      </c>
      <c r="BK527" s="250">
        <f>ROUND(I527*H527,2)</f>
        <v>0</v>
      </c>
      <c r="BL527" s="17" t="s">
        <v>280</v>
      </c>
      <c r="BM527" s="249" t="s">
        <v>737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2268</v>
      </c>
      <c r="G528" s="252"/>
      <c r="H528" s="256">
        <v>1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3" customFormat="1">
      <c r="A529" s="13"/>
      <c r="B529" s="263"/>
      <c r="C529" s="264"/>
      <c r="D529" s="253" t="s">
        <v>241</v>
      </c>
      <c r="E529" s="265" t="s">
        <v>1</v>
      </c>
      <c r="F529" s="266" t="s">
        <v>243</v>
      </c>
      <c r="G529" s="264"/>
      <c r="H529" s="267">
        <v>1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3" t="s">
        <v>241</v>
      </c>
      <c r="AU529" s="273" t="s">
        <v>87</v>
      </c>
      <c r="AV529" s="13" t="s">
        <v>240</v>
      </c>
      <c r="AW529" s="13" t="s">
        <v>36</v>
      </c>
      <c r="AX529" s="13" t="s">
        <v>87</v>
      </c>
      <c r="AY529" s="273" t="s">
        <v>235</v>
      </c>
    </row>
    <row r="530" s="2" customFormat="1" ht="16.5" customHeight="1">
      <c r="A530" s="38"/>
      <c r="B530" s="39"/>
      <c r="C530" s="237" t="s">
        <v>524</v>
      </c>
      <c r="D530" s="237" t="s">
        <v>236</v>
      </c>
      <c r="E530" s="238" t="s">
        <v>1484</v>
      </c>
      <c r="F530" s="239" t="s">
        <v>1485</v>
      </c>
      <c r="G530" s="240" t="s">
        <v>671</v>
      </c>
      <c r="H530" s="241">
        <v>1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</v>
      </c>
      <c r="R530" s="247">
        <f>Q530*H530</f>
        <v>0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280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280</v>
      </c>
      <c r="BM530" s="249" t="s">
        <v>743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2269</v>
      </c>
      <c r="G531" s="252"/>
      <c r="H531" s="256">
        <v>1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3" customFormat="1">
      <c r="A532" s="13"/>
      <c r="B532" s="263"/>
      <c r="C532" s="264"/>
      <c r="D532" s="253" t="s">
        <v>241</v>
      </c>
      <c r="E532" s="265" t="s">
        <v>1</v>
      </c>
      <c r="F532" s="266" t="s">
        <v>243</v>
      </c>
      <c r="G532" s="264"/>
      <c r="H532" s="267">
        <v>1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3" t="s">
        <v>241</v>
      </c>
      <c r="AU532" s="273" t="s">
        <v>87</v>
      </c>
      <c r="AV532" s="13" t="s">
        <v>240</v>
      </c>
      <c r="AW532" s="13" t="s">
        <v>36</v>
      </c>
      <c r="AX532" s="13" t="s">
        <v>87</v>
      </c>
      <c r="AY532" s="273" t="s">
        <v>235</v>
      </c>
    </row>
    <row r="533" s="2" customFormat="1" ht="16.5" customHeight="1">
      <c r="A533" s="38"/>
      <c r="B533" s="39"/>
      <c r="C533" s="237" t="s">
        <v>752</v>
      </c>
      <c r="D533" s="237" t="s">
        <v>236</v>
      </c>
      <c r="E533" s="238" t="s">
        <v>1920</v>
      </c>
      <c r="F533" s="239" t="s">
        <v>1921</v>
      </c>
      <c r="G533" s="240" t="s">
        <v>671</v>
      </c>
      <c r="H533" s="241">
        <v>1</v>
      </c>
      <c r="I533" s="242"/>
      <c r="J533" s="243">
        <f>ROUND(I533*H533,2)</f>
        <v>0</v>
      </c>
      <c r="K533" s="244"/>
      <c r="L533" s="44"/>
      <c r="M533" s="245" t="s">
        <v>1</v>
      </c>
      <c r="N533" s="246" t="s">
        <v>45</v>
      </c>
      <c r="O533" s="91"/>
      <c r="P533" s="247">
        <f>O533*H533</f>
        <v>0</v>
      </c>
      <c r="Q533" s="247">
        <v>0.02</v>
      </c>
      <c r="R533" s="247">
        <f>Q533*H533</f>
        <v>0.02</v>
      </c>
      <c r="S533" s="247">
        <v>0</v>
      </c>
      <c r="T533" s="24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9" t="s">
        <v>280</v>
      </c>
      <c r="AT533" s="249" t="s">
        <v>236</v>
      </c>
      <c r="AU533" s="249" t="s">
        <v>87</v>
      </c>
      <c r="AY533" s="17" t="s">
        <v>235</v>
      </c>
      <c r="BE533" s="250">
        <f>IF(N533="základní",J533,0)</f>
        <v>0</v>
      </c>
      <c r="BF533" s="250">
        <f>IF(N533="snížená",J533,0)</f>
        <v>0</v>
      </c>
      <c r="BG533" s="250">
        <f>IF(N533="zákl. přenesená",J533,0)</f>
        <v>0</v>
      </c>
      <c r="BH533" s="250">
        <f>IF(N533="sníž. přenesená",J533,0)</f>
        <v>0</v>
      </c>
      <c r="BI533" s="250">
        <f>IF(N533="nulová",J533,0)</f>
        <v>0</v>
      </c>
      <c r="BJ533" s="17" t="s">
        <v>87</v>
      </c>
      <c r="BK533" s="250">
        <f>ROUND(I533*H533,2)</f>
        <v>0</v>
      </c>
      <c r="BL533" s="17" t="s">
        <v>280</v>
      </c>
      <c r="BM533" s="249" t="s">
        <v>749</v>
      </c>
    </row>
    <row r="534" s="12" customFormat="1">
      <c r="A534" s="12"/>
      <c r="B534" s="251"/>
      <c r="C534" s="252"/>
      <c r="D534" s="253" t="s">
        <v>241</v>
      </c>
      <c r="E534" s="254" t="s">
        <v>1</v>
      </c>
      <c r="F534" s="255" t="s">
        <v>2270</v>
      </c>
      <c r="G534" s="252"/>
      <c r="H534" s="256">
        <v>1</v>
      </c>
      <c r="I534" s="257"/>
      <c r="J534" s="252"/>
      <c r="K534" s="252"/>
      <c r="L534" s="258"/>
      <c r="M534" s="259"/>
      <c r="N534" s="260"/>
      <c r="O534" s="260"/>
      <c r="P534" s="260"/>
      <c r="Q534" s="260"/>
      <c r="R534" s="260"/>
      <c r="S534" s="260"/>
      <c r="T534" s="261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62" t="s">
        <v>241</v>
      </c>
      <c r="AU534" s="262" t="s">
        <v>87</v>
      </c>
      <c r="AV534" s="12" t="s">
        <v>89</v>
      </c>
      <c r="AW534" s="12" t="s">
        <v>36</v>
      </c>
      <c r="AX534" s="12" t="s">
        <v>80</v>
      </c>
      <c r="AY534" s="262" t="s">
        <v>235</v>
      </c>
    </row>
    <row r="535" s="13" customFormat="1">
      <c r="A535" s="13"/>
      <c r="B535" s="263"/>
      <c r="C535" s="264"/>
      <c r="D535" s="253" t="s">
        <v>241</v>
      </c>
      <c r="E535" s="265" t="s">
        <v>1</v>
      </c>
      <c r="F535" s="266" t="s">
        <v>243</v>
      </c>
      <c r="G535" s="264"/>
      <c r="H535" s="267">
        <v>1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3" t="s">
        <v>241</v>
      </c>
      <c r="AU535" s="273" t="s">
        <v>87</v>
      </c>
      <c r="AV535" s="13" t="s">
        <v>240</v>
      </c>
      <c r="AW535" s="13" t="s">
        <v>36</v>
      </c>
      <c r="AX535" s="13" t="s">
        <v>87</v>
      </c>
      <c r="AY535" s="273" t="s">
        <v>235</v>
      </c>
    </row>
    <row r="536" s="2" customFormat="1" ht="16.5" customHeight="1">
      <c r="A536" s="38"/>
      <c r="B536" s="39"/>
      <c r="C536" s="237" t="s">
        <v>529</v>
      </c>
      <c r="D536" s="237" t="s">
        <v>236</v>
      </c>
      <c r="E536" s="238" t="s">
        <v>715</v>
      </c>
      <c r="F536" s="239" t="s">
        <v>716</v>
      </c>
      <c r="G536" s="240" t="s">
        <v>313</v>
      </c>
      <c r="H536" s="241">
        <v>91.5</v>
      </c>
      <c r="I536" s="242"/>
      <c r="J536" s="243">
        <f>ROUND(I536*H536,2)</f>
        <v>0</v>
      </c>
      <c r="K536" s="244"/>
      <c r="L536" s="44"/>
      <c r="M536" s="245" t="s">
        <v>1</v>
      </c>
      <c r="N536" s="246" t="s">
        <v>45</v>
      </c>
      <c r="O536" s="91"/>
      <c r="P536" s="247">
        <f>O536*H536</f>
        <v>0</v>
      </c>
      <c r="Q536" s="247">
        <v>0</v>
      </c>
      <c r="R536" s="247">
        <f>Q536*H536</f>
        <v>0</v>
      </c>
      <c r="S536" s="247">
        <v>0</v>
      </c>
      <c r="T536" s="24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9" t="s">
        <v>280</v>
      </c>
      <c r="AT536" s="249" t="s">
        <v>236</v>
      </c>
      <c r="AU536" s="249" t="s">
        <v>87</v>
      </c>
      <c r="AY536" s="17" t="s">
        <v>235</v>
      </c>
      <c r="BE536" s="250">
        <f>IF(N536="základní",J536,0)</f>
        <v>0</v>
      </c>
      <c r="BF536" s="250">
        <f>IF(N536="snížená",J536,0)</f>
        <v>0</v>
      </c>
      <c r="BG536" s="250">
        <f>IF(N536="zákl. přenesená",J536,0)</f>
        <v>0</v>
      </c>
      <c r="BH536" s="250">
        <f>IF(N536="sníž. přenesená",J536,0)</f>
        <v>0</v>
      </c>
      <c r="BI536" s="250">
        <f>IF(N536="nulová",J536,0)</f>
        <v>0</v>
      </c>
      <c r="BJ536" s="17" t="s">
        <v>87</v>
      </c>
      <c r="BK536" s="250">
        <f>ROUND(I536*H536,2)</f>
        <v>0</v>
      </c>
      <c r="BL536" s="17" t="s">
        <v>280</v>
      </c>
      <c r="BM536" s="249" t="s">
        <v>755</v>
      </c>
    </row>
    <row r="537" s="2" customFormat="1">
      <c r="A537" s="38"/>
      <c r="B537" s="39"/>
      <c r="C537" s="40"/>
      <c r="D537" s="253" t="s">
        <v>248</v>
      </c>
      <c r="E537" s="40"/>
      <c r="F537" s="274" t="s">
        <v>667</v>
      </c>
      <c r="G537" s="40"/>
      <c r="H537" s="40"/>
      <c r="I537" s="155"/>
      <c r="J537" s="40"/>
      <c r="K537" s="40"/>
      <c r="L537" s="44"/>
      <c r="M537" s="275"/>
      <c r="N537" s="27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248</v>
      </c>
      <c r="AU537" s="17" t="s">
        <v>87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2271</v>
      </c>
      <c r="G538" s="252"/>
      <c r="H538" s="256">
        <v>91.5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3" customFormat="1">
      <c r="A539" s="13"/>
      <c r="B539" s="263"/>
      <c r="C539" s="264"/>
      <c r="D539" s="253" t="s">
        <v>241</v>
      </c>
      <c r="E539" s="265" t="s">
        <v>1</v>
      </c>
      <c r="F539" s="266" t="s">
        <v>243</v>
      </c>
      <c r="G539" s="264"/>
      <c r="H539" s="267">
        <v>91.5</v>
      </c>
      <c r="I539" s="268"/>
      <c r="J539" s="264"/>
      <c r="K539" s="264"/>
      <c r="L539" s="269"/>
      <c r="M539" s="270"/>
      <c r="N539" s="271"/>
      <c r="O539" s="271"/>
      <c r="P539" s="271"/>
      <c r="Q539" s="271"/>
      <c r="R539" s="271"/>
      <c r="S539" s="271"/>
      <c r="T539" s="27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3" t="s">
        <v>241</v>
      </c>
      <c r="AU539" s="273" t="s">
        <v>87</v>
      </c>
      <c r="AV539" s="13" t="s">
        <v>240</v>
      </c>
      <c r="AW539" s="13" t="s">
        <v>36</v>
      </c>
      <c r="AX539" s="13" t="s">
        <v>87</v>
      </c>
      <c r="AY539" s="273" t="s">
        <v>235</v>
      </c>
    </row>
    <row r="540" s="2" customFormat="1" ht="16.5" customHeight="1">
      <c r="A540" s="38"/>
      <c r="B540" s="39"/>
      <c r="C540" s="237" t="s">
        <v>760</v>
      </c>
      <c r="D540" s="237" t="s">
        <v>236</v>
      </c>
      <c r="E540" s="238" t="s">
        <v>613</v>
      </c>
      <c r="F540" s="239" t="s">
        <v>614</v>
      </c>
      <c r="G540" s="240" t="s">
        <v>239</v>
      </c>
      <c r="H540" s="241">
        <v>41</v>
      </c>
      <c r="I540" s="242"/>
      <c r="J540" s="243">
        <f>ROUND(I540*H540,2)</f>
        <v>0</v>
      </c>
      <c r="K540" s="244"/>
      <c r="L540" s="44"/>
      <c r="M540" s="245" t="s">
        <v>1</v>
      </c>
      <c r="N540" s="246" t="s">
        <v>45</v>
      </c>
      <c r="O540" s="91"/>
      <c r="P540" s="247">
        <f>O540*H540</f>
        <v>0</v>
      </c>
      <c r="Q540" s="247">
        <v>0.00080000000000000004</v>
      </c>
      <c r="R540" s="247">
        <f>Q540*H540</f>
        <v>0.032800000000000003</v>
      </c>
      <c r="S540" s="247">
        <v>0</v>
      </c>
      <c r="T540" s="24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9" t="s">
        <v>280</v>
      </c>
      <c r="AT540" s="249" t="s">
        <v>236</v>
      </c>
      <c r="AU540" s="249" t="s">
        <v>87</v>
      </c>
      <c r="AY540" s="17" t="s">
        <v>235</v>
      </c>
      <c r="BE540" s="250">
        <f>IF(N540="základní",J540,0)</f>
        <v>0</v>
      </c>
      <c r="BF540" s="250">
        <f>IF(N540="snížená",J540,0)</f>
        <v>0</v>
      </c>
      <c r="BG540" s="250">
        <f>IF(N540="zákl. přenesená",J540,0)</f>
        <v>0</v>
      </c>
      <c r="BH540" s="250">
        <f>IF(N540="sníž. přenesená",J540,0)</f>
        <v>0</v>
      </c>
      <c r="BI540" s="250">
        <f>IF(N540="nulová",J540,0)</f>
        <v>0</v>
      </c>
      <c r="BJ540" s="17" t="s">
        <v>87</v>
      </c>
      <c r="BK540" s="250">
        <f>ROUND(I540*H540,2)</f>
        <v>0</v>
      </c>
      <c r="BL540" s="17" t="s">
        <v>280</v>
      </c>
      <c r="BM540" s="249" t="s">
        <v>759</v>
      </c>
    </row>
    <row r="541" s="12" customFormat="1">
      <c r="A541" s="12"/>
      <c r="B541" s="251"/>
      <c r="C541" s="252"/>
      <c r="D541" s="253" t="s">
        <v>241</v>
      </c>
      <c r="E541" s="254" t="s">
        <v>1</v>
      </c>
      <c r="F541" s="255" t="s">
        <v>2248</v>
      </c>
      <c r="G541" s="252"/>
      <c r="H541" s="256">
        <v>41</v>
      </c>
      <c r="I541" s="257"/>
      <c r="J541" s="252"/>
      <c r="K541" s="252"/>
      <c r="L541" s="258"/>
      <c r="M541" s="259"/>
      <c r="N541" s="260"/>
      <c r="O541" s="260"/>
      <c r="P541" s="260"/>
      <c r="Q541" s="260"/>
      <c r="R541" s="260"/>
      <c r="S541" s="260"/>
      <c r="T541" s="26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62" t="s">
        <v>241</v>
      </c>
      <c r="AU541" s="262" t="s">
        <v>87</v>
      </c>
      <c r="AV541" s="12" t="s">
        <v>89</v>
      </c>
      <c r="AW541" s="12" t="s">
        <v>36</v>
      </c>
      <c r="AX541" s="12" t="s">
        <v>80</v>
      </c>
      <c r="AY541" s="262" t="s">
        <v>235</v>
      </c>
    </row>
    <row r="542" s="13" customFormat="1">
      <c r="A542" s="13"/>
      <c r="B542" s="263"/>
      <c r="C542" s="264"/>
      <c r="D542" s="253" t="s">
        <v>241</v>
      </c>
      <c r="E542" s="265" t="s">
        <v>1</v>
      </c>
      <c r="F542" s="266" t="s">
        <v>243</v>
      </c>
      <c r="G542" s="264"/>
      <c r="H542" s="267">
        <v>41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3" t="s">
        <v>241</v>
      </c>
      <c r="AU542" s="273" t="s">
        <v>87</v>
      </c>
      <c r="AV542" s="13" t="s">
        <v>240</v>
      </c>
      <c r="AW542" s="13" t="s">
        <v>36</v>
      </c>
      <c r="AX542" s="13" t="s">
        <v>87</v>
      </c>
      <c r="AY542" s="273" t="s">
        <v>235</v>
      </c>
    </row>
    <row r="543" s="2" customFormat="1" ht="16.5" customHeight="1">
      <c r="A543" s="38"/>
      <c r="B543" s="39"/>
      <c r="C543" s="237" t="s">
        <v>536</v>
      </c>
      <c r="D543" s="237" t="s">
        <v>236</v>
      </c>
      <c r="E543" s="238" t="s">
        <v>630</v>
      </c>
      <c r="F543" s="239" t="s">
        <v>631</v>
      </c>
      <c r="G543" s="240" t="s">
        <v>239</v>
      </c>
      <c r="H543" s="241">
        <v>1</v>
      </c>
      <c r="I543" s="242"/>
      <c r="J543" s="243">
        <f>ROUND(I543*H543,2)</f>
        <v>0</v>
      </c>
      <c r="K543" s="244"/>
      <c r="L543" s="44"/>
      <c r="M543" s="245" t="s">
        <v>1</v>
      </c>
      <c r="N543" s="246" t="s">
        <v>45</v>
      </c>
      <c r="O543" s="91"/>
      <c r="P543" s="247">
        <f>O543*H543</f>
        <v>0</v>
      </c>
      <c r="Q543" s="247">
        <v>0.014999999999999999</v>
      </c>
      <c r="R543" s="247">
        <f>Q543*H543</f>
        <v>0.014999999999999999</v>
      </c>
      <c r="S543" s="247">
        <v>0</v>
      </c>
      <c r="T543" s="24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9" t="s">
        <v>280</v>
      </c>
      <c r="AT543" s="249" t="s">
        <v>236</v>
      </c>
      <c r="AU543" s="249" t="s">
        <v>87</v>
      </c>
      <c r="AY543" s="17" t="s">
        <v>235</v>
      </c>
      <c r="BE543" s="250">
        <f>IF(N543="základní",J543,0)</f>
        <v>0</v>
      </c>
      <c r="BF543" s="250">
        <f>IF(N543="snížená",J543,0)</f>
        <v>0</v>
      </c>
      <c r="BG543" s="250">
        <f>IF(N543="zákl. přenesená",J543,0)</f>
        <v>0</v>
      </c>
      <c r="BH543" s="250">
        <f>IF(N543="sníž. přenesená",J543,0)</f>
        <v>0</v>
      </c>
      <c r="BI543" s="250">
        <f>IF(N543="nulová",J543,0)</f>
        <v>0</v>
      </c>
      <c r="BJ543" s="17" t="s">
        <v>87</v>
      </c>
      <c r="BK543" s="250">
        <f>ROUND(I543*H543,2)</f>
        <v>0</v>
      </c>
      <c r="BL543" s="17" t="s">
        <v>280</v>
      </c>
      <c r="BM543" s="249" t="s">
        <v>763</v>
      </c>
    </row>
    <row r="544" s="12" customFormat="1">
      <c r="A544" s="12"/>
      <c r="B544" s="251"/>
      <c r="C544" s="252"/>
      <c r="D544" s="253" t="s">
        <v>241</v>
      </c>
      <c r="E544" s="254" t="s">
        <v>1</v>
      </c>
      <c r="F544" s="255" t="s">
        <v>2249</v>
      </c>
      <c r="G544" s="252"/>
      <c r="H544" s="256">
        <v>1</v>
      </c>
      <c r="I544" s="257"/>
      <c r="J544" s="252"/>
      <c r="K544" s="252"/>
      <c r="L544" s="258"/>
      <c r="M544" s="259"/>
      <c r="N544" s="260"/>
      <c r="O544" s="260"/>
      <c r="P544" s="260"/>
      <c r="Q544" s="260"/>
      <c r="R544" s="260"/>
      <c r="S544" s="260"/>
      <c r="T544" s="261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62" t="s">
        <v>241</v>
      </c>
      <c r="AU544" s="262" t="s">
        <v>87</v>
      </c>
      <c r="AV544" s="12" t="s">
        <v>89</v>
      </c>
      <c r="AW544" s="12" t="s">
        <v>36</v>
      </c>
      <c r="AX544" s="12" t="s">
        <v>80</v>
      </c>
      <c r="AY544" s="262" t="s">
        <v>235</v>
      </c>
    </row>
    <row r="545" s="13" customFormat="1">
      <c r="A545" s="13"/>
      <c r="B545" s="263"/>
      <c r="C545" s="264"/>
      <c r="D545" s="253" t="s">
        <v>241</v>
      </c>
      <c r="E545" s="265" t="s">
        <v>1</v>
      </c>
      <c r="F545" s="266" t="s">
        <v>243</v>
      </c>
      <c r="G545" s="264"/>
      <c r="H545" s="267">
        <v>1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3" t="s">
        <v>241</v>
      </c>
      <c r="AU545" s="273" t="s">
        <v>87</v>
      </c>
      <c r="AV545" s="13" t="s">
        <v>240</v>
      </c>
      <c r="AW545" s="13" t="s">
        <v>36</v>
      </c>
      <c r="AX545" s="13" t="s">
        <v>87</v>
      </c>
      <c r="AY545" s="273" t="s">
        <v>235</v>
      </c>
    </row>
    <row r="546" s="2" customFormat="1" ht="16.5" customHeight="1">
      <c r="A546" s="38"/>
      <c r="B546" s="39"/>
      <c r="C546" s="237" t="s">
        <v>774</v>
      </c>
      <c r="D546" s="237" t="s">
        <v>236</v>
      </c>
      <c r="E546" s="238" t="s">
        <v>633</v>
      </c>
      <c r="F546" s="239" t="s">
        <v>634</v>
      </c>
      <c r="G546" s="240" t="s">
        <v>239</v>
      </c>
      <c r="H546" s="241">
        <v>16</v>
      </c>
      <c r="I546" s="242"/>
      <c r="J546" s="243">
        <f>ROUND(I546*H546,2)</f>
        <v>0</v>
      </c>
      <c r="K546" s="244"/>
      <c r="L546" s="44"/>
      <c r="M546" s="245" t="s">
        <v>1</v>
      </c>
      <c r="N546" s="246" t="s">
        <v>45</v>
      </c>
      <c r="O546" s="91"/>
      <c r="P546" s="247">
        <f>O546*H546</f>
        <v>0</v>
      </c>
      <c r="Q546" s="247">
        <v>0.017000000000000001</v>
      </c>
      <c r="R546" s="247">
        <f>Q546*H546</f>
        <v>0.27200000000000002</v>
      </c>
      <c r="S546" s="247">
        <v>0</v>
      </c>
      <c r="T546" s="24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9" t="s">
        <v>280</v>
      </c>
      <c r="AT546" s="249" t="s">
        <v>236</v>
      </c>
      <c r="AU546" s="249" t="s">
        <v>87</v>
      </c>
      <c r="AY546" s="17" t="s">
        <v>235</v>
      </c>
      <c r="BE546" s="250">
        <f>IF(N546="základní",J546,0)</f>
        <v>0</v>
      </c>
      <c r="BF546" s="250">
        <f>IF(N546="snížená",J546,0)</f>
        <v>0</v>
      </c>
      <c r="BG546" s="250">
        <f>IF(N546="zákl. přenesená",J546,0)</f>
        <v>0</v>
      </c>
      <c r="BH546" s="250">
        <f>IF(N546="sníž. přenesená",J546,0)</f>
        <v>0</v>
      </c>
      <c r="BI546" s="250">
        <f>IF(N546="nulová",J546,0)</f>
        <v>0</v>
      </c>
      <c r="BJ546" s="17" t="s">
        <v>87</v>
      </c>
      <c r="BK546" s="250">
        <f>ROUND(I546*H546,2)</f>
        <v>0</v>
      </c>
      <c r="BL546" s="17" t="s">
        <v>280</v>
      </c>
      <c r="BM546" s="249" t="s">
        <v>769</v>
      </c>
    </row>
    <row r="547" s="12" customFormat="1">
      <c r="A547" s="12"/>
      <c r="B547" s="251"/>
      <c r="C547" s="252"/>
      <c r="D547" s="253" t="s">
        <v>241</v>
      </c>
      <c r="E547" s="254" t="s">
        <v>1</v>
      </c>
      <c r="F547" s="255" t="s">
        <v>2250</v>
      </c>
      <c r="G547" s="252"/>
      <c r="H547" s="256">
        <v>5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62" t="s">
        <v>241</v>
      </c>
      <c r="AU547" s="262" t="s">
        <v>87</v>
      </c>
      <c r="AV547" s="12" t="s">
        <v>89</v>
      </c>
      <c r="AW547" s="12" t="s">
        <v>36</v>
      </c>
      <c r="AX547" s="12" t="s">
        <v>80</v>
      </c>
      <c r="AY547" s="262" t="s">
        <v>235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2251</v>
      </c>
      <c r="G548" s="252"/>
      <c r="H548" s="256">
        <v>10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2252</v>
      </c>
      <c r="G549" s="252"/>
      <c r="H549" s="256">
        <v>1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3" customFormat="1">
      <c r="A550" s="13"/>
      <c r="B550" s="263"/>
      <c r="C550" s="264"/>
      <c r="D550" s="253" t="s">
        <v>241</v>
      </c>
      <c r="E550" s="265" t="s">
        <v>1</v>
      </c>
      <c r="F550" s="266" t="s">
        <v>243</v>
      </c>
      <c r="G550" s="264"/>
      <c r="H550" s="267">
        <v>16</v>
      </c>
      <c r="I550" s="268"/>
      <c r="J550" s="264"/>
      <c r="K550" s="264"/>
      <c r="L550" s="269"/>
      <c r="M550" s="270"/>
      <c r="N550" s="271"/>
      <c r="O550" s="271"/>
      <c r="P550" s="271"/>
      <c r="Q550" s="271"/>
      <c r="R550" s="271"/>
      <c r="S550" s="271"/>
      <c r="T550" s="27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3" t="s">
        <v>241</v>
      </c>
      <c r="AU550" s="273" t="s">
        <v>87</v>
      </c>
      <c r="AV550" s="13" t="s">
        <v>240</v>
      </c>
      <c r="AW550" s="13" t="s">
        <v>36</v>
      </c>
      <c r="AX550" s="13" t="s">
        <v>87</v>
      </c>
      <c r="AY550" s="273" t="s">
        <v>235</v>
      </c>
    </row>
    <row r="551" s="2" customFormat="1" ht="16.5" customHeight="1">
      <c r="A551" s="38"/>
      <c r="B551" s="39"/>
      <c r="C551" s="237" t="s">
        <v>544</v>
      </c>
      <c r="D551" s="237" t="s">
        <v>236</v>
      </c>
      <c r="E551" s="238" t="s">
        <v>637</v>
      </c>
      <c r="F551" s="239" t="s">
        <v>638</v>
      </c>
      <c r="G551" s="240" t="s">
        <v>239</v>
      </c>
      <c r="H551" s="241">
        <v>1</v>
      </c>
      <c r="I551" s="242"/>
      <c r="J551" s="243">
        <f>ROUND(I551*H551,2)</f>
        <v>0</v>
      </c>
      <c r="K551" s="244"/>
      <c r="L551" s="44"/>
      <c r="M551" s="245" t="s">
        <v>1</v>
      </c>
      <c r="N551" s="246" t="s">
        <v>45</v>
      </c>
      <c r="O551" s="91"/>
      <c r="P551" s="247">
        <f>O551*H551</f>
        <v>0</v>
      </c>
      <c r="Q551" s="247">
        <v>0.019</v>
      </c>
      <c r="R551" s="247">
        <f>Q551*H551</f>
        <v>0.019</v>
      </c>
      <c r="S551" s="247">
        <v>0</v>
      </c>
      <c r="T551" s="24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9" t="s">
        <v>280</v>
      </c>
      <c r="AT551" s="249" t="s">
        <v>236</v>
      </c>
      <c r="AU551" s="249" t="s">
        <v>87</v>
      </c>
      <c r="AY551" s="17" t="s">
        <v>235</v>
      </c>
      <c r="BE551" s="250">
        <f>IF(N551="základní",J551,0)</f>
        <v>0</v>
      </c>
      <c r="BF551" s="250">
        <f>IF(N551="snížená",J551,0)</f>
        <v>0</v>
      </c>
      <c r="BG551" s="250">
        <f>IF(N551="zákl. přenesená",J551,0)</f>
        <v>0</v>
      </c>
      <c r="BH551" s="250">
        <f>IF(N551="sníž. přenesená",J551,0)</f>
        <v>0</v>
      </c>
      <c r="BI551" s="250">
        <f>IF(N551="nulová",J551,0)</f>
        <v>0</v>
      </c>
      <c r="BJ551" s="17" t="s">
        <v>87</v>
      </c>
      <c r="BK551" s="250">
        <f>ROUND(I551*H551,2)</f>
        <v>0</v>
      </c>
      <c r="BL551" s="17" t="s">
        <v>280</v>
      </c>
      <c r="BM551" s="249" t="s">
        <v>777</v>
      </c>
    </row>
    <row r="552" s="12" customFormat="1">
      <c r="A552" s="12"/>
      <c r="B552" s="251"/>
      <c r="C552" s="252"/>
      <c r="D552" s="253" t="s">
        <v>241</v>
      </c>
      <c r="E552" s="254" t="s">
        <v>1</v>
      </c>
      <c r="F552" s="255" t="s">
        <v>2253</v>
      </c>
      <c r="G552" s="252"/>
      <c r="H552" s="256">
        <v>1</v>
      </c>
      <c r="I552" s="257"/>
      <c r="J552" s="252"/>
      <c r="K552" s="252"/>
      <c r="L552" s="258"/>
      <c r="M552" s="259"/>
      <c r="N552" s="260"/>
      <c r="O552" s="260"/>
      <c r="P552" s="260"/>
      <c r="Q552" s="260"/>
      <c r="R552" s="260"/>
      <c r="S552" s="260"/>
      <c r="T552" s="261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62" t="s">
        <v>241</v>
      </c>
      <c r="AU552" s="262" t="s">
        <v>87</v>
      </c>
      <c r="AV552" s="12" t="s">
        <v>89</v>
      </c>
      <c r="AW552" s="12" t="s">
        <v>36</v>
      </c>
      <c r="AX552" s="12" t="s">
        <v>80</v>
      </c>
      <c r="AY552" s="262" t="s">
        <v>235</v>
      </c>
    </row>
    <row r="553" s="14" customFormat="1">
      <c r="A553" s="14"/>
      <c r="B553" s="277"/>
      <c r="C553" s="278"/>
      <c r="D553" s="253" t="s">
        <v>241</v>
      </c>
      <c r="E553" s="279" t="s">
        <v>1</v>
      </c>
      <c r="F553" s="280" t="s">
        <v>2254</v>
      </c>
      <c r="G553" s="278"/>
      <c r="H553" s="279" t="s">
        <v>1</v>
      </c>
      <c r="I553" s="281"/>
      <c r="J553" s="278"/>
      <c r="K553" s="278"/>
      <c r="L553" s="282"/>
      <c r="M553" s="283"/>
      <c r="N553" s="284"/>
      <c r="O553" s="284"/>
      <c r="P553" s="284"/>
      <c r="Q553" s="284"/>
      <c r="R553" s="284"/>
      <c r="S553" s="284"/>
      <c r="T553" s="28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6" t="s">
        <v>241</v>
      </c>
      <c r="AU553" s="286" t="s">
        <v>87</v>
      </c>
      <c r="AV553" s="14" t="s">
        <v>87</v>
      </c>
      <c r="AW553" s="14" t="s">
        <v>36</v>
      </c>
      <c r="AX553" s="14" t="s">
        <v>80</v>
      </c>
      <c r="AY553" s="286" t="s">
        <v>235</v>
      </c>
    </row>
    <row r="554" s="13" customFormat="1">
      <c r="A554" s="13"/>
      <c r="B554" s="263"/>
      <c r="C554" s="264"/>
      <c r="D554" s="253" t="s">
        <v>241</v>
      </c>
      <c r="E554" s="265" t="s">
        <v>1</v>
      </c>
      <c r="F554" s="266" t="s">
        <v>243</v>
      </c>
      <c r="G554" s="264"/>
      <c r="H554" s="267">
        <v>1</v>
      </c>
      <c r="I554" s="268"/>
      <c r="J554" s="264"/>
      <c r="K554" s="264"/>
      <c r="L554" s="269"/>
      <c r="M554" s="270"/>
      <c r="N554" s="271"/>
      <c r="O554" s="271"/>
      <c r="P554" s="271"/>
      <c r="Q554" s="271"/>
      <c r="R554" s="271"/>
      <c r="S554" s="271"/>
      <c r="T554" s="27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73" t="s">
        <v>241</v>
      </c>
      <c r="AU554" s="273" t="s">
        <v>87</v>
      </c>
      <c r="AV554" s="13" t="s">
        <v>240</v>
      </c>
      <c r="AW554" s="13" t="s">
        <v>36</v>
      </c>
      <c r="AX554" s="13" t="s">
        <v>87</v>
      </c>
      <c r="AY554" s="273" t="s">
        <v>235</v>
      </c>
    </row>
    <row r="555" s="2" customFormat="1" ht="16.5" customHeight="1">
      <c r="A555" s="38"/>
      <c r="B555" s="39"/>
      <c r="C555" s="237" t="s">
        <v>786</v>
      </c>
      <c r="D555" s="237" t="s">
        <v>236</v>
      </c>
      <c r="E555" s="238" t="s">
        <v>1488</v>
      </c>
      <c r="F555" s="239" t="s">
        <v>1489</v>
      </c>
      <c r="G555" s="240" t="s">
        <v>239</v>
      </c>
      <c r="H555" s="241">
        <v>4</v>
      </c>
      <c r="I555" s="242"/>
      <c r="J555" s="243">
        <f>ROUND(I555*H555,2)</f>
        <v>0</v>
      </c>
      <c r="K555" s="244"/>
      <c r="L555" s="44"/>
      <c r="M555" s="245" t="s">
        <v>1</v>
      </c>
      <c r="N555" s="246" t="s">
        <v>45</v>
      </c>
      <c r="O555" s="91"/>
      <c r="P555" s="247">
        <f>O555*H555</f>
        <v>0</v>
      </c>
      <c r="Q555" s="247">
        <v>0.021000000000000001</v>
      </c>
      <c r="R555" s="247">
        <f>Q555*H555</f>
        <v>0.084000000000000005</v>
      </c>
      <c r="S555" s="247">
        <v>0</v>
      </c>
      <c r="T555" s="248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9" t="s">
        <v>280</v>
      </c>
      <c r="AT555" s="249" t="s">
        <v>236</v>
      </c>
      <c r="AU555" s="249" t="s">
        <v>87</v>
      </c>
      <c r="AY555" s="17" t="s">
        <v>235</v>
      </c>
      <c r="BE555" s="250">
        <f>IF(N555="základní",J555,0)</f>
        <v>0</v>
      </c>
      <c r="BF555" s="250">
        <f>IF(N555="snížená",J555,0)</f>
        <v>0</v>
      </c>
      <c r="BG555" s="250">
        <f>IF(N555="zákl. přenesená",J555,0)</f>
        <v>0</v>
      </c>
      <c r="BH555" s="250">
        <f>IF(N555="sníž. přenesená",J555,0)</f>
        <v>0</v>
      </c>
      <c r="BI555" s="250">
        <f>IF(N555="nulová",J555,0)</f>
        <v>0</v>
      </c>
      <c r="BJ555" s="17" t="s">
        <v>87</v>
      </c>
      <c r="BK555" s="250">
        <f>ROUND(I555*H555,2)</f>
        <v>0</v>
      </c>
      <c r="BL555" s="17" t="s">
        <v>280</v>
      </c>
      <c r="BM555" s="249" t="s">
        <v>783</v>
      </c>
    </row>
    <row r="556" s="12" customFormat="1">
      <c r="A556" s="12"/>
      <c r="B556" s="251"/>
      <c r="C556" s="252"/>
      <c r="D556" s="253" t="s">
        <v>241</v>
      </c>
      <c r="E556" s="254" t="s">
        <v>1</v>
      </c>
      <c r="F556" s="255" t="s">
        <v>2255</v>
      </c>
      <c r="G556" s="252"/>
      <c r="H556" s="256">
        <v>1</v>
      </c>
      <c r="I556" s="257"/>
      <c r="J556" s="252"/>
      <c r="K556" s="252"/>
      <c r="L556" s="258"/>
      <c r="M556" s="259"/>
      <c r="N556" s="260"/>
      <c r="O556" s="260"/>
      <c r="P556" s="260"/>
      <c r="Q556" s="260"/>
      <c r="R556" s="260"/>
      <c r="S556" s="260"/>
      <c r="T556" s="261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T556" s="262" t="s">
        <v>241</v>
      </c>
      <c r="AU556" s="262" t="s">
        <v>87</v>
      </c>
      <c r="AV556" s="12" t="s">
        <v>89</v>
      </c>
      <c r="AW556" s="12" t="s">
        <v>36</v>
      </c>
      <c r="AX556" s="12" t="s">
        <v>80</v>
      </c>
      <c r="AY556" s="262" t="s">
        <v>235</v>
      </c>
    </row>
    <row r="557" s="12" customFormat="1">
      <c r="A557" s="12"/>
      <c r="B557" s="251"/>
      <c r="C557" s="252"/>
      <c r="D557" s="253" t="s">
        <v>241</v>
      </c>
      <c r="E557" s="254" t="s">
        <v>1</v>
      </c>
      <c r="F557" s="255" t="s">
        <v>2256</v>
      </c>
      <c r="G557" s="252"/>
      <c r="H557" s="256">
        <v>1</v>
      </c>
      <c r="I557" s="257"/>
      <c r="J557" s="252"/>
      <c r="K557" s="252"/>
      <c r="L557" s="258"/>
      <c r="M557" s="259"/>
      <c r="N557" s="260"/>
      <c r="O557" s="260"/>
      <c r="P557" s="260"/>
      <c r="Q557" s="260"/>
      <c r="R557" s="260"/>
      <c r="S557" s="260"/>
      <c r="T557" s="261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T557" s="262" t="s">
        <v>241</v>
      </c>
      <c r="AU557" s="262" t="s">
        <v>87</v>
      </c>
      <c r="AV557" s="12" t="s">
        <v>89</v>
      </c>
      <c r="AW557" s="12" t="s">
        <v>36</v>
      </c>
      <c r="AX557" s="12" t="s">
        <v>80</v>
      </c>
      <c r="AY557" s="262" t="s">
        <v>235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2257</v>
      </c>
      <c r="G558" s="252"/>
      <c r="H558" s="256">
        <v>1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2258</v>
      </c>
      <c r="G559" s="252"/>
      <c r="H559" s="256">
        <v>1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3" customFormat="1">
      <c r="A560" s="13"/>
      <c r="B560" s="263"/>
      <c r="C560" s="264"/>
      <c r="D560" s="253" t="s">
        <v>241</v>
      </c>
      <c r="E560" s="265" t="s">
        <v>1</v>
      </c>
      <c r="F560" s="266" t="s">
        <v>243</v>
      </c>
      <c r="G560" s="264"/>
      <c r="H560" s="267">
        <v>4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3" t="s">
        <v>241</v>
      </c>
      <c r="AU560" s="273" t="s">
        <v>87</v>
      </c>
      <c r="AV560" s="13" t="s">
        <v>240</v>
      </c>
      <c r="AW560" s="13" t="s">
        <v>36</v>
      </c>
      <c r="AX560" s="13" t="s">
        <v>87</v>
      </c>
      <c r="AY560" s="273" t="s">
        <v>235</v>
      </c>
    </row>
    <row r="561" s="2" customFormat="1" ht="16.5" customHeight="1">
      <c r="A561" s="38"/>
      <c r="B561" s="39"/>
      <c r="C561" s="237" t="s">
        <v>549</v>
      </c>
      <c r="D561" s="237" t="s">
        <v>236</v>
      </c>
      <c r="E561" s="238" t="s">
        <v>646</v>
      </c>
      <c r="F561" s="239" t="s">
        <v>647</v>
      </c>
      <c r="G561" s="240" t="s">
        <v>239</v>
      </c>
      <c r="H561" s="241">
        <v>2</v>
      </c>
      <c r="I561" s="242"/>
      <c r="J561" s="243">
        <f>ROUND(I561*H561,2)</f>
        <v>0</v>
      </c>
      <c r="K561" s="244"/>
      <c r="L561" s="44"/>
      <c r="M561" s="245" t="s">
        <v>1</v>
      </c>
      <c r="N561" s="246" t="s">
        <v>45</v>
      </c>
      <c r="O561" s="91"/>
      <c r="P561" s="247">
        <f>O561*H561</f>
        <v>0</v>
      </c>
      <c r="Q561" s="247">
        <v>0.025000000000000001</v>
      </c>
      <c r="R561" s="247">
        <f>Q561*H561</f>
        <v>0.050000000000000003</v>
      </c>
      <c r="S561" s="247">
        <v>0</v>
      </c>
      <c r="T561" s="24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9" t="s">
        <v>280</v>
      </c>
      <c r="AT561" s="249" t="s">
        <v>236</v>
      </c>
      <c r="AU561" s="249" t="s">
        <v>87</v>
      </c>
      <c r="AY561" s="17" t="s">
        <v>235</v>
      </c>
      <c r="BE561" s="250">
        <f>IF(N561="základní",J561,0)</f>
        <v>0</v>
      </c>
      <c r="BF561" s="250">
        <f>IF(N561="snížená",J561,0)</f>
        <v>0</v>
      </c>
      <c r="BG561" s="250">
        <f>IF(N561="zákl. přenesená",J561,0)</f>
        <v>0</v>
      </c>
      <c r="BH561" s="250">
        <f>IF(N561="sníž. přenesená",J561,0)</f>
        <v>0</v>
      </c>
      <c r="BI561" s="250">
        <f>IF(N561="nulová",J561,0)</f>
        <v>0</v>
      </c>
      <c r="BJ561" s="17" t="s">
        <v>87</v>
      </c>
      <c r="BK561" s="250">
        <f>ROUND(I561*H561,2)</f>
        <v>0</v>
      </c>
      <c r="BL561" s="17" t="s">
        <v>280</v>
      </c>
      <c r="BM561" s="249" t="s">
        <v>789</v>
      </c>
    </row>
    <row r="562" s="12" customFormat="1">
      <c r="A562" s="12"/>
      <c r="B562" s="251"/>
      <c r="C562" s="252"/>
      <c r="D562" s="253" t="s">
        <v>241</v>
      </c>
      <c r="E562" s="254" t="s">
        <v>1</v>
      </c>
      <c r="F562" s="255" t="s">
        <v>2259</v>
      </c>
      <c r="G562" s="252"/>
      <c r="H562" s="256">
        <v>1</v>
      </c>
      <c r="I562" s="257"/>
      <c r="J562" s="252"/>
      <c r="K562" s="252"/>
      <c r="L562" s="258"/>
      <c r="M562" s="259"/>
      <c r="N562" s="260"/>
      <c r="O562" s="260"/>
      <c r="P562" s="260"/>
      <c r="Q562" s="260"/>
      <c r="R562" s="260"/>
      <c r="S562" s="260"/>
      <c r="T562" s="261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T562" s="262" t="s">
        <v>241</v>
      </c>
      <c r="AU562" s="262" t="s">
        <v>87</v>
      </c>
      <c r="AV562" s="12" t="s">
        <v>89</v>
      </c>
      <c r="AW562" s="12" t="s">
        <v>36</v>
      </c>
      <c r="AX562" s="12" t="s">
        <v>80</v>
      </c>
      <c r="AY562" s="262" t="s">
        <v>235</v>
      </c>
    </row>
    <row r="563" s="12" customFormat="1">
      <c r="A563" s="12"/>
      <c r="B563" s="251"/>
      <c r="C563" s="252"/>
      <c r="D563" s="253" t="s">
        <v>241</v>
      </c>
      <c r="E563" s="254" t="s">
        <v>1</v>
      </c>
      <c r="F563" s="255" t="s">
        <v>2260</v>
      </c>
      <c r="G563" s="252"/>
      <c r="H563" s="256">
        <v>1</v>
      </c>
      <c r="I563" s="257"/>
      <c r="J563" s="252"/>
      <c r="K563" s="252"/>
      <c r="L563" s="258"/>
      <c r="M563" s="259"/>
      <c r="N563" s="260"/>
      <c r="O563" s="260"/>
      <c r="P563" s="260"/>
      <c r="Q563" s="260"/>
      <c r="R563" s="260"/>
      <c r="S563" s="260"/>
      <c r="T563" s="26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62" t="s">
        <v>241</v>
      </c>
      <c r="AU563" s="262" t="s">
        <v>87</v>
      </c>
      <c r="AV563" s="12" t="s">
        <v>89</v>
      </c>
      <c r="AW563" s="12" t="s">
        <v>36</v>
      </c>
      <c r="AX563" s="12" t="s">
        <v>80</v>
      </c>
      <c r="AY563" s="262" t="s">
        <v>235</v>
      </c>
    </row>
    <row r="564" s="13" customFormat="1">
      <c r="A564" s="13"/>
      <c r="B564" s="263"/>
      <c r="C564" s="264"/>
      <c r="D564" s="253" t="s">
        <v>241</v>
      </c>
      <c r="E564" s="265" t="s">
        <v>1</v>
      </c>
      <c r="F564" s="266" t="s">
        <v>243</v>
      </c>
      <c r="G564" s="264"/>
      <c r="H564" s="267">
        <v>2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3" t="s">
        <v>241</v>
      </c>
      <c r="AU564" s="273" t="s">
        <v>87</v>
      </c>
      <c r="AV564" s="13" t="s">
        <v>240</v>
      </c>
      <c r="AW564" s="13" t="s">
        <v>36</v>
      </c>
      <c r="AX564" s="13" t="s">
        <v>87</v>
      </c>
      <c r="AY564" s="273" t="s">
        <v>235</v>
      </c>
    </row>
    <row r="565" s="2" customFormat="1" ht="16.5" customHeight="1">
      <c r="A565" s="38"/>
      <c r="B565" s="39"/>
      <c r="C565" s="237" t="s">
        <v>794</v>
      </c>
      <c r="D565" s="237" t="s">
        <v>236</v>
      </c>
      <c r="E565" s="238" t="s">
        <v>650</v>
      </c>
      <c r="F565" s="239" t="s">
        <v>651</v>
      </c>
      <c r="G565" s="240" t="s">
        <v>239</v>
      </c>
      <c r="H565" s="241">
        <v>1</v>
      </c>
      <c r="I565" s="242"/>
      <c r="J565" s="243">
        <f>ROUND(I565*H565,2)</f>
        <v>0</v>
      </c>
      <c r="K565" s="244"/>
      <c r="L565" s="44"/>
      <c r="M565" s="245" t="s">
        <v>1</v>
      </c>
      <c r="N565" s="246" t="s">
        <v>45</v>
      </c>
      <c r="O565" s="91"/>
      <c r="P565" s="247">
        <f>O565*H565</f>
        <v>0</v>
      </c>
      <c r="Q565" s="247">
        <v>0.025999999999999999</v>
      </c>
      <c r="R565" s="247">
        <f>Q565*H565</f>
        <v>0.025999999999999999</v>
      </c>
      <c r="S565" s="247">
        <v>0</v>
      </c>
      <c r="T565" s="24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9" t="s">
        <v>280</v>
      </c>
      <c r="AT565" s="249" t="s">
        <v>236</v>
      </c>
      <c r="AU565" s="249" t="s">
        <v>87</v>
      </c>
      <c r="AY565" s="17" t="s">
        <v>235</v>
      </c>
      <c r="BE565" s="250">
        <f>IF(N565="základní",J565,0)</f>
        <v>0</v>
      </c>
      <c r="BF565" s="250">
        <f>IF(N565="snížená",J565,0)</f>
        <v>0</v>
      </c>
      <c r="BG565" s="250">
        <f>IF(N565="zákl. přenesená",J565,0)</f>
        <v>0</v>
      </c>
      <c r="BH565" s="250">
        <f>IF(N565="sníž. přenesená",J565,0)</f>
        <v>0</v>
      </c>
      <c r="BI565" s="250">
        <f>IF(N565="nulová",J565,0)</f>
        <v>0</v>
      </c>
      <c r="BJ565" s="17" t="s">
        <v>87</v>
      </c>
      <c r="BK565" s="250">
        <f>ROUND(I565*H565,2)</f>
        <v>0</v>
      </c>
      <c r="BL565" s="17" t="s">
        <v>280</v>
      </c>
      <c r="BM565" s="249" t="s">
        <v>793</v>
      </c>
    </row>
    <row r="566" s="12" customFormat="1">
      <c r="A566" s="12"/>
      <c r="B566" s="251"/>
      <c r="C566" s="252"/>
      <c r="D566" s="253" t="s">
        <v>241</v>
      </c>
      <c r="E566" s="254" t="s">
        <v>1</v>
      </c>
      <c r="F566" s="255" t="s">
        <v>653</v>
      </c>
      <c r="G566" s="252"/>
      <c r="H566" s="256">
        <v>1</v>
      </c>
      <c r="I566" s="257"/>
      <c r="J566" s="252"/>
      <c r="K566" s="252"/>
      <c r="L566" s="258"/>
      <c r="M566" s="259"/>
      <c r="N566" s="260"/>
      <c r="O566" s="260"/>
      <c r="P566" s="260"/>
      <c r="Q566" s="260"/>
      <c r="R566" s="260"/>
      <c r="S566" s="260"/>
      <c r="T566" s="26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62" t="s">
        <v>241</v>
      </c>
      <c r="AU566" s="262" t="s">
        <v>87</v>
      </c>
      <c r="AV566" s="12" t="s">
        <v>89</v>
      </c>
      <c r="AW566" s="12" t="s">
        <v>36</v>
      </c>
      <c r="AX566" s="12" t="s">
        <v>80</v>
      </c>
      <c r="AY566" s="262" t="s">
        <v>235</v>
      </c>
    </row>
    <row r="567" s="13" customFormat="1">
      <c r="A567" s="13"/>
      <c r="B567" s="263"/>
      <c r="C567" s="264"/>
      <c r="D567" s="253" t="s">
        <v>241</v>
      </c>
      <c r="E567" s="265" t="s">
        <v>1</v>
      </c>
      <c r="F567" s="266" t="s">
        <v>243</v>
      </c>
      <c r="G567" s="264"/>
      <c r="H567" s="267">
        <v>1</v>
      </c>
      <c r="I567" s="268"/>
      <c r="J567" s="264"/>
      <c r="K567" s="264"/>
      <c r="L567" s="269"/>
      <c r="M567" s="270"/>
      <c r="N567" s="271"/>
      <c r="O567" s="271"/>
      <c r="P567" s="271"/>
      <c r="Q567" s="271"/>
      <c r="R567" s="271"/>
      <c r="S567" s="271"/>
      <c r="T567" s="27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3" t="s">
        <v>241</v>
      </c>
      <c r="AU567" s="273" t="s">
        <v>87</v>
      </c>
      <c r="AV567" s="13" t="s">
        <v>240</v>
      </c>
      <c r="AW567" s="13" t="s">
        <v>36</v>
      </c>
      <c r="AX567" s="13" t="s">
        <v>87</v>
      </c>
      <c r="AY567" s="273" t="s">
        <v>235</v>
      </c>
    </row>
    <row r="568" s="2" customFormat="1" ht="16.5" customHeight="1">
      <c r="A568" s="38"/>
      <c r="B568" s="39"/>
      <c r="C568" s="237" t="s">
        <v>553</v>
      </c>
      <c r="D568" s="237" t="s">
        <v>236</v>
      </c>
      <c r="E568" s="238" t="s">
        <v>1490</v>
      </c>
      <c r="F568" s="239" t="s">
        <v>1491</v>
      </c>
      <c r="G568" s="240" t="s">
        <v>239</v>
      </c>
      <c r="H568" s="241">
        <v>12</v>
      </c>
      <c r="I568" s="242"/>
      <c r="J568" s="243">
        <f>ROUND(I568*H568,2)</f>
        <v>0</v>
      </c>
      <c r="K568" s="244"/>
      <c r="L568" s="44"/>
      <c r="M568" s="245" t="s">
        <v>1</v>
      </c>
      <c r="N568" s="246" t="s">
        <v>45</v>
      </c>
      <c r="O568" s="91"/>
      <c r="P568" s="247">
        <f>O568*H568</f>
        <v>0</v>
      </c>
      <c r="Q568" s="247">
        <v>0.028000000000000001</v>
      </c>
      <c r="R568" s="247">
        <f>Q568*H568</f>
        <v>0.33600000000000002</v>
      </c>
      <c r="S568" s="247">
        <v>0</v>
      </c>
      <c r="T568" s="24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9" t="s">
        <v>280</v>
      </c>
      <c r="AT568" s="249" t="s">
        <v>236</v>
      </c>
      <c r="AU568" s="249" t="s">
        <v>87</v>
      </c>
      <c r="AY568" s="17" t="s">
        <v>235</v>
      </c>
      <c r="BE568" s="250">
        <f>IF(N568="základní",J568,0)</f>
        <v>0</v>
      </c>
      <c r="BF568" s="250">
        <f>IF(N568="snížená",J568,0)</f>
        <v>0</v>
      </c>
      <c r="BG568" s="250">
        <f>IF(N568="zákl. přenesená",J568,0)</f>
        <v>0</v>
      </c>
      <c r="BH568" s="250">
        <f>IF(N568="sníž. přenesená",J568,0)</f>
        <v>0</v>
      </c>
      <c r="BI568" s="250">
        <f>IF(N568="nulová",J568,0)</f>
        <v>0</v>
      </c>
      <c r="BJ568" s="17" t="s">
        <v>87</v>
      </c>
      <c r="BK568" s="250">
        <f>ROUND(I568*H568,2)</f>
        <v>0</v>
      </c>
      <c r="BL568" s="17" t="s">
        <v>280</v>
      </c>
      <c r="BM568" s="249" t="s">
        <v>797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2261</v>
      </c>
      <c r="G569" s="252"/>
      <c r="H569" s="256">
        <v>12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3" customFormat="1">
      <c r="A570" s="13"/>
      <c r="B570" s="263"/>
      <c r="C570" s="264"/>
      <c r="D570" s="253" t="s">
        <v>241</v>
      </c>
      <c r="E570" s="265" t="s">
        <v>1</v>
      </c>
      <c r="F570" s="266" t="s">
        <v>243</v>
      </c>
      <c r="G570" s="264"/>
      <c r="H570" s="267">
        <v>12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3" t="s">
        <v>241</v>
      </c>
      <c r="AU570" s="273" t="s">
        <v>87</v>
      </c>
      <c r="AV570" s="13" t="s">
        <v>240</v>
      </c>
      <c r="AW570" s="13" t="s">
        <v>36</v>
      </c>
      <c r="AX570" s="13" t="s">
        <v>87</v>
      </c>
      <c r="AY570" s="273" t="s">
        <v>235</v>
      </c>
    </row>
    <row r="571" s="2" customFormat="1" ht="16.5" customHeight="1">
      <c r="A571" s="38"/>
      <c r="B571" s="39"/>
      <c r="C571" s="237" t="s">
        <v>805</v>
      </c>
      <c r="D571" s="237" t="s">
        <v>236</v>
      </c>
      <c r="E571" s="238" t="s">
        <v>1924</v>
      </c>
      <c r="F571" s="239" t="s">
        <v>1925</v>
      </c>
      <c r="G571" s="240" t="s">
        <v>239</v>
      </c>
      <c r="H571" s="241">
        <v>3</v>
      </c>
      <c r="I571" s="242"/>
      <c r="J571" s="243">
        <f>ROUND(I571*H571,2)</f>
        <v>0</v>
      </c>
      <c r="K571" s="244"/>
      <c r="L571" s="44"/>
      <c r="M571" s="245" t="s">
        <v>1</v>
      </c>
      <c r="N571" s="246" t="s">
        <v>45</v>
      </c>
      <c r="O571" s="91"/>
      <c r="P571" s="247">
        <f>O571*H571</f>
        <v>0</v>
      </c>
      <c r="Q571" s="247">
        <v>0.027</v>
      </c>
      <c r="R571" s="247">
        <f>Q571*H571</f>
        <v>0.081000000000000003</v>
      </c>
      <c r="S571" s="247">
        <v>0</v>
      </c>
      <c r="T571" s="24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9" t="s">
        <v>280</v>
      </c>
      <c r="AT571" s="249" t="s">
        <v>236</v>
      </c>
      <c r="AU571" s="249" t="s">
        <v>87</v>
      </c>
      <c r="AY571" s="17" t="s">
        <v>235</v>
      </c>
      <c r="BE571" s="250">
        <f>IF(N571="základní",J571,0)</f>
        <v>0</v>
      </c>
      <c r="BF571" s="250">
        <f>IF(N571="snížená",J571,0)</f>
        <v>0</v>
      </c>
      <c r="BG571" s="250">
        <f>IF(N571="zákl. přenesená",J571,0)</f>
        <v>0</v>
      </c>
      <c r="BH571" s="250">
        <f>IF(N571="sníž. přenesená",J571,0)</f>
        <v>0</v>
      </c>
      <c r="BI571" s="250">
        <f>IF(N571="nulová",J571,0)</f>
        <v>0</v>
      </c>
      <c r="BJ571" s="17" t="s">
        <v>87</v>
      </c>
      <c r="BK571" s="250">
        <f>ROUND(I571*H571,2)</f>
        <v>0</v>
      </c>
      <c r="BL571" s="17" t="s">
        <v>280</v>
      </c>
      <c r="BM571" s="249" t="s">
        <v>802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2262</v>
      </c>
      <c r="G572" s="252"/>
      <c r="H572" s="256">
        <v>1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2263</v>
      </c>
      <c r="G573" s="252"/>
      <c r="H573" s="256">
        <v>2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3" customFormat="1">
      <c r="A574" s="13"/>
      <c r="B574" s="263"/>
      <c r="C574" s="264"/>
      <c r="D574" s="253" t="s">
        <v>241</v>
      </c>
      <c r="E574" s="265" t="s">
        <v>1</v>
      </c>
      <c r="F574" s="266" t="s">
        <v>243</v>
      </c>
      <c r="G574" s="264"/>
      <c r="H574" s="267">
        <v>3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3" t="s">
        <v>241</v>
      </c>
      <c r="AU574" s="273" t="s">
        <v>87</v>
      </c>
      <c r="AV574" s="13" t="s">
        <v>240</v>
      </c>
      <c r="AW574" s="13" t="s">
        <v>36</v>
      </c>
      <c r="AX574" s="13" t="s">
        <v>87</v>
      </c>
      <c r="AY574" s="273" t="s">
        <v>235</v>
      </c>
    </row>
    <row r="575" s="2" customFormat="1" ht="21.75" customHeight="1">
      <c r="A575" s="38"/>
      <c r="B575" s="39"/>
      <c r="C575" s="237" t="s">
        <v>559</v>
      </c>
      <c r="D575" s="237" t="s">
        <v>236</v>
      </c>
      <c r="E575" s="238" t="s">
        <v>706</v>
      </c>
      <c r="F575" s="239" t="s">
        <v>707</v>
      </c>
      <c r="G575" s="240" t="s">
        <v>239</v>
      </c>
      <c r="H575" s="241">
        <v>1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0.017000000000000001</v>
      </c>
      <c r="R575" s="247">
        <f>Q575*H575</f>
        <v>0.017000000000000001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280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280</v>
      </c>
      <c r="BM575" s="249" t="s">
        <v>808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2268</v>
      </c>
      <c r="G576" s="252"/>
      <c r="H576" s="256">
        <v>1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3" customFormat="1">
      <c r="A577" s="13"/>
      <c r="B577" s="263"/>
      <c r="C577" s="264"/>
      <c r="D577" s="253" t="s">
        <v>241</v>
      </c>
      <c r="E577" s="265" t="s">
        <v>1</v>
      </c>
      <c r="F577" s="266" t="s">
        <v>243</v>
      </c>
      <c r="G577" s="264"/>
      <c r="H577" s="267">
        <v>1</v>
      </c>
      <c r="I577" s="268"/>
      <c r="J577" s="264"/>
      <c r="K577" s="264"/>
      <c r="L577" s="269"/>
      <c r="M577" s="270"/>
      <c r="N577" s="271"/>
      <c r="O577" s="271"/>
      <c r="P577" s="271"/>
      <c r="Q577" s="271"/>
      <c r="R577" s="271"/>
      <c r="S577" s="271"/>
      <c r="T577" s="27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3" t="s">
        <v>241</v>
      </c>
      <c r="AU577" s="273" t="s">
        <v>87</v>
      </c>
      <c r="AV577" s="13" t="s">
        <v>240</v>
      </c>
      <c r="AW577" s="13" t="s">
        <v>36</v>
      </c>
      <c r="AX577" s="13" t="s">
        <v>87</v>
      </c>
      <c r="AY577" s="273" t="s">
        <v>235</v>
      </c>
    </row>
    <row r="578" s="2" customFormat="1" ht="16.5" customHeight="1">
      <c r="A578" s="38"/>
      <c r="B578" s="39"/>
      <c r="C578" s="237" t="s">
        <v>819</v>
      </c>
      <c r="D578" s="237" t="s">
        <v>236</v>
      </c>
      <c r="E578" s="238" t="s">
        <v>721</v>
      </c>
      <c r="F578" s="239" t="s">
        <v>722</v>
      </c>
      <c r="G578" s="240" t="s">
        <v>246</v>
      </c>
      <c r="H578" s="241">
        <v>0.95299999999999996</v>
      </c>
      <c r="I578" s="242"/>
      <c r="J578" s="243">
        <f>ROUND(I578*H578,2)</f>
        <v>0</v>
      </c>
      <c r="K578" s="244"/>
      <c r="L578" s="44"/>
      <c r="M578" s="245" t="s">
        <v>1</v>
      </c>
      <c r="N578" s="246" t="s">
        <v>45</v>
      </c>
      <c r="O578" s="91"/>
      <c r="P578" s="247">
        <f>O578*H578</f>
        <v>0</v>
      </c>
      <c r="Q578" s="247">
        <v>0</v>
      </c>
      <c r="R578" s="247">
        <f>Q578*H578</f>
        <v>0</v>
      </c>
      <c r="S578" s="247">
        <v>0</v>
      </c>
      <c r="T578" s="248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9" t="s">
        <v>280</v>
      </c>
      <c r="AT578" s="249" t="s">
        <v>236</v>
      </c>
      <c r="AU578" s="249" t="s">
        <v>87</v>
      </c>
      <c r="AY578" s="17" t="s">
        <v>235</v>
      </c>
      <c r="BE578" s="250">
        <f>IF(N578="základní",J578,0)</f>
        <v>0</v>
      </c>
      <c r="BF578" s="250">
        <f>IF(N578="snížená",J578,0)</f>
        <v>0</v>
      </c>
      <c r="BG578" s="250">
        <f>IF(N578="zákl. přenesená",J578,0)</f>
        <v>0</v>
      </c>
      <c r="BH578" s="250">
        <f>IF(N578="sníž. přenesená",J578,0)</f>
        <v>0</v>
      </c>
      <c r="BI578" s="250">
        <f>IF(N578="nulová",J578,0)</f>
        <v>0</v>
      </c>
      <c r="BJ578" s="17" t="s">
        <v>87</v>
      </c>
      <c r="BK578" s="250">
        <f>ROUND(I578*H578,2)</f>
        <v>0</v>
      </c>
      <c r="BL578" s="17" t="s">
        <v>280</v>
      </c>
      <c r="BM578" s="249" t="s">
        <v>813</v>
      </c>
    </row>
    <row r="579" s="11" customFormat="1" ht="25.92" customHeight="1">
      <c r="A579" s="11"/>
      <c r="B579" s="223"/>
      <c r="C579" s="224"/>
      <c r="D579" s="225" t="s">
        <v>79</v>
      </c>
      <c r="E579" s="226" t="s">
        <v>738</v>
      </c>
      <c r="F579" s="226" t="s">
        <v>739</v>
      </c>
      <c r="G579" s="224"/>
      <c r="H579" s="224"/>
      <c r="I579" s="227"/>
      <c r="J579" s="228">
        <f>BK579</f>
        <v>0</v>
      </c>
      <c r="K579" s="224"/>
      <c r="L579" s="229"/>
      <c r="M579" s="230"/>
      <c r="N579" s="231"/>
      <c r="O579" s="231"/>
      <c r="P579" s="232">
        <f>SUM(P580:P622)</f>
        <v>0</v>
      </c>
      <c r="Q579" s="231"/>
      <c r="R579" s="232">
        <f>SUM(R580:R622)</f>
        <v>3.73529848</v>
      </c>
      <c r="S579" s="231"/>
      <c r="T579" s="233">
        <f>SUM(T580:T622)</f>
        <v>0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R579" s="234" t="s">
        <v>89</v>
      </c>
      <c r="AT579" s="235" t="s">
        <v>79</v>
      </c>
      <c r="AU579" s="235" t="s">
        <v>80</v>
      </c>
      <c r="AY579" s="234" t="s">
        <v>235</v>
      </c>
      <c r="BK579" s="236">
        <f>SUM(BK580:BK622)</f>
        <v>0</v>
      </c>
    </row>
    <row r="580" s="2" customFormat="1" ht="16.5" customHeight="1">
      <c r="A580" s="38"/>
      <c r="B580" s="39"/>
      <c r="C580" s="237" t="s">
        <v>564</v>
      </c>
      <c r="D580" s="237" t="s">
        <v>236</v>
      </c>
      <c r="E580" s="238" t="s">
        <v>741</v>
      </c>
      <c r="F580" s="239" t="s">
        <v>742</v>
      </c>
      <c r="G580" s="240" t="s">
        <v>265</v>
      </c>
      <c r="H580" s="241">
        <v>112.94199999999999</v>
      </c>
      <c r="I580" s="242"/>
      <c r="J580" s="243">
        <f>ROUND(I580*H580,2)</f>
        <v>0</v>
      </c>
      <c r="K580" s="244"/>
      <c r="L580" s="44"/>
      <c r="M580" s="245" t="s">
        <v>1</v>
      </c>
      <c r="N580" s="246" t="s">
        <v>45</v>
      </c>
      <c r="O580" s="91"/>
      <c r="P580" s="247">
        <f>O580*H580</f>
        <v>0</v>
      </c>
      <c r="Q580" s="247">
        <v>0</v>
      </c>
      <c r="R580" s="247">
        <f>Q580*H580</f>
        <v>0</v>
      </c>
      <c r="S580" s="247">
        <v>0</v>
      </c>
      <c r="T580" s="248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9" t="s">
        <v>280</v>
      </c>
      <c r="AT580" s="249" t="s">
        <v>236</v>
      </c>
      <c r="AU580" s="249" t="s">
        <v>87</v>
      </c>
      <c r="AY580" s="17" t="s">
        <v>235</v>
      </c>
      <c r="BE580" s="250">
        <f>IF(N580="základní",J580,0)</f>
        <v>0</v>
      </c>
      <c r="BF580" s="250">
        <f>IF(N580="snížená",J580,0)</f>
        <v>0</v>
      </c>
      <c r="BG580" s="250">
        <f>IF(N580="zákl. přenesená",J580,0)</f>
        <v>0</v>
      </c>
      <c r="BH580" s="250">
        <f>IF(N580="sníž. přenesená",J580,0)</f>
        <v>0</v>
      </c>
      <c r="BI580" s="250">
        <f>IF(N580="nulová",J580,0)</f>
        <v>0</v>
      </c>
      <c r="BJ580" s="17" t="s">
        <v>87</v>
      </c>
      <c r="BK580" s="250">
        <f>ROUND(I580*H580,2)</f>
        <v>0</v>
      </c>
      <c r="BL580" s="17" t="s">
        <v>280</v>
      </c>
      <c r="BM580" s="249" t="s">
        <v>822</v>
      </c>
    </row>
    <row r="581" s="12" customFormat="1">
      <c r="A581" s="12"/>
      <c r="B581" s="251"/>
      <c r="C581" s="252"/>
      <c r="D581" s="253" t="s">
        <v>241</v>
      </c>
      <c r="E581" s="254" t="s">
        <v>1</v>
      </c>
      <c r="F581" s="255" t="s">
        <v>2272</v>
      </c>
      <c r="G581" s="252"/>
      <c r="H581" s="256">
        <v>88.542000000000002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62" t="s">
        <v>241</v>
      </c>
      <c r="AU581" s="262" t="s">
        <v>87</v>
      </c>
      <c r="AV581" s="12" t="s">
        <v>89</v>
      </c>
      <c r="AW581" s="12" t="s">
        <v>36</v>
      </c>
      <c r="AX581" s="12" t="s">
        <v>80</v>
      </c>
      <c r="AY581" s="262" t="s">
        <v>235</v>
      </c>
    </row>
    <row r="582" s="12" customFormat="1">
      <c r="A582" s="12"/>
      <c r="B582" s="251"/>
      <c r="C582" s="252"/>
      <c r="D582" s="253" t="s">
        <v>241</v>
      </c>
      <c r="E582" s="254" t="s">
        <v>1</v>
      </c>
      <c r="F582" s="255" t="s">
        <v>1927</v>
      </c>
      <c r="G582" s="252"/>
      <c r="H582" s="256">
        <v>24.399999999999999</v>
      </c>
      <c r="I582" s="257"/>
      <c r="J582" s="252"/>
      <c r="K582" s="252"/>
      <c r="L582" s="258"/>
      <c r="M582" s="259"/>
      <c r="N582" s="260"/>
      <c r="O582" s="260"/>
      <c r="P582" s="260"/>
      <c r="Q582" s="260"/>
      <c r="R582" s="260"/>
      <c r="S582" s="260"/>
      <c r="T582" s="261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62" t="s">
        <v>241</v>
      </c>
      <c r="AU582" s="262" t="s">
        <v>87</v>
      </c>
      <c r="AV582" s="12" t="s">
        <v>89</v>
      </c>
      <c r="AW582" s="12" t="s">
        <v>36</v>
      </c>
      <c r="AX582" s="12" t="s">
        <v>80</v>
      </c>
      <c r="AY582" s="262" t="s">
        <v>235</v>
      </c>
    </row>
    <row r="583" s="13" customFormat="1">
      <c r="A583" s="13"/>
      <c r="B583" s="263"/>
      <c r="C583" s="264"/>
      <c r="D583" s="253" t="s">
        <v>241</v>
      </c>
      <c r="E583" s="265" t="s">
        <v>1</v>
      </c>
      <c r="F583" s="266" t="s">
        <v>243</v>
      </c>
      <c r="G583" s="264"/>
      <c r="H583" s="267">
        <v>112.94200000000001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3" t="s">
        <v>241</v>
      </c>
      <c r="AU583" s="273" t="s">
        <v>87</v>
      </c>
      <c r="AV583" s="13" t="s">
        <v>240</v>
      </c>
      <c r="AW583" s="13" t="s">
        <v>36</v>
      </c>
      <c r="AX583" s="13" t="s">
        <v>87</v>
      </c>
      <c r="AY583" s="273" t="s">
        <v>235</v>
      </c>
    </row>
    <row r="584" s="2" customFormat="1" ht="16.5" customHeight="1">
      <c r="A584" s="38"/>
      <c r="B584" s="39"/>
      <c r="C584" s="237" t="s">
        <v>828</v>
      </c>
      <c r="D584" s="237" t="s">
        <v>236</v>
      </c>
      <c r="E584" s="238" t="s">
        <v>747</v>
      </c>
      <c r="F584" s="239" t="s">
        <v>748</v>
      </c>
      <c r="G584" s="240" t="s">
        <v>265</v>
      </c>
      <c r="H584" s="241">
        <v>112.94199999999999</v>
      </c>
      <c r="I584" s="242"/>
      <c r="J584" s="243">
        <f>ROUND(I584*H584,2)</f>
        <v>0</v>
      </c>
      <c r="K584" s="244"/>
      <c r="L584" s="44"/>
      <c r="M584" s="245" t="s">
        <v>1</v>
      </c>
      <c r="N584" s="246" t="s">
        <v>45</v>
      </c>
      <c r="O584" s="91"/>
      <c r="P584" s="247">
        <f>O584*H584</f>
        <v>0</v>
      </c>
      <c r="Q584" s="247">
        <v>0.00021000000000000001</v>
      </c>
      <c r="R584" s="247">
        <f>Q584*H584</f>
        <v>0.023717820000000001</v>
      </c>
      <c r="S584" s="247">
        <v>0</v>
      </c>
      <c r="T584" s="24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9" t="s">
        <v>280</v>
      </c>
      <c r="AT584" s="249" t="s">
        <v>236</v>
      </c>
      <c r="AU584" s="249" t="s">
        <v>87</v>
      </c>
      <c r="AY584" s="17" t="s">
        <v>235</v>
      </c>
      <c r="BE584" s="250">
        <f>IF(N584="základní",J584,0)</f>
        <v>0</v>
      </c>
      <c r="BF584" s="250">
        <f>IF(N584="snížená",J584,0)</f>
        <v>0</v>
      </c>
      <c r="BG584" s="250">
        <f>IF(N584="zákl. přenesená",J584,0)</f>
        <v>0</v>
      </c>
      <c r="BH584" s="250">
        <f>IF(N584="sníž. přenesená",J584,0)</f>
        <v>0</v>
      </c>
      <c r="BI584" s="250">
        <f>IF(N584="nulová",J584,0)</f>
        <v>0</v>
      </c>
      <c r="BJ584" s="17" t="s">
        <v>87</v>
      </c>
      <c r="BK584" s="250">
        <f>ROUND(I584*H584,2)</f>
        <v>0</v>
      </c>
      <c r="BL584" s="17" t="s">
        <v>280</v>
      </c>
      <c r="BM584" s="249" t="s">
        <v>826</v>
      </c>
    </row>
    <row r="585" s="2" customFormat="1">
      <c r="A585" s="38"/>
      <c r="B585" s="39"/>
      <c r="C585" s="40"/>
      <c r="D585" s="253" t="s">
        <v>248</v>
      </c>
      <c r="E585" s="40"/>
      <c r="F585" s="274" t="s">
        <v>750</v>
      </c>
      <c r="G585" s="40"/>
      <c r="H585" s="40"/>
      <c r="I585" s="155"/>
      <c r="J585" s="40"/>
      <c r="K585" s="40"/>
      <c r="L585" s="44"/>
      <c r="M585" s="275"/>
      <c r="N585" s="276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248</v>
      </c>
      <c r="AU585" s="17" t="s">
        <v>87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2272</v>
      </c>
      <c r="G586" s="252"/>
      <c r="H586" s="256">
        <v>88.542000000000002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1927</v>
      </c>
      <c r="G587" s="252"/>
      <c r="H587" s="256">
        <v>24.399999999999999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3" customFormat="1">
      <c r="A588" s="13"/>
      <c r="B588" s="263"/>
      <c r="C588" s="264"/>
      <c r="D588" s="253" t="s">
        <v>241</v>
      </c>
      <c r="E588" s="265" t="s">
        <v>1</v>
      </c>
      <c r="F588" s="266" t="s">
        <v>243</v>
      </c>
      <c r="G588" s="264"/>
      <c r="H588" s="267">
        <v>112.94200000000001</v>
      </c>
      <c r="I588" s="268"/>
      <c r="J588" s="264"/>
      <c r="K588" s="264"/>
      <c r="L588" s="269"/>
      <c r="M588" s="270"/>
      <c r="N588" s="271"/>
      <c r="O588" s="271"/>
      <c r="P588" s="271"/>
      <c r="Q588" s="271"/>
      <c r="R588" s="271"/>
      <c r="S588" s="271"/>
      <c r="T588" s="27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3" t="s">
        <v>241</v>
      </c>
      <c r="AU588" s="273" t="s">
        <v>87</v>
      </c>
      <c r="AV588" s="13" t="s">
        <v>240</v>
      </c>
      <c r="AW588" s="13" t="s">
        <v>36</v>
      </c>
      <c r="AX588" s="13" t="s">
        <v>87</v>
      </c>
      <c r="AY588" s="273" t="s">
        <v>235</v>
      </c>
    </row>
    <row r="589" s="2" customFormat="1" ht="16.5" customHeight="1">
      <c r="A589" s="38"/>
      <c r="B589" s="39"/>
      <c r="C589" s="237" t="s">
        <v>568</v>
      </c>
      <c r="D589" s="237" t="s">
        <v>236</v>
      </c>
      <c r="E589" s="238" t="s">
        <v>753</v>
      </c>
      <c r="F589" s="239" t="s">
        <v>754</v>
      </c>
      <c r="G589" s="240" t="s">
        <v>265</v>
      </c>
      <c r="H589" s="241">
        <v>112.94199999999999</v>
      </c>
      <c r="I589" s="242"/>
      <c r="J589" s="243">
        <f>ROUND(I589*H589,2)</f>
        <v>0</v>
      </c>
      <c r="K589" s="244"/>
      <c r="L589" s="44"/>
      <c r="M589" s="245" t="s">
        <v>1</v>
      </c>
      <c r="N589" s="246" t="s">
        <v>45</v>
      </c>
      <c r="O589" s="91"/>
      <c r="P589" s="247">
        <f>O589*H589</f>
        <v>0</v>
      </c>
      <c r="Q589" s="247">
        <v>0</v>
      </c>
      <c r="R589" s="247">
        <f>Q589*H589</f>
        <v>0</v>
      </c>
      <c r="S589" s="247">
        <v>0</v>
      </c>
      <c r="T589" s="24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9" t="s">
        <v>280</v>
      </c>
      <c r="AT589" s="249" t="s">
        <v>236</v>
      </c>
      <c r="AU589" s="249" t="s">
        <v>87</v>
      </c>
      <c r="AY589" s="17" t="s">
        <v>235</v>
      </c>
      <c r="BE589" s="250">
        <f>IF(N589="základní",J589,0)</f>
        <v>0</v>
      </c>
      <c r="BF589" s="250">
        <f>IF(N589="snížená",J589,0)</f>
        <v>0</v>
      </c>
      <c r="BG589" s="250">
        <f>IF(N589="zákl. přenesená",J589,0)</f>
        <v>0</v>
      </c>
      <c r="BH589" s="250">
        <f>IF(N589="sníž. přenesená",J589,0)</f>
        <v>0</v>
      </c>
      <c r="BI589" s="250">
        <f>IF(N589="nulová",J589,0)</f>
        <v>0</v>
      </c>
      <c r="BJ589" s="17" t="s">
        <v>87</v>
      </c>
      <c r="BK589" s="250">
        <f>ROUND(I589*H589,2)</f>
        <v>0</v>
      </c>
      <c r="BL589" s="17" t="s">
        <v>280</v>
      </c>
      <c r="BM589" s="249" t="s">
        <v>831</v>
      </c>
    </row>
    <row r="590" s="2" customFormat="1">
      <c r="A590" s="38"/>
      <c r="B590" s="39"/>
      <c r="C590" s="40"/>
      <c r="D590" s="253" t="s">
        <v>248</v>
      </c>
      <c r="E590" s="40"/>
      <c r="F590" s="274" t="s">
        <v>756</v>
      </c>
      <c r="G590" s="40"/>
      <c r="H590" s="40"/>
      <c r="I590" s="155"/>
      <c r="J590" s="40"/>
      <c r="K590" s="40"/>
      <c r="L590" s="44"/>
      <c r="M590" s="275"/>
      <c r="N590" s="276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248</v>
      </c>
      <c r="AU590" s="17" t="s">
        <v>87</v>
      </c>
    </row>
    <row r="591" s="12" customFormat="1">
      <c r="A591" s="12"/>
      <c r="B591" s="251"/>
      <c r="C591" s="252"/>
      <c r="D591" s="253" t="s">
        <v>241</v>
      </c>
      <c r="E591" s="254" t="s">
        <v>1</v>
      </c>
      <c r="F591" s="255" t="s">
        <v>2272</v>
      </c>
      <c r="G591" s="252"/>
      <c r="H591" s="256">
        <v>88.542000000000002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62" t="s">
        <v>241</v>
      </c>
      <c r="AU591" s="262" t="s">
        <v>87</v>
      </c>
      <c r="AV591" s="12" t="s">
        <v>89</v>
      </c>
      <c r="AW591" s="12" t="s">
        <v>36</v>
      </c>
      <c r="AX591" s="12" t="s">
        <v>80</v>
      </c>
      <c r="AY591" s="262" t="s">
        <v>235</v>
      </c>
    </row>
    <row r="592" s="12" customFormat="1">
      <c r="A592" s="12"/>
      <c r="B592" s="251"/>
      <c r="C592" s="252"/>
      <c r="D592" s="253" t="s">
        <v>241</v>
      </c>
      <c r="E592" s="254" t="s">
        <v>1</v>
      </c>
      <c r="F592" s="255" t="s">
        <v>1927</v>
      </c>
      <c r="G592" s="252"/>
      <c r="H592" s="256">
        <v>24.399999999999999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62" t="s">
        <v>241</v>
      </c>
      <c r="AU592" s="262" t="s">
        <v>87</v>
      </c>
      <c r="AV592" s="12" t="s">
        <v>89</v>
      </c>
      <c r="AW592" s="12" t="s">
        <v>36</v>
      </c>
      <c r="AX592" s="12" t="s">
        <v>80</v>
      </c>
      <c r="AY592" s="262" t="s">
        <v>235</v>
      </c>
    </row>
    <row r="593" s="13" customFormat="1">
      <c r="A593" s="13"/>
      <c r="B593" s="263"/>
      <c r="C593" s="264"/>
      <c r="D593" s="253" t="s">
        <v>241</v>
      </c>
      <c r="E593" s="265" t="s">
        <v>1</v>
      </c>
      <c r="F593" s="266" t="s">
        <v>243</v>
      </c>
      <c r="G593" s="264"/>
      <c r="H593" s="267">
        <v>112.94200000000001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3" t="s">
        <v>241</v>
      </c>
      <c r="AU593" s="273" t="s">
        <v>87</v>
      </c>
      <c r="AV593" s="13" t="s">
        <v>240</v>
      </c>
      <c r="AW593" s="13" t="s">
        <v>36</v>
      </c>
      <c r="AX593" s="13" t="s">
        <v>87</v>
      </c>
      <c r="AY593" s="273" t="s">
        <v>235</v>
      </c>
    </row>
    <row r="594" s="2" customFormat="1" ht="16.5" customHeight="1">
      <c r="A594" s="38"/>
      <c r="B594" s="39"/>
      <c r="C594" s="237" t="s">
        <v>839</v>
      </c>
      <c r="D594" s="237" t="s">
        <v>236</v>
      </c>
      <c r="E594" s="238" t="s">
        <v>757</v>
      </c>
      <c r="F594" s="239" t="s">
        <v>758</v>
      </c>
      <c r="G594" s="240" t="s">
        <v>265</v>
      </c>
      <c r="H594" s="241">
        <v>40.392000000000003</v>
      </c>
      <c r="I594" s="242"/>
      <c r="J594" s="243">
        <f>ROUND(I594*H594,2)</f>
        <v>0</v>
      </c>
      <c r="K594" s="244"/>
      <c r="L594" s="44"/>
      <c r="M594" s="245" t="s">
        <v>1</v>
      </c>
      <c r="N594" s="246" t="s">
        <v>45</v>
      </c>
      <c r="O594" s="91"/>
      <c r="P594" s="247">
        <f>O594*H594</f>
        <v>0</v>
      </c>
      <c r="Q594" s="247">
        <v>0.0048300000000000001</v>
      </c>
      <c r="R594" s="247">
        <f>Q594*H594</f>
        <v>0.19509336000000002</v>
      </c>
      <c r="S594" s="247">
        <v>0</v>
      </c>
      <c r="T594" s="24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9" t="s">
        <v>280</v>
      </c>
      <c r="AT594" s="249" t="s">
        <v>236</v>
      </c>
      <c r="AU594" s="249" t="s">
        <v>87</v>
      </c>
      <c r="AY594" s="17" t="s">
        <v>235</v>
      </c>
      <c r="BE594" s="250">
        <f>IF(N594="základní",J594,0)</f>
        <v>0</v>
      </c>
      <c r="BF594" s="250">
        <f>IF(N594="snížená",J594,0)</f>
        <v>0</v>
      </c>
      <c r="BG594" s="250">
        <f>IF(N594="zákl. přenesená",J594,0)</f>
        <v>0</v>
      </c>
      <c r="BH594" s="250">
        <f>IF(N594="sníž. přenesená",J594,0)</f>
        <v>0</v>
      </c>
      <c r="BI594" s="250">
        <f>IF(N594="nulová",J594,0)</f>
        <v>0</v>
      </c>
      <c r="BJ594" s="17" t="s">
        <v>87</v>
      </c>
      <c r="BK594" s="250">
        <f>ROUND(I594*H594,2)</f>
        <v>0</v>
      </c>
      <c r="BL594" s="17" t="s">
        <v>280</v>
      </c>
      <c r="BM594" s="249" t="s">
        <v>837</v>
      </c>
    </row>
    <row r="595" s="12" customFormat="1">
      <c r="A595" s="12"/>
      <c r="B595" s="251"/>
      <c r="C595" s="252"/>
      <c r="D595" s="253" t="s">
        <v>241</v>
      </c>
      <c r="E595" s="254" t="s">
        <v>1</v>
      </c>
      <c r="F595" s="255" t="s">
        <v>2273</v>
      </c>
      <c r="G595" s="252"/>
      <c r="H595" s="256">
        <v>40.392000000000003</v>
      </c>
      <c r="I595" s="257"/>
      <c r="J595" s="252"/>
      <c r="K595" s="252"/>
      <c r="L595" s="258"/>
      <c r="M595" s="259"/>
      <c r="N595" s="260"/>
      <c r="O595" s="260"/>
      <c r="P595" s="260"/>
      <c r="Q595" s="260"/>
      <c r="R595" s="260"/>
      <c r="S595" s="260"/>
      <c r="T595" s="261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T595" s="262" t="s">
        <v>241</v>
      </c>
      <c r="AU595" s="262" t="s">
        <v>87</v>
      </c>
      <c r="AV595" s="12" t="s">
        <v>89</v>
      </c>
      <c r="AW595" s="12" t="s">
        <v>36</v>
      </c>
      <c r="AX595" s="12" t="s">
        <v>80</v>
      </c>
      <c r="AY595" s="262" t="s">
        <v>235</v>
      </c>
    </row>
    <row r="596" s="13" customFormat="1">
      <c r="A596" s="13"/>
      <c r="B596" s="263"/>
      <c r="C596" s="264"/>
      <c r="D596" s="253" t="s">
        <v>241</v>
      </c>
      <c r="E596" s="265" t="s">
        <v>1</v>
      </c>
      <c r="F596" s="266" t="s">
        <v>243</v>
      </c>
      <c r="G596" s="264"/>
      <c r="H596" s="267">
        <v>40.392000000000003</v>
      </c>
      <c r="I596" s="268"/>
      <c r="J596" s="264"/>
      <c r="K596" s="264"/>
      <c r="L596" s="269"/>
      <c r="M596" s="270"/>
      <c r="N596" s="271"/>
      <c r="O596" s="271"/>
      <c r="P596" s="271"/>
      <c r="Q596" s="271"/>
      <c r="R596" s="271"/>
      <c r="S596" s="271"/>
      <c r="T596" s="27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73" t="s">
        <v>241</v>
      </c>
      <c r="AU596" s="273" t="s">
        <v>87</v>
      </c>
      <c r="AV596" s="13" t="s">
        <v>240</v>
      </c>
      <c r="AW596" s="13" t="s">
        <v>36</v>
      </c>
      <c r="AX596" s="13" t="s">
        <v>87</v>
      </c>
      <c r="AY596" s="273" t="s">
        <v>235</v>
      </c>
    </row>
    <row r="597" s="2" customFormat="1" ht="16.5" customHeight="1">
      <c r="A597" s="38"/>
      <c r="B597" s="39"/>
      <c r="C597" s="237" t="s">
        <v>572</v>
      </c>
      <c r="D597" s="237" t="s">
        <v>236</v>
      </c>
      <c r="E597" s="238" t="s">
        <v>767</v>
      </c>
      <c r="F597" s="239" t="s">
        <v>768</v>
      </c>
      <c r="G597" s="240" t="s">
        <v>313</v>
      </c>
      <c r="H597" s="241">
        <v>26.93</v>
      </c>
      <c r="I597" s="242"/>
      <c r="J597" s="243">
        <f>ROUND(I597*H597,2)</f>
        <v>0</v>
      </c>
      <c r="K597" s="244"/>
      <c r="L597" s="44"/>
      <c r="M597" s="245" t="s">
        <v>1</v>
      </c>
      <c r="N597" s="246" t="s">
        <v>45</v>
      </c>
      <c r="O597" s="91"/>
      <c r="P597" s="247">
        <f>O597*H597</f>
        <v>0</v>
      </c>
      <c r="Q597" s="247">
        <v>0.01213</v>
      </c>
      <c r="R597" s="247">
        <f>Q597*H597</f>
        <v>0.32666089999999998</v>
      </c>
      <c r="S597" s="247">
        <v>0</v>
      </c>
      <c r="T597" s="248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9" t="s">
        <v>280</v>
      </c>
      <c r="AT597" s="249" t="s">
        <v>236</v>
      </c>
      <c r="AU597" s="249" t="s">
        <v>87</v>
      </c>
      <c r="AY597" s="17" t="s">
        <v>235</v>
      </c>
      <c r="BE597" s="250">
        <f>IF(N597="základní",J597,0)</f>
        <v>0</v>
      </c>
      <c r="BF597" s="250">
        <f>IF(N597="snížená",J597,0)</f>
        <v>0</v>
      </c>
      <c r="BG597" s="250">
        <f>IF(N597="zákl. přenesená",J597,0)</f>
        <v>0</v>
      </c>
      <c r="BH597" s="250">
        <f>IF(N597="sníž. přenesená",J597,0)</f>
        <v>0</v>
      </c>
      <c r="BI597" s="250">
        <f>IF(N597="nulová",J597,0)</f>
        <v>0</v>
      </c>
      <c r="BJ597" s="17" t="s">
        <v>87</v>
      </c>
      <c r="BK597" s="250">
        <f>ROUND(I597*H597,2)</f>
        <v>0</v>
      </c>
      <c r="BL597" s="17" t="s">
        <v>280</v>
      </c>
      <c r="BM597" s="249" t="s">
        <v>842</v>
      </c>
    </row>
    <row r="598" s="12" customFormat="1">
      <c r="A598" s="12"/>
      <c r="B598" s="251"/>
      <c r="C598" s="252"/>
      <c r="D598" s="253" t="s">
        <v>241</v>
      </c>
      <c r="E598" s="254" t="s">
        <v>1</v>
      </c>
      <c r="F598" s="255" t="s">
        <v>2274</v>
      </c>
      <c r="G598" s="252"/>
      <c r="H598" s="256">
        <v>26.93</v>
      </c>
      <c r="I598" s="257"/>
      <c r="J598" s="252"/>
      <c r="K598" s="252"/>
      <c r="L598" s="258"/>
      <c r="M598" s="259"/>
      <c r="N598" s="260"/>
      <c r="O598" s="260"/>
      <c r="P598" s="260"/>
      <c r="Q598" s="260"/>
      <c r="R598" s="260"/>
      <c r="S598" s="260"/>
      <c r="T598" s="261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62" t="s">
        <v>241</v>
      </c>
      <c r="AU598" s="262" t="s">
        <v>87</v>
      </c>
      <c r="AV598" s="12" t="s">
        <v>89</v>
      </c>
      <c r="AW598" s="12" t="s">
        <v>36</v>
      </c>
      <c r="AX598" s="12" t="s">
        <v>80</v>
      </c>
      <c r="AY598" s="262" t="s">
        <v>235</v>
      </c>
    </row>
    <row r="599" s="13" customFormat="1">
      <c r="A599" s="13"/>
      <c r="B599" s="263"/>
      <c r="C599" s="264"/>
      <c r="D599" s="253" t="s">
        <v>241</v>
      </c>
      <c r="E599" s="265" t="s">
        <v>1</v>
      </c>
      <c r="F599" s="266" t="s">
        <v>243</v>
      </c>
      <c r="G599" s="264"/>
      <c r="H599" s="267">
        <v>26.93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3" t="s">
        <v>241</v>
      </c>
      <c r="AU599" s="273" t="s">
        <v>87</v>
      </c>
      <c r="AV599" s="13" t="s">
        <v>240</v>
      </c>
      <c r="AW599" s="13" t="s">
        <v>36</v>
      </c>
      <c r="AX599" s="13" t="s">
        <v>87</v>
      </c>
      <c r="AY599" s="273" t="s">
        <v>235</v>
      </c>
    </row>
    <row r="600" s="2" customFormat="1" ht="16.5" customHeight="1">
      <c r="A600" s="38"/>
      <c r="B600" s="39"/>
      <c r="C600" s="237" t="s">
        <v>848</v>
      </c>
      <c r="D600" s="237" t="s">
        <v>236</v>
      </c>
      <c r="E600" s="238" t="s">
        <v>781</v>
      </c>
      <c r="F600" s="239" t="s">
        <v>782</v>
      </c>
      <c r="G600" s="240" t="s">
        <v>313</v>
      </c>
      <c r="H600" s="241">
        <v>14.32</v>
      </c>
      <c r="I600" s="242"/>
      <c r="J600" s="243">
        <f>ROUND(I600*H600,2)</f>
        <v>0</v>
      </c>
      <c r="K600" s="244"/>
      <c r="L600" s="44"/>
      <c r="M600" s="245" t="s">
        <v>1</v>
      </c>
      <c r="N600" s="246" t="s">
        <v>45</v>
      </c>
      <c r="O600" s="91"/>
      <c r="P600" s="247">
        <f>O600*H600</f>
        <v>0</v>
      </c>
      <c r="Q600" s="247">
        <v>0.00032000000000000003</v>
      </c>
      <c r="R600" s="247">
        <f>Q600*H600</f>
        <v>0.0045824000000000004</v>
      </c>
      <c r="S600" s="247">
        <v>0</v>
      </c>
      <c r="T600" s="248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49" t="s">
        <v>280</v>
      </c>
      <c r="AT600" s="249" t="s">
        <v>236</v>
      </c>
      <c r="AU600" s="249" t="s">
        <v>87</v>
      </c>
      <c r="AY600" s="17" t="s">
        <v>235</v>
      </c>
      <c r="BE600" s="250">
        <f>IF(N600="základní",J600,0)</f>
        <v>0</v>
      </c>
      <c r="BF600" s="250">
        <f>IF(N600="snížená",J600,0)</f>
        <v>0</v>
      </c>
      <c r="BG600" s="250">
        <f>IF(N600="zákl. přenesená",J600,0)</f>
        <v>0</v>
      </c>
      <c r="BH600" s="250">
        <f>IF(N600="sníž. přenesená",J600,0)</f>
        <v>0</v>
      </c>
      <c r="BI600" s="250">
        <f>IF(N600="nulová",J600,0)</f>
        <v>0</v>
      </c>
      <c r="BJ600" s="17" t="s">
        <v>87</v>
      </c>
      <c r="BK600" s="250">
        <f>ROUND(I600*H600,2)</f>
        <v>0</v>
      </c>
      <c r="BL600" s="17" t="s">
        <v>280</v>
      </c>
      <c r="BM600" s="249" t="s">
        <v>845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2275</v>
      </c>
      <c r="G601" s="252"/>
      <c r="H601" s="256">
        <v>5.46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2276</v>
      </c>
      <c r="G602" s="252"/>
      <c r="H602" s="256">
        <v>8.8599999999999994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14.32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576</v>
      </c>
      <c r="D604" s="237" t="s">
        <v>236</v>
      </c>
      <c r="E604" s="238" t="s">
        <v>787</v>
      </c>
      <c r="F604" s="239" t="s">
        <v>788</v>
      </c>
      <c r="G604" s="240" t="s">
        <v>313</v>
      </c>
      <c r="H604" s="241">
        <v>14.32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851</v>
      </c>
    </row>
    <row r="605" s="12" customFormat="1">
      <c r="A605" s="12"/>
      <c r="B605" s="251"/>
      <c r="C605" s="252"/>
      <c r="D605" s="253" t="s">
        <v>241</v>
      </c>
      <c r="E605" s="254" t="s">
        <v>1</v>
      </c>
      <c r="F605" s="255" t="s">
        <v>2275</v>
      </c>
      <c r="G605" s="252"/>
      <c r="H605" s="256">
        <v>5.46</v>
      </c>
      <c r="I605" s="257"/>
      <c r="J605" s="252"/>
      <c r="K605" s="252"/>
      <c r="L605" s="258"/>
      <c r="M605" s="259"/>
      <c r="N605" s="260"/>
      <c r="O605" s="260"/>
      <c r="P605" s="260"/>
      <c r="Q605" s="260"/>
      <c r="R605" s="260"/>
      <c r="S605" s="260"/>
      <c r="T605" s="261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62" t="s">
        <v>241</v>
      </c>
      <c r="AU605" s="262" t="s">
        <v>87</v>
      </c>
      <c r="AV605" s="12" t="s">
        <v>89</v>
      </c>
      <c r="AW605" s="12" t="s">
        <v>36</v>
      </c>
      <c r="AX605" s="12" t="s">
        <v>80</v>
      </c>
      <c r="AY605" s="262" t="s">
        <v>235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2276</v>
      </c>
      <c r="G606" s="252"/>
      <c r="H606" s="256">
        <v>8.8599999999999994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3" customFormat="1">
      <c r="A607" s="13"/>
      <c r="B607" s="263"/>
      <c r="C607" s="264"/>
      <c r="D607" s="253" t="s">
        <v>241</v>
      </c>
      <c r="E607" s="265" t="s">
        <v>1</v>
      </c>
      <c r="F607" s="266" t="s">
        <v>243</v>
      </c>
      <c r="G607" s="264"/>
      <c r="H607" s="267">
        <v>14.32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3" t="s">
        <v>241</v>
      </c>
      <c r="AU607" s="273" t="s">
        <v>87</v>
      </c>
      <c r="AV607" s="13" t="s">
        <v>240</v>
      </c>
      <c r="AW607" s="13" t="s">
        <v>36</v>
      </c>
      <c r="AX607" s="13" t="s">
        <v>87</v>
      </c>
      <c r="AY607" s="273" t="s">
        <v>235</v>
      </c>
    </row>
    <row r="608" s="2" customFormat="1" ht="16.5" customHeight="1">
      <c r="A608" s="38"/>
      <c r="B608" s="39"/>
      <c r="C608" s="237" t="s">
        <v>859</v>
      </c>
      <c r="D608" s="237" t="s">
        <v>236</v>
      </c>
      <c r="E608" s="238" t="s">
        <v>791</v>
      </c>
      <c r="F608" s="239" t="s">
        <v>792</v>
      </c>
      <c r="G608" s="240" t="s">
        <v>265</v>
      </c>
      <c r="H608" s="241">
        <v>72.549999999999997</v>
      </c>
      <c r="I608" s="242"/>
      <c r="J608" s="243">
        <f>ROUND(I608*H608,2)</f>
        <v>0</v>
      </c>
      <c r="K608" s="244"/>
      <c r="L608" s="44"/>
      <c r="M608" s="245" t="s">
        <v>1</v>
      </c>
      <c r="N608" s="246" t="s">
        <v>45</v>
      </c>
      <c r="O608" s="91"/>
      <c r="P608" s="247">
        <f>O608*H608</f>
        <v>0</v>
      </c>
      <c r="Q608" s="247">
        <v>0.0050400000000000002</v>
      </c>
      <c r="R608" s="247">
        <f>Q608*H608</f>
        <v>0.36565199999999998</v>
      </c>
      <c r="S608" s="247">
        <v>0</v>
      </c>
      <c r="T608" s="24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9" t="s">
        <v>280</v>
      </c>
      <c r="AT608" s="249" t="s">
        <v>236</v>
      </c>
      <c r="AU608" s="249" t="s">
        <v>87</v>
      </c>
      <c r="AY608" s="17" t="s">
        <v>235</v>
      </c>
      <c r="BE608" s="250">
        <f>IF(N608="základní",J608,0)</f>
        <v>0</v>
      </c>
      <c r="BF608" s="250">
        <f>IF(N608="snížená",J608,0)</f>
        <v>0</v>
      </c>
      <c r="BG608" s="250">
        <f>IF(N608="zákl. přenesená",J608,0)</f>
        <v>0</v>
      </c>
      <c r="BH608" s="250">
        <f>IF(N608="sníž. přenesená",J608,0)</f>
        <v>0</v>
      </c>
      <c r="BI608" s="250">
        <f>IF(N608="nulová",J608,0)</f>
        <v>0</v>
      </c>
      <c r="BJ608" s="17" t="s">
        <v>87</v>
      </c>
      <c r="BK608" s="250">
        <f>ROUND(I608*H608,2)</f>
        <v>0</v>
      </c>
      <c r="BL608" s="17" t="s">
        <v>280</v>
      </c>
      <c r="BM608" s="249" t="s">
        <v>856</v>
      </c>
    </row>
    <row r="609" s="12" customFormat="1">
      <c r="A609" s="12"/>
      <c r="B609" s="251"/>
      <c r="C609" s="252"/>
      <c r="D609" s="253" t="s">
        <v>241</v>
      </c>
      <c r="E609" s="254" t="s">
        <v>1</v>
      </c>
      <c r="F609" s="255" t="s">
        <v>2277</v>
      </c>
      <c r="G609" s="252"/>
      <c r="H609" s="256">
        <v>48.149999999999999</v>
      </c>
      <c r="I609" s="257"/>
      <c r="J609" s="252"/>
      <c r="K609" s="252"/>
      <c r="L609" s="258"/>
      <c r="M609" s="259"/>
      <c r="N609" s="260"/>
      <c r="O609" s="260"/>
      <c r="P609" s="260"/>
      <c r="Q609" s="260"/>
      <c r="R609" s="260"/>
      <c r="S609" s="260"/>
      <c r="T609" s="261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T609" s="262" t="s">
        <v>241</v>
      </c>
      <c r="AU609" s="262" t="s">
        <v>87</v>
      </c>
      <c r="AV609" s="12" t="s">
        <v>89</v>
      </c>
      <c r="AW609" s="12" t="s">
        <v>36</v>
      </c>
      <c r="AX609" s="12" t="s">
        <v>80</v>
      </c>
      <c r="AY609" s="262" t="s">
        <v>235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1927</v>
      </c>
      <c r="G610" s="252"/>
      <c r="H610" s="256">
        <v>24.399999999999999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3" customFormat="1">
      <c r="A611" s="13"/>
      <c r="B611" s="263"/>
      <c r="C611" s="264"/>
      <c r="D611" s="253" t="s">
        <v>241</v>
      </c>
      <c r="E611" s="265" t="s">
        <v>1</v>
      </c>
      <c r="F611" s="266" t="s">
        <v>243</v>
      </c>
      <c r="G611" s="264"/>
      <c r="H611" s="267">
        <v>72.549999999999997</v>
      </c>
      <c r="I611" s="268"/>
      <c r="J611" s="264"/>
      <c r="K611" s="264"/>
      <c r="L611" s="269"/>
      <c r="M611" s="270"/>
      <c r="N611" s="271"/>
      <c r="O611" s="271"/>
      <c r="P611" s="271"/>
      <c r="Q611" s="271"/>
      <c r="R611" s="271"/>
      <c r="S611" s="271"/>
      <c r="T611" s="27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3" t="s">
        <v>241</v>
      </c>
      <c r="AU611" s="273" t="s">
        <v>87</v>
      </c>
      <c r="AV611" s="13" t="s">
        <v>240</v>
      </c>
      <c r="AW611" s="13" t="s">
        <v>36</v>
      </c>
      <c r="AX611" s="13" t="s">
        <v>87</v>
      </c>
      <c r="AY611" s="273" t="s">
        <v>235</v>
      </c>
    </row>
    <row r="612" s="2" customFormat="1" ht="21.75" customHeight="1">
      <c r="A612" s="38"/>
      <c r="B612" s="39"/>
      <c r="C612" s="237" t="s">
        <v>581</v>
      </c>
      <c r="D612" s="237" t="s">
        <v>236</v>
      </c>
      <c r="E612" s="238" t="s">
        <v>761</v>
      </c>
      <c r="F612" s="239" t="s">
        <v>762</v>
      </c>
      <c r="G612" s="240" t="s">
        <v>265</v>
      </c>
      <c r="H612" s="241">
        <v>40.392000000000003</v>
      </c>
      <c r="I612" s="242"/>
      <c r="J612" s="243">
        <f>ROUND(I612*H612,2)</f>
        <v>0</v>
      </c>
      <c r="K612" s="244"/>
      <c r="L612" s="44"/>
      <c r="M612" s="245" t="s">
        <v>1</v>
      </c>
      <c r="N612" s="246" t="s">
        <v>45</v>
      </c>
      <c r="O612" s="91"/>
      <c r="P612" s="247">
        <f>O612*H612</f>
        <v>0</v>
      </c>
      <c r="Q612" s="247">
        <v>0.033500000000000002</v>
      </c>
      <c r="R612" s="247">
        <f>Q612*H612</f>
        <v>1.3531320000000002</v>
      </c>
      <c r="S612" s="247">
        <v>0</v>
      </c>
      <c r="T612" s="24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9" t="s">
        <v>280</v>
      </c>
      <c r="AT612" s="249" t="s">
        <v>236</v>
      </c>
      <c r="AU612" s="249" t="s">
        <v>87</v>
      </c>
      <c r="AY612" s="17" t="s">
        <v>235</v>
      </c>
      <c r="BE612" s="250">
        <f>IF(N612="základní",J612,0)</f>
        <v>0</v>
      </c>
      <c r="BF612" s="250">
        <f>IF(N612="snížená",J612,0)</f>
        <v>0</v>
      </c>
      <c r="BG612" s="250">
        <f>IF(N612="zákl. přenesená",J612,0)</f>
        <v>0</v>
      </c>
      <c r="BH612" s="250">
        <f>IF(N612="sníž. přenesená",J612,0)</f>
        <v>0</v>
      </c>
      <c r="BI612" s="250">
        <f>IF(N612="nulová",J612,0)</f>
        <v>0</v>
      </c>
      <c r="BJ612" s="17" t="s">
        <v>87</v>
      </c>
      <c r="BK612" s="250">
        <f>ROUND(I612*H612,2)</f>
        <v>0</v>
      </c>
      <c r="BL612" s="17" t="s">
        <v>280</v>
      </c>
      <c r="BM612" s="249" t="s">
        <v>862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2273</v>
      </c>
      <c r="G613" s="252"/>
      <c r="H613" s="256">
        <v>40.392000000000003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3" customFormat="1">
      <c r="A614" s="13"/>
      <c r="B614" s="263"/>
      <c r="C614" s="264"/>
      <c r="D614" s="253" t="s">
        <v>241</v>
      </c>
      <c r="E614" s="265" t="s">
        <v>1</v>
      </c>
      <c r="F614" s="266" t="s">
        <v>243</v>
      </c>
      <c r="G614" s="264"/>
      <c r="H614" s="267">
        <v>40.392000000000003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3" t="s">
        <v>241</v>
      </c>
      <c r="AU614" s="273" t="s">
        <v>87</v>
      </c>
      <c r="AV614" s="13" t="s">
        <v>240</v>
      </c>
      <c r="AW614" s="13" t="s">
        <v>36</v>
      </c>
      <c r="AX614" s="13" t="s">
        <v>87</v>
      </c>
      <c r="AY614" s="273" t="s">
        <v>235</v>
      </c>
    </row>
    <row r="615" s="2" customFormat="1" ht="21.75" customHeight="1">
      <c r="A615" s="38"/>
      <c r="B615" s="39"/>
      <c r="C615" s="237" t="s">
        <v>871</v>
      </c>
      <c r="D615" s="237" t="s">
        <v>236</v>
      </c>
      <c r="E615" s="238" t="s">
        <v>775</v>
      </c>
      <c r="F615" s="239" t="s">
        <v>776</v>
      </c>
      <c r="G615" s="240" t="s">
        <v>239</v>
      </c>
      <c r="H615" s="241">
        <v>270</v>
      </c>
      <c r="I615" s="242"/>
      <c r="J615" s="243">
        <f>ROUND(I615*H615,2)</f>
        <v>0</v>
      </c>
      <c r="K615" s="244"/>
      <c r="L615" s="44"/>
      <c r="M615" s="245" t="s">
        <v>1</v>
      </c>
      <c r="N615" s="246" t="s">
        <v>45</v>
      </c>
      <c r="O615" s="91"/>
      <c r="P615" s="247">
        <f>O615*H615</f>
        <v>0</v>
      </c>
      <c r="Q615" s="247">
        <v>0.00012999999999999999</v>
      </c>
      <c r="R615" s="247">
        <f>Q615*H615</f>
        <v>0.035099999999999999</v>
      </c>
      <c r="S615" s="247">
        <v>0</v>
      </c>
      <c r="T615" s="24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9" t="s">
        <v>280</v>
      </c>
      <c r="AT615" s="249" t="s">
        <v>236</v>
      </c>
      <c r="AU615" s="249" t="s">
        <v>87</v>
      </c>
      <c r="AY615" s="17" t="s">
        <v>235</v>
      </c>
      <c r="BE615" s="250">
        <f>IF(N615="základní",J615,0)</f>
        <v>0</v>
      </c>
      <c r="BF615" s="250">
        <f>IF(N615="snížená",J615,0)</f>
        <v>0</v>
      </c>
      <c r="BG615" s="250">
        <f>IF(N615="zákl. přenesená",J615,0)</f>
        <v>0</v>
      </c>
      <c r="BH615" s="250">
        <f>IF(N615="sníž. přenesená",J615,0)</f>
        <v>0</v>
      </c>
      <c r="BI615" s="250">
        <f>IF(N615="nulová",J615,0)</f>
        <v>0</v>
      </c>
      <c r="BJ615" s="17" t="s">
        <v>87</v>
      </c>
      <c r="BK615" s="250">
        <f>ROUND(I615*H615,2)</f>
        <v>0</v>
      </c>
      <c r="BL615" s="17" t="s">
        <v>280</v>
      </c>
      <c r="BM615" s="249" t="s">
        <v>868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2278</v>
      </c>
      <c r="G616" s="252"/>
      <c r="H616" s="256">
        <v>270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3" customFormat="1">
      <c r="A617" s="13"/>
      <c r="B617" s="263"/>
      <c r="C617" s="264"/>
      <c r="D617" s="253" t="s">
        <v>241</v>
      </c>
      <c r="E617" s="265" t="s">
        <v>1</v>
      </c>
      <c r="F617" s="266" t="s">
        <v>243</v>
      </c>
      <c r="G617" s="264"/>
      <c r="H617" s="267">
        <v>270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3" t="s">
        <v>241</v>
      </c>
      <c r="AU617" s="273" t="s">
        <v>87</v>
      </c>
      <c r="AV617" s="13" t="s">
        <v>240</v>
      </c>
      <c r="AW617" s="13" t="s">
        <v>36</v>
      </c>
      <c r="AX617" s="13" t="s">
        <v>87</v>
      </c>
      <c r="AY617" s="273" t="s">
        <v>235</v>
      </c>
    </row>
    <row r="618" s="2" customFormat="1" ht="16.5" customHeight="1">
      <c r="A618" s="38"/>
      <c r="B618" s="39"/>
      <c r="C618" s="237" t="s">
        <v>585</v>
      </c>
      <c r="D618" s="237" t="s">
        <v>236</v>
      </c>
      <c r="E618" s="238" t="s">
        <v>795</v>
      </c>
      <c r="F618" s="239" t="s">
        <v>796</v>
      </c>
      <c r="G618" s="240" t="s">
        <v>265</v>
      </c>
      <c r="H618" s="241">
        <v>74.549999999999997</v>
      </c>
      <c r="I618" s="242"/>
      <c r="J618" s="243">
        <f>ROUND(I618*H618,2)</f>
        <v>0</v>
      </c>
      <c r="K618" s="244"/>
      <c r="L618" s="44"/>
      <c r="M618" s="245" t="s">
        <v>1</v>
      </c>
      <c r="N618" s="246" t="s">
        <v>45</v>
      </c>
      <c r="O618" s="91"/>
      <c r="P618" s="247">
        <f>O618*H618</f>
        <v>0</v>
      </c>
      <c r="Q618" s="247">
        <v>0.019199999999999998</v>
      </c>
      <c r="R618" s="247">
        <f>Q618*H618</f>
        <v>1.4313599999999997</v>
      </c>
      <c r="S618" s="247">
        <v>0</v>
      </c>
      <c r="T618" s="24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9" t="s">
        <v>280</v>
      </c>
      <c r="AT618" s="249" t="s">
        <v>236</v>
      </c>
      <c r="AU618" s="249" t="s">
        <v>87</v>
      </c>
      <c r="AY618" s="17" t="s">
        <v>235</v>
      </c>
      <c r="BE618" s="250">
        <f>IF(N618="základní",J618,0)</f>
        <v>0</v>
      </c>
      <c r="BF618" s="250">
        <f>IF(N618="snížená",J618,0)</f>
        <v>0</v>
      </c>
      <c r="BG618" s="250">
        <f>IF(N618="zákl. přenesená",J618,0)</f>
        <v>0</v>
      </c>
      <c r="BH618" s="250">
        <f>IF(N618="sníž. přenesená",J618,0)</f>
        <v>0</v>
      </c>
      <c r="BI618" s="250">
        <f>IF(N618="nulová",J618,0)</f>
        <v>0</v>
      </c>
      <c r="BJ618" s="17" t="s">
        <v>87</v>
      </c>
      <c r="BK618" s="250">
        <f>ROUND(I618*H618,2)</f>
        <v>0</v>
      </c>
      <c r="BL618" s="17" t="s">
        <v>280</v>
      </c>
      <c r="BM618" s="249" t="s">
        <v>874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2277</v>
      </c>
      <c r="G619" s="252"/>
      <c r="H619" s="256">
        <v>48.149999999999999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2" customFormat="1">
      <c r="A620" s="12"/>
      <c r="B620" s="251"/>
      <c r="C620" s="252"/>
      <c r="D620" s="253" t="s">
        <v>241</v>
      </c>
      <c r="E620" s="254" t="s">
        <v>1</v>
      </c>
      <c r="F620" s="255" t="s">
        <v>1934</v>
      </c>
      <c r="G620" s="252"/>
      <c r="H620" s="256">
        <v>26.399999999999999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62" t="s">
        <v>241</v>
      </c>
      <c r="AU620" s="262" t="s">
        <v>87</v>
      </c>
      <c r="AV620" s="12" t="s">
        <v>89</v>
      </c>
      <c r="AW620" s="12" t="s">
        <v>36</v>
      </c>
      <c r="AX620" s="12" t="s">
        <v>80</v>
      </c>
      <c r="AY620" s="262" t="s">
        <v>235</v>
      </c>
    </row>
    <row r="621" s="13" customFormat="1">
      <c r="A621" s="13"/>
      <c r="B621" s="263"/>
      <c r="C621" s="264"/>
      <c r="D621" s="253" t="s">
        <v>241</v>
      </c>
      <c r="E621" s="265" t="s">
        <v>1</v>
      </c>
      <c r="F621" s="266" t="s">
        <v>243</v>
      </c>
      <c r="G621" s="264"/>
      <c r="H621" s="267">
        <v>74.549999999999997</v>
      </c>
      <c r="I621" s="268"/>
      <c r="J621" s="264"/>
      <c r="K621" s="264"/>
      <c r="L621" s="269"/>
      <c r="M621" s="270"/>
      <c r="N621" s="271"/>
      <c r="O621" s="271"/>
      <c r="P621" s="271"/>
      <c r="Q621" s="271"/>
      <c r="R621" s="271"/>
      <c r="S621" s="271"/>
      <c r="T621" s="27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3" t="s">
        <v>241</v>
      </c>
      <c r="AU621" s="273" t="s">
        <v>87</v>
      </c>
      <c r="AV621" s="13" t="s">
        <v>240</v>
      </c>
      <c r="AW621" s="13" t="s">
        <v>36</v>
      </c>
      <c r="AX621" s="13" t="s">
        <v>87</v>
      </c>
      <c r="AY621" s="273" t="s">
        <v>235</v>
      </c>
    </row>
    <row r="622" s="2" customFormat="1" ht="16.5" customHeight="1">
      <c r="A622" s="38"/>
      <c r="B622" s="39"/>
      <c r="C622" s="237" t="s">
        <v>905</v>
      </c>
      <c r="D622" s="237" t="s">
        <v>236</v>
      </c>
      <c r="E622" s="238" t="s">
        <v>800</v>
      </c>
      <c r="F622" s="239" t="s">
        <v>801</v>
      </c>
      <c r="G622" s="240" t="s">
        <v>246</v>
      </c>
      <c r="H622" s="241">
        <v>3.7349999999999999</v>
      </c>
      <c r="I622" s="242"/>
      <c r="J622" s="243">
        <f>ROUND(I622*H622,2)</f>
        <v>0</v>
      </c>
      <c r="K622" s="244"/>
      <c r="L622" s="44"/>
      <c r="M622" s="245" t="s">
        <v>1</v>
      </c>
      <c r="N622" s="246" t="s">
        <v>45</v>
      </c>
      <c r="O622" s="91"/>
      <c r="P622" s="247">
        <f>O622*H622</f>
        <v>0</v>
      </c>
      <c r="Q622" s="247">
        <v>0</v>
      </c>
      <c r="R622" s="247">
        <f>Q622*H622</f>
        <v>0</v>
      </c>
      <c r="S622" s="247">
        <v>0</v>
      </c>
      <c r="T622" s="248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9" t="s">
        <v>280</v>
      </c>
      <c r="AT622" s="249" t="s">
        <v>236</v>
      </c>
      <c r="AU622" s="249" t="s">
        <v>87</v>
      </c>
      <c r="AY622" s="17" t="s">
        <v>235</v>
      </c>
      <c r="BE622" s="250">
        <f>IF(N622="základní",J622,0)</f>
        <v>0</v>
      </c>
      <c r="BF622" s="250">
        <f>IF(N622="snížená",J622,0)</f>
        <v>0</v>
      </c>
      <c r="BG622" s="250">
        <f>IF(N622="zákl. přenesená",J622,0)</f>
        <v>0</v>
      </c>
      <c r="BH622" s="250">
        <f>IF(N622="sníž. přenesená",J622,0)</f>
        <v>0</v>
      </c>
      <c r="BI622" s="250">
        <f>IF(N622="nulová",J622,0)</f>
        <v>0</v>
      </c>
      <c r="BJ622" s="17" t="s">
        <v>87</v>
      </c>
      <c r="BK622" s="250">
        <f>ROUND(I622*H622,2)</f>
        <v>0</v>
      </c>
      <c r="BL622" s="17" t="s">
        <v>280</v>
      </c>
      <c r="BM622" s="249" t="s">
        <v>903</v>
      </c>
    </row>
    <row r="623" s="11" customFormat="1" ht="25.92" customHeight="1">
      <c r="A623" s="11"/>
      <c r="B623" s="223"/>
      <c r="C623" s="224"/>
      <c r="D623" s="225" t="s">
        <v>79</v>
      </c>
      <c r="E623" s="226" t="s">
        <v>803</v>
      </c>
      <c r="F623" s="226" t="s">
        <v>804</v>
      </c>
      <c r="G623" s="224"/>
      <c r="H623" s="224"/>
      <c r="I623" s="227"/>
      <c r="J623" s="228">
        <f>BK623</f>
        <v>0</v>
      </c>
      <c r="K623" s="224"/>
      <c r="L623" s="229"/>
      <c r="M623" s="230"/>
      <c r="N623" s="231"/>
      <c r="O623" s="231"/>
      <c r="P623" s="232">
        <f>SUM(P624:P673)</f>
        <v>0</v>
      </c>
      <c r="Q623" s="231"/>
      <c r="R623" s="232">
        <f>SUM(R624:R673)</f>
        <v>1.8114003000000001</v>
      </c>
      <c r="S623" s="231"/>
      <c r="T623" s="233">
        <f>SUM(T624:T673)</f>
        <v>0</v>
      </c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R623" s="234" t="s">
        <v>89</v>
      </c>
      <c r="AT623" s="235" t="s">
        <v>79</v>
      </c>
      <c r="AU623" s="235" t="s">
        <v>80</v>
      </c>
      <c r="AY623" s="234" t="s">
        <v>235</v>
      </c>
      <c r="BK623" s="236">
        <f>SUM(BK624:BK673)</f>
        <v>0</v>
      </c>
    </row>
    <row r="624" s="2" customFormat="1" ht="16.5" customHeight="1">
      <c r="A624" s="38"/>
      <c r="B624" s="39"/>
      <c r="C624" s="237" t="s">
        <v>590</v>
      </c>
      <c r="D624" s="237" t="s">
        <v>236</v>
      </c>
      <c r="E624" s="238" t="s">
        <v>806</v>
      </c>
      <c r="F624" s="239" t="s">
        <v>807</v>
      </c>
      <c r="G624" s="240" t="s">
        <v>313</v>
      </c>
      <c r="H624" s="241">
        <v>375</v>
      </c>
      <c r="I624" s="242"/>
      <c r="J624" s="243">
        <f>ROUND(I624*H624,2)</f>
        <v>0</v>
      </c>
      <c r="K624" s="244"/>
      <c r="L624" s="44"/>
      <c r="M624" s="245" t="s">
        <v>1</v>
      </c>
      <c r="N624" s="246" t="s">
        <v>45</v>
      </c>
      <c r="O624" s="91"/>
      <c r="P624" s="247">
        <f>O624*H624</f>
        <v>0</v>
      </c>
      <c r="Q624" s="247">
        <v>8.0000000000000007E-05</v>
      </c>
      <c r="R624" s="247">
        <f>Q624*H624</f>
        <v>0.030000000000000002</v>
      </c>
      <c r="S624" s="247">
        <v>0</v>
      </c>
      <c r="T624" s="24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9" t="s">
        <v>280</v>
      </c>
      <c r="AT624" s="249" t="s">
        <v>236</v>
      </c>
      <c r="AU624" s="249" t="s">
        <v>87</v>
      </c>
      <c r="AY624" s="17" t="s">
        <v>235</v>
      </c>
      <c r="BE624" s="250">
        <f>IF(N624="základní",J624,0)</f>
        <v>0</v>
      </c>
      <c r="BF624" s="250">
        <f>IF(N624="snížená",J624,0)</f>
        <v>0</v>
      </c>
      <c r="BG624" s="250">
        <f>IF(N624="zákl. přenesená",J624,0)</f>
        <v>0</v>
      </c>
      <c r="BH624" s="250">
        <f>IF(N624="sníž. přenesená",J624,0)</f>
        <v>0</v>
      </c>
      <c r="BI624" s="250">
        <f>IF(N624="nulová",J624,0)</f>
        <v>0</v>
      </c>
      <c r="BJ624" s="17" t="s">
        <v>87</v>
      </c>
      <c r="BK624" s="250">
        <f>ROUND(I624*H624,2)</f>
        <v>0</v>
      </c>
      <c r="BL624" s="17" t="s">
        <v>280</v>
      </c>
      <c r="BM624" s="249" t="s">
        <v>908</v>
      </c>
    </row>
    <row r="625" s="2" customFormat="1">
      <c r="A625" s="38"/>
      <c r="B625" s="39"/>
      <c r="C625" s="40"/>
      <c r="D625" s="253" t="s">
        <v>248</v>
      </c>
      <c r="E625" s="40"/>
      <c r="F625" s="274" t="s">
        <v>809</v>
      </c>
      <c r="G625" s="40"/>
      <c r="H625" s="40"/>
      <c r="I625" s="155"/>
      <c r="J625" s="40"/>
      <c r="K625" s="40"/>
      <c r="L625" s="44"/>
      <c r="M625" s="275"/>
      <c r="N625" s="276"/>
      <c r="O625" s="91"/>
      <c r="P625" s="91"/>
      <c r="Q625" s="91"/>
      <c r="R625" s="91"/>
      <c r="S625" s="91"/>
      <c r="T625" s="92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248</v>
      </c>
      <c r="AU625" s="17" t="s">
        <v>87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2279</v>
      </c>
      <c r="G626" s="252"/>
      <c r="H626" s="256">
        <v>375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3" customFormat="1">
      <c r="A627" s="13"/>
      <c r="B627" s="263"/>
      <c r="C627" s="264"/>
      <c r="D627" s="253" t="s">
        <v>241</v>
      </c>
      <c r="E627" s="265" t="s">
        <v>1</v>
      </c>
      <c r="F627" s="266" t="s">
        <v>243</v>
      </c>
      <c r="G627" s="264"/>
      <c r="H627" s="267">
        <v>375</v>
      </c>
      <c r="I627" s="268"/>
      <c r="J627" s="264"/>
      <c r="K627" s="264"/>
      <c r="L627" s="269"/>
      <c r="M627" s="270"/>
      <c r="N627" s="271"/>
      <c r="O627" s="271"/>
      <c r="P627" s="271"/>
      <c r="Q627" s="271"/>
      <c r="R627" s="271"/>
      <c r="S627" s="271"/>
      <c r="T627" s="27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3" t="s">
        <v>241</v>
      </c>
      <c r="AU627" s="273" t="s">
        <v>87</v>
      </c>
      <c r="AV627" s="13" t="s">
        <v>240</v>
      </c>
      <c r="AW627" s="13" t="s">
        <v>36</v>
      </c>
      <c r="AX627" s="13" t="s">
        <v>87</v>
      </c>
      <c r="AY627" s="273" t="s">
        <v>235</v>
      </c>
    </row>
    <row r="628" s="2" customFormat="1" ht="16.5" customHeight="1">
      <c r="A628" s="38"/>
      <c r="B628" s="39"/>
      <c r="C628" s="237" t="s">
        <v>913</v>
      </c>
      <c r="D628" s="237" t="s">
        <v>236</v>
      </c>
      <c r="E628" s="238" t="s">
        <v>820</v>
      </c>
      <c r="F628" s="239" t="s">
        <v>821</v>
      </c>
      <c r="G628" s="240" t="s">
        <v>265</v>
      </c>
      <c r="H628" s="241">
        <v>357.23000000000002</v>
      </c>
      <c r="I628" s="242"/>
      <c r="J628" s="243">
        <f>ROUND(I628*H628,2)</f>
        <v>0</v>
      </c>
      <c r="K628" s="244"/>
      <c r="L628" s="44"/>
      <c r="M628" s="245" t="s">
        <v>1</v>
      </c>
      <c r="N628" s="246" t="s">
        <v>45</v>
      </c>
      <c r="O628" s="91"/>
      <c r="P628" s="247">
        <f>O628*H628</f>
        <v>0</v>
      </c>
      <c r="Q628" s="247">
        <v>0</v>
      </c>
      <c r="R628" s="247">
        <f>Q628*H628</f>
        <v>0</v>
      </c>
      <c r="S628" s="247">
        <v>0</v>
      </c>
      <c r="T628" s="248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9" t="s">
        <v>280</v>
      </c>
      <c r="AT628" s="249" t="s">
        <v>236</v>
      </c>
      <c r="AU628" s="249" t="s">
        <v>87</v>
      </c>
      <c r="AY628" s="17" t="s">
        <v>235</v>
      </c>
      <c r="BE628" s="250">
        <f>IF(N628="základní",J628,0)</f>
        <v>0</v>
      </c>
      <c r="BF628" s="250">
        <f>IF(N628="snížená",J628,0)</f>
        <v>0</v>
      </c>
      <c r="BG628" s="250">
        <f>IF(N628="zákl. přenesená",J628,0)</f>
        <v>0</v>
      </c>
      <c r="BH628" s="250">
        <f>IF(N628="sníž. přenesená",J628,0)</f>
        <v>0</v>
      </c>
      <c r="BI628" s="250">
        <f>IF(N628="nulová",J628,0)</f>
        <v>0</v>
      </c>
      <c r="BJ628" s="17" t="s">
        <v>87</v>
      </c>
      <c r="BK628" s="250">
        <f>ROUND(I628*H628,2)</f>
        <v>0</v>
      </c>
      <c r="BL628" s="17" t="s">
        <v>280</v>
      </c>
      <c r="BM628" s="249" t="s">
        <v>911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2280</v>
      </c>
      <c r="G629" s="252"/>
      <c r="H629" s="256">
        <v>181.65000000000001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1937</v>
      </c>
      <c r="G630" s="252"/>
      <c r="H630" s="256">
        <v>175.58000000000001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3" customFormat="1">
      <c r="A631" s="13"/>
      <c r="B631" s="263"/>
      <c r="C631" s="264"/>
      <c r="D631" s="253" t="s">
        <v>241</v>
      </c>
      <c r="E631" s="265" t="s">
        <v>1</v>
      </c>
      <c r="F631" s="266" t="s">
        <v>243</v>
      </c>
      <c r="G631" s="264"/>
      <c r="H631" s="267">
        <v>357.23000000000002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3" t="s">
        <v>241</v>
      </c>
      <c r="AU631" s="273" t="s">
        <v>87</v>
      </c>
      <c r="AV631" s="13" t="s">
        <v>240</v>
      </c>
      <c r="AW631" s="13" t="s">
        <v>36</v>
      </c>
      <c r="AX631" s="13" t="s">
        <v>87</v>
      </c>
      <c r="AY631" s="273" t="s">
        <v>235</v>
      </c>
    </row>
    <row r="632" s="2" customFormat="1" ht="16.5" customHeight="1">
      <c r="A632" s="38"/>
      <c r="B632" s="39"/>
      <c r="C632" s="237" t="s">
        <v>610</v>
      </c>
      <c r="D632" s="237" t="s">
        <v>236</v>
      </c>
      <c r="E632" s="238" t="s">
        <v>824</v>
      </c>
      <c r="F632" s="239" t="s">
        <v>825</v>
      </c>
      <c r="G632" s="240" t="s">
        <v>265</v>
      </c>
      <c r="H632" s="241">
        <v>357.23000000000002</v>
      </c>
      <c r="I632" s="242"/>
      <c r="J632" s="243">
        <f>ROUND(I632*H632,2)</f>
        <v>0</v>
      </c>
      <c r="K632" s="244"/>
      <c r="L632" s="44"/>
      <c r="M632" s="245" t="s">
        <v>1</v>
      </c>
      <c r="N632" s="246" t="s">
        <v>45</v>
      </c>
      <c r="O632" s="91"/>
      <c r="P632" s="247">
        <f>O632*H632</f>
        <v>0</v>
      </c>
      <c r="Q632" s="247">
        <v>0</v>
      </c>
      <c r="R632" s="247">
        <f>Q632*H632</f>
        <v>0</v>
      </c>
      <c r="S632" s="247">
        <v>0</v>
      </c>
      <c r="T632" s="248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49" t="s">
        <v>280</v>
      </c>
      <c r="AT632" s="249" t="s">
        <v>236</v>
      </c>
      <c r="AU632" s="249" t="s">
        <v>87</v>
      </c>
      <c r="AY632" s="17" t="s">
        <v>235</v>
      </c>
      <c r="BE632" s="250">
        <f>IF(N632="základní",J632,0)</f>
        <v>0</v>
      </c>
      <c r="BF632" s="250">
        <f>IF(N632="snížená",J632,0)</f>
        <v>0</v>
      </c>
      <c r="BG632" s="250">
        <f>IF(N632="zákl. přenesená",J632,0)</f>
        <v>0</v>
      </c>
      <c r="BH632" s="250">
        <f>IF(N632="sníž. přenesená",J632,0)</f>
        <v>0</v>
      </c>
      <c r="BI632" s="250">
        <f>IF(N632="nulová",J632,0)</f>
        <v>0</v>
      </c>
      <c r="BJ632" s="17" t="s">
        <v>87</v>
      </c>
      <c r="BK632" s="250">
        <f>ROUND(I632*H632,2)</f>
        <v>0</v>
      </c>
      <c r="BL632" s="17" t="s">
        <v>280</v>
      </c>
      <c r="BM632" s="249" t="s">
        <v>916</v>
      </c>
    </row>
    <row r="633" s="2" customFormat="1">
      <c r="A633" s="38"/>
      <c r="B633" s="39"/>
      <c r="C633" s="40"/>
      <c r="D633" s="253" t="s">
        <v>248</v>
      </c>
      <c r="E633" s="40"/>
      <c r="F633" s="274" t="s">
        <v>827</v>
      </c>
      <c r="G633" s="40"/>
      <c r="H633" s="40"/>
      <c r="I633" s="155"/>
      <c r="J633" s="40"/>
      <c r="K633" s="40"/>
      <c r="L633" s="44"/>
      <c r="M633" s="275"/>
      <c r="N633" s="276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248</v>
      </c>
      <c r="AU633" s="17" t="s">
        <v>87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2280</v>
      </c>
      <c r="G634" s="252"/>
      <c r="H634" s="256">
        <v>181.65000000000001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1937</v>
      </c>
      <c r="G635" s="252"/>
      <c r="H635" s="256">
        <v>175.58000000000001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357.23000000000002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925</v>
      </c>
      <c r="D637" s="237" t="s">
        <v>236</v>
      </c>
      <c r="E637" s="238" t="s">
        <v>829</v>
      </c>
      <c r="F637" s="239" t="s">
        <v>830</v>
      </c>
      <c r="G637" s="240" t="s">
        <v>313</v>
      </c>
      <c r="H637" s="241">
        <v>338.25999999999999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3.0000000000000001E-05</v>
      </c>
      <c r="R637" s="247">
        <f>Q637*H637</f>
        <v>0.0101478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280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280</v>
      </c>
      <c r="BM637" s="249" t="s">
        <v>922</v>
      </c>
    </row>
    <row r="638" s="2" customFormat="1">
      <c r="A638" s="38"/>
      <c r="B638" s="39"/>
      <c r="C638" s="40"/>
      <c r="D638" s="253" t="s">
        <v>248</v>
      </c>
      <c r="E638" s="40"/>
      <c r="F638" s="274" t="s">
        <v>832</v>
      </c>
      <c r="G638" s="40"/>
      <c r="H638" s="40"/>
      <c r="I638" s="155"/>
      <c r="J638" s="40"/>
      <c r="K638" s="40"/>
      <c r="L638" s="44"/>
      <c r="M638" s="275"/>
      <c r="N638" s="276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248</v>
      </c>
      <c r="AU638" s="17" t="s">
        <v>87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2281</v>
      </c>
      <c r="G639" s="252"/>
      <c r="H639" s="256">
        <v>267.24000000000001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2" customFormat="1">
      <c r="A640" s="12"/>
      <c r="B640" s="251"/>
      <c r="C640" s="252"/>
      <c r="D640" s="253" t="s">
        <v>241</v>
      </c>
      <c r="E640" s="254" t="s">
        <v>1</v>
      </c>
      <c r="F640" s="255" t="s">
        <v>1939</v>
      </c>
      <c r="G640" s="252"/>
      <c r="H640" s="256">
        <v>71.019999999999996</v>
      </c>
      <c r="I640" s="257"/>
      <c r="J640" s="252"/>
      <c r="K640" s="252"/>
      <c r="L640" s="258"/>
      <c r="M640" s="259"/>
      <c r="N640" s="260"/>
      <c r="O640" s="260"/>
      <c r="P640" s="260"/>
      <c r="Q640" s="260"/>
      <c r="R640" s="260"/>
      <c r="S640" s="260"/>
      <c r="T640" s="261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62" t="s">
        <v>241</v>
      </c>
      <c r="AU640" s="262" t="s">
        <v>87</v>
      </c>
      <c r="AV640" s="12" t="s">
        <v>89</v>
      </c>
      <c r="AW640" s="12" t="s">
        <v>36</v>
      </c>
      <c r="AX640" s="12" t="s">
        <v>80</v>
      </c>
      <c r="AY640" s="262" t="s">
        <v>235</v>
      </c>
    </row>
    <row r="641" s="13" customFormat="1">
      <c r="A641" s="13"/>
      <c r="B641" s="263"/>
      <c r="C641" s="264"/>
      <c r="D641" s="253" t="s">
        <v>241</v>
      </c>
      <c r="E641" s="265" t="s">
        <v>1</v>
      </c>
      <c r="F641" s="266" t="s">
        <v>243</v>
      </c>
      <c r="G641" s="264"/>
      <c r="H641" s="267">
        <v>338.25999999999999</v>
      </c>
      <c r="I641" s="268"/>
      <c r="J641" s="264"/>
      <c r="K641" s="264"/>
      <c r="L641" s="269"/>
      <c r="M641" s="270"/>
      <c r="N641" s="271"/>
      <c r="O641" s="271"/>
      <c r="P641" s="271"/>
      <c r="Q641" s="271"/>
      <c r="R641" s="271"/>
      <c r="S641" s="271"/>
      <c r="T641" s="27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3" t="s">
        <v>241</v>
      </c>
      <c r="AU641" s="273" t="s">
        <v>87</v>
      </c>
      <c r="AV641" s="13" t="s">
        <v>240</v>
      </c>
      <c r="AW641" s="13" t="s">
        <v>36</v>
      </c>
      <c r="AX641" s="13" t="s">
        <v>87</v>
      </c>
      <c r="AY641" s="273" t="s">
        <v>235</v>
      </c>
    </row>
    <row r="642" s="2" customFormat="1" ht="16.5" customHeight="1">
      <c r="A642" s="38"/>
      <c r="B642" s="39"/>
      <c r="C642" s="237" t="s">
        <v>615</v>
      </c>
      <c r="D642" s="237" t="s">
        <v>236</v>
      </c>
      <c r="E642" s="238" t="s">
        <v>840</v>
      </c>
      <c r="F642" s="239" t="s">
        <v>841</v>
      </c>
      <c r="G642" s="240" t="s">
        <v>265</v>
      </c>
      <c r="H642" s="241">
        <v>357.23000000000002</v>
      </c>
      <c r="I642" s="242"/>
      <c r="J642" s="243">
        <f>ROUND(I642*H642,2)</f>
        <v>0</v>
      </c>
      <c r="K642" s="244"/>
      <c r="L642" s="44"/>
      <c r="M642" s="245" t="s">
        <v>1</v>
      </c>
      <c r="N642" s="246" t="s">
        <v>45</v>
      </c>
      <c r="O642" s="91"/>
      <c r="P642" s="247">
        <f>O642*H642</f>
        <v>0</v>
      </c>
      <c r="Q642" s="247">
        <v>0.00033</v>
      </c>
      <c r="R642" s="247">
        <f>Q642*H642</f>
        <v>0.1178859</v>
      </c>
      <c r="S642" s="247">
        <v>0</v>
      </c>
      <c r="T642" s="24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9" t="s">
        <v>280</v>
      </c>
      <c r="AT642" s="249" t="s">
        <v>236</v>
      </c>
      <c r="AU642" s="249" t="s">
        <v>87</v>
      </c>
      <c r="AY642" s="17" t="s">
        <v>235</v>
      </c>
      <c r="BE642" s="250">
        <f>IF(N642="základní",J642,0)</f>
        <v>0</v>
      </c>
      <c r="BF642" s="250">
        <f>IF(N642="snížená",J642,0)</f>
        <v>0</v>
      </c>
      <c r="BG642" s="250">
        <f>IF(N642="zákl. přenesená",J642,0)</f>
        <v>0</v>
      </c>
      <c r="BH642" s="250">
        <f>IF(N642="sníž. přenesená",J642,0)</f>
        <v>0</v>
      </c>
      <c r="BI642" s="250">
        <f>IF(N642="nulová",J642,0)</f>
        <v>0</v>
      </c>
      <c r="BJ642" s="17" t="s">
        <v>87</v>
      </c>
      <c r="BK642" s="250">
        <f>ROUND(I642*H642,2)</f>
        <v>0</v>
      </c>
      <c r="BL642" s="17" t="s">
        <v>280</v>
      </c>
      <c r="BM642" s="249" t="s">
        <v>928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2280</v>
      </c>
      <c r="G643" s="252"/>
      <c r="H643" s="256">
        <v>181.65000000000001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1937</v>
      </c>
      <c r="G644" s="252"/>
      <c r="H644" s="256">
        <v>175.58000000000001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3" customFormat="1">
      <c r="A645" s="13"/>
      <c r="B645" s="263"/>
      <c r="C645" s="264"/>
      <c r="D645" s="253" t="s">
        <v>241</v>
      </c>
      <c r="E645" s="265" t="s">
        <v>1</v>
      </c>
      <c r="F645" s="266" t="s">
        <v>243</v>
      </c>
      <c r="G645" s="264"/>
      <c r="H645" s="267">
        <v>357.23000000000002</v>
      </c>
      <c r="I645" s="268"/>
      <c r="J645" s="264"/>
      <c r="K645" s="264"/>
      <c r="L645" s="269"/>
      <c r="M645" s="270"/>
      <c r="N645" s="271"/>
      <c r="O645" s="271"/>
      <c r="P645" s="271"/>
      <c r="Q645" s="271"/>
      <c r="R645" s="271"/>
      <c r="S645" s="271"/>
      <c r="T645" s="27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3" t="s">
        <v>241</v>
      </c>
      <c r="AU645" s="273" t="s">
        <v>87</v>
      </c>
      <c r="AV645" s="13" t="s">
        <v>240</v>
      </c>
      <c r="AW645" s="13" t="s">
        <v>36</v>
      </c>
      <c r="AX645" s="13" t="s">
        <v>87</v>
      </c>
      <c r="AY645" s="273" t="s">
        <v>235</v>
      </c>
    </row>
    <row r="646" s="2" customFormat="1" ht="16.5" customHeight="1">
      <c r="A646" s="38"/>
      <c r="B646" s="39"/>
      <c r="C646" s="237" t="s">
        <v>964</v>
      </c>
      <c r="D646" s="237" t="s">
        <v>236</v>
      </c>
      <c r="E646" s="238" t="s">
        <v>1514</v>
      </c>
      <c r="F646" s="239" t="s">
        <v>1515</v>
      </c>
      <c r="G646" s="240" t="s">
        <v>265</v>
      </c>
      <c r="H646" s="241">
        <v>354.99000000000001</v>
      </c>
      <c r="I646" s="242"/>
      <c r="J646" s="243">
        <f>ROUND(I646*H646,2)</f>
        <v>0</v>
      </c>
      <c r="K646" s="244"/>
      <c r="L646" s="44"/>
      <c r="M646" s="245" t="s">
        <v>1</v>
      </c>
      <c r="N646" s="246" t="s">
        <v>45</v>
      </c>
      <c r="O646" s="91"/>
      <c r="P646" s="247">
        <f>O646*H646</f>
        <v>0</v>
      </c>
      <c r="Q646" s="247">
        <v>0.001</v>
      </c>
      <c r="R646" s="247">
        <f>Q646*H646</f>
        <v>0.35499000000000003</v>
      </c>
      <c r="S646" s="247">
        <v>0</v>
      </c>
      <c r="T646" s="248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49" t="s">
        <v>280</v>
      </c>
      <c r="AT646" s="249" t="s">
        <v>236</v>
      </c>
      <c r="AU646" s="249" t="s">
        <v>87</v>
      </c>
      <c r="AY646" s="17" t="s">
        <v>235</v>
      </c>
      <c r="BE646" s="250">
        <f>IF(N646="základní",J646,0)</f>
        <v>0</v>
      </c>
      <c r="BF646" s="250">
        <f>IF(N646="snížená",J646,0)</f>
        <v>0</v>
      </c>
      <c r="BG646" s="250">
        <f>IF(N646="zákl. přenesená",J646,0)</f>
        <v>0</v>
      </c>
      <c r="BH646" s="250">
        <f>IF(N646="sníž. přenesená",J646,0)</f>
        <v>0</v>
      </c>
      <c r="BI646" s="250">
        <f>IF(N646="nulová",J646,0)</f>
        <v>0</v>
      </c>
      <c r="BJ646" s="17" t="s">
        <v>87</v>
      </c>
      <c r="BK646" s="250">
        <f>ROUND(I646*H646,2)</f>
        <v>0</v>
      </c>
      <c r="BL646" s="17" t="s">
        <v>280</v>
      </c>
      <c r="BM646" s="249" t="s">
        <v>936</v>
      </c>
    </row>
    <row r="647" s="2" customFormat="1">
      <c r="A647" s="38"/>
      <c r="B647" s="39"/>
      <c r="C647" s="40"/>
      <c r="D647" s="253" t="s">
        <v>248</v>
      </c>
      <c r="E647" s="40"/>
      <c r="F647" s="274" t="s">
        <v>814</v>
      </c>
      <c r="G647" s="40"/>
      <c r="H647" s="40"/>
      <c r="I647" s="155"/>
      <c r="J647" s="40"/>
      <c r="K647" s="40"/>
      <c r="L647" s="44"/>
      <c r="M647" s="275"/>
      <c r="N647" s="276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248</v>
      </c>
      <c r="AU647" s="17" t="s">
        <v>87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2282</v>
      </c>
      <c r="G648" s="252"/>
      <c r="H648" s="256">
        <v>273.77999999999997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1941</v>
      </c>
      <c r="G649" s="252"/>
      <c r="H649" s="256">
        <v>81.209999999999994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3" customFormat="1">
      <c r="A650" s="13"/>
      <c r="B650" s="263"/>
      <c r="C650" s="264"/>
      <c r="D650" s="253" t="s">
        <v>241</v>
      </c>
      <c r="E650" s="265" t="s">
        <v>1</v>
      </c>
      <c r="F650" s="266" t="s">
        <v>243</v>
      </c>
      <c r="G650" s="264"/>
      <c r="H650" s="267">
        <v>354.98999999999995</v>
      </c>
      <c r="I650" s="268"/>
      <c r="J650" s="264"/>
      <c r="K650" s="264"/>
      <c r="L650" s="269"/>
      <c r="M650" s="270"/>
      <c r="N650" s="271"/>
      <c r="O650" s="271"/>
      <c r="P650" s="271"/>
      <c r="Q650" s="271"/>
      <c r="R650" s="271"/>
      <c r="S650" s="271"/>
      <c r="T650" s="27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3" t="s">
        <v>241</v>
      </c>
      <c r="AU650" s="273" t="s">
        <v>87</v>
      </c>
      <c r="AV650" s="13" t="s">
        <v>240</v>
      </c>
      <c r="AW650" s="13" t="s">
        <v>36</v>
      </c>
      <c r="AX650" s="13" t="s">
        <v>87</v>
      </c>
      <c r="AY650" s="273" t="s">
        <v>235</v>
      </c>
    </row>
    <row r="651" s="2" customFormat="1" ht="16.5" customHeight="1">
      <c r="A651" s="38"/>
      <c r="B651" s="39"/>
      <c r="C651" s="237" t="s">
        <v>619</v>
      </c>
      <c r="D651" s="237" t="s">
        <v>236</v>
      </c>
      <c r="E651" s="238" t="s">
        <v>854</v>
      </c>
      <c r="F651" s="239" t="s">
        <v>855</v>
      </c>
      <c r="G651" s="240" t="s">
        <v>313</v>
      </c>
      <c r="H651" s="241">
        <v>36</v>
      </c>
      <c r="I651" s="242"/>
      <c r="J651" s="243">
        <f>ROUND(I651*H651,2)</f>
        <v>0</v>
      </c>
      <c r="K651" s="244"/>
      <c r="L651" s="44"/>
      <c r="M651" s="245" t="s">
        <v>1</v>
      </c>
      <c r="N651" s="246" t="s">
        <v>45</v>
      </c>
      <c r="O651" s="91"/>
      <c r="P651" s="247">
        <f>O651*H651</f>
        <v>0</v>
      </c>
      <c r="Q651" s="247">
        <v>0.00023000000000000001</v>
      </c>
      <c r="R651" s="247">
        <f>Q651*H651</f>
        <v>0.0082800000000000009</v>
      </c>
      <c r="S651" s="247">
        <v>0</v>
      </c>
      <c r="T651" s="248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9" t="s">
        <v>280</v>
      </c>
      <c r="AT651" s="249" t="s">
        <v>236</v>
      </c>
      <c r="AU651" s="249" t="s">
        <v>87</v>
      </c>
      <c r="AY651" s="17" t="s">
        <v>235</v>
      </c>
      <c r="BE651" s="250">
        <f>IF(N651="základní",J651,0)</f>
        <v>0</v>
      </c>
      <c r="BF651" s="250">
        <f>IF(N651="snížená",J651,0)</f>
        <v>0</v>
      </c>
      <c r="BG651" s="250">
        <f>IF(N651="zákl. přenesená",J651,0)</f>
        <v>0</v>
      </c>
      <c r="BH651" s="250">
        <f>IF(N651="sníž. přenesená",J651,0)</f>
        <v>0</v>
      </c>
      <c r="BI651" s="250">
        <f>IF(N651="nulová",J651,0)</f>
        <v>0</v>
      </c>
      <c r="BJ651" s="17" t="s">
        <v>87</v>
      </c>
      <c r="BK651" s="250">
        <f>ROUND(I651*H651,2)</f>
        <v>0</v>
      </c>
      <c r="BL651" s="17" t="s">
        <v>280</v>
      </c>
      <c r="BM651" s="249" t="s">
        <v>967</v>
      </c>
    </row>
    <row r="652" s="2" customFormat="1">
      <c r="A652" s="38"/>
      <c r="B652" s="39"/>
      <c r="C652" s="40"/>
      <c r="D652" s="253" t="s">
        <v>248</v>
      </c>
      <c r="E652" s="40"/>
      <c r="F652" s="274" t="s">
        <v>857</v>
      </c>
      <c r="G652" s="40"/>
      <c r="H652" s="40"/>
      <c r="I652" s="155"/>
      <c r="J652" s="40"/>
      <c r="K652" s="40"/>
      <c r="L652" s="44"/>
      <c r="M652" s="275"/>
      <c r="N652" s="276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248</v>
      </c>
      <c r="AU652" s="17" t="s">
        <v>87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2283</v>
      </c>
      <c r="G653" s="252"/>
      <c r="H653" s="256">
        <v>36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3" customFormat="1">
      <c r="A654" s="13"/>
      <c r="B654" s="263"/>
      <c r="C654" s="264"/>
      <c r="D654" s="253" t="s">
        <v>241</v>
      </c>
      <c r="E654" s="265" t="s">
        <v>1</v>
      </c>
      <c r="F654" s="266" t="s">
        <v>243</v>
      </c>
      <c r="G654" s="264"/>
      <c r="H654" s="267">
        <v>36</v>
      </c>
      <c r="I654" s="268"/>
      <c r="J654" s="264"/>
      <c r="K654" s="264"/>
      <c r="L654" s="269"/>
      <c r="M654" s="270"/>
      <c r="N654" s="271"/>
      <c r="O654" s="271"/>
      <c r="P654" s="271"/>
      <c r="Q654" s="271"/>
      <c r="R654" s="271"/>
      <c r="S654" s="271"/>
      <c r="T654" s="27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3" t="s">
        <v>241</v>
      </c>
      <c r="AU654" s="273" t="s">
        <v>87</v>
      </c>
      <c r="AV654" s="13" t="s">
        <v>240</v>
      </c>
      <c r="AW654" s="13" t="s">
        <v>36</v>
      </c>
      <c r="AX654" s="13" t="s">
        <v>87</v>
      </c>
      <c r="AY654" s="273" t="s">
        <v>235</v>
      </c>
    </row>
    <row r="655" s="2" customFormat="1" ht="16.5" customHeight="1">
      <c r="A655" s="38"/>
      <c r="B655" s="39"/>
      <c r="C655" s="237" t="s">
        <v>972</v>
      </c>
      <c r="D655" s="237" t="s">
        <v>236</v>
      </c>
      <c r="E655" s="238" t="s">
        <v>860</v>
      </c>
      <c r="F655" s="239" t="s">
        <v>861</v>
      </c>
      <c r="G655" s="240" t="s">
        <v>265</v>
      </c>
      <c r="H655" s="241">
        <v>714.46000000000004</v>
      </c>
      <c r="I655" s="242"/>
      <c r="J655" s="243">
        <f>ROUND(I655*H655,2)</f>
        <v>0</v>
      </c>
      <c r="K655" s="244"/>
      <c r="L655" s="44"/>
      <c r="M655" s="245" t="s">
        <v>1</v>
      </c>
      <c r="N655" s="246" t="s">
        <v>45</v>
      </c>
      <c r="O655" s="91"/>
      <c r="P655" s="247">
        <f>O655*H655</f>
        <v>0</v>
      </c>
      <c r="Q655" s="247">
        <v>0</v>
      </c>
      <c r="R655" s="247">
        <f>Q655*H655</f>
        <v>0</v>
      </c>
      <c r="S655" s="247">
        <v>0</v>
      </c>
      <c r="T655" s="248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9" t="s">
        <v>280</v>
      </c>
      <c r="AT655" s="249" t="s">
        <v>236</v>
      </c>
      <c r="AU655" s="249" t="s">
        <v>87</v>
      </c>
      <c r="AY655" s="17" t="s">
        <v>235</v>
      </c>
      <c r="BE655" s="250">
        <f>IF(N655="základní",J655,0)</f>
        <v>0</v>
      </c>
      <c r="BF655" s="250">
        <f>IF(N655="snížená",J655,0)</f>
        <v>0</v>
      </c>
      <c r="BG655" s="250">
        <f>IF(N655="zákl. přenesená",J655,0)</f>
        <v>0</v>
      </c>
      <c r="BH655" s="250">
        <f>IF(N655="sníž. přenesená",J655,0)</f>
        <v>0</v>
      </c>
      <c r="BI655" s="250">
        <f>IF(N655="nulová",J655,0)</f>
        <v>0</v>
      </c>
      <c r="BJ655" s="17" t="s">
        <v>87</v>
      </c>
      <c r="BK655" s="250">
        <f>ROUND(I655*H655,2)</f>
        <v>0</v>
      </c>
      <c r="BL655" s="17" t="s">
        <v>280</v>
      </c>
      <c r="BM655" s="249" t="s">
        <v>970</v>
      </c>
    </row>
    <row r="656" s="2" customFormat="1">
      <c r="A656" s="38"/>
      <c r="B656" s="39"/>
      <c r="C656" s="40"/>
      <c r="D656" s="253" t="s">
        <v>248</v>
      </c>
      <c r="E656" s="40"/>
      <c r="F656" s="274" t="s">
        <v>863</v>
      </c>
      <c r="G656" s="40"/>
      <c r="H656" s="40"/>
      <c r="I656" s="155"/>
      <c r="J656" s="40"/>
      <c r="K656" s="40"/>
      <c r="L656" s="44"/>
      <c r="M656" s="275"/>
      <c r="N656" s="276"/>
      <c r="O656" s="91"/>
      <c r="P656" s="91"/>
      <c r="Q656" s="91"/>
      <c r="R656" s="91"/>
      <c r="S656" s="91"/>
      <c r="T656" s="92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248</v>
      </c>
      <c r="AU656" s="17" t="s">
        <v>87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2280</v>
      </c>
      <c r="G657" s="252"/>
      <c r="H657" s="256">
        <v>181.65000000000001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1937</v>
      </c>
      <c r="G658" s="252"/>
      <c r="H658" s="256">
        <v>175.58000000000001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2280</v>
      </c>
      <c r="G659" s="252"/>
      <c r="H659" s="256">
        <v>181.65000000000001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1937</v>
      </c>
      <c r="G660" s="252"/>
      <c r="H660" s="256">
        <v>175.58000000000001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3" customFormat="1">
      <c r="A661" s="13"/>
      <c r="B661" s="263"/>
      <c r="C661" s="264"/>
      <c r="D661" s="253" t="s">
        <v>241</v>
      </c>
      <c r="E661" s="265" t="s">
        <v>1</v>
      </c>
      <c r="F661" s="266" t="s">
        <v>243</v>
      </c>
      <c r="G661" s="264"/>
      <c r="H661" s="267">
        <v>714.46000000000004</v>
      </c>
      <c r="I661" s="268"/>
      <c r="J661" s="264"/>
      <c r="K661" s="264"/>
      <c r="L661" s="269"/>
      <c r="M661" s="270"/>
      <c r="N661" s="271"/>
      <c r="O661" s="271"/>
      <c r="P661" s="271"/>
      <c r="Q661" s="271"/>
      <c r="R661" s="271"/>
      <c r="S661" s="271"/>
      <c r="T661" s="27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3" t="s">
        <v>241</v>
      </c>
      <c r="AU661" s="273" t="s">
        <v>87</v>
      </c>
      <c r="AV661" s="13" t="s">
        <v>240</v>
      </c>
      <c r="AW661" s="13" t="s">
        <v>36</v>
      </c>
      <c r="AX661" s="13" t="s">
        <v>87</v>
      </c>
      <c r="AY661" s="273" t="s">
        <v>235</v>
      </c>
    </row>
    <row r="662" s="2" customFormat="1" ht="16.5" customHeight="1">
      <c r="A662" s="38"/>
      <c r="B662" s="39"/>
      <c r="C662" s="237" t="s">
        <v>629</v>
      </c>
      <c r="D662" s="237" t="s">
        <v>236</v>
      </c>
      <c r="E662" s="238" t="s">
        <v>835</v>
      </c>
      <c r="F662" s="239" t="s">
        <v>836</v>
      </c>
      <c r="G662" s="240" t="s">
        <v>313</v>
      </c>
      <c r="H662" s="241">
        <v>338.25999999999999</v>
      </c>
      <c r="I662" s="242"/>
      <c r="J662" s="243">
        <f>ROUND(I662*H662,2)</f>
        <v>0</v>
      </c>
      <c r="K662" s="244"/>
      <c r="L662" s="44"/>
      <c r="M662" s="245" t="s">
        <v>1</v>
      </c>
      <c r="N662" s="246" t="s">
        <v>45</v>
      </c>
      <c r="O662" s="91"/>
      <c r="P662" s="247">
        <f>O662*H662</f>
        <v>0</v>
      </c>
      <c r="Q662" s="247">
        <v>0.00013999999999999999</v>
      </c>
      <c r="R662" s="247">
        <f>Q662*H662</f>
        <v>0.047356399999999993</v>
      </c>
      <c r="S662" s="247">
        <v>0</v>
      </c>
      <c r="T662" s="248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49" t="s">
        <v>280</v>
      </c>
      <c r="AT662" s="249" t="s">
        <v>236</v>
      </c>
      <c r="AU662" s="249" t="s">
        <v>87</v>
      </c>
      <c r="AY662" s="17" t="s">
        <v>235</v>
      </c>
      <c r="BE662" s="250">
        <f>IF(N662="základní",J662,0)</f>
        <v>0</v>
      </c>
      <c r="BF662" s="250">
        <f>IF(N662="snížená",J662,0)</f>
        <v>0</v>
      </c>
      <c r="BG662" s="250">
        <f>IF(N662="zákl. přenesená",J662,0)</f>
        <v>0</v>
      </c>
      <c r="BH662" s="250">
        <f>IF(N662="sníž. přenesená",J662,0)</f>
        <v>0</v>
      </c>
      <c r="BI662" s="250">
        <f>IF(N662="nulová",J662,0)</f>
        <v>0</v>
      </c>
      <c r="BJ662" s="17" t="s">
        <v>87</v>
      </c>
      <c r="BK662" s="250">
        <f>ROUND(I662*H662,2)</f>
        <v>0</v>
      </c>
      <c r="BL662" s="17" t="s">
        <v>280</v>
      </c>
      <c r="BM662" s="249" t="s">
        <v>975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2281</v>
      </c>
      <c r="G663" s="252"/>
      <c r="H663" s="256">
        <v>267.24000000000001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1939</v>
      </c>
      <c r="G664" s="252"/>
      <c r="H664" s="256">
        <v>71.019999999999996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3" customFormat="1">
      <c r="A665" s="13"/>
      <c r="B665" s="263"/>
      <c r="C665" s="264"/>
      <c r="D665" s="253" t="s">
        <v>241</v>
      </c>
      <c r="E665" s="265" t="s">
        <v>1</v>
      </c>
      <c r="F665" s="266" t="s">
        <v>243</v>
      </c>
      <c r="G665" s="264"/>
      <c r="H665" s="267">
        <v>338.25999999999999</v>
      </c>
      <c r="I665" s="268"/>
      <c r="J665" s="264"/>
      <c r="K665" s="264"/>
      <c r="L665" s="269"/>
      <c r="M665" s="270"/>
      <c r="N665" s="271"/>
      <c r="O665" s="271"/>
      <c r="P665" s="271"/>
      <c r="Q665" s="271"/>
      <c r="R665" s="271"/>
      <c r="S665" s="271"/>
      <c r="T665" s="27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73" t="s">
        <v>241</v>
      </c>
      <c r="AU665" s="273" t="s">
        <v>87</v>
      </c>
      <c r="AV665" s="13" t="s">
        <v>240</v>
      </c>
      <c r="AW665" s="13" t="s">
        <v>36</v>
      </c>
      <c r="AX665" s="13" t="s">
        <v>87</v>
      </c>
      <c r="AY665" s="273" t="s">
        <v>235</v>
      </c>
    </row>
    <row r="666" s="2" customFormat="1" ht="16.5" customHeight="1">
      <c r="A666" s="38"/>
      <c r="B666" s="39"/>
      <c r="C666" s="237" t="s">
        <v>985</v>
      </c>
      <c r="D666" s="237" t="s">
        <v>236</v>
      </c>
      <c r="E666" s="238" t="s">
        <v>843</v>
      </c>
      <c r="F666" s="239" t="s">
        <v>844</v>
      </c>
      <c r="G666" s="240" t="s">
        <v>265</v>
      </c>
      <c r="H666" s="241">
        <v>304.44</v>
      </c>
      <c r="I666" s="242"/>
      <c r="J666" s="243">
        <f>ROUND(I666*H666,2)</f>
        <v>0</v>
      </c>
      <c r="K666" s="244"/>
      <c r="L666" s="44"/>
      <c r="M666" s="245" t="s">
        <v>1</v>
      </c>
      <c r="N666" s="246" t="s">
        <v>45</v>
      </c>
      <c r="O666" s="91"/>
      <c r="P666" s="247">
        <f>O666*H666</f>
        <v>0</v>
      </c>
      <c r="Q666" s="247">
        <v>0.0035999999999999999</v>
      </c>
      <c r="R666" s="247">
        <f>Q666*H666</f>
        <v>1.0959840000000001</v>
      </c>
      <c r="S666" s="247">
        <v>0</v>
      </c>
      <c r="T666" s="248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49" t="s">
        <v>280</v>
      </c>
      <c r="AT666" s="249" t="s">
        <v>236</v>
      </c>
      <c r="AU666" s="249" t="s">
        <v>87</v>
      </c>
      <c r="AY666" s="17" t="s">
        <v>235</v>
      </c>
      <c r="BE666" s="250">
        <f>IF(N666="základní",J666,0)</f>
        <v>0</v>
      </c>
      <c r="BF666" s="250">
        <f>IF(N666="snížená",J666,0)</f>
        <v>0</v>
      </c>
      <c r="BG666" s="250">
        <f>IF(N666="zákl. přenesená",J666,0)</f>
        <v>0</v>
      </c>
      <c r="BH666" s="250">
        <f>IF(N666="sníž. přenesená",J666,0)</f>
        <v>0</v>
      </c>
      <c r="BI666" s="250">
        <f>IF(N666="nulová",J666,0)</f>
        <v>0</v>
      </c>
      <c r="BJ666" s="17" t="s">
        <v>87</v>
      </c>
      <c r="BK666" s="250">
        <f>ROUND(I666*H666,2)</f>
        <v>0</v>
      </c>
      <c r="BL666" s="17" t="s">
        <v>280</v>
      </c>
      <c r="BM666" s="249" t="s">
        <v>982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2284</v>
      </c>
      <c r="G667" s="252"/>
      <c r="H667" s="256">
        <v>135.94999999999999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1944</v>
      </c>
      <c r="G668" s="252"/>
      <c r="H668" s="256">
        <v>168.49000000000001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3" customFormat="1">
      <c r="A669" s="13"/>
      <c r="B669" s="263"/>
      <c r="C669" s="264"/>
      <c r="D669" s="253" t="s">
        <v>241</v>
      </c>
      <c r="E669" s="265" t="s">
        <v>1</v>
      </c>
      <c r="F669" s="266" t="s">
        <v>243</v>
      </c>
      <c r="G669" s="264"/>
      <c r="H669" s="267">
        <v>304.44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3" t="s">
        <v>241</v>
      </c>
      <c r="AU669" s="273" t="s">
        <v>87</v>
      </c>
      <c r="AV669" s="13" t="s">
        <v>240</v>
      </c>
      <c r="AW669" s="13" t="s">
        <v>36</v>
      </c>
      <c r="AX669" s="13" t="s">
        <v>87</v>
      </c>
      <c r="AY669" s="273" t="s">
        <v>235</v>
      </c>
    </row>
    <row r="670" s="2" customFormat="1" ht="16.5" customHeight="1">
      <c r="A670" s="38"/>
      <c r="B670" s="39"/>
      <c r="C670" s="237" t="s">
        <v>632</v>
      </c>
      <c r="D670" s="237" t="s">
        <v>236</v>
      </c>
      <c r="E670" s="238" t="s">
        <v>849</v>
      </c>
      <c r="F670" s="239" t="s">
        <v>850</v>
      </c>
      <c r="G670" s="240" t="s">
        <v>265</v>
      </c>
      <c r="H670" s="241">
        <v>52.789999999999999</v>
      </c>
      <c r="I670" s="242"/>
      <c r="J670" s="243">
        <f>ROUND(I670*H670,2)</f>
        <v>0</v>
      </c>
      <c r="K670" s="244"/>
      <c r="L670" s="44"/>
      <c r="M670" s="245" t="s">
        <v>1</v>
      </c>
      <c r="N670" s="246" t="s">
        <v>45</v>
      </c>
      <c r="O670" s="91"/>
      <c r="P670" s="247">
        <f>O670*H670</f>
        <v>0</v>
      </c>
      <c r="Q670" s="247">
        <v>0.0027799999999999999</v>
      </c>
      <c r="R670" s="247">
        <f>Q670*H670</f>
        <v>0.1467562</v>
      </c>
      <c r="S670" s="247">
        <v>0</v>
      </c>
      <c r="T670" s="248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9" t="s">
        <v>280</v>
      </c>
      <c r="AT670" s="249" t="s">
        <v>236</v>
      </c>
      <c r="AU670" s="249" t="s">
        <v>87</v>
      </c>
      <c r="AY670" s="17" t="s">
        <v>235</v>
      </c>
      <c r="BE670" s="250">
        <f>IF(N670="základní",J670,0)</f>
        <v>0</v>
      </c>
      <c r="BF670" s="250">
        <f>IF(N670="snížená",J670,0)</f>
        <v>0</v>
      </c>
      <c r="BG670" s="250">
        <f>IF(N670="zákl. přenesená",J670,0)</f>
        <v>0</v>
      </c>
      <c r="BH670" s="250">
        <f>IF(N670="sníž. přenesená",J670,0)</f>
        <v>0</v>
      </c>
      <c r="BI670" s="250">
        <f>IF(N670="nulová",J670,0)</f>
        <v>0</v>
      </c>
      <c r="BJ670" s="17" t="s">
        <v>87</v>
      </c>
      <c r="BK670" s="250">
        <f>ROUND(I670*H670,2)</f>
        <v>0</v>
      </c>
      <c r="BL670" s="17" t="s">
        <v>280</v>
      </c>
      <c r="BM670" s="249" t="s">
        <v>988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2285</v>
      </c>
      <c r="G671" s="252"/>
      <c r="H671" s="256">
        <v>52.789999999999999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3" customFormat="1">
      <c r="A672" s="13"/>
      <c r="B672" s="263"/>
      <c r="C672" s="264"/>
      <c r="D672" s="253" t="s">
        <v>241</v>
      </c>
      <c r="E672" s="265" t="s">
        <v>1</v>
      </c>
      <c r="F672" s="266" t="s">
        <v>243</v>
      </c>
      <c r="G672" s="264"/>
      <c r="H672" s="267">
        <v>52.789999999999999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3" t="s">
        <v>241</v>
      </c>
      <c r="AU672" s="273" t="s">
        <v>87</v>
      </c>
      <c r="AV672" s="13" t="s">
        <v>240</v>
      </c>
      <c r="AW672" s="13" t="s">
        <v>36</v>
      </c>
      <c r="AX672" s="13" t="s">
        <v>87</v>
      </c>
      <c r="AY672" s="273" t="s">
        <v>235</v>
      </c>
    </row>
    <row r="673" s="2" customFormat="1" ht="16.5" customHeight="1">
      <c r="A673" s="38"/>
      <c r="B673" s="39"/>
      <c r="C673" s="237" t="s">
        <v>995</v>
      </c>
      <c r="D673" s="237" t="s">
        <v>236</v>
      </c>
      <c r="E673" s="238" t="s">
        <v>866</v>
      </c>
      <c r="F673" s="239" t="s">
        <v>867</v>
      </c>
      <c r="G673" s="240" t="s">
        <v>246</v>
      </c>
      <c r="H673" s="241">
        <v>1.8109999999999999</v>
      </c>
      <c r="I673" s="242"/>
      <c r="J673" s="243">
        <f>ROUND(I673*H673,2)</f>
        <v>0</v>
      </c>
      <c r="K673" s="244"/>
      <c r="L673" s="44"/>
      <c r="M673" s="245" t="s">
        <v>1</v>
      </c>
      <c r="N673" s="246" t="s">
        <v>45</v>
      </c>
      <c r="O673" s="91"/>
      <c r="P673" s="247">
        <f>O673*H673</f>
        <v>0</v>
      </c>
      <c r="Q673" s="247">
        <v>0</v>
      </c>
      <c r="R673" s="247">
        <f>Q673*H673</f>
        <v>0</v>
      </c>
      <c r="S673" s="247">
        <v>0</v>
      </c>
      <c r="T673" s="248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9" t="s">
        <v>280</v>
      </c>
      <c r="AT673" s="249" t="s">
        <v>236</v>
      </c>
      <c r="AU673" s="249" t="s">
        <v>87</v>
      </c>
      <c r="AY673" s="17" t="s">
        <v>235</v>
      </c>
      <c r="BE673" s="250">
        <f>IF(N673="základní",J673,0)</f>
        <v>0</v>
      </c>
      <c r="BF673" s="250">
        <f>IF(N673="snížená",J673,0)</f>
        <v>0</v>
      </c>
      <c r="BG673" s="250">
        <f>IF(N673="zákl. přenesená",J673,0)</f>
        <v>0</v>
      </c>
      <c r="BH673" s="250">
        <f>IF(N673="sníž. přenesená",J673,0)</f>
        <v>0</v>
      </c>
      <c r="BI673" s="250">
        <f>IF(N673="nulová",J673,0)</f>
        <v>0</v>
      </c>
      <c r="BJ673" s="17" t="s">
        <v>87</v>
      </c>
      <c r="BK673" s="250">
        <f>ROUND(I673*H673,2)</f>
        <v>0</v>
      </c>
      <c r="BL673" s="17" t="s">
        <v>280</v>
      </c>
      <c r="BM673" s="249" t="s">
        <v>991</v>
      </c>
    </row>
    <row r="674" s="11" customFormat="1" ht="25.92" customHeight="1">
      <c r="A674" s="11"/>
      <c r="B674" s="223"/>
      <c r="C674" s="224"/>
      <c r="D674" s="225" t="s">
        <v>79</v>
      </c>
      <c r="E674" s="226" t="s">
        <v>869</v>
      </c>
      <c r="F674" s="226" t="s">
        <v>870</v>
      </c>
      <c r="G674" s="224"/>
      <c r="H674" s="224"/>
      <c r="I674" s="227"/>
      <c r="J674" s="228">
        <f>BK674</f>
        <v>0</v>
      </c>
      <c r="K674" s="224"/>
      <c r="L674" s="229"/>
      <c r="M674" s="230"/>
      <c r="N674" s="231"/>
      <c r="O674" s="231"/>
      <c r="P674" s="232">
        <f>SUM(P675:P719)</f>
        <v>0</v>
      </c>
      <c r="Q674" s="231"/>
      <c r="R674" s="232">
        <f>SUM(R675:R719)</f>
        <v>5.5772579999999996</v>
      </c>
      <c r="S674" s="231"/>
      <c r="T674" s="233">
        <f>SUM(T675:T719)</f>
        <v>0</v>
      </c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R674" s="234" t="s">
        <v>89</v>
      </c>
      <c r="AT674" s="235" t="s">
        <v>79</v>
      </c>
      <c r="AU674" s="235" t="s">
        <v>80</v>
      </c>
      <c r="AY674" s="234" t="s">
        <v>235</v>
      </c>
      <c r="BK674" s="236">
        <f>SUM(BK675:BK719)</f>
        <v>0</v>
      </c>
    </row>
    <row r="675" s="2" customFormat="1" ht="16.5" customHeight="1">
      <c r="A675" s="38"/>
      <c r="B675" s="39"/>
      <c r="C675" s="237" t="s">
        <v>635</v>
      </c>
      <c r="D675" s="237" t="s">
        <v>236</v>
      </c>
      <c r="E675" s="238" t="s">
        <v>872</v>
      </c>
      <c r="F675" s="239" t="s">
        <v>873</v>
      </c>
      <c r="G675" s="240" t="s">
        <v>265</v>
      </c>
      <c r="H675" s="241">
        <v>286.63400000000001</v>
      </c>
      <c r="I675" s="242"/>
      <c r="J675" s="243">
        <f>ROUND(I675*H675,2)</f>
        <v>0</v>
      </c>
      <c r="K675" s="244"/>
      <c r="L675" s="44"/>
      <c r="M675" s="245" t="s">
        <v>1</v>
      </c>
      <c r="N675" s="246" t="s">
        <v>45</v>
      </c>
      <c r="O675" s="91"/>
      <c r="P675" s="247">
        <f>O675*H675</f>
        <v>0</v>
      </c>
      <c r="Q675" s="247">
        <v>0</v>
      </c>
      <c r="R675" s="247">
        <f>Q675*H675</f>
        <v>0</v>
      </c>
      <c r="S675" s="247">
        <v>0</v>
      </c>
      <c r="T675" s="248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49" t="s">
        <v>280</v>
      </c>
      <c r="AT675" s="249" t="s">
        <v>236</v>
      </c>
      <c r="AU675" s="249" t="s">
        <v>87</v>
      </c>
      <c r="AY675" s="17" t="s">
        <v>235</v>
      </c>
      <c r="BE675" s="250">
        <f>IF(N675="základní",J675,0)</f>
        <v>0</v>
      </c>
      <c r="BF675" s="250">
        <f>IF(N675="snížená",J675,0)</f>
        <v>0</v>
      </c>
      <c r="BG675" s="250">
        <f>IF(N675="zákl. přenesená",J675,0)</f>
        <v>0</v>
      </c>
      <c r="BH675" s="250">
        <f>IF(N675="sníž. přenesená",J675,0)</f>
        <v>0</v>
      </c>
      <c r="BI675" s="250">
        <f>IF(N675="nulová",J675,0)</f>
        <v>0</v>
      </c>
      <c r="BJ675" s="17" t="s">
        <v>87</v>
      </c>
      <c r="BK675" s="250">
        <f>ROUND(I675*H675,2)</f>
        <v>0</v>
      </c>
      <c r="BL675" s="17" t="s">
        <v>280</v>
      </c>
      <c r="BM675" s="249" t="s">
        <v>998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2286</v>
      </c>
      <c r="G676" s="252"/>
      <c r="H676" s="256">
        <v>10.281000000000001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2287</v>
      </c>
      <c r="G677" s="252"/>
      <c r="H677" s="256">
        <v>20.341999999999999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2288</v>
      </c>
      <c r="G678" s="252"/>
      <c r="H678" s="256">
        <v>20.341999999999999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2289</v>
      </c>
      <c r="G679" s="252"/>
      <c r="H679" s="256">
        <v>14.769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2290</v>
      </c>
      <c r="G680" s="252"/>
      <c r="H680" s="256">
        <v>14.769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2291</v>
      </c>
      <c r="G681" s="252"/>
      <c r="H681" s="256">
        <v>20.341999999999999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2292</v>
      </c>
      <c r="G682" s="252"/>
      <c r="H682" s="256">
        <v>20.341999999999999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2293</v>
      </c>
      <c r="G683" s="252"/>
      <c r="H683" s="256">
        <v>10.148999999999999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2294</v>
      </c>
      <c r="G684" s="252"/>
      <c r="H684" s="256">
        <v>12.708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2295</v>
      </c>
      <c r="G685" s="252"/>
      <c r="H685" s="256">
        <v>22.119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2296</v>
      </c>
      <c r="G686" s="252"/>
      <c r="H686" s="256">
        <v>8.5210000000000008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2297</v>
      </c>
      <c r="G687" s="252"/>
      <c r="H687" s="256">
        <v>6.3540000000000001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2298</v>
      </c>
      <c r="G688" s="252"/>
      <c r="H688" s="256">
        <v>6.976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2299</v>
      </c>
      <c r="G689" s="252"/>
      <c r="H689" s="256">
        <v>7.3280000000000003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2300</v>
      </c>
      <c r="G690" s="252"/>
      <c r="H690" s="256">
        <v>9.5359999999999996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2301</v>
      </c>
      <c r="G691" s="252"/>
      <c r="H691" s="256">
        <v>20.431999999999999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2302</v>
      </c>
      <c r="G692" s="252"/>
      <c r="H692" s="256">
        <v>13.449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2303</v>
      </c>
      <c r="G693" s="252"/>
      <c r="H693" s="256">
        <v>3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2304</v>
      </c>
      <c r="G694" s="252"/>
      <c r="H694" s="256">
        <v>2.7999999999999998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2305</v>
      </c>
      <c r="G695" s="252"/>
      <c r="H695" s="256">
        <v>3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2306</v>
      </c>
      <c r="G696" s="252"/>
      <c r="H696" s="256">
        <v>3.75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2307</v>
      </c>
      <c r="G697" s="252"/>
      <c r="H697" s="256">
        <v>9.75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2308</v>
      </c>
      <c r="G698" s="252"/>
      <c r="H698" s="256">
        <v>8.6999999999999993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2309</v>
      </c>
      <c r="G699" s="252"/>
      <c r="H699" s="256">
        <v>9.375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2310</v>
      </c>
      <c r="G700" s="252"/>
      <c r="H700" s="256">
        <v>4.5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2311</v>
      </c>
      <c r="G701" s="252"/>
      <c r="H701" s="256">
        <v>3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3" customFormat="1">
      <c r="A702" s="13"/>
      <c r="B702" s="263"/>
      <c r="C702" s="264"/>
      <c r="D702" s="253" t="s">
        <v>241</v>
      </c>
      <c r="E702" s="265" t="s">
        <v>1</v>
      </c>
      <c r="F702" s="266" t="s">
        <v>243</v>
      </c>
      <c r="G702" s="264"/>
      <c r="H702" s="267">
        <v>286.63399999999996</v>
      </c>
      <c r="I702" s="268"/>
      <c r="J702" s="264"/>
      <c r="K702" s="264"/>
      <c r="L702" s="269"/>
      <c r="M702" s="270"/>
      <c r="N702" s="271"/>
      <c r="O702" s="271"/>
      <c r="P702" s="271"/>
      <c r="Q702" s="271"/>
      <c r="R702" s="271"/>
      <c r="S702" s="271"/>
      <c r="T702" s="27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73" t="s">
        <v>241</v>
      </c>
      <c r="AU702" s="273" t="s">
        <v>87</v>
      </c>
      <c r="AV702" s="13" t="s">
        <v>240</v>
      </c>
      <c r="AW702" s="13" t="s">
        <v>36</v>
      </c>
      <c r="AX702" s="13" t="s">
        <v>87</v>
      </c>
      <c r="AY702" s="273" t="s">
        <v>235</v>
      </c>
    </row>
    <row r="703" s="2" customFormat="1" ht="16.5" customHeight="1">
      <c r="A703" s="38"/>
      <c r="B703" s="39"/>
      <c r="C703" s="237" t="s">
        <v>1003</v>
      </c>
      <c r="D703" s="237" t="s">
        <v>236</v>
      </c>
      <c r="E703" s="238" t="s">
        <v>901</v>
      </c>
      <c r="F703" s="239" t="s">
        <v>902</v>
      </c>
      <c r="G703" s="240" t="s">
        <v>265</v>
      </c>
      <c r="H703" s="241">
        <v>286.60000000000002</v>
      </c>
      <c r="I703" s="242"/>
      <c r="J703" s="243">
        <f>ROUND(I703*H703,2)</f>
        <v>0</v>
      </c>
      <c r="K703" s="244"/>
      <c r="L703" s="44"/>
      <c r="M703" s="245" t="s">
        <v>1</v>
      </c>
      <c r="N703" s="246" t="s">
        <v>45</v>
      </c>
      <c r="O703" s="91"/>
      <c r="P703" s="247">
        <f>O703*H703</f>
        <v>0</v>
      </c>
      <c r="Q703" s="247">
        <v>0.00016000000000000001</v>
      </c>
      <c r="R703" s="247">
        <f>Q703*H703</f>
        <v>0.045856000000000008</v>
      </c>
      <c r="S703" s="247">
        <v>0</v>
      </c>
      <c r="T703" s="248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49" t="s">
        <v>280</v>
      </c>
      <c r="AT703" s="249" t="s">
        <v>236</v>
      </c>
      <c r="AU703" s="249" t="s">
        <v>87</v>
      </c>
      <c r="AY703" s="17" t="s">
        <v>235</v>
      </c>
      <c r="BE703" s="250">
        <f>IF(N703="základní",J703,0)</f>
        <v>0</v>
      </c>
      <c r="BF703" s="250">
        <f>IF(N703="snížená",J703,0)</f>
        <v>0</v>
      </c>
      <c r="BG703" s="250">
        <f>IF(N703="zákl. přenesená",J703,0)</f>
        <v>0</v>
      </c>
      <c r="BH703" s="250">
        <f>IF(N703="sníž. přenesená",J703,0)</f>
        <v>0</v>
      </c>
      <c r="BI703" s="250">
        <f>IF(N703="nulová",J703,0)</f>
        <v>0</v>
      </c>
      <c r="BJ703" s="17" t="s">
        <v>87</v>
      </c>
      <c r="BK703" s="250">
        <f>ROUND(I703*H703,2)</f>
        <v>0</v>
      </c>
      <c r="BL703" s="17" t="s">
        <v>280</v>
      </c>
      <c r="BM703" s="249" t="s">
        <v>1002</v>
      </c>
    </row>
    <row r="704" s="2" customFormat="1">
      <c r="A704" s="38"/>
      <c r="B704" s="39"/>
      <c r="C704" s="40"/>
      <c r="D704" s="253" t="s">
        <v>248</v>
      </c>
      <c r="E704" s="40"/>
      <c r="F704" s="274" t="s">
        <v>904</v>
      </c>
      <c r="G704" s="40"/>
      <c r="H704" s="40"/>
      <c r="I704" s="155"/>
      <c r="J704" s="40"/>
      <c r="K704" s="40"/>
      <c r="L704" s="44"/>
      <c r="M704" s="275"/>
      <c r="N704" s="276"/>
      <c r="O704" s="91"/>
      <c r="P704" s="91"/>
      <c r="Q704" s="91"/>
      <c r="R704" s="91"/>
      <c r="S704" s="91"/>
      <c r="T704" s="92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248</v>
      </c>
      <c r="AU704" s="17" t="s">
        <v>87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2312</v>
      </c>
      <c r="G705" s="252"/>
      <c r="H705" s="256">
        <v>286.60000000000002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3" customFormat="1">
      <c r="A706" s="13"/>
      <c r="B706" s="263"/>
      <c r="C706" s="264"/>
      <c r="D706" s="253" t="s">
        <v>241</v>
      </c>
      <c r="E706" s="265" t="s">
        <v>1</v>
      </c>
      <c r="F706" s="266" t="s">
        <v>243</v>
      </c>
      <c r="G706" s="264"/>
      <c r="H706" s="267">
        <v>286.60000000000002</v>
      </c>
      <c r="I706" s="268"/>
      <c r="J706" s="264"/>
      <c r="K706" s="264"/>
      <c r="L706" s="269"/>
      <c r="M706" s="270"/>
      <c r="N706" s="271"/>
      <c r="O706" s="271"/>
      <c r="P706" s="271"/>
      <c r="Q706" s="271"/>
      <c r="R706" s="271"/>
      <c r="S706" s="271"/>
      <c r="T706" s="27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73" t="s">
        <v>241</v>
      </c>
      <c r="AU706" s="273" t="s">
        <v>87</v>
      </c>
      <c r="AV706" s="13" t="s">
        <v>240</v>
      </c>
      <c r="AW706" s="13" t="s">
        <v>36</v>
      </c>
      <c r="AX706" s="13" t="s">
        <v>87</v>
      </c>
      <c r="AY706" s="273" t="s">
        <v>235</v>
      </c>
    </row>
    <row r="707" s="2" customFormat="1" ht="16.5" customHeight="1">
      <c r="A707" s="38"/>
      <c r="B707" s="39"/>
      <c r="C707" s="237" t="s">
        <v>639</v>
      </c>
      <c r="D707" s="237" t="s">
        <v>236</v>
      </c>
      <c r="E707" s="238" t="s">
        <v>906</v>
      </c>
      <c r="F707" s="239" t="s">
        <v>907</v>
      </c>
      <c r="G707" s="240" t="s">
        <v>265</v>
      </c>
      <c r="H707" s="241">
        <v>286.60000000000002</v>
      </c>
      <c r="I707" s="242"/>
      <c r="J707" s="243">
        <f>ROUND(I707*H707,2)</f>
        <v>0</v>
      </c>
      <c r="K707" s="244"/>
      <c r="L707" s="44"/>
      <c r="M707" s="245" t="s">
        <v>1</v>
      </c>
      <c r="N707" s="246" t="s">
        <v>45</v>
      </c>
      <c r="O707" s="91"/>
      <c r="P707" s="247">
        <f>O707*H707</f>
        <v>0</v>
      </c>
      <c r="Q707" s="247">
        <v>0.0049699999999999996</v>
      </c>
      <c r="R707" s="247">
        <f>Q707*H707</f>
        <v>1.424402</v>
      </c>
      <c r="S707" s="247">
        <v>0</v>
      </c>
      <c r="T707" s="248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49" t="s">
        <v>280</v>
      </c>
      <c r="AT707" s="249" t="s">
        <v>236</v>
      </c>
      <c r="AU707" s="249" t="s">
        <v>87</v>
      </c>
      <c r="AY707" s="17" t="s">
        <v>235</v>
      </c>
      <c r="BE707" s="250">
        <f>IF(N707="základní",J707,0)</f>
        <v>0</v>
      </c>
      <c r="BF707" s="250">
        <f>IF(N707="snížená",J707,0)</f>
        <v>0</v>
      </c>
      <c r="BG707" s="250">
        <f>IF(N707="zákl. přenesená",J707,0)</f>
        <v>0</v>
      </c>
      <c r="BH707" s="250">
        <f>IF(N707="sníž. přenesená",J707,0)</f>
        <v>0</v>
      </c>
      <c r="BI707" s="250">
        <f>IF(N707="nulová",J707,0)</f>
        <v>0</v>
      </c>
      <c r="BJ707" s="17" t="s">
        <v>87</v>
      </c>
      <c r="BK707" s="250">
        <f>ROUND(I707*H707,2)</f>
        <v>0</v>
      </c>
      <c r="BL707" s="17" t="s">
        <v>280</v>
      </c>
      <c r="BM707" s="249" t="s">
        <v>1006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2312</v>
      </c>
      <c r="G708" s="252"/>
      <c r="H708" s="256">
        <v>286.60000000000002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3" customFormat="1">
      <c r="A709" s="13"/>
      <c r="B709" s="263"/>
      <c r="C709" s="264"/>
      <c r="D709" s="253" t="s">
        <v>241</v>
      </c>
      <c r="E709" s="265" t="s">
        <v>1</v>
      </c>
      <c r="F709" s="266" t="s">
        <v>243</v>
      </c>
      <c r="G709" s="264"/>
      <c r="H709" s="267">
        <v>286.60000000000002</v>
      </c>
      <c r="I709" s="268"/>
      <c r="J709" s="264"/>
      <c r="K709" s="264"/>
      <c r="L709" s="269"/>
      <c r="M709" s="270"/>
      <c r="N709" s="271"/>
      <c r="O709" s="271"/>
      <c r="P709" s="271"/>
      <c r="Q709" s="271"/>
      <c r="R709" s="271"/>
      <c r="S709" s="271"/>
      <c r="T709" s="27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73" t="s">
        <v>241</v>
      </c>
      <c r="AU709" s="273" t="s">
        <v>87</v>
      </c>
      <c r="AV709" s="13" t="s">
        <v>240</v>
      </c>
      <c r="AW709" s="13" t="s">
        <v>36</v>
      </c>
      <c r="AX709" s="13" t="s">
        <v>87</v>
      </c>
      <c r="AY709" s="273" t="s">
        <v>235</v>
      </c>
    </row>
    <row r="710" s="2" customFormat="1" ht="16.5" customHeight="1">
      <c r="A710" s="38"/>
      <c r="B710" s="39"/>
      <c r="C710" s="237" t="s">
        <v>1011</v>
      </c>
      <c r="D710" s="237" t="s">
        <v>236</v>
      </c>
      <c r="E710" s="238" t="s">
        <v>914</v>
      </c>
      <c r="F710" s="239" t="s">
        <v>915</v>
      </c>
      <c r="G710" s="240" t="s">
        <v>313</v>
      </c>
      <c r="H710" s="241">
        <v>110.40000000000001</v>
      </c>
      <c r="I710" s="242"/>
      <c r="J710" s="243">
        <f>ROUND(I710*H710,2)</f>
        <v>0</v>
      </c>
      <c r="K710" s="244"/>
      <c r="L710" s="44"/>
      <c r="M710" s="245" t="s">
        <v>1</v>
      </c>
      <c r="N710" s="246" t="s">
        <v>45</v>
      </c>
      <c r="O710" s="91"/>
      <c r="P710" s="247">
        <f>O710*H710</f>
        <v>0</v>
      </c>
      <c r="Q710" s="247">
        <v>0.00012999999999999999</v>
      </c>
      <c r="R710" s="247">
        <f>Q710*H710</f>
        <v>0.014352</v>
      </c>
      <c r="S710" s="247">
        <v>0</v>
      </c>
      <c r="T710" s="248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49" t="s">
        <v>280</v>
      </c>
      <c r="AT710" s="249" t="s">
        <v>236</v>
      </c>
      <c r="AU710" s="249" t="s">
        <v>87</v>
      </c>
      <c r="AY710" s="17" t="s">
        <v>235</v>
      </c>
      <c r="BE710" s="250">
        <f>IF(N710="základní",J710,0)</f>
        <v>0</v>
      </c>
      <c r="BF710" s="250">
        <f>IF(N710="snížená",J710,0)</f>
        <v>0</v>
      </c>
      <c r="BG710" s="250">
        <f>IF(N710="zákl. přenesená",J710,0)</f>
        <v>0</v>
      </c>
      <c r="BH710" s="250">
        <f>IF(N710="sníž. přenesená",J710,0)</f>
        <v>0</v>
      </c>
      <c r="BI710" s="250">
        <f>IF(N710="nulová",J710,0)</f>
        <v>0</v>
      </c>
      <c r="BJ710" s="17" t="s">
        <v>87</v>
      </c>
      <c r="BK710" s="250">
        <f>ROUND(I710*H710,2)</f>
        <v>0</v>
      </c>
      <c r="BL710" s="17" t="s">
        <v>280</v>
      </c>
      <c r="BM710" s="249" t="s">
        <v>1010</v>
      </c>
    </row>
    <row r="711" s="2" customFormat="1">
      <c r="A711" s="38"/>
      <c r="B711" s="39"/>
      <c r="C711" s="40"/>
      <c r="D711" s="253" t="s">
        <v>248</v>
      </c>
      <c r="E711" s="40"/>
      <c r="F711" s="274" t="s">
        <v>917</v>
      </c>
      <c r="G711" s="40"/>
      <c r="H711" s="40"/>
      <c r="I711" s="155"/>
      <c r="J711" s="40"/>
      <c r="K711" s="40"/>
      <c r="L711" s="44"/>
      <c r="M711" s="275"/>
      <c r="N711" s="276"/>
      <c r="O711" s="91"/>
      <c r="P711" s="91"/>
      <c r="Q711" s="91"/>
      <c r="R711" s="91"/>
      <c r="S711" s="91"/>
      <c r="T711" s="92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248</v>
      </c>
      <c r="AU711" s="17" t="s">
        <v>87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2313</v>
      </c>
      <c r="G712" s="252"/>
      <c r="H712" s="256">
        <v>41.850000000000001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2314</v>
      </c>
      <c r="G713" s="252"/>
      <c r="H713" s="256">
        <v>68.549999999999997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3" customFormat="1">
      <c r="A714" s="13"/>
      <c r="B714" s="263"/>
      <c r="C714" s="264"/>
      <c r="D714" s="253" t="s">
        <v>241</v>
      </c>
      <c r="E714" s="265" t="s">
        <v>1</v>
      </c>
      <c r="F714" s="266" t="s">
        <v>243</v>
      </c>
      <c r="G714" s="264"/>
      <c r="H714" s="267">
        <v>110.40000000000001</v>
      </c>
      <c r="I714" s="268"/>
      <c r="J714" s="264"/>
      <c r="K714" s="264"/>
      <c r="L714" s="269"/>
      <c r="M714" s="270"/>
      <c r="N714" s="271"/>
      <c r="O714" s="271"/>
      <c r="P714" s="271"/>
      <c r="Q714" s="271"/>
      <c r="R714" s="271"/>
      <c r="S714" s="271"/>
      <c r="T714" s="27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3" t="s">
        <v>241</v>
      </c>
      <c r="AU714" s="273" t="s">
        <v>87</v>
      </c>
      <c r="AV714" s="13" t="s">
        <v>240</v>
      </c>
      <c r="AW714" s="13" t="s">
        <v>36</v>
      </c>
      <c r="AX714" s="13" t="s">
        <v>87</v>
      </c>
      <c r="AY714" s="273" t="s">
        <v>235</v>
      </c>
    </row>
    <row r="715" s="2" customFormat="1" ht="16.5" customHeight="1">
      <c r="A715" s="38"/>
      <c r="B715" s="39"/>
      <c r="C715" s="237" t="s">
        <v>642</v>
      </c>
      <c r="D715" s="237" t="s">
        <v>236</v>
      </c>
      <c r="E715" s="238" t="s">
        <v>909</v>
      </c>
      <c r="F715" s="239" t="s">
        <v>1548</v>
      </c>
      <c r="G715" s="240" t="s">
        <v>265</v>
      </c>
      <c r="H715" s="241">
        <v>300.93000000000001</v>
      </c>
      <c r="I715" s="242"/>
      <c r="J715" s="243">
        <f>ROUND(I715*H715,2)</f>
        <v>0</v>
      </c>
      <c r="K715" s="244"/>
      <c r="L715" s="44"/>
      <c r="M715" s="245" t="s">
        <v>1</v>
      </c>
      <c r="N715" s="246" t="s">
        <v>45</v>
      </c>
      <c r="O715" s="91"/>
      <c r="P715" s="247">
        <f>O715*H715</f>
        <v>0</v>
      </c>
      <c r="Q715" s="247">
        <v>0.013599999999999999</v>
      </c>
      <c r="R715" s="247">
        <f>Q715*H715</f>
        <v>4.0926479999999996</v>
      </c>
      <c r="S715" s="247">
        <v>0</v>
      </c>
      <c r="T715" s="248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9" t="s">
        <v>280</v>
      </c>
      <c r="AT715" s="249" t="s">
        <v>236</v>
      </c>
      <c r="AU715" s="249" t="s">
        <v>87</v>
      </c>
      <c r="AY715" s="17" t="s">
        <v>235</v>
      </c>
      <c r="BE715" s="250">
        <f>IF(N715="základní",J715,0)</f>
        <v>0</v>
      </c>
      <c r="BF715" s="250">
        <f>IF(N715="snížená",J715,0)</f>
        <v>0</v>
      </c>
      <c r="BG715" s="250">
        <f>IF(N715="zákl. přenesená",J715,0)</f>
        <v>0</v>
      </c>
      <c r="BH715" s="250">
        <f>IF(N715="sníž. přenesená",J715,0)</f>
        <v>0</v>
      </c>
      <c r="BI715" s="250">
        <f>IF(N715="nulová",J715,0)</f>
        <v>0</v>
      </c>
      <c r="BJ715" s="17" t="s">
        <v>87</v>
      </c>
      <c r="BK715" s="250">
        <f>ROUND(I715*H715,2)</f>
        <v>0</v>
      </c>
      <c r="BL715" s="17" t="s">
        <v>280</v>
      </c>
      <c r="BM715" s="249" t="s">
        <v>1014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2312</v>
      </c>
      <c r="G716" s="252"/>
      <c r="H716" s="256">
        <v>286.60000000000002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2315</v>
      </c>
      <c r="G717" s="252"/>
      <c r="H717" s="256">
        <v>14.33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3" customFormat="1">
      <c r="A718" s="13"/>
      <c r="B718" s="263"/>
      <c r="C718" s="264"/>
      <c r="D718" s="253" t="s">
        <v>241</v>
      </c>
      <c r="E718" s="265" t="s">
        <v>1</v>
      </c>
      <c r="F718" s="266" t="s">
        <v>243</v>
      </c>
      <c r="G718" s="264"/>
      <c r="H718" s="267">
        <v>300.93000000000001</v>
      </c>
      <c r="I718" s="268"/>
      <c r="J718" s="264"/>
      <c r="K718" s="264"/>
      <c r="L718" s="269"/>
      <c r="M718" s="270"/>
      <c r="N718" s="271"/>
      <c r="O718" s="271"/>
      <c r="P718" s="271"/>
      <c r="Q718" s="271"/>
      <c r="R718" s="271"/>
      <c r="S718" s="271"/>
      <c r="T718" s="27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3" t="s">
        <v>241</v>
      </c>
      <c r="AU718" s="273" t="s">
        <v>87</v>
      </c>
      <c r="AV718" s="13" t="s">
        <v>240</v>
      </c>
      <c r="AW718" s="13" t="s">
        <v>36</v>
      </c>
      <c r="AX718" s="13" t="s">
        <v>87</v>
      </c>
      <c r="AY718" s="273" t="s">
        <v>235</v>
      </c>
    </row>
    <row r="719" s="2" customFormat="1" ht="16.5" customHeight="1">
      <c r="A719" s="38"/>
      <c r="B719" s="39"/>
      <c r="C719" s="237" t="s">
        <v>1018</v>
      </c>
      <c r="D719" s="237" t="s">
        <v>236</v>
      </c>
      <c r="E719" s="238" t="s">
        <v>920</v>
      </c>
      <c r="F719" s="239" t="s">
        <v>921</v>
      </c>
      <c r="G719" s="240" t="s">
        <v>246</v>
      </c>
      <c r="H719" s="241">
        <v>5.577</v>
      </c>
      <c r="I719" s="242"/>
      <c r="J719" s="243">
        <f>ROUND(I719*H719,2)</f>
        <v>0</v>
      </c>
      <c r="K719" s="244"/>
      <c r="L719" s="44"/>
      <c r="M719" s="245" t="s">
        <v>1</v>
      </c>
      <c r="N719" s="246" t="s">
        <v>45</v>
      </c>
      <c r="O719" s="91"/>
      <c r="P719" s="247">
        <f>O719*H719</f>
        <v>0</v>
      </c>
      <c r="Q719" s="247">
        <v>0</v>
      </c>
      <c r="R719" s="247">
        <f>Q719*H719</f>
        <v>0</v>
      </c>
      <c r="S719" s="247">
        <v>0</v>
      </c>
      <c r="T719" s="248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49" t="s">
        <v>280</v>
      </c>
      <c r="AT719" s="249" t="s">
        <v>236</v>
      </c>
      <c r="AU719" s="249" t="s">
        <v>87</v>
      </c>
      <c r="AY719" s="17" t="s">
        <v>235</v>
      </c>
      <c r="BE719" s="250">
        <f>IF(N719="základní",J719,0)</f>
        <v>0</v>
      </c>
      <c r="BF719" s="250">
        <f>IF(N719="snížená",J719,0)</f>
        <v>0</v>
      </c>
      <c r="BG719" s="250">
        <f>IF(N719="zákl. přenesená",J719,0)</f>
        <v>0</v>
      </c>
      <c r="BH719" s="250">
        <f>IF(N719="sníž. přenesená",J719,0)</f>
        <v>0</v>
      </c>
      <c r="BI719" s="250">
        <f>IF(N719="nulová",J719,0)</f>
        <v>0</v>
      </c>
      <c r="BJ719" s="17" t="s">
        <v>87</v>
      </c>
      <c r="BK719" s="250">
        <f>ROUND(I719*H719,2)</f>
        <v>0</v>
      </c>
      <c r="BL719" s="17" t="s">
        <v>280</v>
      </c>
      <c r="BM719" s="249" t="s">
        <v>1017</v>
      </c>
    </row>
    <row r="720" s="11" customFormat="1" ht="25.92" customHeight="1">
      <c r="A720" s="11"/>
      <c r="B720" s="223"/>
      <c r="C720" s="224"/>
      <c r="D720" s="225" t="s">
        <v>79</v>
      </c>
      <c r="E720" s="226" t="s">
        <v>923</v>
      </c>
      <c r="F720" s="226" t="s">
        <v>924</v>
      </c>
      <c r="G720" s="224"/>
      <c r="H720" s="224"/>
      <c r="I720" s="227"/>
      <c r="J720" s="228">
        <f>BK720</f>
        <v>0</v>
      </c>
      <c r="K720" s="224"/>
      <c r="L720" s="229"/>
      <c r="M720" s="230"/>
      <c r="N720" s="231"/>
      <c r="O720" s="231"/>
      <c r="P720" s="232">
        <f>SUM(P721:P724)</f>
        <v>0</v>
      </c>
      <c r="Q720" s="231"/>
      <c r="R720" s="232">
        <f>SUM(R721:R724)</f>
        <v>0</v>
      </c>
      <c r="S720" s="231"/>
      <c r="T720" s="233">
        <f>SUM(T721:T724)</f>
        <v>0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R720" s="234" t="s">
        <v>89</v>
      </c>
      <c r="AT720" s="235" t="s">
        <v>79</v>
      </c>
      <c r="AU720" s="235" t="s">
        <v>80</v>
      </c>
      <c r="AY720" s="234" t="s">
        <v>235</v>
      </c>
      <c r="BK720" s="236">
        <f>SUM(BK721:BK724)</f>
        <v>0</v>
      </c>
    </row>
    <row r="721" s="2" customFormat="1" ht="16.5" customHeight="1">
      <c r="A721" s="38"/>
      <c r="B721" s="39"/>
      <c r="C721" s="237" t="s">
        <v>648</v>
      </c>
      <c r="D721" s="237" t="s">
        <v>236</v>
      </c>
      <c r="E721" s="238" t="s">
        <v>926</v>
      </c>
      <c r="F721" s="239" t="s">
        <v>927</v>
      </c>
      <c r="G721" s="240" t="s">
        <v>671</v>
      </c>
      <c r="H721" s="241">
        <v>46</v>
      </c>
      <c r="I721" s="242"/>
      <c r="J721" s="243">
        <f>ROUND(I721*H721,2)</f>
        <v>0</v>
      </c>
      <c r="K721" s="244"/>
      <c r="L721" s="44"/>
      <c r="M721" s="245" t="s">
        <v>1</v>
      </c>
      <c r="N721" s="246" t="s">
        <v>45</v>
      </c>
      <c r="O721" s="91"/>
      <c r="P721" s="247">
        <f>O721*H721</f>
        <v>0</v>
      </c>
      <c r="Q721" s="247">
        <v>0</v>
      </c>
      <c r="R721" s="247">
        <f>Q721*H721</f>
        <v>0</v>
      </c>
      <c r="S721" s="247">
        <v>0</v>
      </c>
      <c r="T721" s="248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49" t="s">
        <v>280</v>
      </c>
      <c r="AT721" s="249" t="s">
        <v>236</v>
      </c>
      <c r="AU721" s="249" t="s">
        <v>87</v>
      </c>
      <c r="AY721" s="17" t="s">
        <v>235</v>
      </c>
      <c r="BE721" s="250">
        <f>IF(N721="základní",J721,0)</f>
        <v>0</v>
      </c>
      <c r="BF721" s="250">
        <f>IF(N721="snížená",J721,0)</f>
        <v>0</v>
      </c>
      <c r="BG721" s="250">
        <f>IF(N721="zákl. přenesená",J721,0)</f>
        <v>0</v>
      </c>
      <c r="BH721" s="250">
        <f>IF(N721="sníž. přenesená",J721,0)</f>
        <v>0</v>
      </c>
      <c r="BI721" s="250">
        <f>IF(N721="nulová",J721,0)</f>
        <v>0</v>
      </c>
      <c r="BJ721" s="17" t="s">
        <v>87</v>
      </c>
      <c r="BK721" s="250">
        <f>ROUND(I721*H721,2)</f>
        <v>0</v>
      </c>
      <c r="BL721" s="17" t="s">
        <v>280</v>
      </c>
      <c r="BM721" s="249" t="s">
        <v>1021</v>
      </c>
    </row>
    <row r="722" s="2" customFormat="1">
      <c r="A722" s="38"/>
      <c r="B722" s="39"/>
      <c r="C722" s="40"/>
      <c r="D722" s="253" t="s">
        <v>248</v>
      </c>
      <c r="E722" s="40"/>
      <c r="F722" s="274" t="s">
        <v>929</v>
      </c>
      <c r="G722" s="40"/>
      <c r="H722" s="40"/>
      <c r="I722" s="155"/>
      <c r="J722" s="40"/>
      <c r="K722" s="40"/>
      <c r="L722" s="44"/>
      <c r="M722" s="275"/>
      <c r="N722" s="276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248</v>
      </c>
      <c r="AU722" s="17" t="s">
        <v>87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2316</v>
      </c>
      <c r="G723" s="252"/>
      <c r="H723" s="256">
        <v>46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3" customFormat="1">
      <c r="A724" s="13"/>
      <c r="B724" s="263"/>
      <c r="C724" s="264"/>
      <c r="D724" s="253" t="s">
        <v>241</v>
      </c>
      <c r="E724" s="265" t="s">
        <v>1</v>
      </c>
      <c r="F724" s="266" t="s">
        <v>243</v>
      </c>
      <c r="G724" s="264"/>
      <c r="H724" s="267">
        <v>46</v>
      </c>
      <c r="I724" s="268"/>
      <c r="J724" s="264"/>
      <c r="K724" s="264"/>
      <c r="L724" s="269"/>
      <c r="M724" s="270"/>
      <c r="N724" s="271"/>
      <c r="O724" s="271"/>
      <c r="P724" s="271"/>
      <c r="Q724" s="271"/>
      <c r="R724" s="271"/>
      <c r="S724" s="271"/>
      <c r="T724" s="27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73" t="s">
        <v>241</v>
      </c>
      <c r="AU724" s="273" t="s">
        <v>87</v>
      </c>
      <c r="AV724" s="13" t="s">
        <v>240</v>
      </c>
      <c r="AW724" s="13" t="s">
        <v>36</v>
      </c>
      <c r="AX724" s="13" t="s">
        <v>87</v>
      </c>
      <c r="AY724" s="273" t="s">
        <v>235</v>
      </c>
    </row>
    <row r="725" s="11" customFormat="1" ht="25.92" customHeight="1">
      <c r="A725" s="11"/>
      <c r="B725" s="223"/>
      <c r="C725" s="224"/>
      <c r="D725" s="225" t="s">
        <v>79</v>
      </c>
      <c r="E725" s="226" t="s">
        <v>932</v>
      </c>
      <c r="F725" s="226" t="s">
        <v>933</v>
      </c>
      <c r="G725" s="224"/>
      <c r="H725" s="224"/>
      <c r="I725" s="227"/>
      <c r="J725" s="228">
        <f>BK725</f>
        <v>0</v>
      </c>
      <c r="K725" s="224"/>
      <c r="L725" s="229"/>
      <c r="M725" s="230"/>
      <c r="N725" s="231"/>
      <c r="O725" s="231"/>
      <c r="P725" s="232">
        <f>SUM(P726:P782)</f>
        <v>0</v>
      </c>
      <c r="Q725" s="231"/>
      <c r="R725" s="232">
        <f>SUM(R726:R782)</f>
        <v>2.5407501400000001</v>
      </c>
      <c r="S725" s="231"/>
      <c r="T725" s="233">
        <f>SUM(T726:T782)</f>
        <v>0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R725" s="234" t="s">
        <v>89</v>
      </c>
      <c r="AT725" s="235" t="s">
        <v>79</v>
      </c>
      <c r="AU725" s="235" t="s">
        <v>80</v>
      </c>
      <c r="AY725" s="234" t="s">
        <v>235</v>
      </c>
      <c r="BK725" s="236">
        <f>SUM(BK726:BK782)</f>
        <v>0</v>
      </c>
    </row>
    <row r="726" s="2" customFormat="1" ht="16.5" customHeight="1">
      <c r="A726" s="38"/>
      <c r="B726" s="39"/>
      <c r="C726" s="237" t="s">
        <v>1036</v>
      </c>
      <c r="D726" s="237" t="s">
        <v>236</v>
      </c>
      <c r="E726" s="238" t="s">
        <v>934</v>
      </c>
      <c r="F726" s="239" t="s">
        <v>935</v>
      </c>
      <c r="G726" s="240" t="s">
        <v>265</v>
      </c>
      <c r="H726" s="241">
        <v>2418.1509999999998</v>
      </c>
      <c r="I726" s="242"/>
      <c r="J726" s="243">
        <f>ROUND(I726*H726,2)</f>
        <v>0</v>
      </c>
      <c r="K726" s="244"/>
      <c r="L726" s="44"/>
      <c r="M726" s="245" t="s">
        <v>1</v>
      </c>
      <c r="N726" s="246" t="s">
        <v>45</v>
      </c>
      <c r="O726" s="91"/>
      <c r="P726" s="247">
        <f>O726*H726</f>
        <v>0</v>
      </c>
      <c r="Q726" s="247">
        <v>0.00064000000000000005</v>
      </c>
      <c r="R726" s="247">
        <f>Q726*H726</f>
        <v>1.54761664</v>
      </c>
      <c r="S726" s="247">
        <v>0</v>
      </c>
      <c r="T726" s="248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49" t="s">
        <v>280</v>
      </c>
      <c r="AT726" s="249" t="s">
        <v>236</v>
      </c>
      <c r="AU726" s="249" t="s">
        <v>87</v>
      </c>
      <c r="AY726" s="17" t="s">
        <v>235</v>
      </c>
      <c r="BE726" s="250">
        <f>IF(N726="základní",J726,0)</f>
        <v>0</v>
      </c>
      <c r="BF726" s="250">
        <f>IF(N726="snížená",J726,0)</f>
        <v>0</v>
      </c>
      <c r="BG726" s="250">
        <f>IF(N726="zákl. přenesená",J726,0)</f>
        <v>0</v>
      </c>
      <c r="BH726" s="250">
        <f>IF(N726="sníž. přenesená",J726,0)</f>
        <v>0</v>
      </c>
      <c r="BI726" s="250">
        <f>IF(N726="nulová",J726,0)</f>
        <v>0</v>
      </c>
      <c r="BJ726" s="17" t="s">
        <v>87</v>
      </c>
      <c r="BK726" s="250">
        <f>ROUND(I726*H726,2)</f>
        <v>0</v>
      </c>
      <c r="BL726" s="17" t="s">
        <v>280</v>
      </c>
      <c r="BM726" s="249" t="s">
        <v>1027</v>
      </c>
    </row>
    <row r="727" s="2" customFormat="1">
      <c r="A727" s="38"/>
      <c r="B727" s="39"/>
      <c r="C727" s="40"/>
      <c r="D727" s="253" t="s">
        <v>248</v>
      </c>
      <c r="E727" s="40"/>
      <c r="F727" s="274" t="s">
        <v>937</v>
      </c>
      <c r="G727" s="40"/>
      <c r="H727" s="40"/>
      <c r="I727" s="155"/>
      <c r="J727" s="40"/>
      <c r="K727" s="40"/>
      <c r="L727" s="44"/>
      <c r="M727" s="275"/>
      <c r="N727" s="276"/>
      <c r="O727" s="91"/>
      <c r="P727" s="91"/>
      <c r="Q727" s="91"/>
      <c r="R727" s="91"/>
      <c r="S727" s="91"/>
      <c r="T727" s="92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248</v>
      </c>
      <c r="AU727" s="17" t="s">
        <v>87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2317</v>
      </c>
      <c r="G728" s="252"/>
      <c r="H728" s="256">
        <v>72.658000000000001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2318</v>
      </c>
      <c r="G729" s="252"/>
      <c r="H729" s="256">
        <v>6.8700000000000001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2319</v>
      </c>
      <c r="G730" s="252"/>
      <c r="H730" s="256">
        <v>71.266000000000005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2320</v>
      </c>
      <c r="G731" s="252"/>
      <c r="H731" s="256">
        <v>12.369999999999999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2321</v>
      </c>
      <c r="G732" s="252"/>
      <c r="H732" s="256">
        <v>72.445999999999998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2322</v>
      </c>
      <c r="G733" s="252"/>
      <c r="H733" s="256">
        <v>70.909999999999997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2323</v>
      </c>
      <c r="G734" s="252"/>
      <c r="H734" s="256">
        <v>12.34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2324</v>
      </c>
      <c r="G735" s="252"/>
      <c r="H735" s="256">
        <v>73.738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2325</v>
      </c>
      <c r="G736" s="252"/>
      <c r="H736" s="256">
        <v>70.695999999999998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2326</v>
      </c>
      <c r="G737" s="252"/>
      <c r="H737" s="256">
        <v>9.9359999999999999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2327</v>
      </c>
      <c r="G738" s="252"/>
      <c r="H738" s="256">
        <v>114.05200000000001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2328</v>
      </c>
      <c r="G739" s="252"/>
      <c r="H739" s="256">
        <v>98.584000000000003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2329</v>
      </c>
      <c r="G740" s="252"/>
      <c r="H740" s="256">
        <v>45.899999999999999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2330</v>
      </c>
      <c r="G741" s="252"/>
      <c r="H741" s="256">
        <v>73.159999999999997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2331</v>
      </c>
      <c r="G742" s="252"/>
      <c r="H742" s="256">
        <v>71.164000000000001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2332</v>
      </c>
      <c r="G743" s="252"/>
      <c r="H743" s="256">
        <v>9.9659999999999993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2333</v>
      </c>
      <c r="G744" s="252"/>
      <c r="H744" s="256">
        <v>73.025999999999996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2334</v>
      </c>
      <c r="G745" s="252"/>
      <c r="H745" s="256">
        <v>12.390000000000001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2335</v>
      </c>
      <c r="G746" s="252"/>
      <c r="H746" s="256">
        <v>73.474000000000004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2336</v>
      </c>
      <c r="G747" s="252"/>
      <c r="H747" s="256">
        <v>70.269000000000005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2337</v>
      </c>
      <c r="G748" s="252"/>
      <c r="H748" s="256">
        <v>12.359999999999999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2338</v>
      </c>
      <c r="G749" s="252"/>
      <c r="H749" s="256">
        <v>70.950999999999993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2339</v>
      </c>
      <c r="G750" s="252"/>
      <c r="H750" s="256">
        <v>71.695999999999998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2340</v>
      </c>
      <c r="G751" s="252"/>
      <c r="H751" s="256">
        <v>6.7359999999999998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2341</v>
      </c>
      <c r="G752" s="252"/>
      <c r="H752" s="256">
        <v>524.96400000000006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2342</v>
      </c>
      <c r="G753" s="252"/>
      <c r="H753" s="256">
        <v>97.293999999999997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2343</v>
      </c>
      <c r="G754" s="252"/>
      <c r="H754" s="256">
        <v>14.478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2344</v>
      </c>
      <c r="G755" s="252"/>
      <c r="H755" s="256">
        <v>12.994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2345</v>
      </c>
      <c r="G756" s="252"/>
      <c r="H756" s="256">
        <v>65.548000000000002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2346</v>
      </c>
      <c r="G757" s="252"/>
      <c r="H757" s="256">
        <v>56.960000000000001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2347</v>
      </c>
      <c r="G758" s="252"/>
      <c r="H758" s="256">
        <v>124.84399999999999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2" customFormat="1">
      <c r="A759" s="12"/>
      <c r="B759" s="251"/>
      <c r="C759" s="252"/>
      <c r="D759" s="253" t="s">
        <v>241</v>
      </c>
      <c r="E759" s="254" t="s">
        <v>1</v>
      </c>
      <c r="F759" s="255" t="s">
        <v>2348</v>
      </c>
      <c r="G759" s="252"/>
      <c r="H759" s="256">
        <v>62.405999999999999</v>
      </c>
      <c r="I759" s="257"/>
      <c r="J759" s="252"/>
      <c r="K759" s="252"/>
      <c r="L759" s="258"/>
      <c r="M759" s="259"/>
      <c r="N759" s="260"/>
      <c r="O759" s="260"/>
      <c r="P759" s="260"/>
      <c r="Q759" s="260"/>
      <c r="R759" s="260"/>
      <c r="S759" s="260"/>
      <c r="T759" s="261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T759" s="262" t="s">
        <v>241</v>
      </c>
      <c r="AU759" s="262" t="s">
        <v>87</v>
      </c>
      <c r="AV759" s="12" t="s">
        <v>89</v>
      </c>
      <c r="AW759" s="12" t="s">
        <v>36</v>
      </c>
      <c r="AX759" s="12" t="s">
        <v>80</v>
      </c>
      <c r="AY759" s="262" t="s">
        <v>235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2349</v>
      </c>
      <c r="G760" s="252"/>
      <c r="H760" s="256">
        <v>5.2599999999999998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2350</v>
      </c>
      <c r="G761" s="252"/>
      <c r="H761" s="256">
        <v>10.868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2" customFormat="1">
      <c r="A762" s="12"/>
      <c r="B762" s="251"/>
      <c r="C762" s="252"/>
      <c r="D762" s="253" t="s">
        <v>241</v>
      </c>
      <c r="E762" s="254" t="s">
        <v>1</v>
      </c>
      <c r="F762" s="255" t="s">
        <v>2351</v>
      </c>
      <c r="G762" s="252"/>
      <c r="H762" s="256">
        <v>23.995000000000001</v>
      </c>
      <c r="I762" s="257"/>
      <c r="J762" s="252"/>
      <c r="K762" s="252"/>
      <c r="L762" s="258"/>
      <c r="M762" s="259"/>
      <c r="N762" s="260"/>
      <c r="O762" s="260"/>
      <c r="P762" s="260"/>
      <c r="Q762" s="260"/>
      <c r="R762" s="260"/>
      <c r="S762" s="260"/>
      <c r="T762" s="261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T762" s="262" t="s">
        <v>241</v>
      </c>
      <c r="AU762" s="262" t="s">
        <v>87</v>
      </c>
      <c r="AV762" s="12" t="s">
        <v>89</v>
      </c>
      <c r="AW762" s="12" t="s">
        <v>36</v>
      </c>
      <c r="AX762" s="12" t="s">
        <v>80</v>
      </c>
      <c r="AY762" s="262" t="s">
        <v>235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2352</v>
      </c>
      <c r="G763" s="252"/>
      <c r="H763" s="256">
        <v>17.138000000000002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2353</v>
      </c>
      <c r="G764" s="252"/>
      <c r="H764" s="256">
        <v>8.6859999999999999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2354</v>
      </c>
      <c r="G765" s="252"/>
      <c r="H765" s="256">
        <v>39.886000000000003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2355</v>
      </c>
      <c r="G766" s="252"/>
      <c r="H766" s="256">
        <v>12.58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2356</v>
      </c>
      <c r="G767" s="252"/>
      <c r="H767" s="256">
        <v>9.4900000000000002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2357</v>
      </c>
      <c r="G768" s="252"/>
      <c r="H768" s="256">
        <v>12.359999999999999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2358</v>
      </c>
      <c r="G769" s="252"/>
      <c r="H769" s="256">
        <v>41.442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3" customFormat="1">
      <c r="A770" s="13"/>
      <c r="B770" s="263"/>
      <c r="C770" s="264"/>
      <c r="D770" s="253" t="s">
        <v>241</v>
      </c>
      <c r="E770" s="265" t="s">
        <v>1</v>
      </c>
      <c r="F770" s="266" t="s">
        <v>243</v>
      </c>
      <c r="G770" s="264"/>
      <c r="H770" s="267">
        <v>2418.1509999999998</v>
      </c>
      <c r="I770" s="268"/>
      <c r="J770" s="264"/>
      <c r="K770" s="264"/>
      <c r="L770" s="269"/>
      <c r="M770" s="270"/>
      <c r="N770" s="271"/>
      <c r="O770" s="271"/>
      <c r="P770" s="271"/>
      <c r="Q770" s="271"/>
      <c r="R770" s="271"/>
      <c r="S770" s="271"/>
      <c r="T770" s="27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73" t="s">
        <v>241</v>
      </c>
      <c r="AU770" s="273" t="s">
        <v>87</v>
      </c>
      <c r="AV770" s="13" t="s">
        <v>240</v>
      </c>
      <c r="AW770" s="13" t="s">
        <v>36</v>
      </c>
      <c r="AX770" s="13" t="s">
        <v>87</v>
      </c>
      <c r="AY770" s="273" t="s">
        <v>235</v>
      </c>
    </row>
    <row r="771" s="2" customFormat="1" ht="16.5" customHeight="1">
      <c r="A771" s="38"/>
      <c r="B771" s="39"/>
      <c r="C771" s="237" t="s">
        <v>652</v>
      </c>
      <c r="D771" s="237" t="s">
        <v>236</v>
      </c>
      <c r="E771" s="238" t="s">
        <v>965</v>
      </c>
      <c r="F771" s="239" t="s">
        <v>966</v>
      </c>
      <c r="G771" s="240" t="s">
        <v>265</v>
      </c>
      <c r="H771" s="241">
        <v>662.08900000000006</v>
      </c>
      <c r="I771" s="242"/>
      <c r="J771" s="243">
        <f>ROUND(I771*H771,2)</f>
        <v>0</v>
      </c>
      <c r="K771" s="244"/>
      <c r="L771" s="44"/>
      <c r="M771" s="245" t="s">
        <v>1</v>
      </c>
      <c r="N771" s="246" t="s">
        <v>45</v>
      </c>
      <c r="O771" s="91"/>
      <c r="P771" s="247">
        <f>O771*H771</f>
        <v>0</v>
      </c>
      <c r="Q771" s="247">
        <v>0</v>
      </c>
      <c r="R771" s="247">
        <f>Q771*H771</f>
        <v>0</v>
      </c>
      <c r="S771" s="247">
        <v>0</v>
      </c>
      <c r="T771" s="248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49" t="s">
        <v>280</v>
      </c>
      <c r="AT771" s="249" t="s">
        <v>236</v>
      </c>
      <c r="AU771" s="249" t="s">
        <v>87</v>
      </c>
      <c r="AY771" s="17" t="s">
        <v>235</v>
      </c>
      <c r="BE771" s="250">
        <f>IF(N771="základní",J771,0)</f>
        <v>0</v>
      </c>
      <c r="BF771" s="250">
        <f>IF(N771="snížená",J771,0)</f>
        <v>0</v>
      </c>
      <c r="BG771" s="250">
        <f>IF(N771="zákl. přenesená",J771,0)</f>
        <v>0</v>
      </c>
      <c r="BH771" s="250">
        <f>IF(N771="sníž. přenesená",J771,0)</f>
        <v>0</v>
      </c>
      <c r="BI771" s="250">
        <f>IF(N771="nulová",J771,0)</f>
        <v>0</v>
      </c>
      <c r="BJ771" s="17" t="s">
        <v>87</v>
      </c>
      <c r="BK771" s="250">
        <f>ROUND(I771*H771,2)</f>
        <v>0</v>
      </c>
      <c r="BL771" s="17" t="s">
        <v>280</v>
      </c>
      <c r="BM771" s="249" t="s">
        <v>1039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2138</v>
      </c>
      <c r="G772" s="252"/>
      <c r="H772" s="256">
        <v>309.493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2018</v>
      </c>
      <c r="G773" s="252"/>
      <c r="H773" s="256">
        <v>156.09399999999999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2359</v>
      </c>
      <c r="G774" s="252"/>
      <c r="H774" s="256">
        <v>35.531999999999996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2360</v>
      </c>
      <c r="G775" s="252"/>
      <c r="H775" s="256">
        <v>160.97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3" customFormat="1">
      <c r="A776" s="13"/>
      <c r="B776" s="263"/>
      <c r="C776" s="264"/>
      <c r="D776" s="253" t="s">
        <v>241</v>
      </c>
      <c r="E776" s="265" t="s">
        <v>1</v>
      </c>
      <c r="F776" s="266" t="s">
        <v>243</v>
      </c>
      <c r="G776" s="264"/>
      <c r="H776" s="267">
        <v>662.08899999999994</v>
      </c>
      <c r="I776" s="268"/>
      <c r="J776" s="264"/>
      <c r="K776" s="264"/>
      <c r="L776" s="269"/>
      <c r="M776" s="270"/>
      <c r="N776" s="271"/>
      <c r="O776" s="271"/>
      <c r="P776" s="271"/>
      <c r="Q776" s="271"/>
      <c r="R776" s="271"/>
      <c r="S776" s="271"/>
      <c r="T776" s="27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73" t="s">
        <v>241</v>
      </c>
      <c r="AU776" s="273" t="s">
        <v>87</v>
      </c>
      <c r="AV776" s="13" t="s">
        <v>240</v>
      </c>
      <c r="AW776" s="13" t="s">
        <v>36</v>
      </c>
      <c r="AX776" s="13" t="s">
        <v>87</v>
      </c>
      <c r="AY776" s="273" t="s">
        <v>235</v>
      </c>
    </row>
    <row r="777" s="2" customFormat="1" ht="16.5" customHeight="1">
      <c r="A777" s="38"/>
      <c r="B777" s="39"/>
      <c r="C777" s="237" t="s">
        <v>1049</v>
      </c>
      <c r="D777" s="237" t="s">
        <v>236</v>
      </c>
      <c r="E777" s="238" t="s">
        <v>968</v>
      </c>
      <c r="F777" s="239" t="s">
        <v>969</v>
      </c>
      <c r="G777" s="240" t="s">
        <v>265</v>
      </c>
      <c r="H777" s="241">
        <v>662.08900000000006</v>
      </c>
      <c r="I777" s="242"/>
      <c r="J777" s="243">
        <f>ROUND(I777*H777,2)</f>
        <v>0</v>
      </c>
      <c r="K777" s="244"/>
      <c r="L777" s="44"/>
      <c r="M777" s="245" t="s">
        <v>1</v>
      </c>
      <c r="N777" s="246" t="s">
        <v>45</v>
      </c>
      <c r="O777" s="91"/>
      <c r="P777" s="247">
        <f>O777*H777</f>
        <v>0</v>
      </c>
      <c r="Q777" s="247">
        <v>0.0015</v>
      </c>
      <c r="R777" s="247">
        <f>Q777*H777</f>
        <v>0.99313350000000011</v>
      </c>
      <c r="S777" s="247">
        <v>0</v>
      </c>
      <c r="T777" s="248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49" t="s">
        <v>280</v>
      </c>
      <c r="AT777" s="249" t="s">
        <v>236</v>
      </c>
      <c r="AU777" s="249" t="s">
        <v>87</v>
      </c>
      <c r="AY777" s="17" t="s">
        <v>235</v>
      </c>
      <c r="BE777" s="250">
        <f>IF(N777="základní",J777,0)</f>
        <v>0</v>
      </c>
      <c r="BF777" s="250">
        <f>IF(N777="snížená",J777,0)</f>
        <v>0</v>
      </c>
      <c r="BG777" s="250">
        <f>IF(N777="zákl. přenesená",J777,0)</f>
        <v>0</v>
      </c>
      <c r="BH777" s="250">
        <f>IF(N777="sníž. přenesená",J777,0)</f>
        <v>0</v>
      </c>
      <c r="BI777" s="250">
        <f>IF(N777="nulová",J777,0)</f>
        <v>0</v>
      </c>
      <c r="BJ777" s="17" t="s">
        <v>87</v>
      </c>
      <c r="BK777" s="250">
        <f>ROUND(I777*H777,2)</f>
        <v>0</v>
      </c>
      <c r="BL777" s="17" t="s">
        <v>280</v>
      </c>
      <c r="BM777" s="249" t="s">
        <v>1044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2138</v>
      </c>
      <c r="G778" s="252"/>
      <c r="H778" s="256">
        <v>309.493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2018</v>
      </c>
      <c r="G779" s="252"/>
      <c r="H779" s="256">
        <v>156.09399999999999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2359</v>
      </c>
      <c r="G780" s="252"/>
      <c r="H780" s="256">
        <v>35.531999999999996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2360</v>
      </c>
      <c r="G781" s="252"/>
      <c r="H781" s="256">
        <v>160.97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3" customFormat="1">
      <c r="A782" s="13"/>
      <c r="B782" s="263"/>
      <c r="C782" s="264"/>
      <c r="D782" s="253" t="s">
        <v>241</v>
      </c>
      <c r="E782" s="265" t="s">
        <v>1</v>
      </c>
      <c r="F782" s="266" t="s">
        <v>243</v>
      </c>
      <c r="G782" s="264"/>
      <c r="H782" s="267">
        <v>662.08899999999994</v>
      </c>
      <c r="I782" s="268"/>
      <c r="J782" s="264"/>
      <c r="K782" s="264"/>
      <c r="L782" s="269"/>
      <c r="M782" s="270"/>
      <c r="N782" s="271"/>
      <c r="O782" s="271"/>
      <c r="P782" s="271"/>
      <c r="Q782" s="271"/>
      <c r="R782" s="271"/>
      <c r="S782" s="271"/>
      <c r="T782" s="27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73" t="s">
        <v>241</v>
      </c>
      <c r="AU782" s="273" t="s">
        <v>87</v>
      </c>
      <c r="AV782" s="13" t="s">
        <v>240</v>
      </c>
      <c r="AW782" s="13" t="s">
        <v>36</v>
      </c>
      <c r="AX782" s="13" t="s">
        <v>87</v>
      </c>
      <c r="AY782" s="273" t="s">
        <v>235</v>
      </c>
    </row>
    <row r="783" s="11" customFormat="1" ht="25.92" customHeight="1">
      <c r="A783" s="11"/>
      <c r="B783" s="223"/>
      <c r="C783" s="224"/>
      <c r="D783" s="225" t="s">
        <v>79</v>
      </c>
      <c r="E783" s="226" t="s">
        <v>549</v>
      </c>
      <c r="F783" s="226" t="s">
        <v>971</v>
      </c>
      <c r="G783" s="224"/>
      <c r="H783" s="224"/>
      <c r="I783" s="227"/>
      <c r="J783" s="228">
        <f>BK783</f>
        <v>0</v>
      </c>
      <c r="K783" s="224"/>
      <c r="L783" s="229"/>
      <c r="M783" s="230"/>
      <c r="N783" s="231"/>
      <c r="O783" s="231"/>
      <c r="P783" s="232">
        <f>SUM(P784:P795)</f>
        <v>0</v>
      </c>
      <c r="Q783" s="231"/>
      <c r="R783" s="232">
        <f>SUM(R784:R795)</f>
        <v>0.8917835999999999</v>
      </c>
      <c r="S783" s="231"/>
      <c r="T783" s="233">
        <f>SUM(T784:T795)</f>
        <v>0</v>
      </c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R783" s="234" t="s">
        <v>87</v>
      </c>
      <c r="AT783" s="235" t="s">
        <v>79</v>
      </c>
      <c r="AU783" s="235" t="s">
        <v>80</v>
      </c>
      <c r="AY783" s="234" t="s">
        <v>235</v>
      </c>
      <c r="BK783" s="236">
        <f>SUM(BK784:BK795)</f>
        <v>0</v>
      </c>
    </row>
    <row r="784" s="2" customFormat="1" ht="16.5" customHeight="1">
      <c r="A784" s="38"/>
      <c r="B784" s="39"/>
      <c r="C784" s="237" t="s">
        <v>657</v>
      </c>
      <c r="D784" s="237" t="s">
        <v>236</v>
      </c>
      <c r="E784" s="238" t="s">
        <v>973</v>
      </c>
      <c r="F784" s="239" t="s">
        <v>974</v>
      </c>
      <c r="G784" s="240" t="s">
        <v>265</v>
      </c>
      <c r="H784" s="241">
        <v>564.41999999999996</v>
      </c>
      <c r="I784" s="242"/>
      <c r="J784" s="243">
        <f>ROUND(I784*H784,2)</f>
        <v>0</v>
      </c>
      <c r="K784" s="244"/>
      <c r="L784" s="44"/>
      <c r="M784" s="245" t="s">
        <v>1</v>
      </c>
      <c r="N784" s="246" t="s">
        <v>45</v>
      </c>
      <c r="O784" s="91"/>
      <c r="P784" s="247">
        <f>O784*H784</f>
        <v>0</v>
      </c>
      <c r="Q784" s="247">
        <v>0.00158</v>
      </c>
      <c r="R784" s="247">
        <f>Q784*H784</f>
        <v>0.8917835999999999</v>
      </c>
      <c r="S784" s="247">
        <v>0</v>
      </c>
      <c r="T784" s="248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49" t="s">
        <v>240</v>
      </c>
      <c r="AT784" s="249" t="s">
        <v>236</v>
      </c>
      <c r="AU784" s="249" t="s">
        <v>87</v>
      </c>
      <c r="AY784" s="17" t="s">
        <v>235</v>
      </c>
      <c r="BE784" s="250">
        <f>IF(N784="základní",J784,0)</f>
        <v>0</v>
      </c>
      <c r="BF784" s="250">
        <f>IF(N784="snížená",J784,0)</f>
        <v>0</v>
      </c>
      <c r="BG784" s="250">
        <f>IF(N784="zákl. přenesená",J784,0)</f>
        <v>0</v>
      </c>
      <c r="BH784" s="250">
        <f>IF(N784="sníž. přenesená",J784,0)</f>
        <v>0</v>
      </c>
      <c r="BI784" s="250">
        <f>IF(N784="nulová",J784,0)</f>
        <v>0</v>
      </c>
      <c r="BJ784" s="17" t="s">
        <v>87</v>
      </c>
      <c r="BK784" s="250">
        <f>ROUND(I784*H784,2)</f>
        <v>0</v>
      </c>
      <c r="BL784" s="17" t="s">
        <v>240</v>
      </c>
      <c r="BM784" s="249" t="s">
        <v>1052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2021</v>
      </c>
      <c r="G785" s="252"/>
      <c r="H785" s="256">
        <v>564.41999999999996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3" customFormat="1">
      <c r="A786" s="13"/>
      <c r="B786" s="263"/>
      <c r="C786" s="264"/>
      <c r="D786" s="253" t="s">
        <v>241</v>
      </c>
      <c r="E786" s="265" t="s">
        <v>1</v>
      </c>
      <c r="F786" s="266" t="s">
        <v>243</v>
      </c>
      <c r="G786" s="264"/>
      <c r="H786" s="267">
        <v>564.41999999999996</v>
      </c>
      <c r="I786" s="268"/>
      <c r="J786" s="264"/>
      <c r="K786" s="264"/>
      <c r="L786" s="269"/>
      <c r="M786" s="270"/>
      <c r="N786" s="271"/>
      <c r="O786" s="271"/>
      <c r="P786" s="271"/>
      <c r="Q786" s="271"/>
      <c r="R786" s="271"/>
      <c r="S786" s="271"/>
      <c r="T786" s="27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3" t="s">
        <v>241</v>
      </c>
      <c r="AU786" s="273" t="s">
        <v>87</v>
      </c>
      <c r="AV786" s="13" t="s">
        <v>240</v>
      </c>
      <c r="AW786" s="13" t="s">
        <v>36</v>
      </c>
      <c r="AX786" s="13" t="s">
        <v>87</v>
      </c>
      <c r="AY786" s="273" t="s">
        <v>235</v>
      </c>
    </row>
    <row r="787" s="2" customFormat="1" ht="16.5" customHeight="1">
      <c r="A787" s="38"/>
      <c r="B787" s="39"/>
      <c r="C787" s="237" t="s">
        <v>1064</v>
      </c>
      <c r="D787" s="237" t="s">
        <v>236</v>
      </c>
      <c r="E787" s="238" t="s">
        <v>1601</v>
      </c>
      <c r="F787" s="239" t="s">
        <v>1602</v>
      </c>
      <c r="G787" s="240" t="s">
        <v>239</v>
      </c>
      <c r="H787" s="241">
        <v>1</v>
      </c>
      <c r="I787" s="242"/>
      <c r="J787" s="243">
        <f>ROUND(I787*H787,2)</f>
        <v>0</v>
      </c>
      <c r="K787" s="244"/>
      <c r="L787" s="44"/>
      <c r="M787" s="245" t="s">
        <v>1</v>
      </c>
      <c r="N787" s="246" t="s">
        <v>45</v>
      </c>
      <c r="O787" s="91"/>
      <c r="P787" s="247">
        <f>O787*H787</f>
        <v>0</v>
      </c>
      <c r="Q787" s="247">
        <v>0</v>
      </c>
      <c r="R787" s="247">
        <f>Q787*H787</f>
        <v>0</v>
      </c>
      <c r="S787" s="247">
        <v>0</v>
      </c>
      <c r="T787" s="248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9" t="s">
        <v>240</v>
      </c>
      <c r="AT787" s="249" t="s">
        <v>236</v>
      </c>
      <c r="AU787" s="249" t="s">
        <v>87</v>
      </c>
      <c r="AY787" s="17" t="s">
        <v>235</v>
      </c>
      <c r="BE787" s="250">
        <f>IF(N787="základní",J787,0)</f>
        <v>0</v>
      </c>
      <c r="BF787" s="250">
        <f>IF(N787="snížená",J787,0)</f>
        <v>0</v>
      </c>
      <c r="BG787" s="250">
        <f>IF(N787="zákl. přenesená",J787,0)</f>
        <v>0</v>
      </c>
      <c r="BH787" s="250">
        <f>IF(N787="sníž. přenesená",J787,0)</f>
        <v>0</v>
      </c>
      <c r="BI787" s="250">
        <f>IF(N787="nulová",J787,0)</f>
        <v>0</v>
      </c>
      <c r="BJ787" s="17" t="s">
        <v>87</v>
      </c>
      <c r="BK787" s="250">
        <f>ROUND(I787*H787,2)</f>
        <v>0</v>
      </c>
      <c r="BL787" s="17" t="s">
        <v>240</v>
      </c>
      <c r="BM787" s="249" t="s">
        <v>1056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87</v>
      </c>
      <c r="G788" s="252"/>
      <c r="H788" s="256">
        <v>1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3" customFormat="1">
      <c r="A789" s="13"/>
      <c r="B789" s="263"/>
      <c r="C789" s="264"/>
      <c r="D789" s="253" t="s">
        <v>241</v>
      </c>
      <c r="E789" s="265" t="s">
        <v>1</v>
      </c>
      <c r="F789" s="266" t="s">
        <v>243</v>
      </c>
      <c r="G789" s="264"/>
      <c r="H789" s="267">
        <v>1</v>
      </c>
      <c r="I789" s="268"/>
      <c r="J789" s="264"/>
      <c r="K789" s="264"/>
      <c r="L789" s="269"/>
      <c r="M789" s="270"/>
      <c r="N789" s="271"/>
      <c r="O789" s="271"/>
      <c r="P789" s="271"/>
      <c r="Q789" s="271"/>
      <c r="R789" s="271"/>
      <c r="S789" s="271"/>
      <c r="T789" s="27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73" t="s">
        <v>241</v>
      </c>
      <c r="AU789" s="273" t="s">
        <v>87</v>
      </c>
      <c r="AV789" s="13" t="s">
        <v>240</v>
      </c>
      <c r="AW789" s="13" t="s">
        <v>36</v>
      </c>
      <c r="AX789" s="13" t="s">
        <v>87</v>
      </c>
      <c r="AY789" s="273" t="s">
        <v>235</v>
      </c>
    </row>
    <row r="790" s="2" customFormat="1" ht="16.5" customHeight="1">
      <c r="A790" s="38"/>
      <c r="B790" s="39"/>
      <c r="C790" s="237" t="s">
        <v>662</v>
      </c>
      <c r="D790" s="237" t="s">
        <v>236</v>
      </c>
      <c r="E790" s="238" t="s">
        <v>1603</v>
      </c>
      <c r="F790" s="239" t="s">
        <v>1604</v>
      </c>
      <c r="G790" s="240" t="s">
        <v>1605</v>
      </c>
      <c r="H790" s="241">
        <v>180</v>
      </c>
      <c r="I790" s="242"/>
      <c r="J790" s="243">
        <f>ROUND(I790*H790,2)</f>
        <v>0</v>
      </c>
      <c r="K790" s="244"/>
      <c r="L790" s="44"/>
      <c r="M790" s="245" t="s">
        <v>1</v>
      </c>
      <c r="N790" s="246" t="s">
        <v>45</v>
      </c>
      <c r="O790" s="91"/>
      <c r="P790" s="247">
        <f>O790*H790</f>
        <v>0</v>
      </c>
      <c r="Q790" s="247">
        <v>0</v>
      </c>
      <c r="R790" s="247">
        <f>Q790*H790</f>
        <v>0</v>
      </c>
      <c r="S790" s="247">
        <v>0</v>
      </c>
      <c r="T790" s="248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49" t="s">
        <v>240</v>
      </c>
      <c r="AT790" s="249" t="s">
        <v>236</v>
      </c>
      <c r="AU790" s="249" t="s">
        <v>87</v>
      </c>
      <c r="AY790" s="17" t="s">
        <v>235</v>
      </c>
      <c r="BE790" s="250">
        <f>IF(N790="základní",J790,0)</f>
        <v>0</v>
      </c>
      <c r="BF790" s="250">
        <f>IF(N790="snížená",J790,0)</f>
        <v>0</v>
      </c>
      <c r="BG790" s="250">
        <f>IF(N790="zákl. přenesená",J790,0)</f>
        <v>0</v>
      </c>
      <c r="BH790" s="250">
        <f>IF(N790="sníž. přenesená",J790,0)</f>
        <v>0</v>
      </c>
      <c r="BI790" s="250">
        <f>IF(N790="nulová",J790,0)</f>
        <v>0</v>
      </c>
      <c r="BJ790" s="17" t="s">
        <v>87</v>
      </c>
      <c r="BK790" s="250">
        <f>ROUND(I790*H790,2)</f>
        <v>0</v>
      </c>
      <c r="BL790" s="17" t="s">
        <v>240</v>
      </c>
      <c r="BM790" s="249" t="s">
        <v>1067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783</v>
      </c>
      <c r="G791" s="252"/>
      <c r="H791" s="256">
        <v>180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3" customFormat="1">
      <c r="A792" s="13"/>
      <c r="B792" s="263"/>
      <c r="C792" s="264"/>
      <c r="D792" s="253" t="s">
        <v>241</v>
      </c>
      <c r="E792" s="265" t="s">
        <v>1</v>
      </c>
      <c r="F792" s="266" t="s">
        <v>243</v>
      </c>
      <c r="G792" s="264"/>
      <c r="H792" s="267">
        <v>180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3" t="s">
        <v>241</v>
      </c>
      <c r="AU792" s="273" t="s">
        <v>87</v>
      </c>
      <c r="AV792" s="13" t="s">
        <v>240</v>
      </c>
      <c r="AW792" s="13" t="s">
        <v>36</v>
      </c>
      <c r="AX792" s="13" t="s">
        <v>87</v>
      </c>
      <c r="AY792" s="273" t="s">
        <v>235</v>
      </c>
    </row>
    <row r="793" s="2" customFormat="1" ht="16.5" customHeight="1">
      <c r="A793" s="38"/>
      <c r="B793" s="39"/>
      <c r="C793" s="237" t="s">
        <v>1075</v>
      </c>
      <c r="D793" s="237" t="s">
        <v>236</v>
      </c>
      <c r="E793" s="238" t="s">
        <v>1606</v>
      </c>
      <c r="F793" s="239" t="s">
        <v>1607</v>
      </c>
      <c r="G793" s="240" t="s">
        <v>239</v>
      </c>
      <c r="H793" s="241">
        <v>1</v>
      </c>
      <c r="I793" s="242"/>
      <c r="J793" s="243">
        <f>ROUND(I793*H793,2)</f>
        <v>0</v>
      </c>
      <c r="K793" s="244"/>
      <c r="L793" s="44"/>
      <c r="M793" s="245" t="s">
        <v>1</v>
      </c>
      <c r="N793" s="246" t="s">
        <v>45</v>
      </c>
      <c r="O793" s="91"/>
      <c r="P793" s="247">
        <f>O793*H793</f>
        <v>0</v>
      </c>
      <c r="Q793" s="247">
        <v>0</v>
      </c>
      <c r="R793" s="247">
        <f>Q793*H793</f>
        <v>0</v>
      </c>
      <c r="S793" s="247">
        <v>0</v>
      </c>
      <c r="T793" s="24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9" t="s">
        <v>240</v>
      </c>
      <c r="AT793" s="249" t="s">
        <v>236</v>
      </c>
      <c r="AU793" s="249" t="s">
        <v>87</v>
      </c>
      <c r="AY793" s="17" t="s">
        <v>235</v>
      </c>
      <c r="BE793" s="250">
        <f>IF(N793="základní",J793,0)</f>
        <v>0</v>
      </c>
      <c r="BF793" s="250">
        <f>IF(N793="snížená",J793,0)</f>
        <v>0</v>
      </c>
      <c r="BG793" s="250">
        <f>IF(N793="zákl. přenesená",J793,0)</f>
        <v>0</v>
      </c>
      <c r="BH793" s="250">
        <f>IF(N793="sníž. přenesená",J793,0)</f>
        <v>0</v>
      </c>
      <c r="BI793" s="250">
        <f>IF(N793="nulová",J793,0)</f>
        <v>0</v>
      </c>
      <c r="BJ793" s="17" t="s">
        <v>87</v>
      </c>
      <c r="BK793" s="250">
        <f>ROUND(I793*H793,2)</f>
        <v>0</v>
      </c>
      <c r="BL793" s="17" t="s">
        <v>240</v>
      </c>
      <c r="BM793" s="249" t="s">
        <v>1071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87</v>
      </c>
      <c r="G794" s="252"/>
      <c r="H794" s="256">
        <v>1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3" customFormat="1">
      <c r="A795" s="13"/>
      <c r="B795" s="263"/>
      <c r="C795" s="264"/>
      <c r="D795" s="253" t="s">
        <v>241</v>
      </c>
      <c r="E795" s="265" t="s">
        <v>1</v>
      </c>
      <c r="F795" s="266" t="s">
        <v>243</v>
      </c>
      <c r="G795" s="264"/>
      <c r="H795" s="267">
        <v>1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3" t="s">
        <v>241</v>
      </c>
      <c r="AU795" s="273" t="s">
        <v>87</v>
      </c>
      <c r="AV795" s="13" t="s">
        <v>240</v>
      </c>
      <c r="AW795" s="13" t="s">
        <v>36</v>
      </c>
      <c r="AX795" s="13" t="s">
        <v>87</v>
      </c>
      <c r="AY795" s="273" t="s">
        <v>235</v>
      </c>
    </row>
    <row r="796" s="11" customFormat="1" ht="25.92" customHeight="1">
      <c r="A796" s="11"/>
      <c r="B796" s="223"/>
      <c r="C796" s="224"/>
      <c r="D796" s="225" t="s">
        <v>79</v>
      </c>
      <c r="E796" s="226" t="s">
        <v>794</v>
      </c>
      <c r="F796" s="226" t="s">
        <v>979</v>
      </c>
      <c r="G796" s="224"/>
      <c r="H796" s="224"/>
      <c r="I796" s="227"/>
      <c r="J796" s="228">
        <f>BK796</f>
        <v>0</v>
      </c>
      <c r="K796" s="224"/>
      <c r="L796" s="229"/>
      <c r="M796" s="230"/>
      <c r="N796" s="231"/>
      <c r="O796" s="231"/>
      <c r="P796" s="232">
        <f>SUM(P797:P825)</f>
        <v>0</v>
      </c>
      <c r="Q796" s="231"/>
      <c r="R796" s="232">
        <f>SUM(R797:R825)</f>
        <v>0.070658799999999994</v>
      </c>
      <c r="S796" s="231"/>
      <c r="T796" s="233">
        <f>SUM(T797:T825)</f>
        <v>0</v>
      </c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R796" s="234" t="s">
        <v>87</v>
      </c>
      <c r="AT796" s="235" t="s">
        <v>79</v>
      </c>
      <c r="AU796" s="235" t="s">
        <v>80</v>
      </c>
      <c r="AY796" s="234" t="s">
        <v>235</v>
      </c>
      <c r="BK796" s="236">
        <f>SUM(BK797:BK825)</f>
        <v>0</v>
      </c>
    </row>
    <row r="797" s="2" customFormat="1" ht="16.5" customHeight="1">
      <c r="A797" s="38"/>
      <c r="B797" s="39"/>
      <c r="C797" s="237" t="s">
        <v>666</v>
      </c>
      <c r="D797" s="237" t="s">
        <v>236</v>
      </c>
      <c r="E797" s="238" t="s">
        <v>980</v>
      </c>
      <c r="F797" s="239" t="s">
        <v>981</v>
      </c>
      <c r="G797" s="240" t="s">
        <v>265</v>
      </c>
      <c r="H797" s="241">
        <v>134.63999999999999</v>
      </c>
      <c r="I797" s="242"/>
      <c r="J797" s="243">
        <f>ROUND(I797*H797,2)</f>
        <v>0</v>
      </c>
      <c r="K797" s="244"/>
      <c r="L797" s="44"/>
      <c r="M797" s="245" t="s">
        <v>1</v>
      </c>
      <c r="N797" s="246" t="s">
        <v>45</v>
      </c>
      <c r="O797" s="91"/>
      <c r="P797" s="247">
        <f>O797*H797</f>
        <v>0</v>
      </c>
      <c r="Q797" s="247">
        <v>0</v>
      </c>
      <c r="R797" s="247">
        <f>Q797*H797</f>
        <v>0</v>
      </c>
      <c r="S797" s="247">
        <v>0</v>
      </c>
      <c r="T797" s="248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49" t="s">
        <v>240</v>
      </c>
      <c r="AT797" s="249" t="s">
        <v>236</v>
      </c>
      <c r="AU797" s="249" t="s">
        <v>87</v>
      </c>
      <c r="AY797" s="17" t="s">
        <v>235</v>
      </c>
      <c r="BE797" s="250">
        <f>IF(N797="základní",J797,0)</f>
        <v>0</v>
      </c>
      <c r="BF797" s="250">
        <f>IF(N797="snížená",J797,0)</f>
        <v>0</v>
      </c>
      <c r="BG797" s="250">
        <f>IF(N797="zákl. přenesená",J797,0)</f>
        <v>0</v>
      </c>
      <c r="BH797" s="250">
        <f>IF(N797="sníž. přenesená",J797,0)</f>
        <v>0</v>
      </c>
      <c r="BI797" s="250">
        <f>IF(N797="nulová",J797,0)</f>
        <v>0</v>
      </c>
      <c r="BJ797" s="17" t="s">
        <v>87</v>
      </c>
      <c r="BK797" s="250">
        <f>ROUND(I797*H797,2)</f>
        <v>0</v>
      </c>
      <c r="BL797" s="17" t="s">
        <v>240</v>
      </c>
      <c r="BM797" s="249" t="s">
        <v>1078</v>
      </c>
    </row>
    <row r="798" s="2" customFormat="1">
      <c r="A798" s="38"/>
      <c r="B798" s="39"/>
      <c r="C798" s="40"/>
      <c r="D798" s="253" t="s">
        <v>248</v>
      </c>
      <c r="E798" s="40"/>
      <c r="F798" s="274" t="s">
        <v>983</v>
      </c>
      <c r="G798" s="40"/>
      <c r="H798" s="40"/>
      <c r="I798" s="155"/>
      <c r="J798" s="40"/>
      <c r="K798" s="40"/>
      <c r="L798" s="44"/>
      <c r="M798" s="275"/>
      <c r="N798" s="276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248</v>
      </c>
      <c r="AU798" s="17" t="s">
        <v>87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2361</v>
      </c>
      <c r="G799" s="252"/>
      <c r="H799" s="256">
        <v>134.63999999999999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3" customFormat="1">
      <c r="A800" s="13"/>
      <c r="B800" s="263"/>
      <c r="C800" s="264"/>
      <c r="D800" s="253" t="s">
        <v>241</v>
      </c>
      <c r="E800" s="265" t="s">
        <v>1</v>
      </c>
      <c r="F800" s="266" t="s">
        <v>243</v>
      </c>
      <c r="G800" s="264"/>
      <c r="H800" s="267">
        <v>134.63999999999999</v>
      </c>
      <c r="I800" s="268"/>
      <c r="J800" s="264"/>
      <c r="K800" s="264"/>
      <c r="L800" s="269"/>
      <c r="M800" s="270"/>
      <c r="N800" s="271"/>
      <c r="O800" s="271"/>
      <c r="P800" s="271"/>
      <c r="Q800" s="271"/>
      <c r="R800" s="271"/>
      <c r="S800" s="271"/>
      <c r="T800" s="27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3" t="s">
        <v>241</v>
      </c>
      <c r="AU800" s="273" t="s">
        <v>87</v>
      </c>
      <c r="AV800" s="13" t="s">
        <v>240</v>
      </c>
      <c r="AW800" s="13" t="s">
        <v>36</v>
      </c>
      <c r="AX800" s="13" t="s">
        <v>87</v>
      </c>
      <c r="AY800" s="273" t="s">
        <v>235</v>
      </c>
    </row>
    <row r="801" s="2" customFormat="1" ht="16.5" customHeight="1">
      <c r="A801" s="38"/>
      <c r="B801" s="39"/>
      <c r="C801" s="237" t="s">
        <v>1086</v>
      </c>
      <c r="D801" s="237" t="s">
        <v>236</v>
      </c>
      <c r="E801" s="238" t="s">
        <v>986</v>
      </c>
      <c r="F801" s="239" t="s">
        <v>987</v>
      </c>
      <c r="G801" s="240" t="s">
        <v>265</v>
      </c>
      <c r="H801" s="241">
        <v>601.22000000000003</v>
      </c>
      <c r="I801" s="242"/>
      <c r="J801" s="243">
        <f>ROUND(I801*H801,2)</f>
        <v>0</v>
      </c>
      <c r="K801" s="244"/>
      <c r="L801" s="44"/>
      <c r="M801" s="245" t="s">
        <v>1</v>
      </c>
      <c r="N801" s="246" t="s">
        <v>45</v>
      </c>
      <c r="O801" s="91"/>
      <c r="P801" s="247">
        <f>O801*H801</f>
        <v>0</v>
      </c>
      <c r="Q801" s="247">
        <v>4.0000000000000003E-05</v>
      </c>
      <c r="R801" s="247">
        <f>Q801*H801</f>
        <v>0.024048800000000002</v>
      </c>
      <c r="S801" s="247">
        <v>0</v>
      </c>
      <c r="T801" s="248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49" t="s">
        <v>240</v>
      </c>
      <c r="AT801" s="249" t="s">
        <v>236</v>
      </c>
      <c r="AU801" s="249" t="s">
        <v>87</v>
      </c>
      <c r="AY801" s="17" t="s">
        <v>235</v>
      </c>
      <c r="BE801" s="250">
        <f>IF(N801="základní",J801,0)</f>
        <v>0</v>
      </c>
      <c r="BF801" s="250">
        <f>IF(N801="snížená",J801,0)</f>
        <v>0</v>
      </c>
      <c r="BG801" s="250">
        <f>IF(N801="zákl. přenesená",J801,0)</f>
        <v>0</v>
      </c>
      <c r="BH801" s="250">
        <f>IF(N801="sníž. přenesená",J801,0)</f>
        <v>0</v>
      </c>
      <c r="BI801" s="250">
        <f>IF(N801="nulová",J801,0)</f>
        <v>0</v>
      </c>
      <c r="BJ801" s="17" t="s">
        <v>87</v>
      </c>
      <c r="BK801" s="250">
        <f>ROUND(I801*H801,2)</f>
        <v>0</v>
      </c>
      <c r="BL801" s="17" t="s">
        <v>240</v>
      </c>
      <c r="BM801" s="249" t="s">
        <v>1084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2023</v>
      </c>
      <c r="G802" s="252"/>
      <c r="H802" s="256">
        <v>601.22000000000003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3" customFormat="1">
      <c r="A803" s="13"/>
      <c r="B803" s="263"/>
      <c r="C803" s="264"/>
      <c r="D803" s="253" t="s">
        <v>241</v>
      </c>
      <c r="E803" s="265" t="s">
        <v>1</v>
      </c>
      <c r="F803" s="266" t="s">
        <v>243</v>
      </c>
      <c r="G803" s="264"/>
      <c r="H803" s="267">
        <v>601.22000000000003</v>
      </c>
      <c r="I803" s="268"/>
      <c r="J803" s="264"/>
      <c r="K803" s="264"/>
      <c r="L803" s="269"/>
      <c r="M803" s="270"/>
      <c r="N803" s="271"/>
      <c r="O803" s="271"/>
      <c r="P803" s="271"/>
      <c r="Q803" s="271"/>
      <c r="R803" s="271"/>
      <c r="S803" s="271"/>
      <c r="T803" s="27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73" t="s">
        <v>241</v>
      </c>
      <c r="AU803" s="273" t="s">
        <v>87</v>
      </c>
      <c r="AV803" s="13" t="s">
        <v>240</v>
      </c>
      <c r="AW803" s="13" t="s">
        <v>36</v>
      </c>
      <c r="AX803" s="13" t="s">
        <v>87</v>
      </c>
      <c r="AY803" s="273" t="s">
        <v>235</v>
      </c>
    </row>
    <row r="804" s="2" customFormat="1" ht="16.5" customHeight="1">
      <c r="A804" s="38"/>
      <c r="B804" s="39"/>
      <c r="C804" s="237" t="s">
        <v>672</v>
      </c>
      <c r="D804" s="237" t="s">
        <v>236</v>
      </c>
      <c r="E804" s="238" t="s">
        <v>989</v>
      </c>
      <c r="F804" s="239" t="s">
        <v>990</v>
      </c>
      <c r="G804" s="240" t="s">
        <v>671</v>
      </c>
      <c r="H804" s="241">
        <v>20</v>
      </c>
      <c r="I804" s="242"/>
      <c r="J804" s="243">
        <f>ROUND(I804*H804,2)</f>
        <v>0</v>
      </c>
      <c r="K804" s="244"/>
      <c r="L804" s="44"/>
      <c r="M804" s="245" t="s">
        <v>1</v>
      </c>
      <c r="N804" s="246" t="s">
        <v>45</v>
      </c>
      <c r="O804" s="91"/>
      <c r="P804" s="247">
        <f>O804*H804</f>
        <v>0</v>
      </c>
      <c r="Q804" s="247">
        <v>0</v>
      </c>
      <c r="R804" s="247">
        <f>Q804*H804</f>
        <v>0</v>
      </c>
      <c r="S804" s="247">
        <v>0</v>
      </c>
      <c r="T804" s="248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9" t="s">
        <v>240</v>
      </c>
      <c r="AT804" s="249" t="s">
        <v>236</v>
      </c>
      <c r="AU804" s="249" t="s">
        <v>87</v>
      </c>
      <c r="AY804" s="17" t="s">
        <v>235</v>
      </c>
      <c r="BE804" s="250">
        <f>IF(N804="základní",J804,0)</f>
        <v>0</v>
      </c>
      <c r="BF804" s="250">
        <f>IF(N804="snížená",J804,0)</f>
        <v>0</v>
      </c>
      <c r="BG804" s="250">
        <f>IF(N804="zákl. přenesená",J804,0)</f>
        <v>0</v>
      </c>
      <c r="BH804" s="250">
        <f>IF(N804="sníž. přenesená",J804,0)</f>
        <v>0</v>
      </c>
      <c r="BI804" s="250">
        <f>IF(N804="nulová",J804,0)</f>
        <v>0</v>
      </c>
      <c r="BJ804" s="17" t="s">
        <v>87</v>
      </c>
      <c r="BK804" s="250">
        <f>ROUND(I804*H804,2)</f>
        <v>0</v>
      </c>
      <c r="BL804" s="17" t="s">
        <v>240</v>
      </c>
      <c r="BM804" s="249" t="s">
        <v>1089</v>
      </c>
    </row>
    <row r="805" s="2" customFormat="1">
      <c r="A805" s="38"/>
      <c r="B805" s="39"/>
      <c r="C805" s="40"/>
      <c r="D805" s="253" t="s">
        <v>248</v>
      </c>
      <c r="E805" s="40"/>
      <c r="F805" s="274" t="s">
        <v>992</v>
      </c>
      <c r="G805" s="40"/>
      <c r="H805" s="40"/>
      <c r="I805" s="155"/>
      <c r="J805" s="40"/>
      <c r="K805" s="40"/>
      <c r="L805" s="44"/>
      <c r="M805" s="275"/>
      <c r="N805" s="276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248</v>
      </c>
      <c r="AU805" s="17" t="s">
        <v>87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2362</v>
      </c>
      <c r="G806" s="252"/>
      <c r="H806" s="256">
        <v>20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3" customFormat="1">
      <c r="A807" s="13"/>
      <c r="B807" s="263"/>
      <c r="C807" s="264"/>
      <c r="D807" s="253" t="s">
        <v>241</v>
      </c>
      <c r="E807" s="265" t="s">
        <v>1</v>
      </c>
      <c r="F807" s="266" t="s">
        <v>243</v>
      </c>
      <c r="G807" s="264"/>
      <c r="H807" s="267">
        <v>20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73" t="s">
        <v>241</v>
      </c>
      <c r="AU807" s="273" t="s">
        <v>87</v>
      </c>
      <c r="AV807" s="13" t="s">
        <v>240</v>
      </c>
      <c r="AW807" s="13" t="s">
        <v>36</v>
      </c>
      <c r="AX807" s="13" t="s">
        <v>87</v>
      </c>
      <c r="AY807" s="273" t="s">
        <v>235</v>
      </c>
    </row>
    <row r="808" s="2" customFormat="1" ht="16.5" customHeight="1">
      <c r="A808" s="38"/>
      <c r="B808" s="39"/>
      <c r="C808" s="237" t="s">
        <v>1094</v>
      </c>
      <c r="D808" s="237" t="s">
        <v>236</v>
      </c>
      <c r="E808" s="238" t="s">
        <v>996</v>
      </c>
      <c r="F808" s="239" t="s">
        <v>997</v>
      </c>
      <c r="G808" s="240" t="s">
        <v>239</v>
      </c>
      <c r="H808" s="241">
        <v>2</v>
      </c>
      <c r="I808" s="242"/>
      <c r="J808" s="243">
        <f>ROUND(I808*H808,2)</f>
        <v>0</v>
      </c>
      <c r="K808" s="244"/>
      <c r="L808" s="44"/>
      <c r="M808" s="245" t="s">
        <v>1</v>
      </c>
      <c r="N808" s="246" t="s">
        <v>45</v>
      </c>
      <c r="O808" s="91"/>
      <c r="P808" s="247">
        <f>O808*H808</f>
        <v>0</v>
      </c>
      <c r="Q808" s="247">
        <v>4.0000000000000003E-05</v>
      </c>
      <c r="R808" s="247">
        <f>Q808*H808</f>
        <v>8.0000000000000007E-05</v>
      </c>
      <c r="S808" s="247">
        <v>0</v>
      </c>
      <c r="T808" s="248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49" t="s">
        <v>240</v>
      </c>
      <c r="AT808" s="249" t="s">
        <v>236</v>
      </c>
      <c r="AU808" s="249" t="s">
        <v>87</v>
      </c>
      <c r="AY808" s="17" t="s">
        <v>235</v>
      </c>
      <c r="BE808" s="250">
        <f>IF(N808="základní",J808,0)</f>
        <v>0</v>
      </c>
      <c r="BF808" s="250">
        <f>IF(N808="snížená",J808,0)</f>
        <v>0</v>
      </c>
      <c r="BG808" s="250">
        <f>IF(N808="zákl. přenesená",J808,0)</f>
        <v>0</v>
      </c>
      <c r="BH808" s="250">
        <f>IF(N808="sníž. přenesená",J808,0)</f>
        <v>0</v>
      </c>
      <c r="BI808" s="250">
        <f>IF(N808="nulová",J808,0)</f>
        <v>0</v>
      </c>
      <c r="BJ808" s="17" t="s">
        <v>87</v>
      </c>
      <c r="BK808" s="250">
        <f>ROUND(I808*H808,2)</f>
        <v>0</v>
      </c>
      <c r="BL808" s="17" t="s">
        <v>240</v>
      </c>
      <c r="BM808" s="249" t="s">
        <v>1092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2363</v>
      </c>
      <c r="G809" s="252"/>
      <c r="H809" s="256">
        <v>2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3" customFormat="1">
      <c r="A810" s="13"/>
      <c r="B810" s="263"/>
      <c r="C810" s="264"/>
      <c r="D810" s="253" t="s">
        <v>241</v>
      </c>
      <c r="E810" s="265" t="s">
        <v>1</v>
      </c>
      <c r="F810" s="266" t="s">
        <v>243</v>
      </c>
      <c r="G810" s="264"/>
      <c r="H810" s="267">
        <v>2</v>
      </c>
      <c r="I810" s="268"/>
      <c r="J810" s="264"/>
      <c r="K810" s="264"/>
      <c r="L810" s="269"/>
      <c r="M810" s="270"/>
      <c r="N810" s="271"/>
      <c r="O810" s="271"/>
      <c r="P810" s="271"/>
      <c r="Q810" s="271"/>
      <c r="R810" s="271"/>
      <c r="S810" s="271"/>
      <c r="T810" s="27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3" t="s">
        <v>241</v>
      </c>
      <c r="AU810" s="273" t="s">
        <v>87</v>
      </c>
      <c r="AV810" s="13" t="s">
        <v>240</v>
      </c>
      <c r="AW810" s="13" t="s">
        <v>36</v>
      </c>
      <c r="AX810" s="13" t="s">
        <v>87</v>
      </c>
      <c r="AY810" s="273" t="s">
        <v>235</v>
      </c>
    </row>
    <row r="811" s="2" customFormat="1" ht="16.5" customHeight="1">
      <c r="A811" s="38"/>
      <c r="B811" s="39"/>
      <c r="C811" s="237" t="s">
        <v>678</v>
      </c>
      <c r="D811" s="237" t="s">
        <v>236</v>
      </c>
      <c r="E811" s="238" t="s">
        <v>1004</v>
      </c>
      <c r="F811" s="239" t="s">
        <v>1005</v>
      </c>
      <c r="G811" s="240" t="s">
        <v>239</v>
      </c>
      <c r="H811" s="241">
        <v>3</v>
      </c>
      <c r="I811" s="242"/>
      <c r="J811" s="243">
        <f>ROUND(I811*H811,2)</f>
        <v>0</v>
      </c>
      <c r="K811" s="244"/>
      <c r="L811" s="44"/>
      <c r="M811" s="245" t="s">
        <v>1</v>
      </c>
      <c r="N811" s="246" t="s">
        <v>45</v>
      </c>
      <c r="O811" s="91"/>
      <c r="P811" s="247">
        <f>O811*H811</f>
        <v>0</v>
      </c>
      <c r="Q811" s="247">
        <v>1.0000000000000001E-05</v>
      </c>
      <c r="R811" s="247">
        <f>Q811*H811</f>
        <v>3.0000000000000004E-05</v>
      </c>
      <c r="S811" s="247">
        <v>0</v>
      </c>
      <c r="T811" s="248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49" t="s">
        <v>240</v>
      </c>
      <c r="AT811" s="249" t="s">
        <v>236</v>
      </c>
      <c r="AU811" s="249" t="s">
        <v>87</v>
      </c>
      <c r="AY811" s="17" t="s">
        <v>235</v>
      </c>
      <c r="BE811" s="250">
        <f>IF(N811="základní",J811,0)</f>
        <v>0</v>
      </c>
      <c r="BF811" s="250">
        <f>IF(N811="snížená",J811,0)</f>
        <v>0</v>
      </c>
      <c r="BG811" s="250">
        <f>IF(N811="zákl. přenesená",J811,0)</f>
        <v>0</v>
      </c>
      <c r="BH811" s="250">
        <f>IF(N811="sníž. přenesená",J811,0)</f>
        <v>0</v>
      </c>
      <c r="BI811" s="250">
        <f>IF(N811="nulová",J811,0)</f>
        <v>0</v>
      </c>
      <c r="BJ811" s="17" t="s">
        <v>87</v>
      </c>
      <c r="BK811" s="250">
        <f>ROUND(I811*H811,2)</f>
        <v>0</v>
      </c>
      <c r="BL811" s="17" t="s">
        <v>240</v>
      </c>
      <c r="BM811" s="249" t="s">
        <v>1097</v>
      </c>
    </row>
    <row r="812" s="12" customFormat="1">
      <c r="A812" s="12"/>
      <c r="B812" s="251"/>
      <c r="C812" s="252"/>
      <c r="D812" s="253" t="s">
        <v>241</v>
      </c>
      <c r="E812" s="254" t="s">
        <v>1</v>
      </c>
      <c r="F812" s="255" t="s">
        <v>2364</v>
      </c>
      <c r="G812" s="252"/>
      <c r="H812" s="256">
        <v>3</v>
      </c>
      <c r="I812" s="257"/>
      <c r="J812" s="252"/>
      <c r="K812" s="252"/>
      <c r="L812" s="258"/>
      <c r="M812" s="259"/>
      <c r="N812" s="260"/>
      <c r="O812" s="260"/>
      <c r="P812" s="260"/>
      <c r="Q812" s="260"/>
      <c r="R812" s="260"/>
      <c r="S812" s="260"/>
      <c r="T812" s="261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T812" s="262" t="s">
        <v>241</v>
      </c>
      <c r="AU812" s="262" t="s">
        <v>87</v>
      </c>
      <c r="AV812" s="12" t="s">
        <v>89</v>
      </c>
      <c r="AW812" s="12" t="s">
        <v>36</v>
      </c>
      <c r="AX812" s="12" t="s">
        <v>80</v>
      </c>
      <c r="AY812" s="262" t="s">
        <v>235</v>
      </c>
    </row>
    <row r="813" s="13" customFormat="1">
      <c r="A813" s="13"/>
      <c r="B813" s="263"/>
      <c r="C813" s="264"/>
      <c r="D813" s="253" t="s">
        <v>241</v>
      </c>
      <c r="E813" s="265" t="s">
        <v>1</v>
      </c>
      <c r="F813" s="266" t="s">
        <v>243</v>
      </c>
      <c r="G813" s="264"/>
      <c r="H813" s="267">
        <v>3</v>
      </c>
      <c r="I813" s="268"/>
      <c r="J813" s="264"/>
      <c r="K813" s="264"/>
      <c r="L813" s="269"/>
      <c r="M813" s="270"/>
      <c r="N813" s="271"/>
      <c r="O813" s="271"/>
      <c r="P813" s="271"/>
      <c r="Q813" s="271"/>
      <c r="R813" s="271"/>
      <c r="S813" s="271"/>
      <c r="T813" s="27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73" t="s">
        <v>241</v>
      </c>
      <c r="AU813" s="273" t="s">
        <v>87</v>
      </c>
      <c r="AV813" s="13" t="s">
        <v>240</v>
      </c>
      <c r="AW813" s="13" t="s">
        <v>36</v>
      </c>
      <c r="AX813" s="13" t="s">
        <v>87</v>
      </c>
      <c r="AY813" s="273" t="s">
        <v>235</v>
      </c>
    </row>
    <row r="814" s="2" customFormat="1" ht="16.5" customHeight="1">
      <c r="A814" s="38"/>
      <c r="B814" s="39"/>
      <c r="C814" s="237" t="s">
        <v>1115</v>
      </c>
      <c r="D814" s="237" t="s">
        <v>236</v>
      </c>
      <c r="E814" s="238" t="s">
        <v>1012</v>
      </c>
      <c r="F814" s="239" t="s">
        <v>1013</v>
      </c>
      <c r="G814" s="240" t="s">
        <v>239</v>
      </c>
      <c r="H814" s="241">
        <v>3</v>
      </c>
      <c r="I814" s="242"/>
      <c r="J814" s="243">
        <f>ROUND(I814*H814,2)</f>
        <v>0</v>
      </c>
      <c r="K814" s="244"/>
      <c r="L814" s="44"/>
      <c r="M814" s="245" t="s">
        <v>1</v>
      </c>
      <c r="N814" s="246" t="s">
        <v>45</v>
      </c>
      <c r="O814" s="91"/>
      <c r="P814" s="247">
        <f>O814*H814</f>
        <v>0</v>
      </c>
      <c r="Q814" s="247">
        <v>0</v>
      </c>
      <c r="R814" s="247">
        <f>Q814*H814</f>
        <v>0</v>
      </c>
      <c r="S814" s="247">
        <v>0</v>
      </c>
      <c r="T814" s="248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9" t="s">
        <v>240</v>
      </c>
      <c r="AT814" s="249" t="s">
        <v>236</v>
      </c>
      <c r="AU814" s="249" t="s">
        <v>87</v>
      </c>
      <c r="AY814" s="17" t="s">
        <v>235</v>
      </c>
      <c r="BE814" s="250">
        <f>IF(N814="základní",J814,0)</f>
        <v>0</v>
      </c>
      <c r="BF814" s="250">
        <f>IF(N814="snížená",J814,0)</f>
        <v>0</v>
      </c>
      <c r="BG814" s="250">
        <f>IF(N814="zákl. přenesená",J814,0)</f>
        <v>0</v>
      </c>
      <c r="BH814" s="250">
        <f>IF(N814="sníž. přenesená",J814,0)</f>
        <v>0</v>
      </c>
      <c r="BI814" s="250">
        <f>IF(N814="nulová",J814,0)</f>
        <v>0</v>
      </c>
      <c r="BJ814" s="17" t="s">
        <v>87</v>
      </c>
      <c r="BK814" s="250">
        <f>ROUND(I814*H814,2)</f>
        <v>0</v>
      </c>
      <c r="BL814" s="17" t="s">
        <v>240</v>
      </c>
      <c r="BM814" s="249" t="s">
        <v>1101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2364</v>
      </c>
      <c r="G815" s="252"/>
      <c r="H815" s="256">
        <v>3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3" customFormat="1">
      <c r="A816" s="13"/>
      <c r="B816" s="263"/>
      <c r="C816" s="264"/>
      <c r="D816" s="253" t="s">
        <v>241</v>
      </c>
      <c r="E816" s="265" t="s">
        <v>1</v>
      </c>
      <c r="F816" s="266" t="s">
        <v>243</v>
      </c>
      <c r="G816" s="264"/>
      <c r="H816" s="267">
        <v>3</v>
      </c>
      <c r="I816" s="268"/>
      <c r="J816" s="264"/>
      <c r="K816" s="264"/>
      <c r="L816" s="269"/>
      <c r="M816" s="270"/>
      <c r="N816" s="271"/>
      <c r="O816" s="271"/>
      <c r="P816" s="271"/>
      <c r="Q816" s="271"/>
      <c r="R816" s="271"/>
      <c r="S816" s="271"/>
      <c r="T816" s="27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73" t="s">
        <v>241</v>
      </c>
      <c r="AU816" s="273" t="s">
        <v>87</v>
      </c>
      <c r="AV816" s="13" t="s">
        <v>240</v>
      </c>
      <c r="AW816" s="13" t="s">
        <v>36</v>
      </c>
      <c r="AX816" s="13" t="s">
        <v>87</v>
      </c>
      <c r="AY816" s="273" t="s">
        <v>235</v>
      </c>
    </row>
    <row r="817" s="2" customFormat="1" ht="16.5" customHeight="1">
      <c r="A817" s="38"/>
      <c r="B817" s="39"/>
      <c r="C817" s="237" t="s">
        <v>683</v>
      </c>
      <c r="D817" s="237" t="s">
        <v>236</v>
      </c>
      <c r="E817" s="238" t="s">
        <v>1015</v>
      </c>
      <c r="F817" s="239" t="s">
        <v>1016</v>
      </c>
      <c r="G817" s="240" t="s">
        <v>239</v>
      </c>
      <c r="H817" s="241">
        <v>1</v>
      </c>
      <c r="I817" s="242"/>
      <c r="J817" s="243">
        <f>ROUND(I817*H817,2)</f>
        <v>0</v>
      </c>
      <c r="K817" s="244"/>
      <c r="L817" s="44"/>
      <c r="M817" s="245" t="s">
        <v>1</v>
      </c>
      <c r="N817" s="246" t="s">
        <v>45</v>
      </c>
      <c r="O817" s="91"/>
      <c r="P817" s="247">
        <f>O817*H817</f>
        <v>0</v>
      </c>
      <c r="Q817" s="247">
        <v>0</v>
      </c>
      <c r="R817" s="247">
        <f>Q817*H817</f>
        <v>0</v>
      </c>
      <c r="S817" s="247">
        <v>0</v>
      </c>
      <c r="T817" s="248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9" t="s">
        <v>240</v>
      </c>
      <c r="AT817" s="249" t="s">
        <v>236</v>
      </c>
      <c r="AU817" s="249" t="s">
        <v>87</v>
      </c>
      <c r="AY817" s="17" t="s">
        <v>235</v>
      </c>
      <c r="BE817" s="250">
        <f>IF(N817="základní",J817,0)</f>
        <v>0</v>
      </c>
      <c r="BF817" s="250">
        <f>IF(N817="snížená",J817,0)</f>
        <v>0</v>
      </c>
      <c r="BG817" s="250">
        <f>IF(N817="zákl. přenesená",J817,0)</f>
        <v>0</v>
      </c>
      <c r="BH817" s="250">
        <f>IF(N817="sníž. přenesená",J817,0)</f>
        <v>0</v>
      </c>
      <c r="BI817" s="250">
        <f>IF(N817="nulová",J817,0)</f>
        <v>0</v>
      </c>
      <c r="BJ817" s="17" t="s">
        <v>87</v>
      </c>
      <c r="BK817" s="250">
        <f>ROUND(I817*H817,2)</f>
        <v>0</v>
      </c>
      <c r="BL817" s="17" t="s">
        <v>240</v>
      </c>
      <c r="BM817" s="249" t="s">
        <v>1118</v>
      </c>
    </row>
    <row r="818" s="12" customFormat="1">
      <c r="A818" s="12"/>
      <c r="B818" s="251"/>
      <c r="C818" s="252"/>
      <c r="D818" s="253" t="s">
        <v>241</v>
      </c>
      <c r="E818" s="254" t="s">
        <v>1</v>
      </c>
      <c r="F818" s="255" t="s">
        <v>87</v>
      </c>
      <c r="G818" s="252"/>
      <c r="H818" s="256">
        <v>1</v>
      </c>
      <c r="I818" s="257"/>
      <c r="J818" s="252"/>
      <c r="K818" s="252"/>
      <c r="L818" s="258"/>
      <c r="M818" s="259"/>
      <c r="N818" s="260"/>
      <c r="O818" s="260"/>
      <c r="P818" s="260"/>
      <c r="Q818" s="260"/>
      <c r="R818" s="260"/>
      <c r="S818" s="260"/>
      <c r="T818" s="26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62" t="s">
        <v>241</v>
      </c>
      <c r="AU818" s="262" t="s">
        <v>87</v>
      </c>
      <c r="AV818" s="12" t="s">
        <v>89</v>
      </c>
      <c r="AW818" s="12" t="s">
        <v>36</v>
      </c>
      <c r="AX818" s="12" t="s">
        <v>80</v>
      </c>
      <c r="AY818" s="262" t="s">
        <v>235</v>
      </c>
    </row>
    <row r="819" s="13" customFormat="1">
      <c r="A819" s="13"/>
      <c r="B819" s="263"/>
      <c r="C819" s="264"/>
      <c r="D819" s="253" t="s">
        <v>241</v>
      </c>
      <c r="E819" s="265" t="s">
        <v>1</v>
      </c>
      <c r="F819" s="266" t="s">
        <v>243</v>
      </c>
      <c r="G819" s="264"/>
      <c r="H819" s="267">
        <v>1</v>
      </c>
      <c r="I819" s="268"/>
      <c r="J819" s="264"/>
      <c r="K819" s="264"/>
      <c r="L819" s="269"/>
      <c r="M819" s="270"/>
      <c r="N819" s="271"/>
      <c r="O819" s="271"/>
      <c r="P819" s="271"/>
      <c r="Q819" s="271"/>
      <c r="R819" s="271"/>
      <c r="S819" s="271"/>
      <c r="T819" s="27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73" t="s">
        <v>241</v>
      </c>
      <c r="AU819" s="273" t="s">
        <v>87</v>
      </c>
      <c r="AV819" s="13" t="s">
        <v>240</v>
      </c>
      <c r="AW819" s="13" t="s">
        <v>36</v>
      </c>
      <c r="AX819" s="13" t="s">
        <v>87</v>
      </c>
      <c r="AY819" s="273" t="s">
        <v>235</v>
      </c>
    </row>
    <row r="820" s="2" customFormat="1" ht="16.5" customHeight="1">
      <c r="A820" s="38"/>
      <c r="B820" s="39"/>
      <c r="C820" s="237" t="s">
        <v>1131</v>
      </c>
      <c r="D820" s="237" t="s">
        <v>236</v>
      </c>
      <c r="E820" s="238" t="s">
        <v>1000</v>
      </c>
      <c r="F820" s="239" t="s">
        <v>1001</v>
      </c>
      <c r="G820" s="240" t="s">
        <v>671</v>
      </c>
      <c r="H820" s="241">
        <v>2</v>
      </c>
      <c r="I820" s="242"/>
      <c r="J820" s="243">
        <f>ROUND(I820*H820,2)</f>
        <v>0</v>
      </c>
      <c r="K820" s="244"/>
      <c r="L820" s="44"/>
      <c r="M820" s="245" t="s">
        <v>1</v>
      </c>
      <c r="N820" s="246" t="s">
        <v>45</v>
      </c>
      <c r="O820" s="91"/>
      <c r="P820" s="247">
        <f>O820*H820</f>
        <v>0</v>
      </c>
      <c r="Q820" s="247">
        <v>0</v>
      </c>
      <c r="R820" s="247">
        <f>Q820*H820</f>
        <v>0</v>
      </c>
      <c r="S820" s="247">
        <v>0</v>
      </c>
      <c r="T820" s="248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9" t="s">
        <v>240</v>
      </c>
      <c r="AT820" s="249" t="s">
        <v>236</v>
      </c>
      <c r="AU820" s="249" t="s">
        <v>87</v>
      </c>
      <c r="AY820" s="17" t="s">
        <v>235</v>
      </c>
      <c r="BE820" s="250">
        <f>IF(N820="základní",J820,0)</f>
        <v>0</v>
      </c>
      <c r="BF820" s="250">
        <f>IF(N820="snížená",J820,0)</f>
        <v>0</v>
      </c>
      <c r="BG820" s="250">
        <f>IF(N820="zákl. přenesená",J820,0)</f>
        <v>0</v>
      </c>
      <c r="BH820" s="250">
        <f>IF(N820="sníž. přenesená",J820,0)</f>
        <v>0</v>
      </c>
      <c r="BI820" s="250">
        <f>IF(N820="nulová",J820,0)</f>
        <v>0</v>
      </c>
      <c r="BJ820" s="17" t="s">
        <v>87</v>
      </c>
      <c r="BK820" s="250">
        <f>ROUND(I820*H820,2)</f>
        <v>0</v>
      </c>
      <c r="BL820" s="17" t="s">
        <v>240</v>
      </c>
      <c r="BM820" s="249" t="s">
        <v>1129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2363</v>
      </c>
      <c r="G821" s="252"/>
      <c r="H821" s="256">
        <v>2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3" customFormat="1">
      <c r="A822" s="13"/>
      <c r="B822" s="263"/>
      <c r="C822" s="264"/>
      <c r="D822" s="253" t="s">
        <v>241</v>
      </c>
      <c r="E822" s="265" t="s">
        <v>1</v>
      </c>
      <c r="F822" s="266" t="s">
        <v>243</v>
      </c>
      <c r="G822" s="264"/>
      <c r="H822" s="267">
        <v>2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3" t="s">
        <v>241</v>
      </c>
      <c r="AU822" s="273" t="s">
        <v>87</v>
      </c>
      <c r="AV822" s="13" t="s">
        <v>240</v>
      </c>
      <c r="AW822" s="13" t="s">
        <v>36</v>
      </c>
      <c r="AX822" s="13" t="s">
        <v>87</v>
      </c>
      <c r="AY822" s="273" t="s">
        <v>235</v>
      </c>
    </row>
    <row r="823" s="2" customFormat="1" ht="16.5" customHeight="1">
      <c r="A823" s="38"/>
      <c r="B823" s="39"/>
      <c r="C823" s="237" t="s">
        <v>692</v>
      </c>
      <c r="D823" s="237" t="s">
        <v>236</v>
      </c>
      <c r="E823" s="238" t="s">
        <v>1008</v>
      </c>
      <c r="F823" s="239" t="s">
        <v>1009</v>
      </c>
      <c r="G823" s="240" t="s">
        <v>239</v>
      </c>
      <c r="H823" s="241">
        <v>3</v>
      </c>
      <c r="I823" s="242"/>
      <c r="J823" s="243">
        <f>ROUND(I823*H823,2)</f>
        <v>0</v>
      </c>
      <c r="K823" s="244"/>
      <c r="L823" s="44"/>
      <c r="M823" s="245" t="s">
        <v>1</v>
      </c>
      <c r="N823" s="246" t="s">
        <v>45</v>
      </c>
      <c r="O823" s="91"/>
      <c r="P823" s="247">
        <f>O823*H823</f>
        <v>0</v>
      </c>
      <c r="Q823" s="247">
        <v>0.0155</v>
      </c>
      <c r="R823" s="247">
        <f>Q823*H823</f>
        <v>0.0465</v>
      </c>
      <c r="S823" s="247">
        <v>0</v>
      </c>
      <c r="T823" s="24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49" t="s">
        <v>240</v>
      </c>
      <c r="AT823" s="249" t="s">
        <v>236</v>
      </c>
      <c r="AU823" s="249" t="s">
        <v>87</v>
      </c>
      <c r="AY823" s="17" t="s">
        <v>235</v>
      </c>
      <c r="BE823" s="250">
        <f>IF(N823="základní",J823,0)</f>
        <v>0</v>
      </c>
      <c r="BF823" s="250">
        <f>IF(N823="snížená",J823,0)</f>
        <v>0</v>
      </c>
      <c r="BG823" s="250">
        <f>IF(N823="zákl. přenesená",J823,0)</f>
        <v>0</v>
      </c>
      <c r="BH823" s="250">
        <f>IF(N823="sníž. přenesená",J823,0)</f>
        <v>0</v>
      </c>
      <c r="BI823" s="250">
        <f>IF(N823="nulová",J823,0)</f>
        <v>0</v>
      </c>
      <c r="BJ823" s="17" t="s">
        <v>87</v>
      </c>
      <c r="BK823" s="250">
        <f>ROUND(I823*H823,2)</f>
        <v>0</v>
      </c>
      <c r="BL823" s="17" t="s">
        <v>240</v>
      </c>
      <c r="BM823" s="249" t="s">
        <v>1134</v>
      </c>
    </row>
    <row r="824" s="12" customFormat="1">
      <c r="A824" s="12"/>
      <c r="B824" s="251"/>
      <c r="C824" s="252"/>
      <c r="D824" s="253" t="s">
        <v>241</v>
      </c>
      <c r="E824" s="254" t="s">
        <v>1</v>
      </c>
      <c r="F824" s="255" t="s">
        <v>2364</v>
      </c>
      <c r="G824" s="252"/>
      <c r="H824" s="256">
        <v>3</v>
      </c>
      <c r="I824" s="257"/>
      <c r="J824" s="252"/>
      <c r="K824" s="252"/>
      <c r="L824" s="258"/>
      <c r="M824" s="259"/>
      <c r="N824" s="260"/>
      <c r="O824" s="260"/>
      <c r="P824" s="260"/>
      <c r="Q824" s="260"/>
      <c r="R824" s="260"/>
      <c r="S824" s="260"/>
      <c r="T824" s="261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T824" s="262" t="s">
        <v>241</v>
      </c>
      <c r="AU824" s="262" t="s">
        <v>87</v>
      </c>
      <c r="AV824" s="12" t="s">
        <v>89</v>
      </c>
      <c r="AW824" s="12" t="s">
        <v>36</v>
      </c>
      <c r="AX824" s="12" t="s">
        <v>80</v>
      </c>
      <c r="AY824" s="262" t="s">
        <v>235</v>
      </c>
    </row>
    <row r="825" s="13" customFormat="1">
      <c r="A825" s="13"/>
      <c r="B825" s="263"/>
      <c r="C825" s="264"/>
      <c r="D825" s="253" t="s">
        <v>241</v>
      </c>
      <c r="E825" s="265" t="s">
        <v>1</v>
      </c>
      <c r="F825" s="266" t="s">
        <v>243</v>
      </c>
      <c r="G825" s="264"/>
      <c r="H825" s="267">
        <v>3</v>
      </c>
      <c r="I825" s="268"/>
      <c r="J825" s="264"/>
      <c r="K825" s="264"/>
      <c r="L825" s="269"/>
      <c r="M825" s="270"/>
      <c r="N825" s="271"/>
      <c r="O825" s="271"/>
      <c r="P825" s="271"/>
      <c r="Q825" s="271"/>
      <c r="R825" s="271"/>
      <c r="S825" s="271"/>
      <c r="T825" s="27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73" t="s">
        <v>241</v>
      </c>
      <c r="AU825" s="273" t="s">
        <v>87</v>
      </c>
      <c r="AV825" s="13" t="s">
        <v>240</v>
      </c>
      <c r="AW825" s="13" t="s">
        <v>36</v>
      </c>
      <c r="AX825" s="13" t="s">
        <v>87</v>
      </c>
      <c r="AY825" s="273" t="s">
        <v>235</v>
      </c>
    </row>
    <row r="826" s="11" customFormat="1" ht="25.92" customHeight="1">
      <c r="A826" s="11"/>
      <c r="B826" s="223"/>
      <c r="C826" s="224"/>
      <c r="D826" s="225" t="s">
        <v>79</v>
      </c>
      <c r="E826" s="226" t="s">
        <v>553</v>
      </c>
      <c r="F826" s="226" t="s">
        <v>1024</v>
      </c>
      <c r="G826" s="224"/>
      <c r="H826" s="224"/>
      <c r="I826" s="227"/>
      <c r="J826" s="228">
        <f>BK826</f>
        <v>0</v>
      </c>
      <c r="K826" s="224"/>
      <c r="L826" s="229"/>
      <c r="M826" s="230"/>
      <c r="N826" s="231"/>
      <c r="O826" s="231"/>
      <c r="P826" s="232">
        <f>SUM(P827:P876)</f>
        <v>0</v>
      </c>
      <c r="Q826" s="231"/>
      <c r="R826" s="232">
        <f>SUM(R827:R876)</f>
        <v>158.00870093999998</v>
      </c>
      <c r="S826" s="231"/>
      <c r="T826" s="233">
        <f>SUM(T827:T876)</f>
        <v>0</v>
      </c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R826" s="234" t="s">
        <v>87</v>
      </c>
      <c r="AT826" s="235" t="s">
        <v>79</v>
      </c>
      <c r="AU826" s="235" t="s">
        <v>80</v>
      </c>
      <c r="AY826" s="234" t="s">
        <v>235</v>
      </c>
      <c r="BK826" s="236">
        <f>SUM(BK827:BK876)</f>
        <v>0</v>
      </c>
    </row>
    <row r="827" s="2" customFormat="1" ht="16.5" customHeight="1">
      <c r="A827" s="38"/>
      <c r="B827" s="39"/>
      <c r="C827" s="237" t="s">
        <v>1142</v>
      </c>
      <c r="D827" s="237" t="s">
        <v>236</v>
      </c>
      <c r="E827" s="238" t="s">
        <v>1050</v>
      </c>
      <c r="F827" s="239" t="s">
        <v>1051</v>
      </c>
      <c r="G827" s="240" t="s">
        <v>265</v>
      </c>
      <c r="H827" s="241">
        <v>33.799999999999997</v>
      </c>
      <c r="I827" s="242"/>
      <c r="J827" s="243">
        <f>ROUND(I827*H827,2)</f>
        <v>0</v>
      </c>
      <c r="K827" s="244"/>
      <c r="L827" s="44"/>
      <c r="M827" s="245" t="s">
        <v>1</v>
      </c>
      <c r="N827" s="246" t="s">
        <v>45</v>
      </c>
      <c r="O827" s="91"/>
      <c r="P827" s="247">
        <f>O827*H827</f>
        <v>0</v>
      </c>
      <c r="Q827" s="247">
        <v>0.064000000000000001</v>
      </c>
      <c r="R827" s="247">
        <f>Q827*H827</f>
        <v>2.1631999999999998</v>
      </c>
      <c r="S827" s="247">
        <v>0</v>
      </c>
      <c r="T827" s="248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49" t="s">
        <v>240</v>
      </c>
      <c r="AT827" s="249" t="s">
        <v>236</v>
      </c>
      <c r="AU827" s="249" t="s">
        <v>87</v>
      </c>
      <c r="AY827" s="17" t="s">
        <v>235</v>
      </c>
      <c r="BE827" s="250">
        <f>IF(N827="základní",J827,0)</f>
        <v>0</v>
      </c>
      <c r="BF827" s="250">
        <f>IF(N827="snížená",J827,0)</f>
        <v>0</v>
      </c>
      <c r="BG827" s="250">
        <f>IF(N827="zákl. přenesená",J827,0)</f>
        <v>0</v>
      </c>
      <c r="BH827" s="250">
        <f>IF(N827="sníž. přenesená",J827,0)</f>
        <v>0</v>
      </c>
      <c r="BI827" s="250">
        <f>IF(N827="nulová",J827,0)</f>
        <v>0</v>
      </c>
      <c r="BJ827" s="17" t="s">
        <v>87</v>
      </c>
      <c r="BK827" s="250">
        <f>ROUND(I827*H827,2)</f>
        <v>0</v>
      </c>
      <c r="BL827" s="17" t="s">
        <v>240</v>
      </c>
      <c r="BM827" s="249" t="s">
        <v>1139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2365</v>
      </c>
      <c r="G828" s="252"/>
      <c r="H828" s="256">
        <v>33.799999999999997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3" customFormat="1">
      <c r="A829" s="13"/>
      <c r="B829" s="263"/>
      <c r="C829" s="264"/>
      <c r="D829" s="253" t="s">
        <v>241</v>
      </c>
      <c r="E829" s="265" t="s">
        <v>1</v>
      </c>
      <c r="F829" s="266" t="s">
        <v>243</v>
      </c>
      <c r="G829" s="264"/>
      <c r="H829" s="267">
        <v>33.799999999999997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3" t="s">
        <v>241</v>
      </c>
      <c r="AU829" s="273" t="s">
        <v>87</v>
      </c>
      <c r="AV829" s="13" t="s">
        <v>240</v>
      </c>
      <c r="AW829" s="13" t="s">
        <v>36</v>
      </c>
      <c r="AX829" s="13" t="s">
        <v>87</v>
      </c>
      <c r="AY829" s="273" t="s">
        <v>235</v>
      </c>
    </row>
    <row r="830" s="2" customFormat="1" ht="16.5" customHeight="1">
      <c r="A830" s="38"/>
      <c r="B830" s="39"/>
      <c r="C830" s="237" t="s">
        <v>698</v>
      </c>
      <c r="D830" s="237" t="s">
        <v>236</v>
      </c>
      <c r="E830" s="238" t="s">
        <v>1054</v>
      </c>
      <c r="F830" s="239" t="s">
        <v>1055</v>
      </c>
      <c r="G830" s="240" t="s">
        <v>265</v>
      </c>
      <c r="H830" s="241">
        <v>14.244999999999999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0.31967000000000001</v>
      </c>
      <c r="R830" s="247">
        <f>Q830*H830</f>
        <v>4.5536991499999999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240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240</v>
      </c>
      <c r="BM830" s="249" t="s">
        <v>1145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2366</v>
      </c>
      <c r="G831" s="252"/>
      <c r="H831" s="256">
        <v>14.244999999999999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3" customFormat="1">
      <c r="A832" s="13"/>
      <c r="B832" s="263"/>
      <c r="C832" s="264"/>
      <c r="D832" s="253" t="s">
        <v>241</v>
      </c>
      <c r="E832" s="265" t="s">
        <v>1</v>
      </c>
      <c r="F832" s="266" t="s">
        <v>243</v>
      </c>
      <c r="G832" s="264"/>
      <c r="H832" s="267">
        <v>14.244999999999999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73" t="s">
        <v>241</v>
      </c>
      <c r="AU832" s="273" t="s">
        <v>87</v>
      </c>
      <c r="AV832" s="13" t="s">
        <v>240</v>
      </c>
      <c r="AW832" s="13" t="s">
        <v>36</v>
      </c>
      <c r="AX832" s="13" t="s">
        <v>87</v>
      </c>
      <c r="AY832" s="273" t="s">
        <v>235</v>
      </c>
    </row>
    <row r="833" s="2" customFormat="1" ht="16.5" customHeight="1">
      <c r="A833" s="38"/>
      <c r="B833" s="39"/>
      <c r="C833" s="237" t="s">
        <v>1151</v>
      </c>
      <c r="D833" s="237" t="s">
        <v>236</v>
      </c>
      <c r="E833" s="238" t="s">
        <v>1069</v>
      </c>
      <c r="F833" s="239" t="s">
        <v>1070</v>
      </c>
      <c r="G833" s="240" t="s">
        <v>415</v>
      </c>
      <c r="H833" s="241">
        <v>18.844999999999999</v>
      </c>
      <c r="I833" s="242"/>
      <c r="J833" s="243">
        <f>ROUND(I833*H833,2)</f>
        <v>0</v>
      </c>
      <c r="K833" s="244"/>
      <c r="L833" s="44"/>
      <c r="M833" s="245" t="s">
        <v>1</v>
      </c>
      <c r="N833" s="246" t="s">
        <v>45</v>
      </c>
      <c r="O833" s="91"/>
      <c r="P833" s="247">
        <f>O833*H833</f>
        <v>0</v>
      </c>
      <c r="Q833" s="247">
        <v>2.2000000000000002</v>
      </c>
      <c r="R833" s="247">
        <f>Q833*H833</f>
        <v>41.459000000000003</v>
      </c>
      <c r="S833" s="247">
        <v>0</v>
      </c>
      <c r="T833" s="248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49" t="s">
        <v>240</v>
      </c>
      <c r="AT833" s="249" t="s">
        <v>236</v>
      </c>
      <c r="AU833" s="249" t="s">
        <v>87</v>
      </c>
      <c r="AY833" s="17" t="s">
        <v>235</v>
      </c>
      <c r="BE833" s="250">
        <f>IF(N833="základní",J833,0)</f>
        <v>0</v>
      </c>
      <c r="BF833" s="250">
        <f>IF(N833="snížená",J833,0)</f>
        <v>0</v>
      </c>
      <c r="BG833" s="250">
        <f>IF(N833="zákl. přenesená",J833,0)</f>
        <v>0</v>
      </c>
      <c r="BH833" s="250">
        <f>IF(N833="sníž. přenesená",J833,0)</f>
        <v>0</v>
      </c>
      <c r="BI833" s="250">
        <f>IF(N833="nulová",J833,0)</f>
        <v>0</v>
      </c>
      <c r="BJ833" s="17" t="s">
        <v>87</v>
      </c>
      <c r="BK833" s="250">
        <f>ROUND(I833*H833,2)</f>
        <v>0</v>
      </c>
      <c r="BL833" s="17" t="s">
        <v>240</v>
      </c>
      <c r="BM833" s="249" t="s">
        <v>1149</v>
      </c>
    </row>
    <row r="834" s="12" customFormat="1">
      <c r="A834" s="12"/>
      <c r="B834" s="251"/>
      <c r="C834" s="252"/>
      <c r="D834" s="253" t="s">
        <v>241</v>
      </c>
      <c r="E834" s="254" t="s">
        <v>1</v>
      </c>
      <c r="F834" s="255" t="s">
        <v>2367</v>
      </c>
      <c r="G834" s="252"/>
      <c r="H834" s="256">
        <v>15.311999999999999</v>
      </c>
      <c r="I834" s="257"/>
      <c r="J834" s="252"/>
      <c r="K834" s="252"/>
      <c r="L834" s="258"/>
      <c r="M834" s="259"/>
      <c r="N834" s="260"/>
      <c r="O834" s="260"/>
      <c r="P834" s="260"/>
      <c r="Q834" s="260"/>
      <c r="R834" s="260"/>
      <c r="S834" s="260"/>
      <c r="T834" s="261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T834" s="262" t="s">
        <v>241</v>
      </c>
      <c r="AU834" s="262" t="s">
        <v>87</v>
      </c>
      <c r="AV834" s="12" t="s">
        <v>89</v>
      </c>
      <c r="AW834" s="12" t="s">
        <v>36</v>
      </c>
      <c r="AX834" s="12" t="s">
        <v>80</v>
      </c>
      <c r="AY834" s="262" t="s">
        <v>235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2039</v>
      </c>
      <c r="G835" s="252"/>
      <c r="H835" s="256">
        <v>3.3879999999999999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2368</v>
      </c>
      <c r="G836" s="252"/>
      <c r="H836" s="256">
        <v>0.14499999999999999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3" customFormat="1">
      <c r="A837" s="13"/>
      <c r="B837" s="263"/>
      <c r="C837" s="264"/>
      <c r="D837" s="253" t="s">
        <v>241</v>
      </c>
      <c r="E837" s="265" t="s">
        <v>1</v>
      </c>
      <c r="F837" s="266" t="s">
        <v>243</v>
      </c>
      <c r="G837" s="264"/>
      <c r="H837" s="267">
        <v>18.844999999999999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3" t="s">
        <v>241</v>
      </c>
      <c r="AU837" s="273" t="s">
        <v>87</v>
      </c>
      <c r="AV837" s="13" t="s">
        <v>240</v>
      </c>
      <c r="AW837" s="13" t="s">
        <v>36</v>
      </c>
      <c r="AX837" s="13" t="s">
        <v>87</v>
      </c>
      <c r="AY837" s="273" t="s">
        <v>235</v>
      </c>
    </row>
    <row r="838" s="2" customFormat="1" ht="16.5" customHeight="1">
      <c r="A838" s="38"/>
      <c r="B838" s="39"/>
      <c r="C838" s="237" t="s">
        <v>704</v>
      </c>
      <c r="D838" s="237" t="s">
        <v>236</v>
      </c>
      <c r="E838" s="238" t="s">
        <v>1076</v>
      </c>
      <c r="F838" s="239" t="s">
        <v>1077</v>
      </c>
      <c r="G838" s="240" t="s">
        <v>265</v>
      </c>
      <c r="H838" s="241">
        <v>419.56</v>
      </c>
      <c r="I838" s="242"/>
      <c r="J838" s="243">
        <f>ROUND(I838*H838,2)</f>
        <v>0</v>
      </c>
      <c r="K838" s="244"/>
      <c r="L838" s="44"/>
      <c r="M838" s="245" t="s">
        <v>1</v>
      </c>
      <c r="N838" s="246" t="s">
        <v>45</v>
      </c>
      <c r="O838" s="91"/>
      <c r="P838" s="247">
        <f>O838*H838</f>
        <v>0</v>
      </c>
      <c r="Q838" s="247">
        <v>0.01268</v>
      </c>
      <c r="R838" s="247">
        <f>Q838*H838</f>
        <v>5.3200208</v>
      </c>
      <c r="S838" s="247">
        <v>0</v>
      </c>
      <c r="T838" s="248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49" t="s">
        <v>240</v>
      </c>
      <c r="AT838" s="249" t="s">
        <v>236</v>
      </c>
      <c r="AU838" s="249" t="s">
        <v>87</v>
      </c>
      <c r="AY838" s="17" t="s">
        <v>235</v>
      </c>
      <c r="BE838" s="250">
        <f>IF(N838="základní",J838,0)</f>
        <v>0</v>
      </c>
      <c r="BF838" s="250">
        <f>IF(N838="snížená",J838,0)</f>
        <v>0</v>
      </c>
      <c r="BG838" s="250">
        <f>IF(N838="zákl. přenesená",J838,0)</f>
        <v>0</v>
      </c>
      <c r="BH838" s="250">
        <f>IF(N838="sníž. přenesená",J838,0)</f>
        <v>0</v>
      </c>
      <c r="BI838" s="250">
        <f>IF(N838="nulová",J838,0)</f>
        <v>0</v>
      </c>
      <c r="BJ838" s="17" t="s">
        <v>87</v>
      </c>
      <c r="BK838" s="250">
        <f>ROUND(I838*H838,2)</f>
        <v>0</v>
      </c>
      <c r="BL838" s="17" t="s">
        <v>240</v>
      </c>
      <c r="BM838" s="249" t="s">
        <v>1154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2369</v>
      </c>
      <c r="G839" s="252"/>
      <c r="H839" s="256">
        <v>270.77999999999997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2" customFormat="1">
      <c r="A840" s="12"/>
      <c r="B840" s="251"/>
      <c r="C840" s="252"/>
      <c r="D840" s="253" t="s">
        <v>241</v>
      </c>
      <c r="E840" s="254" t="s">
        <v>1</v>
      </c>
      <c r="F840" s="255" t="s">
        <v>2042</v>
      </c>
      <c r="G840" s="252"/>
      <c r="H840" s="256">
        <v>141.74000000000001</v>
      </c>
      <c r="I840" s="257"/>
      <c r="J840" s="252"/>
      <c r="K840" s="252"/>
      <c r="L840" s="258"/>
      <c r="M840" s="259"/>
      <c r="N840" s="260"/>
      <c r="O840" s="260"/>
      <c r="P840" s="260"/>
      <c r="Q840" s="260"/>
      <c r="R840" s="260"/>
      <c r="S840" s="260"/>
      <c r="T840" s="261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T840" s="262" t="s">
        <v>241</v>
      </c>
      <c r="AU840" s="262" t="s">
        <v>87</v>
      </c>
      <c r="AV840" s="12" t="s">
        <v>89</v>
      </c>
      <c r="AW840" s="12" t="s">
        <v>36</v>
      </c>
      <c r="AX840" s="12" t="s">
        <v>80</v>
      </c>
      <c r="AY840" s="262" t="s">
        <v>235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2043</v>
      </c>
      <c r="G841" s="252"/>
      <c r="H841" s="256">
        <v>7.04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3" customFormat="1">
      <c r="A842" s="13"/>
      <c r="B842" s="263"/>
      <c r="C842" s="264"/>
      <c r="D842" s="253" t="s">
        <v>241</v>
      </c>
      <c r="E842" s="265" t="s">
        <v>1</v>
      </c>
      <c r="F842" s="266" t="s">
        <v>243</v>
      </c>
      <c r="G842" s="264"/>
      <c r="H842" s="267">
        <v>419.56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3" t="s">
        <v>241</v>
      </c>
      <c r="AU842" s="273" t="s">
        <v>87</v>
      </c>
      <c r="AV842" s="13" t="s">
        <v>240</v>
      </c>
      <c r="AW842" s="13" t="s">
        <v>36</v>
      </c>
      <c r="AX842" s="13" t="s">
        <v>87</v>
      </c>
      <c r="AY842" s="273" t="s">
        <v>235</v>
      </c>
    </row>
    <row r="843" s="2" customFormat="1" ht="16.5" customHeight="1">
      <c r="A843" s="38"/>
      <c r="B843" s="39"/>
      <c r="C843" s="237" t="s">
        <v>1160</v>
      </c>
      <c r="D843" s="237" t="s">
        <v>236</v>
      </c>
      <c r="E843" s="238" t="s">
        <v>1082</v>
      </c>
      <c r="F843" s="239" t="s">
        <v>1083</v>
      </c>
      <c r="G843" s="240" t="s">
        <v>265</v>
      </c>
      <c r="H843" s="241">
        <v>419.56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0.0032000000000000002</v>
      </c>
      <c r="R843" s="247">
        <f>Q843*H843</f>
        <v>1.342592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1158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2369</v>
      </c>
      <c r="G844" s="252"/>
      <c r="H844" s="256">
        <v>270.77999999999997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2042</v>
      </c>
      <c r="G845" s="252"/>
      <c r="H845" s="256">
        <v>141.74000000000001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2043</v>
      </c>
      <c r="G846" s="252"/>
      <c r="H846" s="256">
        <v>7.04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3" customFormat="1">
      <c r="A847" s="13"/>
      <c r="B847" s="263"/>
      <c r="C847" s="264"/>
      <c r="D847" s="253" t="s">
        <v>241</v>
      </c>
      <c r="E847" s="265" t="s">
        <v>1</v>
      </c>
      <c r="F847" s="266" t="s">
        <v>243</v>
      </c>
      <c r="G847" s="264"/>
      <c r="H847" s="267">
        <v>419.56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73" t="s">
        <v>241</v>
      </c>
      <c r="AU847" s="273" t="s">
        <v>87</v>
      </c>
      <c r="AV847" s="13" t="s">
        <v>240</v>
      </c>
      <c r="AW847" s="13" t="s">
        <v>36</v>
      </c>
      <c r="AX847" s="13" t="s">
        <v>87</v>
      </c>
      <c r="AY847" s="273" t="s">
        <v>235</v>
      </c>
    </row>
    <row r="848" s="2" customFormat="1" ht="16.5" customHeight="1">
      <c r="A848" s="38"/>
      <c r="B848" s="39"/>
      <c r="C848" s="237" t="s">
        <v>708</v>
      </c>
      <c r="D848" s="237" t="s">
        <v>236</v>
      </c>
      <c r="E848" s="238" t="s">
        <v>1652</v>
      </c>
      <c r="F848" s="239" t="s">
        <v>1653</v>
      </c>
      <c r="G848" s="240" t="s">
        <v>265</v>
      </c>
      <c r="H848" s="241">
        <v>115.905</v>
      </c>
      <c r="I848" s="242"/>
      <c r="J848" s="243">
        <f>ROUND(I848*H848,2)</f>
        <v>0</v>
      </c>
      <c r="K848" s="244"/>
      <c r="L848" s="44"/>
      <c r="M848" s="245" t="s">
        <v>1</v>
      </c>
      <c r="N848" s="246" t="s">
        <v>45</v>
      </c>
      <c r="O848" s="91"/>
      <c r="P848" s="247">
        <f>O848*H848</f>
        <v>0</v>
      </c>
      <c r="Q848" s="247">
        <v>0.18067</v>
      </c>
      <c r="R848" s="247">
        <f>Q848*H848</f>
        <v>20.940556350000001</v>
      </c>
      <c r="S848" s="247">
        <v>0</v>
      </c>
      <c r="T848" s="248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49" t="s">
        <v>240</v>
      </c>
      <c r="AT848" s="249" t="s">
        <v>236</v>
      </c>
      <c r="AU848" s="249" t="s">
        <v>87</v>
      </c>
      <c r="AY848" s="17" t="s">
        <v>235</v>
      </c>
      <c r="BE848" s="250">
        <f>IF(N848="základní",J848,0)</f>
        <v>0</v>
      </c>
      <c r="BF848" s="250">
        <f>IF(N848="snížená",J848,0)</f>
        <v>0</v>
      </c>
      <c r="BG848" s="250">
        <f>IF(N848="zákl. přenesená",J848,0)</f>
        <v>0</v>
      </c>
      <c r="BH848" s="250">
        <f>IF(N848="sníž. přenesená",J848,0)</f>
        <v>0</v>
      </c>
      <c r="BI848" s="250">
        <f>IF(N848="nulová",J848,0)</f>
        <v>0</v>
      </c>
      <c r="BJ848" s="17" t="s">
        <v>87</v>
      </c>
      <c r="BK848" s="250">
        <f>ROUND(I848*H848,2)</f>
        <v>0</v>
      </c>
      <c r="BL848" s="17" t="s">
        <v>240</v>
      </c>
      <c r="BM848" s="249" t="s">
        <v>1163</v>
      </c>
    </row>
    <row r="849" s="12" customFormat="1">
      <c r="A849" s="12"/>
      <c r="B849" s="251"/>
      <c r="C849" s="252"/>
      <c r="D849" s="253" t="s">
        <v>241</v>
      </c>
      <c r="E849" s="254" t="s">
        <v>1</v>
      </c>
      <c r="F849" s="255" t="s">
        <v>2370</v>
      </c>
      <c r="G849" s="252"/>
      <c r="H849" s="256">
        <v>19.949999999999999</v>
      </c>
      <c r="I849" s="257"/>
      <c r="J849" s="252"/>
      <c r="K849" s="252"/>
      <c r="L849" s="258"/>
      <c r="M849" s="259"/>
      <c r="N849" s="260"/>
      <c r="O849" s="260"/>
      <c r="P849" s="260"/>
      <c r="Q849" s="260"/>
      <c r="R849" s="260"/>
      <c r="S849" s="260"/>
      <c r="T849" s="261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T849" s="262" t="s">
        <v>241</v>
      </c>
      <c r="AU849" s="262" t="s">
        <v>87</v>
      </c>
      <c r="AV849" s="12" t="s">
        <v>89</v>
      </c>
      <c r="AW849" s="12" t="s">
        <v>36</v>
      </c>
      <c r="AX849" s="12" t="s">
        <v>80</v>
      </c>
      <c r="AY849" s="262" t="s">
        <v>235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2371</v>
      </c>
      <c r="G850" s="252"/>
      <c r="H850" s="256">
        <v>23.449999999999999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2372</v>
      </c>
      <c r="G851" s="252"/>
      <c r="H851" s="256">
        <v>19.949999999999999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2373</v>
      </c>
      <c r="G852" s="252"/>
      <c r="H852" s="256">
        <v>3.3250000000000002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2374</v>
      </c>
      <c r="G853" s="252"/>
      <c r="H853" s="256">
        <v>17.856000000000002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2375</v>
      </c>
      <c r="G854" s="252"/>
      <c r="H854" s="256">
        <v>13.946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2376</v>
      </c>
      <c r="G855" s="252"/>
      <c r="H855" s="256">
        <v>3.6749999999999998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2377</v>
      </c>
      <c r="G856" s="252"/>
      <c r="H856" s="256">
        <v>13.753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3" customFormat="1">
      <c r="A857" s="13"/>
      <c r="B857" s="263"/>
      <c r="C857" s="264"/>
      <c r="D857" s="253" t="s">
        <v>241</v>
      </c>
      <c r="E857" s="265" t="s">
        <v>1</v>
      </c>
      <c r="F857" s="266" t="s">
        <v>243</v>
      </c>
      <c r="G857" s="264"/>
      <c r="H857" s="267">
        <v>115.905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3" t="s">
        <v>241</v>
      </c>
      <c r="AU857" s="273" t="s">
        <v>87</v>
      </c>
      <c r="AV857" s="13" t="s">
        <v>240</v>
      </c>
      <c r="AW857" s="13" t="s">
        <v>36</v>
      </c>
      <c r="AX857" s="13" t="s">
        <v>87</v>
      </c>
      <c r="AY857" s="273" t="s">
        <v>235</v>
      </c>
    </row>
    <row r="858" s="2" customFormat="1" ht="16.5" customHeight="1">
      <c r="A858" s="38"/>
      <c r="B858" s="39"/>
      <c r="C858" s="237" t="s">
        <v>1171</v>
      </c>
      <c r="D858" s="237" t="s">
        <v>236</v>
      </c>
      <c r="E858" s="238" t="s">
        <v>1668</v>
      </c>
      <c r="F858" s="239" t="s">
        <v>1669</v>
      </c>
      <c r="G858" s="240" t="s">
        <v>415</v>
      </c>
      <c r="H858" s="241">
        <v>43.634</v>
      </c>
      <c r="I858" s="242"/>
      <c r="J858" s="243">
        <f>ROUND(I858*H858,2)</f>
        <v>0</v>
      </c>
      <c r="K858" s="244"/>
      <c r="L858" s="44"/>
      <c r="M858" s="245" t="s">
        <v>1</v>
      </c>
      <c r="N858" s="246" t="s">
        <v>45</v>
      </c>
      <c r="O858" s="91"/>
      <c r="P858" s="247">
        <f>O858*H858</f>
        <v>0</v>
      </c>
      <c r="Q858" s="247">
        <v>1.3999999999999999</v>
      </c>
      <c r="R858" s="247">
        <f>Q858*H858</f>
        <v>61.087599999999995</v>
      </c>
      <c r="S858" s="247">
        <v>0</v>
      </c>
      <c r="T858" s="248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9" t="s">
        <v>240</v>
      </c>
      <c r="AT858" s="249" t="s">
        <v>236</v>
      </c>
      <c r="AU858" s="249" t="s">
        <v>87</v>
      </c>
      <c r="AY858" s="17" t="s">
        <v>235</v>
      </c>
      <c r="BE858" s="250">
        <f>IF(N858="základní",J858,0)</f>
        <v>0</v>
      </c>
      <c r="BF858" s="250">
        <f>IF(N858="snížená",J858,0)</f>
        <v>0</v>
      </c>
      <c r="BG858" s="250">
        <f>IF(N858="zákl. přenesená",J858,0)</f>
        <v>0</v>
      </c>
      <c r="BH858" s="250">
        <f>IF(N858="sníž. přenesená",J858,0)</f>
        <v>0</v>
      </c>
      <c r="BI858" s="250">
        <f>IF(N858="nulová",J858,0)</f>
        <v>0</v>
      </c>
      <c r="BJ858" s="17" t="s">
        <v>87</v>
      </c>
      <c r="BK858" s="250">
        <f>ROUND(I858*H858,2)</f>
        <v>0</v>
      </c>
      <c r="BL858" s="17" t="s">
        <v>240</v>
      </c>
      <c r="BM858" s="249" t="s">
        <v>1167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2378</v>
      </c>
      <c r="G859" s="252"/>
      <c r="H859" s="256">
        <v>35.728000000000002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2053</v>
      </c>
      <c r="G860" s="252"/>
      <c r="H860" s="256">
        <v>7.9059999999999997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3" customFormat="1">
      <c r="A861" s="13"/>
      <c r="B861" s="263"/>
      <c r="C861" s="264"/>
      <c r="D861" s="253" t="s">
        <v>241</v>
      </c>
      <c r="E861" s="265" t="s">
        <v>1</v>
      </c>
      <c r="F861" s="266" t="s">
        <v>243</v>
      </c>
      <c r="G861" s="264"/>
      <c r="H861" s="267">
        <v>43.634</v>
      </c>
      <c r="I861" s="268"/>
      <c r="J861" s="264"/>
      <c r="K861" s="264"/>
      <c r="L861" s="269"/>
      <c r="M861" s="270"/>
      <c r="N861" s="271"/>
      <c r="O861" s="271"/>
      <c r="P861" s="271"/>
      <c r="Q861" s="271"/>
      <c r="R861" s="271"/>
      <c r="S861" s="271"/>
      <c r="T861" s="27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3" t="s">
        <v>241</v>
      </c>
      <c r="AU861" s="273" t="s">
        <v>87</v>
      </c>
      <c r="AV861" s="13" t="s">
        <v>240</v>
      </c>
      <c r="AW861" s="13" t="s">
        <v>36</v>
      </c>
      <c r="AX861" s="13" t="s">
        <v>87</v>
      </c>
      <c r="AY861" s="273" t="s">
        <v>235</v>
      </c>
    </row>
    <row r="862" s="2" customFormat="1" ht="16.5" customHeight="1">
      <c r="A862" s="38"/>
      <c r="B862" s="39"/>
      <c r="C862" s="237" t="s">
        <v>712</v>
      </c>
      <c r="D862" s="237" t="s">
        <v>236</v>
      </c>
      <c r="E862" s="238" t="s">
        <v>1673</v>
      </c>
      <c r="F862" s="239" t="s">
        <v>1674</v>
      </c>
      <c r="G862" s="240" t="s">
        <v>246</v>
      </c>
      <c r="H862" s="241">
        <v>0.80000000000000004</v>
      </c>
      <c r="I862" s="242"/>
      <c r="J862" s="243">
        <f>ROUND(I862*H862,2)</f>
        <v>0</v>
      </c>
      <c r="K862" s="244"/>
      <c r="L862" s="44"/>
      <c r="M862" s="245" t="s">
        <v>1</v>
      </c>
      <c r="N862" s="246" t="s">
        <v>45</v>
      </c>
      <c r="O862" s="91"/>
      <c r="P862" s="247">
        <f>O862*H862</f>
        <v>0</v>
      </c>
      <c r="Q862" s="247">
        <v>1.29548</v>
      </c>
      <c r="R862" s="247">
        <f>Q862*H862</f>
        <v>1.036384</v>
      </c>
      <c r="S862" s="247">
        <v>0</v>
      </c>
      <c r="T862" s="24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9" t="s">
        <v>240</v>
      </c>
      <c r="AT862" s="249" t="s">
        <v>236</v>
      </c>
      <c r="AU862" s="249" t="s">
        <v>87</v>
      </c>
      <c r="AY862" s="17" t="s">
        <v>235</v>
      </c>
      <c r="BE862" s="250">
        <f>IF(N862="základní",J862,0)</f>
        <v>0</v>
      </c>
      <c r="BF862" s="250">
        <f>IF(N862="snížená",J862,0)</f>
        <v>0</v>
      </c>
      <c r="BG862" s="250">
        <f>IF(N862="zákl. přenesená",J862,0)</f>
        <v>0</v>
      </c>
      <c r="BH862" s="250">
        <f>IF(N862="sníž. přenesená",J862,0)</f>
        <v>0</v>
      </c>
      <c r="BI862" s="250">
        <f>IF(N862="nulová",J862,0)</f>
        <v>0</v>
      </c>
      <c r="BJ862" s="17" t="s">
        <v>87</v>
      </c>
      <c r="BK862" s="250">
        <f>ROUND(I862*H862,2)</f>
        <v>0</v>
      </c>
      <c r="BL862" s="17" t="s">
        <v>240</v>
      </c>
      <c r="BM862" s="249" t="s">
        <v>1174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2379</v>
      </c>
      <c r="G863" s="252"/>
      <c r="H863" s="256">
        <v>0.80000000000000004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0.80000000000000004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2" customFormat="1" ht="16.5" customHeight="1">
      <c r="A865" s="38"/>
      <c r="B865" s="39"/>
      <c r="C865" s="237" t="s">
        <v>1183</v>
      </c>
      <c r="D865" s="237" t="s">
        <v>236</v>
      </c>
      <c r="E865" s="238" t="s">
        <v>2055</v>
      </c>
      <c r="F865" s="239" t="s">
        <v>2056</v>
      </c>
      <c r="G865" s="240" t="s">
        <v>415</v>
      </c>
      <c r="H865" s="241">
        <v>10.973000000000001</v>
      </c>
      <c r="I865" s="242"/>
      <c r="J865" s="243">
        <f>ROUND(I865*H865,2)</f>
        <v>0</v>
      </c>
      <c r="K865" s="244"/>
      <c r="L865" s="44"/>
      <c r="M865" s="245" t="s">
        <v>1</v>
      </c>
      <c r="N865" s="246" t="s">
        <v>45</v>
      </c>
      <c r="O865" s="91"/>
      <c r="P865" s="247">
        <f>O865*H865</f>
        <v>0</v>
      </c>
      <c r="Q865" s="247">
        <v>1.80128</v>
      </c>
      <c r="R865" s="247">
        <f>Q865*H865</f>
        <v>19.765445440000001</v>
      </c>
      <c r="S865" s="247">
        <v>0</v>
      </c>
      <c r="T865" s="248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49" t="s">
        <v>240</v>
      </c>
      <c r="AT865" s="249" t="s">
        <v>236</v>
      </c>
      <c r="AU865" s="249" t="s">
        <v>87</v>
      </c>
      <c r="AY865" s="17" t="s">
        <v>235</v>
      </c>
      <c r="BE865" s="250">
        <f>IF(N865="základní",J865,0)</f>
        <v>0</v>
      </c>
      <c r="BF865" s="250">
        <f>IF(N865="snížená",J865,0)</f>
        <v>0</v>
      </c>
      <c r="BG865" s="250">
        <f>IF(N865="zákl. přenesená",J865,0)</f>
        <v>0</v>
      </c>
      <c r="BH865" s="250">
        <f>IF(N865="sníž. přenesená",J865,0)</f>
        <v>0</v>
      </c>
      <c r="BI865" s="250">
        <f>IF(N865="nulová",J865,0)</f>
        <v>0</v>
      </c>
      <c r="BJ865" s="17" t="s">
        <v>87</v>
      </c>
      <c r="BK865" s="250">
        <f>ROUND(I865*H865,2)</f>
        <v>0</v>
      </c>
      <c r="BL865" s="17" t="s">
        <v>240</v>
      </c>
      <c r="BM865" s="249" t="s">
        <v>1179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2380</v>
      </c>
      <c r="G866" s="252"/>
      <c r="H866" s="256">
        <v>4.9880000000000004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2381</v>
      </c>
      <c r="G867" s="252"/>
      <c r="H867" s="256">
        <v>5.9850000000000003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3" customFormat="1">
      <c r="A868" s="13"/>
      <c r="B868" s="263"/>
      <c r="C868" s="264"/>
      <c r="D868" s="253" t="s">
        <v>241</v>
      </c>
      <c r="E868" s="265" t="s">
        <v>1</v>
      </c>
      <c r="F868" s="266" t="s">
        <v>243</v>
      </c>
      <c r="G868" s="264"/>
      <c r="H868" s="267">
        <v>10.973000000000001</v>
      </c>
      <c r="I868" s="268"/>
      <c r="J868" s="264"/>
      <c r="K868" s="264"/>
      <c r="L868" s="269"/>
      <c r="M868" s="270"/>
      <c r="N868" s="271"/>
      <c r="O868" s="271"/>
      <c r="P868" s="271"/>
      <c r="Q868" s="271"/>
      <c r="R868" s="271"/>
      <c r="S868" s="271"/>
      <c r="T868" s="27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73" t="s">
        <v>241</v>
      </c>
      <c r="AU868" s="273" t="s">
        <v>87</v>
      </c>
      <c r="AV868" s="13" t="s">
        <v>240</v>
      </c>
      <c r="AW868" s="13" t="s">
        <v>36</v>
      </c>
      <c r="AX868" s="13" t="s">
        <v>87</v>
      </c>
      <c r="AY868" s="273" t="s">
        <v>235</v>
      </c>
    </row>
    <row r="869" s="2" customFormat="1" ht="16.5" customHeight="1">
      <c r="A869" s="38"/>
      <c r="B869" s="39"/>
      <c r="C869" s="237" t="s">
        <v>717</v>
      </c>
      <c r="D869" s="237" t="s">
        <v>236</v>
      </c>
      <c r="E869" s="238" t="s">
        <v>1087</v>
      </c>
      <c r="F869" s="239" t="s">
        <v>1088</v>
      </c>
      <c r="G869" s="240" t="s">
        <v>313</v>
      </c>
      <c r="H869" s="241">
        <v>26.93</v>
      </c>
      <c r="I869" s="242"/>
      <c r="J869" s="243">
        <f>ROUND(I869*H869,2)</f>
        <v>0</v>
      </c>
      <c r="K869" s="244"/>
      <c r="L869" s="44"/>
      <c r="M869" s="245" t="s">
        <v>1</v>
      </c>
      <c r="N869" s="246" t="s">
        <v>45</v>
      </c>
      <c r="O869" s="91"/>
      <c r="P869" s="247">
        <f>O869*H869</f>
        <v>0</v>
      </c>
      <c r="Q869" s="247">
        <v>0.0082400000000000008</v>
      </c>
      <c r="R869" s="247">
        <f>Q869*H869</f>
        <v>0.22190320000000002</v>
      </c>
      <c r="S869" s="247">
        <v>0</v>
      </c>
      <c r="T869" s="24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9" t="s">
        <v>240</v>
      </c>
      <c r="AT869" s="249" t="s">
        <v>236</v>
      </c>
      <c r="AU869" s="249" t="s">
        <v>87</v>
      </c>
      <c r="AY869" s="17" t="s">
        <v>235</v>
      </c>
      <c r="BE869" s="250">
        <f>IF(N869="základní",J869,0)</f>
        <v>0</v>
      </c>
      <c r="BF869" s="250">
        <f>IF(N869="snížená",J869,0)</f>
        <v>0</v>
      </c>
      <c r="BG869" s="250">
        <f>IF(N869="zákl. přenesená",J869,0)</f>
        <v>0</v>
      </c>
      <c r="BH869" s="250">
        <f>IF(N869="sníž. přenesená",J869,0)</f>
        <v>0</v>
      </c>
      <c r="BI869" s="250">
        <f>IF(N869="nulová",J869,0)</f>
        <v>0</v>
      </c>
      <c r="BJ869" s="17" t="s">
        <v>87</v>
      </c>
      <c r="BK869" s="250">
        <f>ROUND(I869*H869,2)</f>
        <v>0</v>
      </c>
      <c r="BL869" s="17" t="s">
        <v>240</v>
      </c>
      <c r="BM869" s="249" t="s">
        <v>1186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2274</v>
      </c>
      <c r="G870" s="252"/>
      <c r="H870" s="256">
        <v>26.93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3" customFormat="1">
      <c r="A871" s="13"/>
      <c r="B871" s="263"/>
      <c r="C871" s="264"/>
      <c r="D871" s="253" t="s">
        <v>241</v>
      </c>
      <c r="E871" s="265" t="s">
        <v>1</v>
      </c>
      <c r="F871" s="266" t="s">
        <v>243</v>
      </c>
      <c r="G871" s="264"/>
      <c r="H871" s="267">
        <v>26.93</v>
      </c>
      <c r="I871" s="268"/>
      <c r="J871" s="264"/>
      <c r="K871" s="264"/>
      <c r="L871" s="269"/>
      <c r="M871" s="270"/>
      <c r="N871" s="271"/>
      <c r="O871" s="271"/>
      <c r="P871" s="271"/>
      <c r="Q871" s="271"/>
      <c r="R871" s="271"/>
      <c r="S871" s="271"/>
      <c r="T871" s="27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3" t="s">
        <v>241</v>
      </c>
      <c r="AU871" s="273" t="s">
        <v>87</v>
      </c>
      <c r="AV871" s="13" t="s">
        <v>240</v>
      </c>
      <c r="AW871" s="13" t="s">
        <v>36</v>
      </c>
      <c r="AX871" s="13" t="s">
        <v>87</v>
      </c>
      <c r="AY871" s="273" t="s">
        <v>235</v>
      </c>
    </row>
    <row r="872" s="2" customFormat="1" ht="16.5" customHeight="1">
      <c r="A872" s="38"/>
      <c r="B872" s="39"/>
      <c r="C872" s="237" t="s">
        <v>1193</v>
      </c>
      <c r="D872" s="237" t="s">
        <v>236</v>
      </c>
      <c r="E872" s="238" t="s">
        <v>1090</v>
      </c>
      <c r="F872" s="239" t="s">
        <v>1091</v>
      </c>
      <c r="G872" s="240" t="s">
        <v>265</v>
      </c>
      <c r="H872" s="241">
        <v>67.599999999999994</v>
      </c>
      <c r="I872" s="242"/>
      <c r="J872" s="243">
        <f>ROUND(I872*H872,2)</f>
        <v>0</v>
      </c>
      <c r="K872" s="244"/>
      <c r="L872" s="44"/>
      <c r="M872" s="245" t="s">
        <v>1</v>
      </c>
      <c r="N872" s="246" t="s">
        <v>45</v>
      </c>
      <c r="O872" s="91"/>
      <c r="P872" s="247">
        <f>O872*H872</f>
        <v>0</v>
      </c>
      <c r="Q872" s="247">
        <v>0.00175</v>
      </c>
      <c r="R872" s="247">
        <f>Q872*H872</f>
        <v>0.11829999999999999</v>
      </c>
      <c r="S872" s="247">
        <v>0</v>
      </c>
      <c r="T872" s="248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49" t="s">
        <v>240</v>
      </c>
      <c r="AT872" s="249" t="s">
        <v>236</v>
      </c>
      <c r="AU872" s="249" t="s">
        <v>87</v>
      </c>
      <c r="AY872" s="17" t="s">
        <v>235</v>
      </c>
      <c r="BE872" s="250">
        <f>IF(N872="základní",J872,0)</f>
        <v>0</v>
      </c>
      <c r="BF872" s="250">
        <f>IF(N872="snížená",J872,0)</f>
        <v>0</v>
      </c>
      <c r="BG872" s="250">
        <f>IF(N872="zákl. přenesená",J872,0)</f>
        <v>0</v>
      </c>
      <c r="BH872" s="250">
        <f>IF(N872="sníž. přenesená",J872,0)</f>
        <v>0</v>
      </c>
      <c r="BI872" s="250">
        <f>IF(N872="nulová",J872,0)</f>
        <v>0</v>
      </c>
      <c r="BJ872" s="17" t="s">
        <v>87</v>
      </c>
      <c r="BK872" s="250">
        <f>ROUND(I872*H872,2)</f>
        <v>0</v>
      </c>
      <c r="BL872" s="17" t="s">
        <v>240</v>
      </c>
      <c r="BM872" s="249" t="s">
        <v>1190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2382</v>
      </c>
      <c r="G873" s="252"/>
      <c r="H873" s="256">
        <v>4.3300000000000001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2383</v>
      </c>
      <c r="G874" s="252"/>
      <c r="H874" s="256">
        <v>28.93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2384</v>
      </c>
      <c r="G875" s="252"/>
      <c r="H875" s="256">
        <v>34.340000000000003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3" customFormat="1">
      <c r="A876" s="13"/>
      <c r="B876" s="263"/>
      <c r="C876" s="264"/>
      <c r="D876" s="253" t="s">
        <v>241</v>
      </c>
      <c r="E876" s="265" t="s">
        <v>1</v>
      </c>
      <c r="F876" s="266" t="s">
        <v>243</v>
      </c>
      <c r="G876" s="264"/>
      <c r="H876" s="267">
        <v>67.599999999999994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3" t="s">
        <v>241</v>
      </c>
      <c r="AU876" s="273" t="s">
        <v>87</v>
      </c>
      <c r="AV876" s="13" t="s">
        <v>240</v>
      </c>
      <c r="AW876" s="13" t="s">
        <v>36</v>
      </c>
      <c r="AX876" s="13" t="s">
        <v>87</v>
      </c>
      <c r="AY876" s="273" t="s">
        <v>235</v>
      </c>
    </row>
    <row r="877" s="11" customFormat="1" ht="25.92" customHeight="1">
      <c r="A877" s="11"/>
      <c r="B877" s="223"/>
      <c r="C877" s="224"/>
      <c r="D877" s="225" t="s">
        <v>79</v>
      </c>
      <c r="E877" s="226" t="s">
        <v>805</v>
      </c>
      <c r="F877" s="226" t="s">
        <v>1093</v>
      </c>
      <c r="G877" s="224"/>
      <c r="H877" s="224"/>
      <c r="I877" s="227"/>
      <c r="J877" s="228">
        <f>BK877</f>
        <v>0</v>
      </c>
      <c r="K877" s="224"/>
      <c r="L877" s="229"/>
      <c r="M877" s="230"/>
      <c r="N877" s="231"/>
      <c r="O877" s="231"/>
      <c r="P877" s="232">
        <f>SUM(P878:P944)</f>
        <v>0</v>
      </c>
      <c r="Q877" s="231"/>
      <c r="R877" s="232">
        <f>SUM(R878:R944)</f>
        <v>56.24640531</v>
      </c>
      <c r="S877" s="231"/>
      <c r="T877" s="233">
        <f>SUM(T878:T944)</f>
        <v>0</v>
      </c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R877" s="234" t="s">
        <v>87</v>
      </c>
      <c r="AT877" s="235" t="s">
        <v>79</v>
      </c>
      <c r="AU877" s="235" t="s">
        <v>80</v>
      </c>
      <c r="AY877" s="234" t="s">
        <v>235</v>
      </c>
      <c r="BK877" s="236">
        <f>SUM(BK878:BK944)</f>
        <v>0</v>
      </c>
    </row>
    <row r="878" s="2" customFormat="1" ht="16.5" customHeight="1">
      <c r="A878" s="38"/>
      <c r="B878" s="39"/>
      <c r="C878" s="237" t="s">
        <v>723</v>
      </c>
      <c r="D878" s="237" t="s">
        <v>236</v>
      </c>
      <c r="E878" s="238" t="s">
        <v>1099</v>
      </c>
      <c r="F878" s="239" t="s">
        <v>1100</v>
      </c>
      <c r="G878" s="240" t="s">
        <v>265</v>
      </c>
      <c r="H878" s="241">
        <v>957.48599999999999</v>
      </c>
      <c r="I878" s="242"/>
      <c r="J878" s="243">
        <f>ROUND(I878*H878,2)</f>
        <v>0</v>
      </c>
      <c r="K878" s="244"/>
      <c r="L878" s="44"/>
      <c r="M878" s="245" t="s">
        <v>1</v>
      </c>
      <c r="N878" s="246" t="s">
        <v>45</v>
      </c>
      <c r="O878" s="91"/>
      <c r="P878" s="247">
        <f>O878*H878</f>
        <v>0</v>
      </c>
      <c r="Q878" s="247">
        <v>0.045999999999999999</v>
      </c>
      <c r="R878" s="247">
        <f>Q878*H878</f>
        <v>44.044356000000001</v>
      </c>
      <c r="S878" s="247">
        <v>0</v>
      </c>
      <c r="T878" s="248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49" t="s">
        <v>240</v>
      </c>
      <c r="AT878" s="249" t="s">
        <v>236</v>
      </c>
      <c r="AU878" s="249" t="s">
        <v>87</v>
      </c>
      <c r="AY878" s="17" t="s">
        <v>235</v>
      </c>
      <c r="BE878" s="250">
        <f>IF(N878="základní",J878,0)</f>
        <v>0</v>
      </c>
      <c r="BF878" s="250">
        <f>IF(N878="snížená",J878,0)</f>
        <v>0</v>
      </c>
      <c r="BG878" s="250">
        <f>IF(N878="zákl. přenesená",J878,0)</f>
        <v>0</v>
      </c>
      <c r="BH878" s="250">
        <f>IF(N878="sníž. přenesená",J878,0)</f>
        <v>0</v>
      </c>
      <c r="BI878" s="250">
        <f>IF(N878="nulová",J878,0)</f>
        <v>0</v>
      </c>
      <c r="BJ878" s="17" t="s">
        <v>87</v>
      </c>
      <c r="BK878" s="250">
        <f>ROUND(I878*H878,2)</f>
        <v>0</v>
      </c>
      <c r="BL878" s="17" t="s">
        <v>240</v>
      </c>
      <c r="BM878" s="249" t="s">
        <v>1196</v>
      </c>
    </row>
    <row r="879" s="12" customFormat="1">
      <c r="A879" s="12"/>
      <c r="B879" s="251"/>
      <c r="C879" s="252"/>
      <c r="D879" s="253" t="s">
        <v>241</v>
      </c>
      <c r="E879" s="254" t="s">
        <v>1</v>
      </c>
      <c r="F879" s="255" t="s">
        <v>2385</v>
      </c>
      <c r="G879" s="252"/>
      <c r="H879" s="256">
        <v>31.085000000000001</v>
      </c>
      <c r="I879" s="257"/>
      <c r="J879" s="252"/>
      <c r="K879" s="252"/>
      <c r="L879" s="258"/>
      <c r="M879" s="259"/>
      <c r="N879" s="260"/>
      <c r="O879" s="260"/>
      <c r="P879" s="260"/>
      <c r="Q879" s="260"/>
      <c r="R879" s="260"/>
      <c r="S879" s="260"/>
      <c r="T879" s="261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T879" s="262" t="s">
        <v>241</v>
      </c>
      <c r="AU879" s="262" t="s">
        <v>87</v>
      </c>
      <c r="AV879" s="12" t="s">
        <v>89</v>
      </c>
      <c r="AW879" s="12" t="s">
        <v>36</v>
      </c>
      <c r="AX879" s="12" t="s">
        <v>80</v>
      </c>
      <c r="AY879" s="262" t="s">
        <v>235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2386</v>
      </c>
      <c r="G880" s="252"/>
      <c r="H880" s="256">
        <v>34.158000000000001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2387</v>
      </c>
      <c r="G881" s="252"/>
      <c r="H881" s="256">
        <v>34.481999999999999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2388</v>
      </c>
      <c r="G882" s="252"/>
      <c r="H882" s="256">
        <v>34.218000000000004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2" customFormat="1">
      <c r="A883" s="12"/>
      <c r="B883" s="251"/>
      <c r="C883" s="252"/>
      <c r="D883" s="253" t="s">
        <v>241</v>
      </c>
      <c r="E883" s="254" t="s">
        <v>1</v>
      </c>
      <c r="F883" s="255" t="s">
        <v>2389</v>
      </c>
      <c r="G883" s="252"/>
      <c r="H883" s="256">
        <v>33.558</v>
      </c>
      <c r="I883" s="257"/>
      <c r="J883" s="252"/>
      <c r="K883" s="252"/>
      <c r="L883" s="258"/>
      <c r="M883" s="259"/>
      <c r="N883" s="260"/>
      <c r="O883" s="260"/>
      <c r="P883" s="260"/>
      <c r="Q883" s="260"/>
      <c r="R883" s="260"/>
      <c r="S883" s="260"/>
      <c r="T883" s="261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T883" s="262" t="s">
        <v>241</v>
      </c>
      <c r="AU883" s="262" t="s">
        <v>87</v>
      </c>
      <c r="AV883" s="12" t="s">
        <v>89</v>
      </c>
      <c r="AW883" s="12" t="s">
        <v>36</v>
      </c>
      <c r="AX883" s="12" t="s">
        <v>80</v>
      </c>
      <c r="AY883" s="262" t="s">
        <v>235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2390</v>
      </c>
      <c r="G884" s="252"/>
      <c r="H884" s="256">
        <v>53.159999999999997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2391</v>
      </c>
      <c r="G885" s="252"/>
      <c r="H885" s="256">
        <v>65.527000000000001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2" customFormat="1">
      <c r="A886" s="12"/>
      <c r="B886" s="251"/>
      <c r="C886" s="252"/>
      <c r="D886" s="253" t="s">
        <v>241</v>
      </c>
      <c r="E886" s="254" t="s">
        <v>1</v>
      </c>
      <c r="F886" s="255" t="s">
        <v>2150</v>
      </c>
      <c r="G886" s="252"/>
      <c r="H886" s="256">
        <v>41.107999999999997</v>
      </c>
      <c r="I886" s="257"/>
      <c r="J886" s="252"/>
      <c r="K886" s="252"/>
      <c r="L886" s="258"/>
      <c r="M886" s="259"/>
      <c r="N886" s="260"/>
      <c r="O886" s="260"/>
      <c r="P886" s="260"/>
      <c r="Q886" s="260"/>
      <c r="R886" s="260"/>
      <c r="S886" s="260"/>
      <c r="T886" s="261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T886" s="262" t="s">
        <v>241</v>
      </c>
      <c r="AU886" s="262" t="s">
        <v>87</v>
      </c>
      <c r="AV886" s="12" t="s">
        <v>89</v>
      </c>
      <c r="AW886" s="12" t="s">
        <v>36</v>
      </c>
      <c r="AX886" s="12" t="s">
        <v>80</v>
      </c>
      <c r="AY886" s="262" t="s">
        <v>235</v>
      </c>
    </row>
    <row r="887" s="12" customFormat="1">
      <c r="A887" s="12"/>
      <c r="B887" s="251"/>
      <c r="C887" s="252"/>
      <c r="D887" s="253" t="s">
        <v>241</v>
      </c>
      <c r="E887" s="254" t="s">
        <v>1</v>
      </c>
      <c r="F887" s="255" t="s">
        <v>2392</v>
      </c>
      <c r="G887" s="252"/>
      <c r="H887" s="256">
        <v>42.103999999999999</v>
      </c>
      <c r="I887" s="257"/>
      <c r="J887" s="252"/>
      <c r="K887" s="252"/>
      <c r="L887" s="258"/>
      <c r="M887" s="259"/>
      <c r="N887" s="260"/>
      <c r="O887" s="260"/>
      <c r="P887" s="260"/>
      <c r="Q887" s="260"/>
      <c r="R887" s="260"/>
      <c r="S887" s="260"/>
      <c r="T887" s="261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T887" s="262" t="s">
        <v>241</v>
      </c>
      <c r="AU887" s="262" t="s">
        <v>87</v>
      </c>
      <c r="AV887" s="12" t="s">
        <v>89</v>
      </c>
      <c r="AW887" s="12" t="s">
        <v>36</v>
      </c>
      <c r="AX887" s="12" t="s">
        <v>80</v>
      </c>
      <c r="AY887" s="262" t="s">
        <v>235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2393</v>
      </c>
      <c r="G888" s="252"/>
      <c r="H888" s="256">
        <v>53.423999999999999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2394</v>
      </c>
      <c r="G889" s="252"/>
      <c r="H889" s="256">
        <v>34.878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2" customFormat="1">
      <c r="A890" s="12"/>
      <c r="B890" s="251"/>
      <c r="C890" s="252"/>
      <c r="D890" s="253" t="s">
        <v>241</v>
      </c>
      <c r="E890" s="254" t="s">
        <v>1</v>
      </c>
      <c r="F890" s="255" t="s">
        <v>2395</v>
      </c>
      <c r="G890" s="252"/>
      <c r="H890" s="256">
        <v>34.415999999999997</v>
      </c>
      <c r="I890" s="257"/>
      <c r="J890" s="252"/>
      <c r="K890" s="252"/>
      <c r="L890" s="258"/>
      <c r="M890" s="259"/>
      <c r="N890" s="260"/>
      <c r="O890" s="260"/>
      <c r="P890" s="260"/>
      <c r="Q890" s="260"/>
      <c r="R890" s="260"/>
      <c r="S890" s="260"/>
      <c r="T890" s="261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62" t="s">
        <v>241</v>
      </c>
      <c r="AU890" s="262" t="s">
        <v>87</v>
      </c>
      <c r="AV890" s="12" t="s">
        <v>89</v>
      </c>
      <c r="AW890" s="12" t="s">
        <v>36</v>
      </c>
      <c r="AX890" s="12" t="s">
        <v>80</v>
      </c>
      <c r="AY890" s="262" t="s">
        <v>235</v>
      </c>
    </row>
    <row r="891" s="12" customFormat="1">
      <c r="A891" s="12"/>
      <c r="B891" s="251"/>
      <c r="C891" s="252"/>
      <c r="D891" s="253" t="s">
        <v>241</v>
      </c>
      <c r="E891" s="254" t="s">
        <v>1</v>
      </c>
      <c r="F891" s="255" t="s">
        <v>2396</v>
      </c>
      <c r="G891" s="252"/>
      <c r="H891" s="256">
        <v>33.558</v>
      </c>
      <c r="I891" s="257"/>
      <c r="J891" s="252"/>
      <c r="K891" s="252"/>
      <c r="L891" s="258"/>
      <c r="M891" s="259"/>
      <c r="N891" s="260"/>
      <c r="O891" s="260"/>
      <c r="P891" s="260"/>
      <c r="Q891" s="260"/>
      <c r="R891" s="260"/>
      <c r="S891" s="260"/>
      <c r="T891" s="261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T891" s="262" t="s">
        <v>241</v>
      </c>
      <c r="AU891" s="262" t="s">
        <v>87</v>
      </c>
      <c r="AV891" s="12" t="s">
        <v>89</v>
      </c>
      <c r="AW891" s="12" t="s">
        <v>36</v>
      </c>
      <c r="AX891" s="12" t="s">
        <v>80</v>
      </c>
      <c r="AY891" s="262" t="s">
        <v>235</v>
      </c>
    </row>
    <row r="892" s="12" customFormat="1">
      <c r="A892" s="12"/>
      <c r="B892" s="251"/>
      <c r="C892" s="252"/>
      <c r="D892" s="253" t="s">
        <v>241</v>
      </c>
      <c r="E892" s="254" t="s">
        <v>1</v>
      </c>
      <c r="F892" s="255" t="s">
        <v>2397</v>
      </c>
      <c r="G892" s="252"/>
      <c r="H892" s="256">
        <v>33.756</v>
      </c>
      <c r="I892" s="257"/>
      <c r="J892" s="252"/>
      <c r="K892" s="252"/>
      <c r="L892" s="258"/>
      <c r="M892" s="259"/>
      <c r="N892" s="260"/>
      <c r="O892" s="260"/>
      <c r="P892" s="260"/>
      <c r="Q892" s="260"/>
      <c r="R892" s="260"/>
      <c r="S892" s="260"/>
      <c r="T892" s="26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62" t="s">
        <v>241</v>
      </c>
      <c r="AU892" s="262" t="s">
        <v>87</v>
      </c>
      <c r="AV892" s="12" t="s">
        <v>89</v>
      </c>
      <c r="AW892" s="12" t="s">
        <v>36</v>
      </c>
      <c r="AX892" s="12" t="s">
        <v>80</v>
      </c>
      <c r="AY892" s="262" t="s">
        <v>235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2398</v>
      </c>
      <c r="G893" s="252"/>
      <c r="H893" s="256">
        <v>52.872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2" customFormat="1">
      <c r="A894" s="12"/>
      <c r="B894" s="251"/>
      <c r="C894" s="252"/>
      <c r="D894" s="253" t="s">
        <v>241</v>
      </c>
      <c r="E894" s="254" t="s">
        <v>1</v>
      </c>
      <c r="F894" s="255" t="s">
        <v>2399</v>
      </c>
      <c r="G894" s="252"/>
      <c r="H894" s="256">
        <v>32.429000000000002</v>
      </c>
      <c r="I894" s="257"/>
      <c r="J894" s="252"/>
      <c r="K894" s="252"/>
      <c r="L894" s="258"/>
      <c r="M894" s="259"/>
      <c r="N894" s="260"/>
      <c r="O894" s="260"/>
      <c r="P894" s="260"/>
      <c r="Q894" s="260"/>
      <c r="R894" s="260"/>
      <c r="S894" s="260"/>
      <c r="T894" s="261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T894" s="262" t="s">
        <v>241</v>
      </c>
      <c r="AU894" s="262" t="s">
        <v>87</v>
      </c>
      <c r="AV894" s="12" t="s">
        <v>89</v>
      </c>
      <c r="AW894" s="12" t="s">
        <v>36</v>
      </c>
      <c r="AX894" s="12" t="s">
        <v>80</v>
      </c>
      <c r="AY894" s="262" t="s">
        <v>235</v>
      </c>
    </row>
    <row r="895" s="12" customFormat="1">
      <c r="A895" s="12"/>
      <c r="B895" s="251"/>
      <c r="C895" s="252"/>
      <c r="D895" s="253" t="s">
        <v>241</v>
      </c>
      <c r="E895" s="254" t="s">
        <v>1</v>
      </c>
      <c r="F895" s="255" t="s">
        <v>2400</v>
      </c>
      <c r="G895" s="252"/>
      <c r="H895" s="256">
        <v>24.23</v>
      </c>
      <c r="I895" s="257"/>
      <c r="J895" s="252"/>
      <c r="K895" s="252"/>
      <c r="L895" s="258"/>
      <c r="M895" s="259"/>
      <c r="N895" s="260"/>
      <c r="O895" s="260"/>
      <c r="P895" s="260"/>
      <c r="Q895" s="260"/>
      <c r="R895" s="260"/>
      <c r="S895" s="260"/>
      <c r="T895" s="261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T895" s="262" t="s">
        <v>241</v>
      </c>
      <c r="AU895" s="262" t="s">
        <v>87</v>
      </c>
      <c r="AV895" s="12" t="s">
        <v>89</v>
      </c>
      <c r="AW895" s="12" t="s">
        <v>36</v>
      </c>
      <c r="AX895" s="12" t="s">
        <v>80</v>
      </c>
      <c r="AY895" s="262" t="s">
        <v>235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2401</v>
      </c>
      <c r="G896" s="252"/>
      <c r="H896" s="256">
        <v>46.238999999999997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2402</v>
      </c>
      <c r="G897" s="252"/>
      <c r="H897" s="256">
        <v>42.777000000000001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2403</v>
      </c>
      <c r="G898" s="252"/>
      <c r="H898" s="256">
        <v>42.460999999999999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2404</v>
      </c>
      <c r="G899" s="252"/>
      <c r="H899" s="256">
        <v>35.795000000000002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2" customFormat="1">
      <c r="A900" s="12"/>
      <c r="B900" s="251"/>
      <c r="C900" s="252"/>
      <c r="D900" s="253" t="s">
        <v>241</v>
      </c>
      <c r="E900" s="254" t="s">
        <v>1</v>
      </c>
      <c r="F900" s="255" t="s">
        <v>2405</v>
      </c>
      <c r="G900" s="252"/>
      <c r="H900" s="256">
        <v>16.449000000000002</v>
      </c>
      <c r="I900" s="257"/>
      <c r="J900" s="252"/>
      <c r="K900" s="252"/>
      <c r="L900" s="258"/>
      <c r="M900" s="259"/>
      <c r="N900" s="260"/>
      <c r="O900" s="260"/>
      <c r="P900" s="260"/>
      <c r="Q900" s="260"/>
      <c r="R900" s="260"/>
      <c r="S900" s="260"/>
      <c r="T900" s="261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T900" s="262" t="s">
        <v>241</v>
      </c>
      <c r="AU900" s="262" t="s">
        <v>87</v>
      </c>
      <c r="AV900" s="12" t="s">
        <v>89</v>
      </c>
      <c r="AW900" s="12" t="s">
        <v>36</v>
      </c>
      <c r="AX900" s="12" t="s">
        <v>80</v>
      </c>
      <c r="AY900" s="262" t="s">
        <v>235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2406</v>
      </c>
      <c r="G901" s="252"/>
      <c r="H901" s="256">
        <v>37.973999999999997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2407</v>
      </c>
      <c r="G902" s="252"/>
      <c r="H902" s="256">
        <v>24.297000000000001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2408</v>
      </c>
      <c r="G903" s="252"/>
      <c r="H903" s="256">
        <v>42.530999999999999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3" customFormat="1">
      <c r="A904" s="13"/>
      <c r="B904" s="263"/>
      <c r="C904" s="264"/>
      <c r="D904" s="253" t="s">
        <v>241</v>
      </c>
      <c r="E904" s="265" t="s">
        <v>1</v>
      </c>
      <c r="F904" s="266" t="s">
        <v>243</v>
      </c>
      <c r="G904" s="264"/>
      <c r="H904" s="267">
        <v>957.48599999999988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3" t="s">
        <v>241</v>
      </c>
      <c r="AU904" s="273" t="s">
        <v>87</v>
      </c>
      <c r="AV904" s="13" t="s">
        <v>240</v>
      </c>
      <c r="AW904" s="13" t="s">
        <v>36</v>
      </c>
      <c r="AX904" s="13" t="s">
        <v>87</v>
      </c>
      <c r="AY904" s="273" t="s">
        <v>235</v>
      </c>
    </row>
    <row r="905" s="2" customFormat="1" ht="16.5" customHeight="1">
      <c r="A905" s="38"/>
      <c r="B905" s="39"/>
      <c r="C905" s="237" t="s">
        <v>1201</v>
      </c>
      <c r="D905" s="237" t="s">
        <v>236</v>
      </c>
      <c r="E905" s="238" t="s">
        <v>1116</v>
      </c>
      <c r="F905" s="239" t="s">
        <v>1117</v>
      </c>
      <c r="G905" s="240" t="s">
        <v>313</v>
      </c>
      <c r="H905" s="241">
        <v>6</v>
      </c>
      <c r="I905" s="242"/>
      <c r="J905" s="243">
        <f>ROUND(I905*H905,2)</f>
        <v>0</v>
      </c>
      <c r="K905" s="244"/>
      <c r="L905" s="44"/>
      <c r="M905" s="245" t="s">
        <v>1</v>
      </c>
      <c r="N905" s="246" t="s">
        <v>45</v>
      </c>
      <c r="O905" s="91"/>
      <c r="P905" s="247">
        <f>O905*H905</f>
        <v>0</v>
      </c>
      <c r="Q905" s="247">
        <v>0.054489999999999997</v>
      </c>
      <c r="R905" s="247">
        <f>Q905*H905</f>
        <v>0.32694000000000001</v>
      </c>
      <c r="S905" s="247">
        <v>0</v>
      </c>
      <c r="T905" s="24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9" t="s">
        <v>240</v>
      </c>
      <c r="AT905" s="249" t="s">
        <v>236</v>
      </c>
      <c r="AU905" s="249" t="s">
        <v>87</v>
      </c>
      <c r="AY905" s="17" t="s">
        <v>235</v>
      </c>
      <c r="BE905" s="250">
        <f>IF(N905="základní",J905,0)</f>
        <v>0</v>
      </c>
      <c r="BF905" s="250">
        <f>IF(N905="snížená",J905,0)</f>
        <v>0</v>
      </c>
      <c r="BG905" s="250">
        <f>IF(N905="zákl. přenesená",J905,0)</f>
        <v>0</v>
      </c>
      <c r="BH905" s="250">
        <f>IF(N905="sníž. přenesená",J905,0)</f>
        <v>0</v>
      </c>
      <c r="BI905" s="250">
        <f>IF(N905="nulová",J905,0)</f>
        <v>0</v>
      </c>
      <c r="BJ905" s="17" t="s">
        <v>87</v>
      </c>
      <c r="BK905" s="250">
        <f>ROUND(I905*H905,2)</f>
        <v>0</v>
      </c>
      <c r="BL905" s="17" t="s">
        <v>240</v>
      </c>
      <c r="BM905" s="249" t="s">
        <v>1200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2409</v>
      </c>
      <c r="G906" s="252"/>
      <c r="H906" s="256">
        <v>3.6000000000000001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2410</v>
      </c>
      <c r="G907" s="252"/>
      <c r="H907" s="256">
        <v>2.3999999999999999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6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728</v>
      </c>
      <c r="D909" s="237" t="s">
        <v>236</v>
      </c>
      <c r="E909" s="238" t="s">
        <v>1127</v>
      </c>
      <c r="F909" s="239" t="s">
        <v>1128</v>
      </c>
      <c r="G909" s="240" t="s">
        <v>313</v>
      </c>
      <c r="H909" s="241">
        <v>1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0.01413</v>
      </c>
      <c r="R909" s="247">
        <f>Q909*H909</f>
        <v>0.01413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1204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2411</v>
      </c>
      <c r="G910" s="252"/>
      <c r="H910" s="256">
        <v>1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3" customFormat="1">
      <c r="A911" s="13"/>
      <c r="B911" s="263"/>
      <c r="C911" s="264"/>
      <c r="D911" s="253" t="s">
        <v>241</v>
      </c>
      <c r="E911" s="265" t="s">
        <v>1</v>
      </c>
      <c r="F911" s="266" t="s">
        <v>243</v>
      </c>
      <c r="G911" s="264"/>
      <c r="H911" s="267">
        <v>1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3" t="s">
        <v>241</v>
      </c>
      <c r="AU911" s="273" t="s">
        <v>87</v>
      </c>
      <c r="AV911" s="13" t="s">
        <v>240</v>
      </c>
      <c r="AW911" s="13" t="s">
        <v>36</v>
      </c>
      <c r="AX911" s="13" t="s">
        <v>87</v>
      </c>
      <c r="AY911" s="273" t="s">
        <v>235</v>
      </c>
    </row>
    <row r="912" s="2" customFormat="1" ht="16.5" customHeight="1">
      <c r="A912" s="38"/>
      <c r="B912" s="39"/>
      <c r="C912" s="237" t="s">
        <v>1209</v>
      </c>
      <c r="D912" s="237" t="s">
        <v>236</v>
      </c>
      <c r="E912" s="238" t="s">
        <v>1143</v>
      </c>
      <c r="F912" s="239" t="s">
        <v>1144</v>
      </c>
      <c r="G912" s="240" t="s">
        <v>313</v>
      </c>
      <c r="H912" s="241">
        <v>22.300000000000001</v>
      </c>
      <c r="I912" s="242"/>
      <c r="J912" s="243">
        <f>ROUND(I912*H912,2)</f>
        <v>0</v>
      </c>
      <c r="K912" s="244"/>
      <c r="L912" s="44"/>
      <c r="M912" s="245" t="s">
        <v>1</v>
      </c>
      <c r="N912" s="246" t="s">
        <v>45</v>
      </c>
      <c r="O912" s="91"/>
      <c r="P912" s="247">
        <f>O912*H912</f>
        <v>0</v>
      </c>
      <c r="Q912" s="247">
        <v>0.012</v>
      </c>
      <c r="R912" s="247">
        <f>Q912*H912</f>
        <v>0.2676</v>
      </c>
      <c r="S912" s="247">
        <v>0</v>
      </c>
      <c r="T912" s="248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9" t="s">
        <v>240</v>
      </c>
      <c r="AT912" s="249" t="s">
        <v>236</v>
      </c>
      <c r="AU912" s="249" t="s">
        <v>87</v>
      </c>
      <c r="AY912" s="17" t="s">
        <v>235</v>
      </c>
      <c r="BE912" s="250">
        <f>IF(N912="základní",J912,0)</f>
        <v>0</v>
      </c>
      <c r="BF912" s="250">
        <f>IF(N912="snížená",J912,0)</f>
        <v>0</v>
      </c>
      <c r="BG912" s="250">
        <f>IF(N912="zákl. přenesená",J912,0)</f>
        <v>0</v>
      </c>
      <c r="BH912" s="250">
        <f>IF(N912="sníž. přenesená",J912,0)</f>
        <v>0</v>
      </c>
      <c r="BI912" s="250">
        <f>IF(N912="nulová",J912,0)</f>
        <v>0</v>
      </c>
      <c r="BJ912" s="17" t="s">
        <v>87</v>
      </c>
      <c r="BK912" s="250">
        <f>ROUND(I912*H912,2)</f>
        <v>0</v>
      </c>
      <c r="BL912" s="17" t="s">
        <v>240</v>
      </c>
      <c r="BM912" s="249" t="s">
        <v>1207</v>
      </c>
    </row>
    <row r="913" s="12" customFormat="1">
      <c r="A913" s="12"/>
      <c r="B913" s="251"/>
      <c r="C913" s="252"/>
      <c r="D913" s="253" t="s">
        <v>241</v>
      </c>
      <c r="E913" s="254" t="s">
        <v>1</v>
      </c>
      <c r="F913" s="255" t="s">
        <v>2412</v>
      </c>
      <c r="G913" s="252"/>
      <c r="H913" s="256">
        <v>22.300000000000001</v>
      </c>
      <c r="I913" s="257"/>
      <c r="J913" s="252"/>
      <c r="K913" s="252"/>
      <c r="L913" s="258"/>
      <c r="M913" s="259"/>
      <c r="N913" s="260"/>
      <c r="O913" s="260"/>
      <c r="P913" s="260"/>
      <c r="Q913" s="260"/>
      <c r="R913" s="260"/>
      <c r="S913" s="260"/>
      <c r="T913" s="261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T913" s="262" t="s">
        <v>241</v>
      </c>
      <c r="AU913" s="262" t="s">
        <v>87</v>
      </c>
      <c r="AV913" s="12" t="s">
        <v>89</v>
      </c>
      <c r="AW913" s="12" t="s">
        <v>36</v>
      </c>
      <c r="AX913" s="12" t="s">
        <v>80</v>
      </c>
      <c r="AY913" s="262" t="s">
        <v>235</v>
      </c>
    </row>
    <row r="914" s="13" customFormat="1">
      <c r="A914" s="13"/>
      <c r="B914" s="263"/>
      <c r="C914" s="264"/>
      <c r="D914" s="253" t="s">
        <v>241</v>
      </c>
      <c r="E914" s="265" t="s">
        <v>1</v>
      </c>
      <c r="F914" s="266" t="s">
        <v>243</v>
      </c>
      <c r="G914" s="264"/>
      <c r="H914" s="267">
        <v>22.300000000000001</v>
      </c>
      <c r="I914" s="268"/>
      <c r="J914" s="264"/>
      <c r="K914" s="264"/>
      <c r="L914" s="269"/>
      <c r="M914" s="270"/>
      <c r="N914" s="271"/>
      <c r="O914" s="271"/>
      <c r="P914" s="271"/>
      <c r="Q914" s="271"/>
      <c r="R914" s="271"/>
      <c r="S914" s="271"/>
      <c r="T914" s="27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73" t="s">
        <v>241</v>
      </c>
      <c r="AU914" s="273" t="s">
        <v>87</v>
      </c>
      <c r="AV914" s="13" t="s">
        <v>240</v>
      </c>
      <c r="AW914" s="13" t="s">
        <v>36</v>
      </c>
      <c r="AX914" s="13" t="s">
        <v>87</v>
      </c>
      <c r="AY914" s="273" t="s">
        <v>235</v>
      </c>
    </row>
    <row r="915" s="2" customFormat="1" ht="16.5" customHeight="1">
      <c r="A915" s="38"/>
      <c r="B915" s="39"/>
      <c r="C915" s="237" t="s">
        <v>733</v>
      </c>
      <c r="D915" s="237" t="s">
        <v>236</v>
      </c>
      <c r="E915" s="238" t="s">
        <v>1147</v>
      </c>
      <c r="F915" s="239" t="s">
        <v>1148</v>
      </c>
      <c r="G915" s="240" t="s">
        <v>415</v>
      </c>
      <c r="H915" s="241">
        <v>0.52900000000000003</v>
      </c>
      <c r="I915" s="242"/>
      <c r="J915" s="243">
        <f>ROUND(I915*H915,2)</f>
        <v>0</v>
      </c>
      <c r="K915" s="244"/>
      <c r="L915" s="44"/>
      <c r="M915" s="245" t="s">
        <v>1</v>
      </c>
      <c r="N915" s="246" t="s">
        <v>45</v>
      </c>
      <c r="O915" s="91"/>
      <c r="P915" s="247">
        <f>O915*H915</f>
        <v>0</v>
      </c>
      <c r="Q915" s="247">
        <v>1.8013900000000001</v>
      </c>
      <c r="R915" s="247">
        <f>Q915*H915</f>
        <v>0.95293531000000009</v>
      </c>
      <c r="S915" s="247">
        <v>0</v>
      </c>
      <c r="T915" s="24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49" t="s">
        <v>240</v>
      </c>
      <c r="AT915" s="249" t="s">
        <v>236</v>
      </c>
      <c r="AU915" s="249" t="s">
        <v>87</v>
      </c>
      <c r="AY915" s="17" t="s">
        <v>235</v>
      </c>
      <c r="BE915" s="250">
        <f>IF(N915="základní",J915,0)</f>
        <v>0</v>
      </c>
      <c r="BF915" s="250">
        <f>IF(N915="snížená",J915,0)</f>
        <v>0</v>
      </c>
      <c r="BG915" s="250">
        <f>IF(N915="zákl. přenesená",J915,0)</f>
        <v>0</v>
      </c>
      <c r="BH915" s="250">
        <f>IF(N915="sníž. přenesená",J915,0)</f>
        <v>0</v>
      </c>
      <c r="BI915" s="250">
        <f>IF(N915="nulová",J915,0)</f>
        <v>0</v>
      </c>
      <c r="BJ915" s="17" t="s">
        <v>87</v>
      </c>
      <c r="BK915" s="250">
        <f>ROUND(I915*H915,2)</f>
        <v>0</v>
      </c>
      <c r="BL915" s="17" t="s">
        <v>240</v>
      </c>
      <c r="BM915" s="249" t="s">
        <v>1212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2413</v>
      </c>
      <c r="G916" s="252"/>
      <c r="H916" s="256">
        <v>0.52900000000000003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3" customFormat="1">
      <c r="A917" s="13"/>
      <c r="B917" s="263"/>
      <c r="C917" s="264"/>
      <c r="D917" s="253" t="s">
        <v>241</v>
      </c>
      <c r="E917" s="265" t="s">
        <v>1</v>
      </c>
      <c r="F917" s="266" t="s">
        <v>243</v>
      </c>
      <c r="G917" s="264"/>
      <c r="H917" s="267">
        <v>0.52900000000000003</v>
      </c>
      <c r="I917" s="268"/>
      <c r="J917" s="264"/>
      <c r="K917" s="264"/>
      <c r="L917" s="269"/>
      <c r="M917" s="270"/>
      <c r="N917" s="271"/>
      <c r="O917" s="271"/>
      <c r="P917" s="271"/>
      <c r="Q917" s="271"/>
      <c r="R917" s="271"/>
      <c r="S917" s="271"/>
      <c r="T917" s="27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73" t="s">
        <v>241</v>
      </c>
      <c r="AU917" s="273" t="s">
        <v>87</v>
      </c>
      <c r="AV917" s="13" t="s">
        <v>240</v>
      </c>
      <c r="AW917" s="13" t="s">
        <v>36</v>
      </c>
      <c r="AX917" s="13" t="s">
        <v>87</v>
      </c>
      <c r="AY917" s="273" t="s">
        <v>235</v>
      </c>
    </row>
    <row r="918" s="2" customFormat="1" ht="16.5" customHeight="1">
      <c r="A918" s="38"/>
      <c r="B918" s="39"/>
      <c r="C918" s="237" t="s">
        <v>1717</v>
      </c>
      <c r="D918" s="237" t="s">
        <v>236</v>
      </c>
      <c r="E918" s="238" t="s">
        <v>1156</v>
      </c>
      <c r="F918" s="239" t="s">
        <v>1157</v>
      </c>
      <c r="G918" s="240" t="s">
        <v>313</v>
      </c>
      <c r="H918" s="241">
        <v>8.8000000000000007</v>
      </c>
      <c r="I918" s="242"/>
      <c r="J918" s="243">
        <f>ROUND(I918*H918,2)</f>
        <v>0</v>
      </c>
      <c r="K918" s="244"/>
      <c r="L918" s="44"/>
      <c r="M918" s="245" t="s">
        <v>1</v>
      </c>
      <c r="N918" s="246" t="s">
        <v>45</v>
      </c>
      <c r="O918" s="91"/>
      <c r="P918" s="247">
        <f>O918*H918</f>
        <v>0</v>
      </c>
      <c r="Q918" s="247">
        <v>0.019630000000000002</v>
      </c>
      <c r="R918" s="247">
        <f>Q918*H918</f>
        <v>0.17274400000000004</v>
      </c>
      <c r="S918" s="247">
        <v>0</v>
      </c>
      <c r="T918" s="248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49" t="s">
        <v>240</v>
      </c>
      <c r="AT918" s="249" t="s">
        <v>236</v>
      </c>
      <c r="AU918" s="249" t="s">
        <v>87</v>
      </c>
      <c r="AY918" s="17" t="s">
        <v>235</v>
      </c>
      <c r="BE918" s="250">
        <f>IF(N918="základní",J918,0)</f>
        <v>0</v>
      </c>
      <c r="BF918" s="250">
        <f>IF(N918="snížená",J918,0)</f>
        <v>0</v>
      </c>
      <c r="BG918" s="250">
        <f>IF(N918="zákl. přenesená",J918,0)</f>
        <v>0</v>
      </c>
      <c r="BH918" s="250">
        <f>IF(N918="sníž. přenesená",J918,0)</f>
        <v>0</v>
      </c>
      <c r="BI918" s="250">
        <f>IF(N918="nulová",J918,0)</f>
        <v>0</v>
      </c>
      <c r="BJ918" s="17" t="s">
        <v>87</v>
      </c>
      <c r="BK918" s="250">
        <f>ROUND(I918*H918,2)</f>
        <v>0</v>
      </c>
      <c r="BL918" s="17" t="s">
        <v>240</v>
      </c>
      <c r="BM918" s="249" t="s">
        <v>1216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2414</v>
      </c>
      <c r="G919" s="252"/>
      <c r="H919" s="256">
        <v>8.8000000000000007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3" customFormat="1">
      <c r="A920" s="13"/>
      <c r="B920" s="263"/>
      <c r="C920" s="264"/>
      <c r="D920" s="253" t="s">
        <v>241</v>
      </c>
      <c r="E920" s="265" t="s">
        <v>1</v>
      </c>
      <c r="F920" s="266" t="s">
        <v>243</v>
      </c>
      <c r="G920" s="264"/>
      <c r="H920" s="267">
        <v>8.8000000000000007</v>
      </c>
      <c r="I920" s="268"/>
      <c r="J920" s="264"/>
      <c r="K920" s="264"/>
      <c r="L920" s="269"/>
      <c r="M920" s="270"/>
      <c r="N920" s="271"/>
      <c r="O920" s="271"/>
      <c r="P920" s="271"/>
      <c r="Q920" s="271"/>
      <c r="R920" s="271"/>
      <c r="S920" s="271"/>
      <c r="T920" s="27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3" t="s">
        <v>241</v>
      </c>
      <c r="AU920" s="273" t="s">
        <v>87</v>
      </c>
      <c r="AV920" s="13" t="s">
        <v>240</v>
      </c>
      <c r="AW920" s="13" t="s">
        <v>36</v>
      </c>
      <c r="AX920" s="13" t="s">
        <v>87</v>
      </c>
      <c r="AY920" s="273" t="s">
        <v>235</v>
      </c>
    </row>
    <row r="921" s="2" customFormat="1" ht="16.5" customHeight="1">
      <c r="A921" s="38"/>
      <c r="B921" s="39"/>
      <c r="C921" s="237" t="s">
        <v>737</v>
      </c>
      <c r="D921" s="237" t="s">
        <v>236</v>
      </c>
      <c r="E921" s="238" t="s">
        <v>1161</v>
      </c>
      <c r="F921" s="239" t="s">
        <v>1162</v>
      </c>
      <c r="G921" s="240" t="s">
        <v>313</v>
      </c>
      <c r="H921" s="241">
        <v>8.8000000000000007</v>
      </c>
      <c r="I921" s="242"/>
      <c r="J921" s="243">
        <f>ROUND(I921*H921,2)</f>
        <v>0</v>
      </c>
      <c r="K921" s="244"/>
      <c r="L921" s="44"/>
      <c r="M921" s="245" t="s">
        <v>1</v>
      </c>
      <c r="N921" s="246" t="s">
        <v>45</v>
      </c>
      <c r="O921" s="91"/>
      <c r="P921" s="247">
        <f>O921*H921</f>
        <v>0</v>
      </c>
      <c r="Q921" s="247">
        <v>0</v>
      </c>
      <c r="R921" s="247">
        <f>Q921*H921</f>
        <v>0</v>
      </c>
      <c r="S921" s="247">
        <v>0</v>
      </c>
      <c r="T921" s="24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49" t="s">
        <v>240</v>
      </c>
      <c r="AT921" s="249" t="s">
        <v>236</v>
      </c>
      <c r="AU921" s="249" t="s">
        <v>87</v>
      </c>
      <c r="AY921" s="17" t="s">
        <v>235</v>
      </c>
      <c r="BE921" s="250">
        <f>IF(N921="základní",J921,0)</f>
        <v>0</v>
      </c>
      <c r="BF921" s="250">
        <f>IF(N921="snížená",J921,0)</f>
        <v>0</v>
      </c>
      <c r="BG921" s="250">
        <f>IF(N921="zákl. přenesená",J921,0)</f>
        <v>0</v>
      </c>
      <c r="BH921" s="250">
        <f>IF(N921="sníž. přenesená",J921,0)</f>
        <v>0</v>
      </c>
      <c r="BI921" s="250">
        <f>IF(N921="nulová",J921,0)</f>
        <v>0</v>
      </c>
      <c r="BJ921" s="17" t="s">
        <v>87</v>
      </c>
      <c r="BK921" s="250">
        <f>ROUND(I921*H921,2)</f>
        <v>0</v>
      </c>
      <c r="BL921" s="17" t="s">
        <v>240</v>
      </c>
      <c r="BM921" s="249" t="s">
        <v>1720</v>
      </c>
    </row>
    <row r="922" s="12" customFormat="1">
      <c r="A922" s="12"/>
      <c r="B922" s="251"/>
      <c r="C922" s="252"/>
      <c r="D922" s="253" t="s">
        <v>241</v>
      </c>
      <c r="E922" s="254" t="s">
        <v>1</v>
      </c>
      <c r="F922" s="255" t="s">
        <v>2415</v>
      </c>
      <c r="G922" s="252"/>
      <c r="H922" s="256">
        <v>8.8000000000000007</v>
      </c>
      <c r="I922" s="257"/>
      <c r="J922" s="252"/>
      <c r="K922" s="252"/>
      <c r="L922" s="258"/>
      <c r="M922" s="259"/>
      <c r="N922" s="260"/>
      <c r="O922" s="260"/>
      <c r="P922" s="260"/>
      <c r="Q922" s="260"/>
      <c r="R922" s="260"/>
      <c r="S922" s="260"/>
      <c r="T922" s="261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T922" s="262" t="s">
        <v>241</v>
      </c>
      <c r="AU922" s="262" t="s">
        <v>87</v>
      </c>
      <c r="AV922" s="12" t="s">
        <v>89</v>
      </c>
      <c r="AW922" s="12" t="s">
        <v>36</v>
      </c>
      <c r="AX922" s="12" t="s">
        <v>80</v>
      </c>
      <c r="AY922" s="262" t="s">
        <v>235</v>
      </c>
    </row>
    <row r="923" s="13" customFormat="1">
      <c r="A923" s="13"/>
      <c r="B923" s="263"/>
      <c r="C923" s="264"/>
      <c r="D923" s="253" t="s">
        <v>241</v>
      </c>
      <c r="E923" s="265" t="s">
        <v>1</v>
      </c>
      <c r="F923" s="266" t="s">
        <v>243</v>
      </c>
      <c r="G923" s="264"/>
      <c r="H923" s="267">
        <v>8.8000000000000007</v>
      </c>
      <c r="I923" s="268"/>
      <c r="J923" s="264"/>
      <c r="K923" s="264"/>
      <c r="L923" s="269"/>
      <c r="M923" s="270"/>
      <c r="N923" s="271"/>
      <c r="O923" s="271"/>
      <c r="P923" s="271"/>
      <c r="Q923" s="271"/>
      <c r="R923" s="271"/>
      <c r="S923" s="271"/>
      <c r="T923" s="27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73" t="s">
        <v>241</v>
      </c>
      <c r="AU923" s="273" t="s">
        <v>87</v>
      </c>
      <c r="AV923" s="13" t="s">
        <v>240</v>
      </c>
      <c r="AW923" s="13" t="s">
        <v>36</v>
      </c>
      <c r="AX923" s="13" t="s">
        <v>87</v>
      </c>
      <c r="AY923" s="273" t="s">
        <v>235</v>
      </c>
    </row>
    <row r="924" s="2" customFormat="1" ht="16.5" customHeight="1">
      <c r="A924" s="38"/>
      <c r="B924" s="39"/>
      <c r="C924" s="237" t="s">
        <v>1725</v>
      </c>
      <c r="D924" s="237" t="s">
        <v>236</v>
      </c>
      <c r="E924" s="238" t="s">
        <v>1165</v>
      </c>
      <c r="F924" s="239" t="s">
        <v>1166</v>
      </c>
      <c r="G924" s="240" t="s">
        <v>265</v>
      </c>
      <c r="H924" s="241">
        <v>139.59999999999999</v>
      </c>
      <c r="I924" s="242"/>
      <c r="J924" s="243">
        <f>ROUND(I924*H924,2)</f>
        <v>0</v>
      </c>
      <c r="K924" s="244"/>
      <c r="L924" s="44"/>
      <c r="M924" s="245" t="s">
        <v>1</v>
      </c>
      <c r="N924" s="246" t="s">
        <v>45</v>
      </c>
      <c r="O924" s="91"/>
      <c r="P924" s="247">
        <f>O924*H924</f>
        <v>0</v>
      </c>
      <c r="Q924" s="247">
        <v>0.068000000000000005</v>
      </c>
      <c r="R924" s="247">
        <f>Q924*H924</f>
        <v>9.4928000000000008</v>
      </c>
      <c r="S924" s="247">
        <v>0</v>
      </c>
      <c r="T924" s="248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49" t="s">
        <v>240</v>
      </c>
      <c r="AT924" s="249" t="s">
        <v>236</v>
      </c>
      <c r="AU924" s="249" t="s">
        <v>87</v>
      </c>
      <c r="AY924" s="17" t="s">
        <v>235</v>
      </c>
      <c r="BE924" s="250">
        <f>IF(N924="základní",J924,0)</f>
        <v>0</v>
      </c>
      <c r="BF924" s="250">
        <f>IF(N924="snížená",J924,0)</f>
        <v>0</v>
      </c>
      <c r="BG924" s="250">
        <f>IF(N924="zákl. přenesená",J924,0)</f>
        <v>0</v>
      </c>
      <c r="BH924" s="250">
        <f>IF(N924="sníž. přenesená",J924,0)</f>
        <v>0</v>
      </c>
      <c r="BI924" s="250">
        <f>IF(N924="nulová",J924,0)</f>
        <v>0</v>
      </c>
      <c r="BJ924" s="17" t="s">
        <v>87</v>
      </c>
      <c r="BK924" s="250">
        <f>ROUND(I924*H924,2)</f>
        <v>0</v>
      </c>
      <c r="BL924" s="17" t="s">
        <v>240</v>
      </c>
      <c r="BM924" s="249" t="s">
        <v>1724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2416</v>
      </c>
      <c r="G925" s="252"/>
      <c r="H925" s="256">
        <v>139.59999999999999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3" customFormat="1">
      <c r="A926" s="13"/>
      <c r="B926" s="263"/>
      <c r="C926" s="264"/>
      <c r="D926" s="253" t="s">
        <v>241</v>
      </c>
      <c r="E926" s="265" t="s">
        <v>1</v>
      </c>
      <c r="F926" s="266" t="s">
        <v>243</v>
      </c>
      <c r="G926" s="264"/>
      <c r="H926" s="267">
        <v>139.59999999999999</v>
      </c>
      <c r="I926" s="268"/>
      <c r="J926" s="264"/>
      <c r="K926" s="264"/>
      <c r="L926" s="269"/>
      <c r="M926" s="270"/>
      <c r="N926" s="271"/>
      <c r="O926" s="271"/>
      <c r="P926" s="271"/>
      <c r="Q926" s="271"/>
      <c r="R926" s="271"/>
      <c r="S926" s="271"/>
      <c r="T926" s="27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73" t="s">
        <v>241</v>
      </c>
      <c r="AU926" s="273" t="s">
        <v>87</v>
      </c>
      <c r="AV926" s="13" t="s">
        <v>240</v>
      </c>
      <c r="AW926" s="13" t="s">
        <v>36</v>
      </c>
      <c r="AX926" s="13" t="s">
        <v>87</v>
      </c>
      <c r="AY926" s="273" t="s">
        <v>235</v>
      </c>
    </row>
    <row r="927" s="2" customFormat="1" ht="16.5" customHeight="1">
      <c r="A927" s="38"/>
      <c r="B927" s="39"/>
      <c r="C927" s="237" t="s">
        <v>743</v>
      </c>
      <c r="D927" s="237" t="s">
        <v>236</v>
      </c>
      <c r="E927" s="238" t="s">
        <v>1709</v>
      </c>
      <c r="F927" s="239" t="s">
        <v>1710</v>
      </c>
      <c r="G927" s="240" t="s">
        <v>239</v>
      </c>
      <c r="H927" s="241">
        <v>10</v>
      </c>
      <c r="I927" s="242"/>
      <c r="J927" s="243">
        <f>ROUND(I927*H927,2)</f>
        <v>0</v>
      </c>
      <c r="K927" s="244"/>
      <c r="L927" s="44"/>
      <c r="M927" s="245" t="s">
        <v>1</v>
      </c>
      <c r="N927" s="246" t="s">
        <v>45</v>
      </c>
      <c r="O927" s="91"/>
      <c r="P927" s="247">
        <f>O927*H927</f>
        <v>0</v>
      </c>
      <c r="Q927" s="247">
        <v>0.062489999999999997</v>
      </c>
      <c r="R927" s="247">
        <f>Q927*H927</f>
        <v>0.62490000000000001</v>
      </c>
      <c r="S927" s="247">
        <v>0</v>
      </c>
      <c r="T927" s="248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49" t="s">
        <v>240</v>
      </c>
      <c r="AT927" s="249" t="s">
        <v>236</v>
      </c>
      <c r="AU927" s="249" t="s">
        <v>87</v>
      </c>
      <c r="AY927" s="17" t="s">
        <v>235</v>
      </c>
      <c r="BE927" s="250">
        <f>IF(N927="základní",J927,0)</f>
        <v>0</v>
      </c>
      <c r="BF927" s="250">
        <f>IF(N927="snížená",J927,0)</f>
        <v>0</v>
      </c>
      <c r="BG927" s="250">
        <f>IF(N927="zákl. přenesená",J927,0)</f>
        <v>0</v>
      </c>
      <c r="BH927" s="250">
        <f>IF(N927="sníž. přenesená",J927,0)</f>
        <v>0</v>
      </c>
      <c r="BI927" s="250">
        <f>IF(N927="nulová",J927,0)</f>
        <v>0</v>
      </c>
      <c r="BJ927" s="17" t="s">
        <v>87</v>
      </c>
      <c r="BK927" s="250">
        <f>ROUND(I927*H927,2)</f>
        <v>0</v>
      </c>
      <c r="BL927" s="17" t="s">
        <v>240</v>
      </c>
      <c r="BM927" s="249" t="s">
        <v>1726</v>
      </c>
    </row>
    <row r="928" s="12" customFormat="1">
      <c r="A928" s="12"/>
      <c r="B928" s="251"/>
      <c r="C928" s="252"/>
      <c r="D928" s="253" t="s">
        <v>241</v>
      </c>
      <c r="E928" s="254" t="s">
        <v>1</v>
      </c>
      <c r="F928" s="255" t="s">
        <v>2417</v>
      </c>
      <c r="G928" s="252"/>
      <c r="H928" s="256">
        <v>10</v>
      </c>
      <c r="I928" s="257"/>
      <c r="J928" s="252"/>
      <c r="K928" s="252"/>
      <c r="L928" s="258"/>
      <c r="M928" s="259"/>
      <c r="N928" s="260"/>
      <c r="O928" s="260"/>
      <c r="P928" s="260"/>
      <c r="Q928" s="260"/>
      <c r="R928" s="260"/>
      <c r="S928" s="260"/>
      <c r="T928" s="26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62" t="s">
        <v>241</v>
      </c>
      <c r="AU928" s="262" t="s">
        <v>87</v>
      </c>
      <c r="AV928" s="12" t="s">
        <v>89</v>
      </c>
      <c r="AW928" s="12" t="s">
        <v>36</v>
      </c>
      <c r="AX928" s="12" t="s">
        <v>80</v>
      </c>
      <c r="AY928" s="262" t="s">
        <v>235</v>
      </c>
    </row>
    <row r="929" s="13" customFormat="1">
      <c r="A929" s="13"/>
      <c r="B929" s="263"/>
      <c r="C929" s="264"/>
      <c r="D929" s="253" t="s">
        <v>241</v>
      </c>
      <c r="E929" s="265" t="s">
        <v>1</v>
      </c>
      <c r="F929" s="266" t="s">
        <v>243</v>
      </c>
      <c r="G929" s="264"/>
      <c r="H929" s="267">
        <v>10</v>
      </c>
      <c r="I929" s="268"/>
      <c r="J929" s="264"/>
      <c r="K929" s="264"/>
      <c r="L929" s="269"/>
      <c r="M929" s="270"/>
      <c r="N929" s="271"/>
      <c r="O929" s="271"/>
      <c r="P929" s="271"/>
      <c r="Q929" s="271"/>
      <c r="R929" s="271"/>
      <c r="S929" s="271"/>
      <c r="T929" s="27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73" t="s">
        <v>241</v>
      </c>
      <c r="AU929" s="273" t="s">
        <v>87</v>
      </c>
      <c r="AV929" s="13" t="s">
        <v>240</v>
      </c>
      <c r="AW929" s="13" t="s">
        <v>36</v>
      </c>
      <c r="AX929" s="13" t="s">
        <v>87</v>
      </c>
      <c r="AY929" s="273" t="s">
        <v>235</v>
      </c>
    </row>
    <row r="930" s="2" customFormat="1" ht="16.5" customHeight="1">
      <c r="A930" s="38"/>
      <c r="B930" s="39"/>
      <c r="C930" s="237" t="s">
        <v>1730</v>
      </c>
      <c r="D930" s="237" t="s">
        <v>236</v>
      </c>
      <c r="E930" s="238" t="s">
        <v>1712</v>
      </c>
      <c r="F930" s="239" t="s">
        <v>1713</v>
      </c>
      <c r="G930" s="240" t="s">
        <v>313</v>
      </c>
      <c r="H930" s="241">
        <v>7</v>
      </c>
      <c r="I930" s="242"/>
      <c r="J930" s="243">
        <f>ROUND(I930*H930,2)</f>
        <v>0</v>
      </c>
      <c r="K930" s="244"/>
      <c r="L930" s="44"/>
      <c r="M930" s="245" t="s">
        <v>1</v>
      </c>
      <c r="N930" s="246" t="s">
        <v>45</v>
      </c>
      <c r="O930" s="91"/>
      <c r="P930" s="247">
        <f>O930*H930</f>
        <v>0</v>
      </c>
      <c r="Q930" s="247">
        <v>0.050000000000000003</v>
      </c>
      <c r="R930" s="247">
        <f>Q930*H930</f>
        <v>0.35000000000000003</v>
      </c>
      <c r="S930" s="247">
        <v>0</v>
      </c>
      <c r="T930" s="248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49" t="s">
        <v>240</v>
      </c>
      <c r="AT930" s="249" t="s">
        <v>236</v>
      </c>
      <c r="AU930" s="249" t="s">
        <v>87</v>
      </c>
      <c r="AY930" s="17" t="s">
        <v>235</v>
      </c>
      <c r="BE930" s="250">
        <f>IF(N930="základní",J930,0)</f>
        <v>0</v>
      </c>
      <c r="BF930" s="250">
        <f>IF(N930="snížená",J930,0)</f>
        <v>0</v>
      </c>
      <c r="BG930" s="250">
        <f>IF(N930="zákl. přenesená",J930,0)</f>
        <v>0</v>
      </c>
      <c r="BH930" s="250">
        <f>IF(N930="sníž. přenesená",J930,0)</f>
        <v>0</v>
      </c>
      <c r="BI930" s="250">
        <f>IF(N930="nulová",J930,0)</f>
        <v>0</v>
      </c>
      <c r="BJ930" s="17" t="s">
        <v>87</v>
      </c>
      <c r="BK930" s="250">
        <f>ROUND(I930*H930,2)</f>
        <v>0</v>
      </c>
      <c r="BL930" s="17" t="s">
        <v>240</v>
      </c>
      <c r="BM930" s="249" t="s">
        <v>1727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2418</v>
      </c>
      <c r="G931" s="252"/>
      <c r="H931" s="256">
        <v>7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3" customFormat="1">
      <c r="A932" s="13"/>
      <c r="B932" s="263"/>
      <c r="C932" s="264"/>
      <c r="D932" s="253" t="s">
        <v>241</v>
      </c>
      <c r="E932" s="265" t="s">
        <v>1</v>
      </c>
      <c r="F932" s="266" t="s">
        <v>243</v>
      </c>
      <c r="G932" s="264"/>
      <c r="H932" s="267">
        <v>7</v>
      </c>
      <c r="I932" s="268"/>
      <c r="J932" s="264"/>
      <c r="K932" s="264"/>
      <c r="L932" s="269"/>
      <c r="M932" s="270"/>
      <c r="N932" s="271"/>
      <c r="O932" s="271"/>
      <c r="P932" s="271"/>
      <c r="Q932" s="271"/>
      <c r="R932" s="271"/>
      <c r="S932" s="271"/>
      <c r="T932" s="27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3" t="s">
        <v>241</v>
      </c>
      <c r="AU932" s="273" t="s">
        <v>87</v>
      </c>
      <c r="AV932" s="13" t="s">
        <v>240</v>
      </c>
      <c r="AW932" s="13" t="s">
        <v>36</v>
      </c>
      <c r="AX932" s="13" t="s">
        <v>87</v>
      </c>
      <c r="AY932" s="273" t="s">
        <v>235</v>
      </c>
    </row>
    <row r="933" s="2" customFormat="1" ht="16.5" customHeight="1">
      <c r="A933" s="38"/>
      <c r="B933" s="39"/>
      <c r="C933" s="237" t="s">
        <v>749</v>
      </c>
      <c r="D933" s="237" t="s">
        <v>236</v>
      </c>
      <c r="E933" s="238" t="s">
        <v>1715</v>
      </c>
      <c r="F933" s="239" t="s">
        <v>1716</v>
      </c>
      <c r="G933" s="240" t="s">
        <v>239</v>
      </c>
      <c r="H933" s="241">
        <v>1</v>
      </c>
      <c r="I933" s="242"/>
      <c r="J933" s="243">
        <f>ROUND(I933*H933,2)</f>
        <v>0</v>
      </c>
      <c r="K933" s="244"/>
      <c r="L933" s="44"/>
      <c r="M933" s="245" t="s">
        <v>1</v>
      </c>
      <c r="N933" s="246" t="s">
        <v>45</v>
      </c>
      <c r="O933" s="91"/>
      <c r="P933" s="247">
        <f>O933*H933</f>
        <v>0</v>
      </c>
      <c r="Q933" s="247">
        <v>0</v>
      </c>
      <c r="R933" s="247">
        <f>Q933*H933</f>
        <v>0</v>
      </c>
      <c r="S933" s="247">
        <v>0</v>
      </c>
      <c r="T933" s="248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9" t="s">
        <v>240</v>
      </c>
      <c r="AT933" s="249" t="s">
        <v>236</v>
      </c>
      <c r="AU933" s="249" t="s">
        <v>87</v>
      </c>
      <c r="AY933" s="17" t="s">
        <v>235</v>
      </c>
      <c r="BE933" s="250">
        <f>IF(N933="základní",J933,0)</f>
        <v>0</v>
      </c>
      <c r="BF933" s="250">
        <f>IF(N933="snížená",J933,0)</f>
        <v>0</v>
      </c>
      <c r="BG933" s="250">
        <f>IF(N933="zákl. přenesená",J933,0)</f>
        <v>0</v>
      </c>
      <c r="BH933" s="250">
        <f>IF(N933="sníž. přenesená",J933,0)</f>
        <v>0</v>
      </c>
      <c r="BI933" s="250">
        <f>IF(N933="nulová",J933,0)</f>
        <v>0</v>
      </c>
      <c r="BJ933" s="17" t="s">
        <v>87</v>
      </c>
      <c r="BK933" s="250">
        <f>ROUND(I933*H933,2)</f>
        <v>0</v>
      </c>
      <c r="BL933" s="17" t="s">
        <v>240</v>
      </c>
      <c r="BM933" s="249" t="s">
        <v>1731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87</v>
      </c>
      <c r="G934" s="252"/>
      <c r="H934" s="256">
        <v>1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3" customFormat="1">
      <c r="A935" s="13"/>
      <c r="B935" s="263"/>
      <c r="C935" s="264"/>
      <c r="D935" s="253" t="s">
        <v>241</v>
      </c>
      <c r="E935" s="265" t="s">
        <v>1</v>
      </c>
      <c r="F935" s="266" t="s">
        <v>243</v>
      </c>
      <c r="G935" s="264"/>
      <c r="H935" s="267">
        <v>1</v>
      </c>
      <c r="I935" s="268"/>
      <c r="J935" s="264"/>
      <c r="K935" s="264"/>
      <c r="L935" s="269"/>
      <c r="M935" s="270"/>
      <c r="N935" s="271"/>
      <c r="O935" s="271"/>
      <c r="P935" s="271"/>
      <c r="Q935" s="271"/>
      <c r="R935" s="271"/>
      <c r="S935" s="271"/>
      <c r="T935" s="27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3" t="s">
        <v>241</v>
      </c>
      <c r="AU935" s="273" t="s">
        <v>87</v>
      </c>
      <c r="AV935" s="13" t="s">
        <v>240</v>
      </c>
      <c r="AW935" s="13" t="s">
        <v>36</v>
      </c>
      <c r="AX935" s="13" t="s">
        <v>87</v>
      </c>
      <c r="AY935" s="273" t="s">
        <v>235</v>
      </c>
    </row>
    <row r="936" s="2" customFormat="1" ht="16.5" customHeight="1">
      <c r="A936" s="38"/>
      <c r="B936" s="39"/>
      <c r="C936" s="237" t="s">
        <v>1736</v>
      </c>
      <c r="D936" s="237" t="s">
        <v>236</v>
      </c>
      <c r="E936" s="238" t="s">
        <v>1718</v>
      </c>
      <c r="F936" s="239" t="s">
        <v>1719</v>
      </c>
      <c r="G936" s="240" t="s">
        <v>1605</v>
      </c>
      <c r="H936" s="241">
        <v>240</v>
      </c>
      <c r="I936" s="242"/>
      <c r="J936" s="243">
        <f>ROUND(I936*H936,2)</f>
        <v>0</v>
      </c>
      <c r="K936" s="244"/>
      <c r="L936" s="44"/>
      <c r="M936" s="245" t="s">
        <v>1</v>
      </c>
      <c r="N936" s="246" t="s">
        <v>45</v>
      </c>
      <c r="O936" s="91"/>
      <c r="P936" s="247">
        <f>O936*H936</f>
        <v>0</v>
      </c>
      <c r="Q936" s="247">
        <v>0</v>
      </c>
      <c r="R936" s="247">
        <f>Q936*H936</f>
        <v>0</v>
      </c>
      <c r="S936" s="247">
        <v>0</v>
      </c>
      <c r="T936" s="248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9" t="s">
        <v>240</v>
      </c>
      <c r="AT936" s="249" t="s">
        <v>236</v>
      </c>
      <c r="AU936" s="249" t="s">
        <v>87</v>
      </c>
      <c r="AY936" s="17" t="s">
        <v>235</v>
      </c>
      <c r="BE936" s="250">
        <f>IF(N936="základní",J936,0)</f>
        <v>0</v>
      </c>
      <c r="BF936" s="250">
        <f>IF(N936="snížená",J936,0)</f>
        <v>0</v>
      </c>
      <c r="BG936" s="250">
        <f>IF(N936="zákl. přenesená",J936,0)</f>
        <v>0</v>
      </c>
      <c r="BH936" s="250">
        <f>IF(N936="sníž. přenesená",J936,0)</f>
        <v>0</v>
      </c>
      <c r="BI936" s="250">
        <f>IF(N936="nulová",J936,0)</f>
        <v>0</v>
      </c>
      <c r="BJ936" s="17" t="s">
        <v>87</v>
      </c>
      <c r="BK936" s="250">
        <f>ROUND(I936*H936,2)</f>
        <v>0</v>
      </c>
      <c r="BL936" s="17" t="s">
        <v>240</v>
      </c>
      <c r="BM936" s="249" t="s">
        <v>1734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2093</v>
      </c>
      <c r="G937" s="252"/>
      <c r="H937" s="256">
        <v>240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3" customFormat="1">
      <c r="A938" s="13"/>
      <c r="B938" s="263"/>
      <c r="C938" s="264"/>
      <c r="D938" s="253" t="s">
        <v>241</v>
      </c>
      <c r="E938" s="265" t="s">
        <v>1</v>
      </c>
      <c r="F938" s="266" t="s">
        <v>243</v>
      </c>
      <c r="G938" s="264"/>
      <c r="H938" s="267">
        <v>240</v>
      </c>
      <c r="I938" s="268"/>
      <c r="J938" s="264"/>
      <c r="K938" s="264"/>
      <c r="L938" s="269"/>
      <c r="M938" s="270"/>
      <c r="N938" s="271"/>
      <c r="O938" s="271"/>
      <c r="P938" s="271"/>
      <c r="Q938" s="271"/>
      <c r="R938" s="271"/>
      <c r="S938" s="271"/>
      <c r="T938" s="27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73" t="s">
        <v>241</v>
      </c>
      <c r="AU938" s="273" t="s">
        <v>87</v>
      </c>
      <c r="AV938" s="13" t="s">
        <v>240</v>
      </c>
      <c r="AW938" s="13" t="s">
        <v>36</v>
      </c>
      <c r="AX938" s="13" t="s">
        <v>87</v>
      </c>
      <c r="AY938" s="273" t="s">
        <v>235</v>
      </c>
    </row>
    <row r="939" s="2" customFormat="1" ht="16.5" customHeight="1">
      <c r="A939" s="38"/>
      <c r="B939" s="39"/>
      <c r="C939" s="237" t="s">
        <v>755</v>
      </c>
      <c r="D939" s="237" t="s">
        <v>236</v>
      </c>
      <c r="E939" s="238" t="s">
        <v>1722</v>
      </c>
      <c r="F939" s="239" t="s">
        <v>1723</v>
      </c>
      <c r="G939" s="240" t="s">
        <v>1605</v>
      </c>
      <c r="H939" s="241">
        <v>30</v>
      </c>
      <c r="I939" s="242"/>
      <c r="J939" s="243">
        <f>ROUND(I939*H939,2)</f>
        <v>0</v>
      </c>
      <c r="K939" s="244"/>
      <c r="L939" s="44"/>
      <c r="M939" s="245" t="s">
        <v>1</v>
      </c>
      <c r="N939" s="246" t="s">
        <v>45</v>
      </c>
      <c r="O939" s="91"/>
      <c r="P939" s="247">
        <f>O939*H939</f>
        <v>0</v>
      </c>
      <c r="Q939" s="247">
        <v>0</v>
      </c>
      <c r="R939" s="247">
        <f>Q939*H939</f>
        <v>0</v>
      </c>
      <c r="S939" s="247">
        <v>0</v>
      </c>
      <c r="T939" s="248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49" t="s">
        <v>240</v>
      </c>
      <c r="AT939" s="249" t="s">
        <v>236</v>
      </c>
      <c r="AU939" s="249" t="s">
        <v>87</v>
      </c>
      <c r="AY939" s="17" t="s">
        <v>235</v>
      </c>
      <c r="BE939" s="250">
        <f>IF(N939="základní",J939,0)</f>
        <v>0</v>
      </c>
      <c r="BF939" s="250">
        <f>IF(N939="snížená",J939,0)</f>
        <v>0</v>
      </c>
      <c r="BG939" s="250">
        <f>IF(N939="zákl. přenesená",J939,0)</f>
        <v>0</v>
      </c>
      <c r="BH939" s="250">
        <f>IF(N939="sníž. přenesená",J939,0)</f>
        <v>0</v>
      </c>
      <c r="BI939" s="250">
        <f>IF(N939="nulová",J939,0)</f>
        <v>0</v>
      </c>
      <c r="BJ939" s="17" t="s">
        <v>87</v>
      </c>
      <c r="BK939" s="250">
        <f>ROUND(I939*H939,2)</f>
        <v>0</v>
      </c>
      <c r="BL939" s="17" t="s">
        <v>240</v>
      </c>
      <c r="BM939" s="249" t="s">
        <v>1737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314</v>
      </c>
      <c r="G940" s="252"/>
      <c r="H940" s="256">
        <v>30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3" customFormat="1">
      <c r="A941" s="13"/>
      <c r="B941" s="263"/>
      <c r="C941" s="264"/>
      <c r="D941" s="253" t="s">
        <v>241</v>
      </c>
      <c r="E941" s="265" t="s">
        <v>1</v>
      </c>
      <c r="F941" s="266" t="s">
        <v>243</v>
      </c>
      <c r="G941" s="264"/>
      <c r="H941" s="267">
        <v>30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3" t="s">
        <v>241</v>
      </c>
      <c r="AU941" s="273" t="s">
        <v>87</v>
      </c>
      <c r="AV941" s="13" t="s">
        <v>240</v>
      </c>
      <c r="AW941" s="13" t="s">
        <v>36</v>
      </c>
      <c r="AX941" s="13" t="s">
        <v>87</v>
      </c>
      <c r="AY941" s="273" t="s">
        <v>235</v>
      </c>
    </row>
    <row r="942" s="2" customFormat="1" ht="16.5" customHeight="1">
      <c r="A942" s="38"/>
      <c r="B942" s="39"/>
      <c r="C942" s="237" t="s">
        <v>1739</v>
      </c>
      <c r="D942" s="237" t="s">
        <v>236</v>
      </c>
      <c r="E942" s="238" t="s">
        <v>2094</v>
      </c>
      <c r="F942" s="239" t="s">
        <v>2095</v>
      </c>
      <c r="G942" s="240" t="s">
        <v>2096</v>
      </c>
      <c r="H942" s="241">
        <v>2</v>
      </c>
      <c r="I942" s="242"/>
      <c r="J942" s="243">
        <f>ROUND(I942*H942,2)</f>
        <v>0</v>
      </c>
      <c r="K942" s="244"/>
      <c r="L942" s="44"/>
      <c r="M942" s="245" t="s">
        <v>1</v>
      </c>
      <c r="N942" s="246" t="s">
        <v>45</v>
      </c>
      <c r="O942" s="91"/>
      <c r="P942" s="247">
        <f>O942*H942</f>
        <v>0</v>
      </c>
      <c r="Q942" s="247">
        <v>0</v>
      </c>
      <c r="R942" s="247">
        <f>Q942*H942</f>
        <v>0</v>
      </c>
      <c r="S942" s="247">
        <v>0</v>
      </c>
      <c r="T942" s="248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49" t="s">
        <v>240</v>
      </c>
      <c r="AT942" s="249" t="s">
        <v>236</v>
      </c>
      <c r="AU942" s="249" t="s">
        <v>87</v>
      </c>
      <c r="AY942" s="17" t="s">
        <v>235</v>
      </c>
      <c r="BE942" s="250">
        <f>IF(N942="základní",J942,0)</f>
        <v>0</v>
      </c>
      <c r="BF942" s="250">
        <f>IF(N942="snížená",J942,0)</f>
        <v>0</v>
      </c>
      <c r="BG942" s="250">
        <f>IF(N942="zákl. přenesená",J942,0)</f>
        <v>0</v>
      </c>
      <c r="BH942" s="250">
        <f>IF(N942="sníž. přenesená",J942,0)</f>
        <v>0</v>
      </c>
      <c r="BI942" s="250">
        <f>IF(N942="nulová",J942,0)</f>
        <v>0</v>
      </c>
      <c r="BJ942" s="17" t="s">
        <v>87</v>
      </c>
      <c r="BK942" s="250">
        <f>ROUND(I942*H942,2)</f>
        <v>0</v>
      </c>
      <c r="BL942" s="17" t="s">
        <v>240</v>
      </c>
      <c r="BM942" s="249" t="s">
        <v>1738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89</v>
      </c>
      <c r="G943" s="252"/>
      <c r="H943" s="256">
        <v>2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3" customFormat="1">
      <c r="A944" s="13"/>
      <c r="B944" s="263"/>
      <c r="C944" s="264"/>
      <c r="D944" s="253" t="s">
        <v>241</v>
      </c>
      <c r="E944" s="265" t="s">
        <v>1</v>
      </c>
      <c r="F944" s="266" t="s">
        <v>243</v>
      </c>
      <c r="G944" s="264"/>
      <c r="H944" s="267">
        <v>2</v>
      </c>
      <c r="I944" s="268"/>
      <c r="J944" s="264"/>
      <c r="K944" s="264"/>
      <c r="L944" s="269"/>
      <c r="M944" s="270"/>
      <c r="N944" s="271"/>
      <c r="O944" s="271"/>
      <c r="P944" s="271"/>
      <c r="Q944" s="271"/>
      <c r="R944" s="271"/>
      <c r="S944" s="271"/>
      <c r="T944" s="27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73" t="s">
        <v>241</v>
      </c>
      <c r="AU944" s="273" t="s">
        <v>87</v>
      </c>
      <c r="AV944" s="13" t="s">
        <v>240</v>
      </c>
      <c r="AW944" s="13" t="s">
        <v>36</v>
      </c>
      <c r="AX944" s="13" t="s">
        <v>87</v>
      </c>
      <c r="AY944" s="273" t="s">
        <v>235</v>
      </c>
    </row>
    <row r="945" s="11" customFormat="1" ht="25.92" customHeight="1">
      <c r="A945" s="11"/>
      <c r="B945" s="223"/>
      <c r="C945" s="224"/>
      <c r="D945" s="225" t="s">
        <v>79</v>
      </c>
      <c r="E945" s="226" t="s">
        <v>1169</v>
      </c>
      <c r="F945" s="226" t="s">
        <v>1170</v>
      </c>
      <c r="G945" s="224"/>
      <c r="H945" s="224"/>
      <c r="I945" s="227"/>
      <c r="J945" s="228">
        <f>BK945</f>
        <v>0</v>
      </c>
      <c r="K945" s="224"/>
      <c r="L945" s="229"/>
      <c r="M945" s="230"/>
      <c r="N945" s="231"/>
      <c r="O945" s="231"/>
      <c r="P945" s="232">
        <f>P946</f>
        <v>0</v>
      </c>
      <c r="Q945" s="231"/>
      <c r="R945" s="232">
        <f>R946</f>
        <v>0</v>
      </c>
      <c r="S945" s="231"/>
      <c r="T945" s="233">
        <f>T946</f>
        <v>0</v>
      </c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R945" s="234" t="s">
        <v>87</v>
      </c>
      <c r="AT945" s="235" t="s">
        <v>79</v>
      </c>
      <c r="AU945" s="235" t="s">
        <v>80</v>
      </c>
      <c r="AY945" s="234" t="s">
        <v>235</v>
      </c>
      <c r="BK945" s="236">
        <f>BK946</f>
        <v>0</v>
      </c>
    </row>
    <row r="946" s="2" customFormat="1" ht="16.5" customHeight="1">
      <c r="A946" s="38"/>
      <c r="B946" s="39"/>
      <c r="C946" s="237" t="s">
        <v>759</v>
      </c>
      <c r="D946" s="237" t="s">
        <v>236</v>
      </c>
      <c r="E946" s="238" t="s">
        <v>1172</v>
      </c>
      <c r="F946" s="239" t="s">
        <v>1173</v>
      </c>
      <c r="G946" s="240" t="s">
        <v>246</v>
      </c>
      <c r="H946" s="241">
        <v>143.28399999999999</v>
      </c>
      <c r="I946" s="242"/>
      <c r="J946" s="243">
        <f>ROUND(I946*H946,2)</f>
        <v>0</v>
      </c>
      <c r="K946" s="244"/>
      <c r="L946" s="44"/>
      <c r="M946" s="245" t="s">
        <v>1</v>
      </c>
      <c r="N946" s="246" t="s">
        <v>45</v>
      </c>
      <c r="O946" s="91"/>
      <c r="P946" s="247">
        <f>O946*H946</f>
        <v>0</v>
      </c>
      <c r="Q946" s="247">
        <v>0</v>
      </c>
      <c r="R946" s="247">
        <f>Q946*H946</f>
        <v>0</v>
      </c>
      <c r="S946" s="247">
        <v>0</v>
      </c>
      <c r="T946" s="248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9" t="s">
        <v>240</v>
      </c>
      <c r="AT946" s="249" t="s">
        <v>236</v>
      </c>
      <c r="AU946" s="249" t="s">
        <v>87</v>
      </c>
      <c r="AY946" s="17" t="s">
        <v>235</v>
      </c>
      <c r="BE946" s="250">
        <f>IF(N946="základní",J946,0)</f>
        <v>0</v>
      </c>
      <c r="BF946" s="250">
        <f>IF(N946="snížená",J946,0)</f>
        <v>0</v>
      </c>
      <c r="BG946" s="250">
        <f>IF(N946="zákl. přenesená",J946,0)</f>
        <v>0</v>
      </c>
      <c r="BH946" s="250">
        <f>IF(N946="sníž. přenesená",J946,0)</f>
        <v>0</v>
      </c>
      <c r="BI946" s="250">
        <f>IF(N946="nulová",J946,0)</f>
        <v>0</v>
      </c>
      <c r="BJ946" s="17" t="s">
        <v>87</v>
      </c>
      <c r="BK946" s="250">
        <f>ROUND(I946*H946,2)</f>
        <v>0</v>
      </c>
      <c r="BL946" s="17" t="s">
        <v>240</v>
      </c>
      <c r="BM946" s="249" t="s">
        <v>1740</v>
      </c>
    </row>
    <row r="947" s="11" customFormat="1" ht="25.92" customHeight="1">
      <c r="A947" s="11"/>
      <c r="B947" s="223"/>
      <c r="C947" s="224"/>
      <c r="D947" s="225" t="s">
        <v>79</v>
      </c>
      <c r="E947" s="226" t="s">
        <v>1175</v>
      </c>
      <c r="F947" s="226" t="s">
        <v>1176</v>
      </c>
      <c r="G947" s="224"/>
      <c r="H947" s="224"/>
      <c r="I947" s="227"/>
      <c r="J947" s="228">
        <f>BK947</f>
        <v>0</v>
      </c>
      <c r="K947" s="224"/>
      <c r="L947" s="229"/>
      <c r="M947" s="230"/>
      <c r="N947" s="231"/>
      <c r="O947" s="231"/>
      <c r="P947" s="232">
        <f>SUM(P948:P950)</f>
        <v>0</v>
      </c>
      <c r="Q947" s="231"/>
      <c r="R947" s="232">
        <f>SUM(R948:R950)</f>
        <v>0</v>
      </c>
      <c r="S947" s="231"/>
      <c r="T947" s="233">
        <f>SUM(T948:T950)</f>
        <v>0</v>
      </c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R947" s="234" t="s">
        <v>87</v>
      </c>
      <c r="AT947" s="235" t="s">
        <v>79</v>
      </c>
      <c r="AU947" s="235" t="s">
        <v>80</v>
      </c>
      <c r="AY947" s="234" t="s">
        <v>235</v>
      </c>
      <c r="BK947" s="236">
        <f>SUM(BK948:BK950)</f>
        <v>0</v>
      </c>
    </row>
    <row r="948" s="2" customFormat="1" ht="16.5" customHeight="1">
      <c r="A948" s="38"/>
      <c r="B948" s="39"/>
      <c r="C948" s="237" t="s">
        <v>1744</v>
      </c>
      <c r="D948" s="237" t="s">
        <v>236</v>
      </c>
      <c r="E948" s="238" t="s">
        <v>1177</v>
      </c>
      <c r="F948" s="239" t="s">
        <v>1178</v>
      </c>
      <c r="G948" s="240" t="s">
        <v>671</v>
      </c>
      <c r="H948" s="241">
        <v>2</v>
      </c>
      <c r="I948" s="242"/>
      <c r="J948" s="243">
        <f>ROUND(I948*H948,2)</f>
        <v>0</v>
      </c>
      <c r="K948" s="244"/>
      <c r="L948" s="44"/>
      <c r="M948" s="245" t="s">
        <v>1</v>
      </c>
      <c r="N948" s="246" t="s">
        <v>45</v>
      </c>
      <c r="O948" s="91"/>
      <c r="P948" s="247">
        <f>O948*H948</f>
        <v>0</v>
      </c>
      <c r="Q948" s="247">
        <v>0</v>
      </c>
      <c r="R948" s="247">
        <f>Q948*H948</f>
        <v>0</v>
      </c>
      <c r="S948" s="247">
        <v>0</v>
      </c>
      <c r="T948" s="248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49" t="s">
        <v>240</v>
      </c>
      <c r="AT948" s="249" t="s">
        <v>236</v>
      </c>
      <c r="AU948" s="249" t="s">
        <v>87</v>
      </c>
      <c r="AY948" s="17" t="s">
        <v>235</v>
      </c>
      <c r="BE948" s="250">
        <f>IF(N948="základní",J948,0)</f>
        <v>0</v>
      </c>
      <c r="BF948" s="250">
        <f>IF(N948="snížená",J948,0)</f>
        <v>0</v>
      </c>
      <c r="BG948" s="250">
        <f>IF(N948="zákl. přenesená",J948,0)</f>
        <v>0</v>
      </c>
      <c r="BH948" s="250">
        <f>IF(N948="sníž. přenesená",J948,0)</f>
        <v>0</v>
      </c>
      <c r="BI948" s="250">
        <f>IF(N948="nulová",J948,0)</f>
        <v>0</v>
      </c>
      <c r="BJ948" s="17" t="s">
        <v>87</v>
      </c>
      <c r="BK948" s="250">
        <f>ROUND(I948*H948,2)</f>
        <v>0</v>
      </c>
      <c r="BL948" s="17" t="s">
        <v>240</v>
      </c>
      <c r="BM948" s="249" t="s">
        <v>1742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2419</v>
      </c>
      <c r="G949" s="252"/>
      <c r="H949" s="256">
        <v>2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3" customFormat="1">
      <c r="A950" s="13"/>
      <c r="B950" s="263"/>
      <c r="C950" s="264"/>
      <c r="D950" s="253" t="s">
        <v>241</v>
      </c>
      <c r="E950" s="265" t="s">
        <v>1</v>
      </c>
      <c r="F950" s="266" t="s">
        <v>243</v>
      </c>
      <c r="G950" s="264"/>
      <c r="H950" s="267">
        <v>2</v>
      </c>
      <c r="I950" s="268"/>
      <c r="J950" s="264"/>
      <c r="K950" s="264"/>
      <c r="L950" s="269"/>
      <c r="M950" s="270"/>
      <c r="N950" s="271"/>
      <c r="O950" s="271"/>
      <c r="P950" s="271"/>
      <c r="Q950" s="271"/>
      <c r="R950" s="271"/>
      <c r="S950" s="271"/>
      <c r="T950" s="27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3" t="s">
        <v>241</v>
      </c>
      <c r="AU950" s="273" t="s">
        <v>87</v>
      </c>
      <c r="AV950" s="13" t="s">
        <v>240</v>
      </c>
      <c r="AW950" s="13" t="s">
        <v>36</v>
      </c>
      <c r="AX950" s="13" t="s">
        <v>87</v>
      </c>
      <c r="AY950" s="273" t="s">
        <v>235</v>
      </c>
    </row>
    <row r="951" s="11" customFormat="1" ht="25.92" customHeight="1">
      <c r="A951" s="11"/>
      <c r="B951" s="223"/>
      <c r="C951" s="224"/>
      <c r="D951" s="225" t="s">
        <v>79</v>
      </c>
      <c r="E951" s="226" t="s">
        <v>1181</v>
      </c>
      <c r="F951" s="226" t="s">
        <v>1182</v>
      </c>
      <c r="G951" s="224"/>
      <c r="H951" s="224"/>
      <c r="I951" s="227"/>
      <c r="J951" s="228">
        <f>BK951</f>
        <v>0</v>
      </c>
      <c r="K951" s="224"/>
      <c r="L951" s="229"/>
      <c r="M951" s="230"/>
      <c r="N951" s="231"/>
      <c r="O951" s="231"/>
      <c r="P951" s="232">
        <f>SUM(P952:P979)</f>
        <v>0</v>
      </c>
      <c r="Q951" s="231"/>
      <c r="R951" s="232">
        <f>SUM(R952:R979)</f>
        <v>0</v>
      </c>
      <c r="S951" s="231"/>
      <c r="T951" s="233">
        <f>SUM(T952:T979)</f>
        <v>0</v>
      </c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R951" s="234" t="s">
        <v>87</v>
      </c>
      <c r="AT951" s="235" t="s">
        <v>79</v>
      </c>
      <c r="AU951" s="235" t="s">
        <v>80</v>
      </c>
      <c r="AY951" s="234" t="s">
        <v>235</v>
      </c>
      <c r="BK951" s="236">
        <f>SUM(BK952:BK979)</f>
        <v>0</v>
      </c>
    </row>
    <row r="952" s="2" customFormat="1" ht="16.5" customHeight="1">
      <c r="A952" s="38"/>
      <c r="B952" s="39"/>
      <c r="C952" s="237" t="s">
        <v>763</v>
      </c>
      <c r="D952" s="237" t="s">
        <v>236</v>
      </c>
      <c r="E952" s="238" t="s">
        <v>1188</v>
      </c>
      <c r="F952" s="239" t="s">
        <v>1189</v>
      </c>
      <c r="G952" s="240" t="s">
        <v>246</v>
      </c>
      <c r="H952" s="241">
        <v>429.92500000000001</v>
      </c>
      <c r="I952" s="242"/>
      <c r="J952" s="243">
        <f>ROUND(I952*H952,2)</f>
        <v>0</v>
      </c>
      <c r="K952" s="244"/>
      <c r="L952" s="44"/>
      <c r="M952" s="245" t="s">
        <v>1</v>
      </c>
      <c r="N952" s="246" t="s">
        <v>45</v>
      </c>
      <c r="O952" s="91"/>
      <c r="P952" s="247">
        <f>O952*H952</f>
        <v>0</v>
      </c>
      <c r="Q952" s="247">
        <v>0</v>
      </c>
      <c r="R952" s="247">
        <f>Q952*H952</f>
        <v>0</v>
      </c>
      <c r="S952" s="247">
        <v>0</v>
      </c>
      <c r="T952" s="248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49" t="s">
        <v>240</v>
      </c>
      <c r="AT952" s="249" t="s">
        <v>236</v>
      </c>
      <c r="AU952" s="249" t="s">
        <v>87</v>
      </c>
      <c r="AY952" s="17" t="s">
        <v>235</v>
      </c>
      <c r="BE952" s="250">
        <f>IF(N952="základní",J952,0)</f>
        <v>0</v>
      </c>
      <c r="BF952" s="250">
        <f>IF(N952="snížená",J952,0)</f>
        <v>0</v>
      </c>
      <c r="BG952" s="250">
        <f>IF(N952="zákl. přenesená",J952,0)</f>
        <v>0</v>
      </c>
      <c r="BH952" s="250">
        <f>IF(N952="sníž. přenesená",J952,0)</f>
        <v>0</v>
      </c>
      <c r="BI952" s="250">
        <f>IF(N952="nulová",J952,0)</f>
        <v>0</v>
      </c>
      <c r="BJ952" s="17" t="s">
        <v>87</v>
      </c>
      <c r="BK952" s="250">
        <f>ROUND(I952*H952,2)</f>
        <v>0</v>
      </c>
      <c r="BL952" s="17" t="s">
        <v>240</v>
      </c>
      <c r="BM952" s="249" t="s">
        <v>1745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2097</v>
      </c>
      <c r="G953" s="252"/>
      <c r="H953" s="256">
        <v>1.325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2420</v>
      </c>
      <c r="G954" s="252"/>
      <c r="H954" s="256">
        <v>428.60000000000002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3" customFormat="1">
      <c r="A955" s="13"/>
      <c r="B955" s="263"/>
      <c r="C955" s="264"/>
      <c r="D955" s="253" t="s">
        <v>241</v>
      </c>
      <c r="E955" s="265" t="s">
        <v>1</v>
      </c>
      <c r="F955" s="266" t="s">
        <v>243</v>
      </c>
      <c r="G955" s="264"/>
      <c r="H955" s="267">
        <v>429.92500000000001</v>
      </c>
      <c r="I955" s="268"/>
      <c r="J955" s="264"/>
      <c r="K955" s="264"/>
      <c r="L955" s="269"/>
      <c r="M955" s="270"/>
      <c r="N955" s="271"/>
      <c r="O955" s="271"/>
      <c r="P955" s="271"/>
      <c r="Q955" s="271"/>
      <c r="R955" s="271"/>
      <c r="S955" s="271"/>
      <c r="T955" s="27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3" t="s">
        <v>241</v>
      </c>
      <c r="AU955" s="273" t="s">
        <v>87</v>
      </c>
      <c r="AV955" s="13" t="s">
        <v>240</v>
      </c>
      <c r="AW955" s="13" t="s">
        <v>36</v>
      </c>
      <c r="AX955" s="13" t="s">
        <v>87</v>
      </c>
      <c r="AY955" s="273" t="s">
        <v>235</v>
      </c>
    </row>
    <row r="956" s="2" customFormat="1" ht="16.5" customHeight="1">
      <c r="A956" s="38"/>
      <c r="B956" s="39"/>
      <c r="C956" s="237" t="s">
        <v>2100</v>
      </c>
      <c r="D956" s="237" t="s">
        <v>236</v>
      </c>
      <c r="E956" s="238" t="s">
        <v>1194</v>
      </c>
      <c r="F956" s="239" t="s">
        <v>1195</v>
      </c>
      <c r="G956" s="240" t="s">
        <v>246</v>
      </c>
      <c r="H956" s="241">
        <v>215.625</v>
      </c>
      <c r="I956" s="242"/>
      <c r="J956" s="243">
        <f>ROUND(I956*H956,2)</f>
        <v>0</v>
      </c>
      <c r="K956" s="244"/>
      <c r="L956" s="44"/>
      <c r="M956" s="245" t="s">
        <v>1</v>
      </c>
      <c r="N956" s="246" t="s">
        <v>45</v>
      </c>
      <c r="O956" s="91"/>
      <c r="P956" s="247">
        <f>O956*H956</f>
        <v>0</v>
      </c>
      <c r="Q956" s="247">
        <v>0</v>
      </c>
      <c r="R956" s="247">
        <f>Q956*H956</f>
        <v>0</v>
      </c>
      <c r="S956" s="247">
        <v>0</v>
      </c>
      <c r="T956" s="248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49" t="s">
        <v>240</v>
      </c>
      <c r="AT956" s="249" t="s">
        <v>236</v>
      </c>
      <c r="AU956" s="249" t="s">
        <v>87</v>
      </c>
      <c r="AY956" s="17" t="s">
        <v>235</v>
      </c>
      <c r="BE956" s="250">
        <f>IF(N956="základní",J956,0)</f>
        <v>0</v>
      </c>
      <c r="BF956" s="250">
        <f>IF(N956="snížená",J956,0)</f>
        <v>0</v>
      </c>
      <c r="BG956" s="250">
        <f>IF(N956="zákl. přenesená",J956,0)</f>
        <v>0</v>
      </c>
      <c r="BH956" s="250">
        <f>IF(N956="sníž. přenesená",J956,0)</f>
        <v>0</v>
      </c>
      <c r="BI956" s="250">
        <f>IF(N956="nulová",J956,0)</f>
        <v>0</v>
      </c>
      <c r="BJ956" s="17" t="s">
        <v>87</v>
      </c>
      <c r="BK956" s="250">
        <f>ROUND(I956*H956,2)</f>
        <v>0</v>
      </c>
      <c r="BL956" s="17" t="s">
        <v>240</v>
      </c>
      <c r="BM956" s="249" t="s">
        <v>1749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2097</v>
      </c>
      <c r="G957" s="252"/>
      <c r="H957" s="256">
        <v>1.325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2421</v>
      </c>
      <c r="G958" s="252"/>
      <c r="H958" s="256">
        <v>214.30000000000001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3" customFormat="1">
      <c r="A959" s="13"/>
      <c r="B959" s="263"/>
      <c r="C959" s="264"/>
      <c r="D959" s="253" t="s">
        <v>241</v>
      </c>
      <c r="E959" s="265" t="s">
        <v>1</v>
      </c>
      <c r="F959" s="266" t="s">
        <v>243</v>
      </c>
      <c r="G959" s="264"/>
      <c r="H959" s="267">
        <v>215.625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73" t="s">
        <v>241</v>
      </c>
      <c r="AU959" s="273" t="s">
        <v>87</v>
      </c>
      <c r="AV959" s="13" t="s">
        <v>240</v>
      </c>
      <c r="AW959" s="13" t="s">
        <v>36</v>
      </c>
      <c r="AX959" s="13" t="s">
        <v>87</v>
      </c>
      <c r="AY959" s="273" t="s">
        <v>235</v>
      </c>
    </row>
    <row r="960" s="2" customFormat="1" ht="16.5" customHeight="1">
      <c r="A960" s="38"/>
      <c r="B960" s="39"/>
      <c r="C960" s="237" t="s">
        <v>769</v>
      </c>
      <c r="D960" s="237" t="s">
        <v>236</v>
      </c>
      <c r="E960" s="238" t="s">
        <v>1198</v>
      </c>
      <c r="F960" s="239" t="s">
        <v>1199</v>
      </c>
      <c r="G960" s="240" t="s">
        <v>246</v>
      </c>
      <c r="H960" s="241">
        <v>215.625</v>
      </c>
      <c r="I960" s="242"/>
      <c r="J960" s="243">
        <f>ROUND(I960*H960,2)</f>
        <v>0</v>
      </c>
      <c r="K960" s="244"/>
      <c r="L960" s="44"/>
      <c r="M960" s="245" t="s">
        <v>1</v>
      </c>
      <c r="N960" s="246" t="s">
        <v>45</v>
      </c>
      <c r="O960" s="91"/>
      <c r="P960" s="247">
        <f>O960*H960</f>
        <v>0</v>
      </c>
      <c r="Q960" s="247">
        <v>0</v>
      </c>
      <c r="R960" s="247">
        <f>Q960*H960</f>
        <v>0</v>
      </c>
      <c r="S960" s="247">
        <v>0</v>
      </c>
      <c r="T960" s="248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49" t="s">
        <v>240</v>
      </c>
      <c r="AT960" s="249" t="s">
        <v>236</v>
      </c>
      <c r="AU960" s="249" t="s">
        <v>87</v>
      </c>
      <c r="AY960" s="17" t="s">
        <v>235</v>
      </c>
      <c r="BE960" s="250">
        <f>IF(N960="základní",J960,0)</f>
        <v>0</v>
      </c>
      <c r="BF960" s="250">
        <f>IF(N960="snížená",J960,0)</f>
        <v>0</v>
      </c>
      <c r="BG960" s="250">
        <f>IF(N960="zákl. přenesená",J960,0)</f>
        <v>0</v>
      </c>
      <c r="BH960" s="250">
        <f>IF(N960="sníž. přenesená",J960,0)</f>
        <v>0</v>
      </c>
      <c r="BI960" s="250">
        <f>IF(N960="nulová",J960,0)</f>
        <v>0</v>
      </c>
      <c r="BJ960" s="17" t="s">
        <v>87</v>
      </c>
      <c r="BK960" s="250">
        <f>ROUND(I960*H960,2)</f>
        <v>0</v>
      </c>
      <c r="BL960" s="17" t="s">
        <v>240</v>
      </c>
      <c r="BM960" s="249" t="s">
        <v>2101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2097</v>
      </c>
      <c r="G961" s="252"/>
      <c r="H961" s="256">
        <v>1.325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2421</v>
      </c>
      <c r="G962" s="252"/>
      <c r="H962" s="256">
        <v>214.30000000000001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3" customFormat="1">
      <c r="A963" s="13"/>
      <c r="B963" s="263"/>
      <c r="C963" s="264"/>
      <c r="D963" s="253" t="s">
        <v>241</v>
      </c>
      <c r="E963" s="265" t="s">
        <v>1</v>
      </c>
      <c r="F963" s="266" t="s">
        <v>243</v>
      </c>
      <c r="G963" s="264"/>
      <c r="H963" s="267">
        <v>215.625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3" t="s">
        <v>241</v>
      </c>
      <c r="AU963" s="273" t="s">
        <v>87</v>
      </c>
      <c r="AV963" s="13" t="s">
        <v>240</v>
      </c>
      <c r="AW963" s="13" t="s">
        <v>36</v>
      </c>
      <c r="AX963" s="13" t="s">
        <v>87</v>
      </c>
      <c r="AY963" s="273" t="s">
        <v>235</v>
      </c>
    </row>
    <row r="964" s="2" customFormat="1" ht="16.5" customHeight="1">
      <c r="A964" s="38"/>
      <c r="B964" s="39"/>
      <c r="C964" s="237" t="s">
        <v>2104</v>
      </c>
      <c r="D964" s="237" t="s">
        <v>236</v>
      </c>
      <c r="E964" s="238" t="s">
        <v>1202</v>
      </c>
      <c r="F964" s="239" t="s">
        <v>1203</v>
      </c>
      <c r="G964" s="240" t="s">
        <v>246</v>
      </c>
      <c r="H964" s="241">
        <v>215.625</v>
      </c>
      <c r="I964" s="242"/>
      <c r="J964" s="243">
        <f>ROUND(I964*H964,2)</f>
        <v>0</v>
      </c>
      <c r="K964" s="244"/>
      <c r="L964" s="44"/>
      <c r="M964" s="245" t="s">
        <v>1</v>
      </c>
      <c r="N964" s="246" t="s">
        <v>45</v>
      </c>
      <c r="O964" s="91"/>
      <c r="P964" s="247">
        <f>O964*H964</f>
        <v>0</v>
      </c>
      <c r="Q964" s="247">
        <v>0</v>
      </c>
      <c r="R964" s="247">
        <f>Q964*H964</f>
        <v>0</v>
      </c>
      <c r="S964" s="247">
        <v>0</v>
      </c>
      <c r="T964" s="248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9" t="s">
        <v>240</v>
      </c>
      <c r="AT964" s="249" t="s">
        <v>236</v>
      </c>
      <c r="AU964" s="249" t="s">
        <v>87</v>
      </c>
      <c r="AY964" s="17" t="s">
        <v>235</v>
      </c>
      <c r="BE964" s="250">
        <f>IF(N964="základní",J964,0)</f>
        <v>0</v>
      </c>
      <c r="BF964" s="250">
        <f>IF(N964="snížená",J964,0)</f>
        <v>0</v>
      </c>
      <c r="BG964" s="250">
        <f>IF(N964="zákl. přenesená",J964,0)</f>
        <v>0</v>
      </c>
      <c r="BH964" s="250">
        <f>IF(N964="sníž. přenesená",J964,0)</f>
        <v>0</v>
      </c>
      <c r="BI964" s="250">
        <f>IF(N964="nulová",J964,0)</f>
        <v>0</v>
      </c>
      <c r="BJ964" s="17" t="s">
        <v>87</v>
      </c>
      <c r="BK964" s="250">
        <f>ROUND(I964*H964,2)</f>
        <v>0</v>
      </c>
      <c r="BL964" s="17" t="s">
        <v>240</v>
      </c>
      <c r="BM964" s="249" t="s">
        <v>2102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2097</v>
      </c>
      <c r="G965" s="252"/>
      <c r="H965" s="256">
        <v>1.325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2421</v>
      </c>
      <c r="G966" s="252"/>
      <c r="H966" s="256">
        <v>214.30000000000001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3" customFormat="1">
      <c r="A967" s="13"/>
      <c r="B967" s="263"/>
      <c r="C967" s="264"/>
      <c r="D967" s="253" t="s">
        <v>241</v>
      </c>
      <c r="E967" s="265" t="s">
        <v>1</v>
      </c>
      <c r="F967" s="266" t="s">
        <v>243</v>
      </c>
      <c r="G967" s="264"/>
      <c r="H967" s="267">
        <v>215.625</v>
      </c>
      <c r="I967" s="268"/>
      <c r="J967" s="264"/>
      <c r="K967" s="264"/>
      <c r="L967" s="269"/>
      <c r="M967" s="270"/>
      <c r="N967" s="271"/>
      <c r="O967" s="271"/>
      <c r="P967" s="271"/>
      <c r="Q967" s="271"/>
      <c r="R967" s="271"/>
      <c r="S967" s="271"/>
      <c r="T967" s="27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3" t="s">
        <v>241</v>
      </c>
      <c r="AU967" s="273" t="s">
        <v>87</v>
      </c>
      <c r="AV967" s="13" t="s">
        <v>240</v>
      </c>
      <c r="AW967" s="13" t="s">
        <v>36</v>
      </c>
      <c r="AX967" s="13" t="s">
        <v>87</v>
      </c>
      <c r="AY967" s="273" t="s">
        <v>235</v>
      </c>
    </row>
    <row r="968" s="2" customFormat="1" ht="16.5" customHeight="1">
      <c r="A968" s="38"/>
      <c r="B968" s="39"/>
      <c r="C968" s="237" t="s">
        <v>777</v>
      </c>
      <c r="D968" s="237" t="s">
        <v>236</v>
      </c>
      <c r="E968" s="238" t="s">
        <v>1205</v>
      </c>
      <c r="F968" s="239" t="s">
        <v>1206</v>
      </c>
      <c r="G968" s="240" t="s">
        <v>246</v>
      </c>
      <c r="H968" s="241">
        <v>2156</v>
      </c>
      <c r="I968" s="242"/>
      <c r="J968" s="243">
        <f>ROUND(I968*H968,2)</f>
        <v>0</v>
      </c>
      <c r="K968" s="244"/>
      <c r="L968" s="44"/>
      <c r="M968" s="245" t="s">
        <v>1</v>
      </c>
      <c r="N968" s="246" t="s">
        <v>45</v>
      </c>
      <c r="O968" s="91"/>
      <c r="P968" s="247">
        <f>O968*H968</f>
        <v>0</v>
      </c>
      <c r="Q968" s="247">
        <v>0</v>
      </c>
      <c r="R968" s="247">
        <f>Q968*H968</f>
        <v>0</v>
      </c>
      <c r="S968" s="247">
        <v>0</v>
      </c>
      <c r="T968" s="24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9" t="s">
        <v>240</v>
      </c>
      <c r="AT968" s="249" t="s">
        <v>236</v>
      </c>
      <c r="AU968" s="249" t="s">
        <v>87</v>
      </c>
      <c r="AY968" s="17" t="s">
        <v>235</v>
      </c>
      <c r="BE968" s="250">
        <f>IF(N968="základní",J968,0)</f>
        <v>0</v>
      </c>
      <c r="BF968" s="250">
        <f>IF(N968="snížená",J968,0)</f>
        <v>0</v>
      </c>
      <c r="BG968" s="250">
        <f>IF(N968="zákl. přenesená",J968,0)</f>
        <v>0</v>
      </c>
      <c r="BH968" s="250">
        <f>IF(N968="sníž. přenesená",J968,0)</f>
        <v>0</v>
      </c>
      <c r="BI968" s="250">
        <f>IF(N968="nulová",J968,0)</f>
        <v>0</v>
      </c>
      <c r="BJ968" s="17" t="s">
        <v>87</v>
      </c>
      <c r="BK968" s="250">
        <f>ROUND(I968*H968,2)</f>
        <v>0</v>
      </c>
      <c r="BL968" s="17" t="s">
        <v>240</v>
      </c>
      <c r="BM968" s="249" t="s">
        <v>2105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2422</v>
      </c>
      <c r="G969" s="252"/>
      <c r="H969" s="256">
        <v>2156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3" customFormat="1">
      <c r="A970" s="13"/>
      <c r="B970" s="263"/>
      <c r="C970" s="264"/>
      <c r="D970" s="253" t="s">
        <v>241</v>
      </c>
      <c r="E970" s="265" t="s">
        <v>1</v>
      </c>
      <c r="F970" s="266" t="s">
        <v>243</v>
      </c>
      <c r="G970" s="264"/>
      <c r="H970" s="267">
        <v>2156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3" t="s">
        <v>241</v>
      </c>
      <c r="AU970" s="273" t="s">
        <v>87</v>
      </c>
      <c r="AV970" s="13" t="s">
        <v>240</v>
      </c>
      <c r="AW970" s="13" t="s">
        <v>36</v>
      </c>
      <c r="AX970" s="13" t="s">
        <v>87</v>
      </c>
      <c r="AY970" s="273" t="s">
        <v>235</v>
      </c>
    </row>
    <row r="971" s="2" customFormat="1" ht="16.5" customHeight="1">
      <c r="A971" s="38"/>
      <c r="B971" s="39"/>
      <c r="C971" s="237" t="s">
        <v>2109</v>
      </c>
      <c r="D971" s="237" t="s">
        <v>236</v>
      </c>
      <c r="E971" s="238" t="s">
        <v>1210</v>
      </c>
      <c r="F971" s="239" t="s">
        <v>1211</v>
      </c>
      <c r="G971" s="240" t="s">
        <v>246</v>
      </c>
      <c r="H971" s="241">
        <v>207.30000000000001</v>
      </c>
      <c r="I971" s="242"/>
      <c r="J971" s="243">
        <f>ROUND(I971*H971,2)</f>
        <v>0</v>
      </c>
      <c r="K971" s="244"/>
      <c r="L971" s="44"/>
      <c r="M971" s="245" t="s">
        <v>1</v>
      </c>
      <c r="N971" s="246" t="s">
        <v>45</v>
      </c>
      <c r="O971" s="91"/>
      <c r="P971" s="247">
        <f>O971*H971</f>
        <v>0</v>
      </c>
      <c r="Q971" s="247">
        <v>0</v>
      </c>
      <c r="R971" s="247">
        <f>Q971*H971</f>
        <v>0</v>
      </c>
      <c r="S971" s="247">
        <v>0</v>
      </c>
      <c r="T971" s="248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9" t="s">
        <v>240</v>
      </c>
      <c r="AT971" s="249" t="s">
        <v>236</v>
      </c>
      <c r="AU971" s="249" t="s">
        <v>87</v>
      </c>
      <c r="AY971" s="17" t="s">
        <v>235</v>
      </c>
      <c r="BE971" s="250">
        <f>IF(N971="základní",J971,0)</f>
        <v>0</v>
      </c>
      <c r="BF971" s="250">
        <f>IF(N971="snížená",J971,0)</f>
        <v>0</v>
      </c>
      <c r="BG971" s="250">
        <f>IF(N971="zákl. přenesená",J971,0)</f>
        <v>0</v>
      </c>
      <c r="BH971" s="250">
        <f>IF(N971="sníž. přenesená",J971,0)</f>
        <v>0</v>
      </c>
      <c r="BI971" s="250">
        <f>IF(N971="nulová",J971,0)</f>
        <v>0</v>
      </c>
      <c r="BJ971" s="17" t="s">
        <v>87</v>
      </c>
      <c r="BK971" s="250">
        <f>ROUND(I971*H971,2)</f>
        <v>0</v>
      </c>
      <c r="BL971" s="17" t="s">
        <v>240</v>
      </c>
      <c r="BM971" s="249" t="s">
        <v>2107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2423</v>
      </c>
      <c r="G972" s="252"/>
      <c r="H972" s="256">
        <v>207.30000000000001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3" customFormat="1">
      <c r="A973" s="13"/>
      <c r="B973" s="263"/>
      <c r="C973" s="264"/>
      <c r="D973" s="253" t="s">
        <v>241</v>
      </c>
      <c r="E973" s="265" t="s">
        <v>1</v>
      </c>
      <c r="F973" s="266" t="s">
        <v>243</v>
      </c>
      <c r="G973" s="264"/>
      <c r="H973" s="267">
        <v>207.30000000000001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3" t="s">
        <v>241</v>
      </c>
      <c r="AU973" s="273" t="s">
        <v>87</v>
      </c>
      <c r="AV973" s="13" t="s">
        <v>240</v>
      </c>
      <c r="AW973" s="13" t="s">
        <v>36</v>
      </c>
      <c r="AX973" s="13" t="s">
        <v>87</v>
      </c>
      <c r="AY973" s="273" t="s">
        <v>235</v>
      </c>
    </row>
    <row r="974" s="2" customFormat="1" ht="21.75" customHeight="1">
      <c r="A974" s="38"/>
      <c r="B974" s="39"/>
      <c r="C974" s="237" t="s">
        <v>783</v>
      </c>
      <c r="D974" s="237" t="s">
        <v>236</v>
      </c>
      <c r="E974" s="238" t="s">
        <v>1214</v>
      </c>
      <c r="F974" s="239" t="s">
        <v>1215</v>
      </c>
      <c r="G974" s="240" t="s">
        <v>246</v>
      </c>
      <c r="H974" s="241">
        <v>7.9649999999999999</v>
      </c>
      <c r="I974" s="242"/>
      <c r="J974" s="243">
        <f>ROUND(I974*H974,2)</f>
        <v>0</v>
      </c>
      <c r="K974" s="244"/>
      <c r="L974" s="44"/>
      <c r="M974" s="245" t="s">
        <v>1</v>
      </c>
      <c r="N974" s="246" t="s">
        <v>45</v>
      </c>
      <c r="O974" s="91"/>
      <c r="P974" s="247">
        <f>O974*H974</f>
        <v>0</v>
      </c>
      <c r="Q974" s="247">
        <v>0</v>
      </c>
      <c r="R974" s="247">
        <f>Q974*H974</f>
        <v>0</v>
      </c>
      <c r="S974" s="247">
        <v>0</v>
      </c>
      <c r="T974" s="248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49" t="s">
        <v>240</v>
      </c>
      <c r="AT974" s="249" t="s">
        <v>236</v>
      </c>
      <c r="AU974" s="249" t="s">
        <v>87</v>
      </c>
      <c r="AY974" s="17" t="s">
        <v>235</v>
      </c>
      <c r="BE974" s="250">
        <f>IF(N974="základní",J974,0)</f>
        <v>0</v>
      </c>
      <c r="BF974" s="250">
        <f>IF(N974="snížená",J974,0)</f>
        <v>0</v>
      </c>
      <c r="BG974" s="250">
        <f>IF(N974="zákl. přenesená",J974,0)</f>
        <v>0</v>
      </c>
      <c r="BH974" s="250">
        <f>IF(N974="sníž. přenesená",J974,0)</f>
        <v>0</v>
      </c>
      <c r="BI974" s="250">
        <f>IF(N974="nulová",J974,0)</f>
        <v>0</v>
      </c>
      <c r="BJ974" s="17" t="s">
        <v>87</v>
      </c>
      <c r="BK974" s="250">
        <f>ROUND(I974*H974,2)</f>
        <v>0</v>
      </c>
      <c r="BL974" s="17" t="s">
        <v>240</v>
      </c>
      <c r="BM974" s="249" t="s">
        <v>2110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2108</v>
      </c>
      <c r="G975" s="252"/>
      <c r="H975" s="256">
        <v>7.9649999999999999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7.9649999999999999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2424</v>
      </c>
      <c r="D977" s="237" t="s">
        <v>236</v>
      </c>
      <c r="E977" s="238" t="s">
        <v>1747</v>
      </c>
      <c r="F977" s="239" t="s">
        <v>1748</v>
      </c>
      <c r="G977" s="240" t="s">
        <v>246</v>
      </c>
      <c r="H977" s="241">
        <v>213.44499999999999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</v>
      </c>
      <c r="R977" s="247">
        <f>Q977*H977</f>
        <v>0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2425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2426</v>
      </c>
      <c r="G978" s="252"/>
      <c r="H978" s="256">
        <v>213.44499999999999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3" customFormat="1">
      <c r="A979" s="13"/>
      <c r="B979" s="263"/>
      <c r="C979" s="264"/>
      <c r="D979" s="253" t="s">
        <v>241</v>
      </c>
      <c r="E979" s="265" t="s">
        <v>1</v>
      </c>
      <c r="F979" s="266" t="s">
        <v>243</v>
      </c>
      <c r="G979" s="264"/>
      <c r="H979" s="267">
        <v>213.44499999999999</v>
      </c>
      <c r="I979" s="268"/>
      <c r="J979" s="264"/>
      <c r="K979" s="264"/>
      <c r="L979" s="269"/>
      <c r="M979" s="298"/>
      <c r="N979" s="299"/>
      <c r="O979" s="299"/>
      <c r="P979" s="299"/>
      <c r="Q979" s="299"/>
      <c r="R979" s="299"/>
      <c r="S979" s="299"/>
      <c r="T979" s="30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73" t="s">
        <v>241</v>
      </c>
      <c r="AU979" s="273" t="s">
        <v>87</v>
      </c>
      <c r="AV979" s="13" t="s">
        <v>240</v>
      </c>
      <c r="AW979" s="13" t="s">
        <v>36</v>
      </c>
      <c r="AX979" s="13" t="s">
        <v>87</v>
      </c>
      <c r="AY979" s="273" t="s">
        <v>235</v>
      </c>
    </row>
    <row r="980" s="2" customFormat="1" ht="6.96" customHeight="1">
      <c r="A980" s="38"/>
      <c r="B980" s="66"/>
      <c r="C980" s="67"/>
      <c r="D980" s="67"/>
      <c r="E980" s="67"/>
      <c r="F980" s="67"/>
      <c r="G980" s="67"/>
      <c r="H980" s="67"/>
      <c r="I980" s="193"/>
      <c r="J980" s="67"/>
      <c r="K980" s="67"/>
      <c r="L980" s="44"/>
      <c r="M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</sheetData>
  <sheetProtection sheet="1" autoFilter="0" formatColumns="0" formatRows="0" objects="1" scenarios="1" spinCount="100000" saltValue="D4nd9diMROx6oCd+KyclrAlOB4np8MQ7T+ZMktt5bME0NCjOIDWEjtbs9F9Q77Rranww8U1ZdagFNK6R/ApIbw==" hashValue="WjY5z7L7gnc8vWae9qWteaydBdmYS5PWJTbV37CnRh7L6tHoKJ+bRPj/HeYgIis3buMxx7IQTWb7YOGGOoZJZg==" algorithmName="SHA-512" password="CC35"/>
  <autoFilter ref="C143:K9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2427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2428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38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2429</v>
      </c>
      <c r="F17" s="38"/>
      <c r="G17" s="38"/>
      <c r="H17" s="38"/>
      <c r="I17" s="157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2430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2431</v>
      </c>
      <c r="F23" s="38"/>
      <c r="G23" s="38"/>
      <c r="H23" s="38"/>
      <c r="I23" s="157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7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ROUND((SUM(BE128:BE372)),  2)</f>
        <v>0</v>
      </c>
      <c r="G35" s="38"/>
      <c r="H35" s="38"/>
      <c r="I35" s="172">
        <v>0.20999999999999999</v>
      </c>
      <c r="J35" s="171">
        <f>ROUND(((SUM(BE128:BE372))*I35),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ROUND((SUM(BF128:BF372)),  2)</f>
        <v>0</v>
      </c>
      <c r="G36" s="38"/>
      <c r="H36" s="38"/>
      <c r="I36" s="172">
        <v>0.14999999999999999</v>
      </c>
      <c r="J36" s="171">
        <f>ROUND(((SUM(BF128:BF372))*I36),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ROUND((SUM(BG128:BG372)),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ROUND((SUM(BH128:BH372)),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ROUND((SUM(BI128:BI372)),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2427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D.1.1.A.1 - Architektonické a stavebně technické řešení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Pardubický kraj, Komenského náměstí 125, Pardubice</v>
      </c>
      <c r="G93" s="40"/>
      <c r="H93" s="40"/>
      <c r="I93" s="157" t="s">
        <v>32</v>
      </c>
      <c r="J93" s="36" t="str">
        <f>E23</f>
        <v>Uschemer s.r.o., Wolkerova 36, Šumperk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2432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2433</v>
      </c>
      <c r="E100" s="303"/>
      <c r="F100" s="303"/>
      <c r="G100" s="303"/>
      <c r="H100" s="303"/>
      <c r="I100" s="304"/>
      <c r="J100" s="305">
        <f>J130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2434</v>
      </c>
      <c r="E101" s="303"/>
      <c r="F101" s="303"/>
      <c r="G101" s="303"/>
      <c r="H101" s="303"/>
      <c r="I101" s="304"/>
      <c r="J101" s="305">
        <f>J144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9" customFormat="1" ht="24.96" customHeight="1">
      <c r="A102" s="9"/>
      <c r="B102" s="203"/>
      <c r="C102" s="204"/>
      <c r="D102" s="205" t="s">
        <v>2435</v>
      </c>
      <c r="E102" s="206"/>
      <c r="F102" s="206"/>
      <c r="G102" s="206"/>
      <c r="H102" s="206"/>
      <c r="I102" s="207"/>
      <c r="J102" s="208">
        <f>J153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5" customFormat="1" ht="19.92" customHeight="1">
      <c r="A103" s="15"/>
      <c r="B103" s="301"/>
      <c r="C103" s="133"/>
      <c r="D103" s="302" t="s">
        <v>2436</v>
      </c>
      <c r="E103" s="303"/>
      <c r="F103" s="303"/>
      <c r="G103" s="303"/>
      <c r="H103" s="303"/>
      <c r="I103" s="304"/>
      <c r="J103" s="305">
        <f>J154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301"/>
      <c r="C104" s="133"/>
      <c r="D104" s="302" t="s">
        <v>2437</v>
      </c>
      <c r="E104" s="303"/>
      <c r="F104" s="303"/>
      <c r="G104" s="303"/>
      <c r="H104" s="303"/>
      <c r="I104" s="304"/>
      <c r="J104" s="305">
        <f>J238</f>
        <v>0</v>
      </c>
      <c r="K104" s="133"/>
      <c r="L104" s="30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301"/>
      <c r="C105" s="133"/>
      <c r="D105" s="302" t="s">
        <v>2438</v>
      </c>
      <c r="E105" s="303"/>
      <c r="F105" s="303"/>
      <c r="G105" s="303"/>
      <c r="H105" s="303"/>
      <c r="I105" s="304"/>
      <c r="J105" s="305">
        <f>J273</f>
        <v>0</v>
      </c>
      <c r="K105" s="133"/>
      <c r="L105" s="30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301"/>
      <c r="C106" s="133"/>
      <c r="D106" s="302" t="s">
        <v>2439</v>
      </c>
      <c r="E106" s="303"/>
      <c r="F106" s="303"/>
      <c r="G106" s="303"/>
      <c r="H106" s="303"/>
      <c r="I106" s="304"/>
      <c r="J106" s="305">
        <f>J355</f>
        <v>0</v>
      </c>
      <c r="K106" s="133"/>
      <c r="L106" s="30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220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Odborný léčebný ústav Jevíčko, rekonstrukce lůžkové části pavilonu S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2427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D.1.1.A.1 - Architektonické a stavebně technické řešení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157" t="s">
        <v>22</v>
      </c>
      <c r="J122" s="79" t="str">
        <f>IF(J14="","",J14)</f>
        <v>12. 4. 2021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24</v>
      </c>
      <c r="D124" s="40"/>
      <c r="E124" s="40"/>
      <c r="F124" s="27" t="str">
        <f>E17</f>
        <v>Pardubický kraj, Komenského náměstí 125, Pardubice</v>
      </c>
      <c r="G124" s="40"/>
      <c r="H124" s="40"/>
      <c r="I124" s="157" t="s">
        <v>32</v>
      </c>
      <c r="J124" s="36" t="str">
        <f>E23</f>
        <v>Uschemer s.r.o., Wolkerova 36, Šumperk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157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210"/>
      <c r="B127" s="211"/>
      <c r="C127" s="212" t="s">
        <v>221</v>
      </c>
      <c r="D127" s="213" t="s">
        <v>65</v>
      </c>
      <c r="E127" s="213" t="s">
        <v>61</v>
      </c>
      <c r="F127" s="213" t="s">
        <v>62</v>
      </c>
      <c r="G127" s="213" t="s">
        <v>222</v>
      </c>
      <c r="H127" s="213" t="s">
        <v>223</v>
      </c>
      <c r="I127" s="214" t="s">
        <v>224</v>
      </c>
      <c r="J127" s="215" t="s">
        <v>193</v>
      </c>
      <c r="K127" s="216" t="s">
        <v>225</v>
      </c>
      <c r="L127" s="217"/>
      <c r="M127" s="100" t="s">
        <v>1</v>
      </c>
      <c r="N127" s="101" t="s">
        <v>44</v>
      </c>
      <c r="O127" s="101" t="s">
        <v>226</v>
      </c>
      <c r="P127" s="101" t="s">
        <v>227</v>
      </c>
      <c r="Q127" s="101" t="s">
        <v>228</v>
      </c>
      <c r="R127" s="101" t="s">
        <v>229</v>
      </c>
      <c r="S127" s="101" t="s">
        <v>230</v>
      </c>
      <c r="T127" s="102" t="s">
        <v>231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8"/>
      <c r="B128" s="39"/>
      <c r="C128" s="107" t="s">
        <v>232</v>
      </c>
      <c r="D128" s="40"/>
      <c r="E128" s="40"/>
      <c r="F128" s="40"/>
      <c r="G128" s="40"/>
      <c r="H128" s="40"/>
      <c r="I128" s="155"/>
      <c r="J128" s="218">
        <f>BK128</f>
        <v>0</v>
      </c>
      <c r="K128" s="40"/>
      <c r="L128" s="44"/>
      <c r="M128" s="103"/>
      <c r="N128" s="219"/>
      <c r="O128" s="104"/>
      <c r="P128" s="220">
        <f>P129+P153</f>
        <v>0</v>
      </c>
      <c r="Q128" s="104"/>
      <c r="R128" s="220">
        <f>R129+R153</f>
        <v>157.41888824000003</v>
      </c>
      <c r="S128" s="104"/>
      <c r="T128" s="221">
        <f>T129+T153</f>
        <v>119.35595260000001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195</v>
      </c>
      <c r="BK128" s="222">
        <f>BK129+BK153</f>
        <v>0</v>
      </c>
    </row>
    <row r="129" s="11" customFormat="1" ht="25.92" customHeight="1">
      <c r="A129" s="11"/>
      <c r="B129" s="223"/>
      <c r="C129" s="224"/>
      <c r="D129" s="225" t="s">
        <v>79</v>
      </c>
      <c r="E129" s="226" t="s">
        <v>2440</v>
      </c>
      <c r="F129" s="226" t="s">
        <v>2441</v>
      </c>
      <c r="G129" s="224"/>
      <c r="H129" s="224"/>
      <c r="I129" s="227"/>
      <c r="J129" s="228">
        <f>BK129</f>
        <v>0</v>
      </c>
      <c r="K129" s="224"/>
      <c r="L129" s="229"/>
      <c r="M129" s="230"/>
      <c r="N129" s="231"/>
      <c r="O129" s="231"/>
      <c r="P129" s="232">
        <f>P130+P144</f>
        <v>0</v>
      </c>
      <c r="Q129" s="231"/>
      <c r="R129" s="232">
        <f>R130+R144</f>
        <v>0</v>
      </c>
      <c r="S129" s="231"/>
      <c r="T129" s="233">
        <f>T130+T144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80</v>
      </c>
      <c r="AY129" s="234" t="s">
        <v>235</v>
      </c>
      <c r="BK129" s="236">
        <f>BK130+BK144</f>
        <v>0</v>
      </c>
    </row>
    <row r="130" s="11" customFormat="1" ht="22.8" customHeight="1">
      <c r="A130" s="11"/>
      <c r="B130" s="223"/>
      <c r="C130" s="224"/>
      <c r="D130" s="225" t="s">
        <v>79</v>
      </c>
      <c r="E130" s="307" t="s">
        <v>286</v>
      </c>
      <c r="F130" s="307" t="s">
        <v>2442</v>
      </c>
      <c r="G130" s="224"/>
      <c r="H130" s="224"/>
      <c r="I130" s="227"/>
      <c r="J130" s="308">
        <f>BK130</f>
        <v>0</v>
      </c>
      <c r="K130" s="224"/>
      <c r="L130" s="229"/>
      <c r="M130" s="230"/>
      <c r="N130" s="231"/>
      <c r="O130" s="231"/>
      <c r="P130" s="232">
        <f>SUM(P131:P143)</f>
        <v>0</v>
      </c>
      <c r="Q130" s="231"/>
      <c r="R130" s="232">
        <f>SUM(R131:R143)</f>
        <v>0</v>
      </c>
      <c r="S130" s="231"/>
      <c r="T130" s="233">
        <f>SUM(T131:T143)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34" t="s">
        <v>87</v>
      </c>
      <c r="AT130" s="235" t="s">
        <v>79</v>
      </c>
      <c r="AU130" s="235" t="s">
        <v>87</v>
      </c>
      <c r="AY130" s="234" t="s">
        <v>235</v>
      </c>
      <c r="BK130" s="236">
        <f>SUM(BK131:BK143)</f>
        <v>0</v>
      </c>
    </row>
    <row r="131" s="2" customFormat="1" ht="21.75" customHeight="1">
      <c r="A131" s="38"/>
      <c r="B131" s="39"/>
      <c r="C131" s="237" t="s">
        <v>87</v>
      </c>
      <c r="D131" s="237" t="s">
        <v>236</v>
      </c>
      <c r="E131" s="238" t="s">
        <v>2443</v>
      </c>
      <c r="F131" s="239" t="s">
        <v>2444</v>
      </c>
      <c r="G131" s="240" t="s">
        <v>265</v>
      </c>
      <c r="H131" s="241">
        <v>3076.6080000000002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2445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2446</v>
      </c>
      <c r="G132" s="252"/>
      <c r="H132" s="256">
        <v>917.60000000000002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89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2" customFormat="1">
      <c r="A133" s="12"/>
      <c r="B133" s="251"/>
      <c r="C133" s="252"/>
      <c r="D133" s="253" t="s">
        <v>241</v>
      </c>
      <c r="E133" s="254" t="s">
        <v>1</v>
      </c>
      <c r="F133" s="255" t="s">
        <v>2447</v>
      </c>
      <c r="G133" s="252"/>
      <c r="H133" s="256">
        <v>243.36000000000001</v>
      </c>
      <c r="I133" s="257"/>
      <c r="J133" s="252"/>
      <c r="K133" s="252"/>
      <c r="L133" s="258"/>
      <c r="M133" s="259"/>
      <c r="N133" s="260"/>
      <c r="O133" s="260"/>
      <c r="P133" s="260"/>
      <c r="Q133" s="260"/>
      <c r="R133" s="260"/>
      <c r="S133" s="260"/>
      <c r="T133" s="26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62" t="s">
        <v>241</v>
      </c>
      <c r="AU133" s="262" t="s">
        <v>89</v>
      </c>
      <c r="AV133" s="12" t="s">
        <v>89</v>
      </c>
      <c r="AW133" s="12" t="s">
        <v>36</v>
      </c>
      <c r="AX133" s="12" t="s">
        <v>80</v>
      </c>
      <c r="AY133" s="262" t="s">
        <v>235</v>
      </c>
    </row>
    <row r="134" s="12" customFormat="1">
      <c r="A134" s="12"/>
      <c r="B134" s="251"/>
      <c r="C134" s="252"/>
      <c r="D134" s="253" t="s">
        <v>241</v>
      </c>
      <c r="E134" s="254" t="s">
        <v>1</v>
      </c>
      <c r="F134" s="255" t="s">
        <v>2448</v>
      </c>
      <c r="G134" s="252"/>
      <c r="H134" s="256">
        <v>432.76799999999997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62" t="s">
        <v>241</v>
      </c>
      <c r="AU134" s="262" t="s">
        <v>89</v>
      </c>
      <c r="AV134" s="12" t="s">
        <v>89</v>
      </c>
      <c r="AW134" s="12" t="s">
        <v>36</v>
      </c>
      <c r="AX134" s="12" t="s">
        <v>80</v>
      </c>
      <c r="AY134" s="262" t="s">
        <v>235</v>
      </c>
    </row>
    <row r="135" s="12" customFormat="1">
      <c r="A135" s="12"/>
      <c r="B135" s="251"/>
      <c r="C135" s="252"/>
      <c r="D135" s="253" t="s">
        <v>241</v>
      </c>
      <c r="E135" s="254" t="s">
        <v>1</v>
      </c>
      <c r="F135" s="255" t="s">
        <v>2449</v>
      </c>
      <c r="G135" s="252"/>
      <c r="H135" s="256">
        <v>336.07999999999998</v>
      </c>
      <c r="I135" s="257"/>
      <c r="J135" s="252"/>
      <c r="K135" s="252"/>
      <c r="L135" s="258"/>
      <c r="M135" s="259"/>
      <c r="N135" s="260"/>
      <c r="O135" s="260"/>
      <c r="P135" s="260"/>
      <c r="Q135" s="260"/>
      <c r="R135" s="260"/>
      <c r="S135" s="260"/>
      <c r="T135" s="26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62" t="s">
        <v>241</v>
      </c>
      <c r="AU135" s="262" t="s">
        <v>89</v>
      </c>
      <c r="AV135" s="12" t="s">
        <v>89</v>
      </c>
      <c r="AW135" s="12" t="s">
        <v>36</v>
      </c>
      <c r="AX135" s="12" t="s">
        <v>80</v>
      </c>
      <c r="AY135" s="262" t="s">
        <v>235</v>
      </c>
    </row>
    <row r="136" s="12" customFormat="1">
      <c r="A136" s="12"/>
      <c r="B136" s="251"/>
      <c r="C136" s="252"/>
      <c r="D136" s="253" t="s">
        <v>241</v>
      </c>
      <c r="E136" s="254" t="s">
        <v>1</v>
      </c>
      <c r="F136" s="255" t="s">
        <v>2450</v>
      </c>
      <c r="G136" s="252"/>
      <c r="H136" s="256">
        <v>274.07999999999998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62" t="s">
        <v>241</v>
      </c>
      <c r="AU136" s="262" t="s">
        <v>89</v>
      </c>
      <c r="AV136" s="12" t="s">
        <v>89</v>
      </c>
      <c r="AW136" s="12" t="s">
        <v>36</v>
      </c>
      <c r="AX136" s="12" t="s">
        <v>80</v>
      </c>
      <c r="AY136" s="262" t="s">
        <v>235</v>
      </c>
    </row>
    <row r="137" s="12" customFormat="1">
      <c r="A137" s="12"/>
      <c r="B137" s="251"/>
      <c r="C137" s="252"/>
      <c r="D137" s="253" t="s">
        <v>241</v>
      </c>
      <c r="E137" s="254" t="s">
        <v>1</v>
      </c>
      <c r="F137" s="255" t="s">
        <v>2451</v>
      </c>
      <c r="G137" s="252"/>
      <c r="H137" s="256">
        <v>332.72000000000003</v>
      </c>
      <c r="I137" s="257"/>
      <c r="J137" s="252"/>
      <c r="K137" s="252"/>
      <c r="L137" s="258"/>
      <c r="M137" s="259"/>
      <c r="N137" s="260"/>
      <c r="O137" s="260"/>
      <c r="P137" s="260"/>
      <c r="Q137" s="260"/>
      <c r="R137" s="260"/>
      <c r="S137" s="260"/>
      <c r="T137" s="26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62" t="s">
        <v>241</v>
      </c>
      <c r="AU137" s="262" t="s">
        <v>89</v>
      </c>
      <c r="AV137" s="12" t="s">
        <v>89</v>
      </c>
      <c r="AW137" s="12" t="s">
        <v>36</v>
      </c>
      <c r="AX137" s="12" t="s">
        <v>80</v>
      </c>
      <c r="AY137" s="262" t="s">
        <v>235</v>
      </c>
    </row>
    <row r="138" s="12" customFormat="1">
      <c r="A138" s="12"/>
      <c r="B138" s="251"/>
      <c r="C138" s="252"/>
      <c r="D138" s="253" t="s">
        <v>241</v>
      </c>
      <c r="E138" s="254" t="s">
        <v>1</v>
      </c>
      <c r="F138" s="255" t="s">
        <v>2452</v>
      </c>
      <c r="G138" s="252"/>
      <c r="H138" s="256">
        <v>221.12000000000001</v>
      </c>
      <c r="I138" s="257"/>
      <c r="J138" s="252"/>
      <c r="K138" s="252"/>
      <c r="L138" s="258"/>
      <c r="M138" s="259"/>
      <c r="N138" s="260"/>
      <c r="O138" s="260"/>
      <c r="P138" s="260"/>
      <c r="Q138" s="260"/>
      <c r="R138" s="260"/>
      <c r="S138" s="260"/>
      <c r="T138" s="26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62" t="s">
        <v>241</v>
      </c>
      <c r="AU138" s="262" t="s">
        <v>89</v>
      </c>
      <c r="AV138" s="12" t="s">
        <v>89</v>
      </c>
      <c r="AW138" s="12" t="s">
        <v>36</v>
      </c>
      <c r="AX138" s="12" t="s">
        <v>80</v>
      </c>
      <c r="AY138" s="262" t="s">
        <v>235</v>
      </c>
    </row>
    <row r="139" s="12" customFormat="1">
      <c r="A139" s="12"/>
      <c r="B139" s="251"/>
      <c r="C139" s="252"/>
      <c r="D139" s="253" t="s">
        <v>241</v>
      </c>
      <c r="E139" s="254" t="s">
        <v>1</v>
      </c>
      <c r="F139" s="255" t="s">
        <v>2453</v>
      </c>
      <c r="G139" s="252"/>
      <c r="H139" s="256">
        <v>318.88</v>
      </c>
      <c r="I139" s="257"/>
      <c r="J139" s="252"/>
      <c r="K139" s="252"/>
      <c r="L139" s="258"/>
      <c r="M139" s="259"/>
      <c r="N139" s="260"/>
      <c r="O139" s="260"/>
      <c r="P139" s="260"/>
      <c r="Q139" s="260"/>
      <c r="R139" s="260"/>
      <c r="S139" s="260"/>
      <c r="T139" s="26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62" t="s">
        <v>241</v>
      </c>
      <c r="AU139" s="262" t="s">
        <v>89</v>
      </c>
      <c r="AV139" s="12" t="s">
        <v>89</v>
      </c>
      <c r="AW139" s="12" t="s">
        <v>36</v>
      </c>
      <c r="AX139" s="12" t="s">
        <v>80</v>
      </c>
      <c r="AY139" s="262" t="s">
        <v>235</v>
      </c>
    </row>
    <row r="140" s="13" customFormat="1">
      <c r="A140" s="13"/>
      <c r="B140" s="263"/>
      <c r="C140" s="264"/>
      <c r="D140" s="253" t="s">
        <v>241</v>
      </c>
      <c r="E140" s="265" t="s">
        <v>1</v>
      </c>
      <c r="F140" s="266" t="s">
        <v>243</v>
      </c>
      <c r="G140" s="264"/>
      <c r="H140" s="267">
        <v>3076.6080000000002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3" t="s">
        <v>241</v>
      </c>
      <c r="AU140" s="273" t="s">
        <v>89</v>
      </c>
      <c r="AV140" s="13" t="s">
        <v>240</v>
      </c>
      <c r="AW140" s="13" t="s">
        <v>36</v>
      </c>
      <c r="AX140" s="13" t="s">
        <v>87</v>
      </c>
      <c r="AY140" s="273" t="s">
        <v>235</v>
      </c>
    </row>
    <row r="141" s="2" customFormat="1" ht="21.75" customHeight="1">
      <c r="A141" s="38"/>
      <c r="B141" s="39"/>
      <c r="C141" s="237" t="s">
        <v>89</v>
      </c>
      <c r="D141" s="237" t="s">
        <v>236</v>
      </c>
      <c r="E141" s="238" t="s">
        <v>2454</v>
      </c>
      <c r="F141" s="239" t="s">
        <v>2455</v>
      </c>
      <c r="G141" s="240" t="s">
        <v>265</v>
      </c>
      <c r="H141" s="241">
        <v>276894.71999999997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2456</v>
      </c>
    </row>
    <row r="142" s="12" customFormat="1">
      <c r="A142" s="12"/>
      <c r="B142" s="251"/>
      <c r="C142" s="252"/>
      <c r="D142" s="253" t="s">
        <v>241</v>
      </c>
      <c r="E142" s="254" t="s">
        <v>1</v>
      </c>
      <c r="F142" s="255" t="s">
        <v>2457</v>
      </c>
      <c r="G142" s="252"/>
      <c r="H142" s="256">
        <v>276894.71999999997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62" t="s">
        <v>241</v>
      </c>
      <c r="AU142" s="262" t="s">
        <v>89</v>
      </c>
      <c r="AV142" s="12" t="s">
        <v>89</v>
      </c>
      <c r="AW142" s="12" t="s">
        <v>36</v>
      </c>
      <c r="AX142" s="12" t="s">
        <v>87</v>
      </c>
      <c r="AY142" s="262" t="s">
        <v>235</v>
      </c>
    </row>
    <row r="143" s="2" customFormat="1" ht="21.75" customHeight="1">
      <c r="A143" s="38"/>
      <c r="B143" s="39"/>
      <c r="C143" s="237" t="s">
        <v>115</v>
      </c>
      <c r="D143" s="237" t="s">
        <v>236</v>
      </c>
      <c r="E143" s="238" t="s">
        <v>2458</v>
      </c>
      <c r="F143" s="239" t="s">
        <v>2459</v>
      </c>
      <c r="G143" s="240" t="s">
        <v>265</v>
      </c>
      <c r="H143" s="241">
        <v>3076.6080000000002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2460</v>
      </c>
    </row>
    <row r="144" s="11" customFormat="1" ht="22.8" customHeight="1">
      <c r="A144" s="11"/>
      <c r="B144" s="223"/>
      <c r="C144" s="224"/>
      <c r="D144" s="225" t="s">
        <v>79</v>
      </c>
      <c r="E144" s="307" t="s">
        <v>2461</v>
      </c>
      <c r="F144" s="307" t="s">
        <v>2462</v>
      </c>
      <c r="G144" s="224"/>
      <c r="H144" s="224"/>
      <c r="I144" s="227"/>
      <c r="J144" s="308">
        <f>BK144</f>
        <v>0</v>
      </c>
      <c r="K144" s="224"/>
      <c r="L144" s="229"/>
      <c r="M144" s="230"/>
      <c r="N144" s="231"/>
      <c r="O144" s="231"/>
      <c r="P144" s="232">
        <f>SUM(P145:P152)</f>
        <v>0</v>
      </c>
      <c r="Q144" s="231"/>
      <c r="R144" s="232">
        <f>SUM(R145:R152)</f>
        <v>0</v>
      </c>
      <c r="S144" s="231"/>
      <c r="T144" s="233">
        <f>SUM(T145:T152)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87</v>
      </c>
      <c r="AY144" s="234" t="s">
        <v>235</v>
      </c>
      <c r="BK144" s="236">
        <f>SUM(BK145:BK152)</f>
        <v>0</v>
      </c>
    </row>
    <row r="145" s="2" customFormat="1" ht="16.5" customHeight="1">
      <c r="A145" s="38"/>
      <c r="B145" s="39"/>
      <c r="C145" s="237" t="s">
        <v>240</v>
      </c>
      <c r="D145" s="237" t="s">
        <v>236</v>
      </c>
      <c r="E145" s="238" t="s">
        <v>2463</v>
      </c>
      <c r="F145" s="239" t="s">
        <v>2464</v>
      </c>
      <c r="G145" s="240" t="s">
        <v>246</v>
      </c>
      <c r="H145" s="241">
        <v>119.356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2465</v>
      </c>
    </row>
    <row r="146" s="2" customFormat="1" ht="21.75" customHeight="1">
      <c r="A146" s="38"/>
      <c r="B146" s="39"/>
      <c r="C146" s="237" t="s">
        <v>262</v>
      </c>
      <c r="D146" s="237" t="s">
        <v>236</v>
      </c>
      <c r="E146" s="238" t="s">
        <v>2466</v>
      </c>
      <c r="F146" s="239" t="s">
        <v>2467</v>
      </c>
      <c r="G146" s="240" t="s">
        <v>246</v>
      </c>
      <c r="H146" s="241">
        <v>119.356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2468</v>
      </c>
    </row>
    <row r="147" s="2" customFormat="1" ht="21.75" customHeight="1">
      <c r="A147" s="38"/>
      <c r="B147" s="39"/>
      <c r="C147" s="237" t="s">
        <v>247</v>
      </c>
      <c r="D147" s="237" t="s">
        <v>236</v>
      </c>
      <c r="E147" s="238" t="s">
        <v>2469</v>
      </c>
      <c r="F147" s="239" t="s">
        <v>2470</v>
      </c>
      <c r="G147" s="240" t="s">
        <v>246</v>
      </c>
      <c r="H147" s="241">
        <v>119.356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2471</v>
      </c>
    </row>
    <row r="148" s="2" customFormat="1" ht="21.75" customHeight="1">
      <c r="A148" s="38"/>
      <c r="B148" s="39"/>
      <c r="C148" s="237" t="s">
        <v>277</v>
      </c>
      <c r="D148" s="237" t="s">
        <v>236</v>
      </c>
      <c r="E148" s="238" t="s">
        <v>2472</v>
      </c>
      <c r="F148" s="239" t="s">
        <v>2473</v>
      </c>
      <c r="G148" s="240" t="s">
        <v>246</v>
      </c>
      <c r="H148" s="241">
        <v>1193.56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2474</v>
      </c>
    </row>
    <row r="149" s="12" customFormat="1">
      <c r="A149" s="12"/>
      <c r="B149" s="251"/>
      <c r="C149" s="252"/>
      <c r="D149" s="253" t="s">
        <v>241</v>
      </c>
      <c r="E149" s="254" t="s">
        <v>1</v>
      </c>
      <c r="F149" s="255" t="s">
        <v>2475</v>
      </c>
      <c r="G149" s="252"/>
      <c r="H149" s="256">
        <v>1193.56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62" t="s">
        <v>241</v>
      </c>
      <c r="AU149" s="262" t="s">
        <v>89</v>
      </c>
      <c r="AV149" s="12" t="s">
        <v>89</v>
      </c>
      <c r="AW149" s="12" t="s">
        <v>36</v>
      </c>
      <c r="AX149" s="12" t="s">
        <v>87</v>
      </c>
      <c r="AY149" s="262" t="s">
        <v>235</v>
      </c>
    </row>
    <row r="150" s="2" customFormat="1" ht="21.75" customHeight="1">
      <c r="A150" s="38"/>
      <c r="B150" s="39"/>
      <c r="C150" s="237" t="s">
        <v>253</v>
      </c>
      <c r="D150" s="237" t="s">
        <v>236</v>
      </c>
      <c r="E150" s="238" t="s">
        <v>2476</v>
      </c>
      <c r="F150" s="239" t="s">
        <v>2477</v>
      </c>
      <c r="G150" s="240" t="s">
        <v>246</v>
      </c>
      <c r="H150" s="241">
        <v>104.265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2478</v>
      </c>
    </row>
    <row r="151" s="2" customFormat="1" ht="21.75" customHeight="1">
      <c r="A151" s="38"/>
      <c r="B151" s="39"/>
      <c r="C151" s="237" t="s">
        <v>286</v>
      </c>
      <c r="D151" s="237" t="s">
        <v>236</v>
      </c>
      <c r="E151" s="238" t="s">
        <v>2479</v>
      </c>
      <c r="F151" s="239" t="s">
        <v>2480</v>
      </c>
      <c r="G151" s="240" t="s">
        <v>246</v>
      </c>
      <c r="H151" s="241">
        <v>1.4690000000000001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2481</v>
      </c>
    </row>
    <row r="152" s="2" customFormat="1" ht="21.75" customHeight="1">
      <c r="A152" s="38"/>
      <c r="B152" s="39"/>
      <c r="C152" s="237" t="s">
        <v>258</v>
      </c>
      <c r="D152" s="237" t="s">
        <v>236</v>
      </c>
      <c r="E152" s="238" t="s">
        <v>2482</v>
      </c>
      <c r="F152" s="239" t="s">
        <v>2483</v>
      </c>
      <c r="G152" s="240" t="s">
        <v>246</v>
      </c>
      <c r="H152" s="241">
        <v>13.622999999999999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2484</v>
      </c>
    </row>
    <row r="153" s="11" customFormat="1" ht="25.92" customHeight="1">
      <c r="A153" s="11"/>
      <c r="B153" s="223"/>
      <c r="C153" s="224"/>
      <c r="D153" s="225" t="s">
        <v>79</v>
      </c>
      <c r="E153" s="226" t="s">
        <v>2485</v>
      </c>
      <c r="F153" s="226" t="s">
        <v>2486</v>
      </c>
      <c r="G153" s="224"/>
      <c r="H153" s="224"/>
      <c r="I153" s="227"/>
      <c r="J153" s="228">
        <f>BK153</f>
        <v>0</v>
      </c>
      <c r="K153" s="224"/>
      <c r="L153" s="229"/>
      <c r="M153" s="230"/>
      <c r="N153" s="231"/>
      <c r="O153" s="231"/>
      <c r="P153" s="232">
        <f>P154+P238+P273+P355</f>
        <v>0</v>
      </c>
      <c r="Q153" s="231"/>
      <c r="R153" s="232">
        <f>R154+R238+R273+R355</f>
        <v>157.41888824000003</v>
      </c>
      <c r="S153" s="231"/>
      <c r="T153" s="233">
        <f>T154+T238+T273+T355</f>
        <v>119.35595260000001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34" t="s">
        <v>89</v>
      </c>
      <c r="AT153" s="235" t="s">
        <v>79</v>
      </c>
      <c r="AU153" s="235" t="s">
        <v>80</v>
      </c>
      <c r="AY153" s="234" t="s">
        <v>235</v>
      </c>
      <c r="BK153" s="236">
        <f>BK154+BK238+BK273+BK355</f>
        <v>0</v>
      </c>
    </row>
    <row r="154" s="11" customFormat="1" ht="22.8" customHeight="1">
      <c r="A154" s="11"/>
      <c r="B154" s="223"/>
      <c r="C154" s="224"/>
      <c r="D154" s="225" t="s">
        <v>79</v>
      </c>
      <c r="E154" s="307" t="s">
        <v>2487</v>
      </c>
      <c r="F154" s="307" t="s">
        <v>2488</v>
      </c>
      <c r="G154" s="224"/>
      <c r="H154" s="224"/>
      <c r="I154" s="227"/>
      <c r="J154" s="308">
        <f>BK154</f>
        <v>0</v>
      </c>
      <c r="K154" s="224"/>
      <c r="L154" s="229"/>
      <c r="M154" s="230"/>
      <c r="N154" s="231"/>
      <c r="O154" s="231"/>
      <c r="P154" s="232">
        <f>SUM(P155:P237)</f>
        <v>0</v>
      </c>
      <c r="Q154" s="231"/>
      <c r="R154" s="232">
        <f>SUM(R155:R237)</f>
        <v>45.114814500000001</v>
      </c>
      <c r="S154" s="231"/>
      <c r="T154" s="233">
        <f>SUM(T155:T237)</f>
        <v>13.622767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34" t="s">
        <v>89</v>
      </c>
      <c r="AT154" s="235" t="s">
        <v>79</v>
      </c>
      <c r="AU154" s="235" t="s">
        <v>87</v>
      </c>
      <c r="AY154" s="234" t="s">
        <v>235</v>
      </c>
      <c r="BK154" s="236">
        <f>SUM(BK155:BK237)</f>
        <v>0</v>
      </c>
    </row>
    <row r="155" s="2" customFormat="1" ht="21.75" customHeight="1">
      <c r="A155" s="38"/>
      <c r="B155" s="39"/>
      <c r="C155" s="237" t="s">
        <v>297</v>
      </c>
      <c r="D155" s="237" t="s">
        <v>236</v>
      </c>
      <c r="E155" s="238" t="s">
        <v>2489</v>
      </c>
      <c r="F155" s="239" t="s">
        <v>2490</v>
      </c>
      <c r="G155" s="240" t="s">
        <v>415</v>
      </c>
      <c r="H155" s="241">
        <v>29.329999999999998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0.00122</v>
      </c>
      <c r="R155" s="247">
        <f>Q155*H155</f>
        <v>0.035782599999999998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2491</v>
      </c>
    </row>
    <row r="156" s="14" customFormat="1">
      <c r="A156" s="14"/>
      <c r="B156" s="277"/>
      <c r="C156" s="278"/>
      <c r="D156" s="253" t="s">
        <v>241</v>
      </c>
      <c r="E156" s="279" t="s">
        <v>1</v>
      </c>
      <c r="F156" s="280" t="s">
        <v>2492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241</v>
      </c>
      <c r="AU156" s="286" t="s">
        <v>89</v>
      </c>
      <c r="AV156" s="14" t="s">
        <v>87</v>
      </c>
      <c r="AW156" s="14" t="s">
        <v>36</v>
      </c>
      <c r="AX156" s="14" t="s">
        <v>80</v>
      </c>
      <c r="AY156" s="286" t="s">
        <v>235</v>
      </c>
    </row>
    <row r="157" s="12" customFormat="1">
      <c r="A157" s="12"/>
      <c r="B157" s="251"/>
      <c r="C157" s="252"/>
      <c r="D157" s="253" t="s">
        <v>241</v>
      </c>
      <c r="E157" s="254" t="s">
        <v>1</v>
      </c>
      <c r="F157" s="255" t="s">
        <v>2493</v>
      </c>
      <c r="G157" s="252"/>
      <c r="H157" s="256">
        <v>25.123999999999999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62" t="s">
        <v>241</v>
      </c>
      <c r="AU157" s="262" t="s">
        <v>89</v>
      </c>
      <c r="AV157" s="12" t="s">
        <v>89</v>
      </c>
      <c r="AW157" s="12" t="s">
        <v>36</v>
      </c>
      <c r="AX157" s="12" t="s">
        <v>80</v>
      </c>
      <c r="AY157" s="262" t="s">
        <v>235</v>
      </c>
    </row>
    <row r="158" s="12" customFormat="1">
      <c r="A158" s="12"/>
      <c r="B158" s="251"/>
      <c r="C158" s="252"/>
      <c r="D158" s="253" t="s">
        <v>241</v>
      </c>
      <c r="E158" s="254" t="s">
        <v>1</v>
      </c>
      <c r="F158" s="255" t="s">
        <v>2494</v>
      </c>
      <c r="G158" s="252"/>
      <c r="H158" s="256">
        <v>3.5310000000000001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62" t="s">
        <v>241</v>
      </c>
      <c r="AU158" s="262" t="s">
        <v>89</v>
      </c>
      <c r="AV158" s="12" t="s">
        <v>89</v>
      </c>
      <c r="AW158" s="12" t="s">
        <v>36</v>
      </c>
      <c r="AX158" s="12" t="s">
        <v>80</v>
      </c>
      <c r="AY158" s="262" t="s">
        <v>235</v>
      </c>
    </row>
    <row r="159" s="14" customFormat="1">
      <c r="A159" s="14"/>
      <c r="B159" s="277"/>
      <c r="C159" s="278"/>
      <c r="D159" s="253" t="s">
        <v>241</v>
      </c>
      <c r="E159" s="279" t="s">
        <v>1</v>
      </c>
      <c r="F159" s="280" t="s">
        <v>2495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241</v>
      </c>
      <c r="AU159" s="286" t="s">
        <v>89</v>
      </c>
      <c r="AV159" s="14" t="s">
        <v>87</v>
      </c>
      <c r="AW159" s="14" t="s">
        <v>36</v>
      </c>
      <c r="AX159" s="14" t="s">
        <v>80</v>
      </c>
      <c r="AY159" s="286" t="s">
        <v>235</v>
      </c>
    </row>
    <row r="160" s="12" customFormat="1">
      <c r="A160" s="12"/>
      <c r="B160" s="251"/>
      <c r="C160" s="252"/>
      <c r="D160" s="253" t="s">
        <v>241</v>
      </c>
      <c r="E160" s="254" t="s">
        <v>1</v>
      </c>
      <c r="F160" s="255" t="s">
        <v>2496</v>
      </c>
      <c r="G160" s="252"/>
      <c r="H160" s="256">
        <v>0.51800000000000002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62" t="s">
        <v>241</v>
      </c>
      <c r="AU160" s="262" t="s">
        <v>89</v>
      </c>
      <c r="AV160" s="12" t="s">
        <v>89</v>
      </c>
      <c r="AW160" s="12" t="s">
        <v>36</v>
      </c>
      <c r="AX160" s="12" t="s">
        <v>80</v>
      </c>
      <c r="AY160" s="262" t="s">
        <v>235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2497</v>
      </c>
      <c r="G161" s="252"/>
      <c r="H161" s="256">
        <v>0.157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89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3" customFormat="1">
      <c r="A162" s="13"/>
      <c r="B162" s="263"/>
      <c r="C162" s="264"/>
      <c r="D162" s="253" t="s">
        <v>241</v>
      </c>
      <c r="E162" s="265" t="s">
        <v>1</v>
      </c>
      <c r="F162" s="266" t="s">
        <v>243</v>
      </c>
      <c r="G162" s="264"/>
      <c r="H162" s="267">
        <v>29.329999999999998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241</v>
      </c>
      <c r="AU162" s="273" t="s">
        <v>89</v>
      </c>
      <c r="AV162" s="13" t="s">
        <v>240</v>
      </c>
      <c r="AW162" s="13" t="s">
        <v>36</v>
      </c>
      <c r="AX162" s="13" t="s">
        <v>87</v>
      </c>
      <c r="AY162" s="273" t="s">
        <v>235</v>
      </c>
    </row>
    <row r="163" s="2" customFormat="1" ht="33" customHeight="1">
      <c r="A163" s="38"/>
      <c r="B163" s="39"/>
      <c r="C163" s="237" t="s">
        <v>266</v>
      </c>
      <c r="D163" s="237" t="s">
        <v>236</v>
      </c>
      <c r="E163" s="238" t="s">
        <v>2498</v>
      </c>
      <c r="F163" s="239" t="s">
        <v>2499</v>
      </c>
      <c r="G163" s="240" t="s">
        <v>558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0.00122</v>
      </c>
      <c r="R163" s="247">
        <f>Q163*H163</f>
        <v>0.00122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280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280</v>
      </c>
      <c r="BM163" s="249" t="s">
        <v>2500</v>
      </c>
    </row>
    <row r="164" s="14" customFormat="1">
      <c r="A164" s="14"/>
      <c r="B164" s="277"/>
      <c r="C164" s="278"/>
      <c r="D164" s="253" t="s">
        <v>241</v>
      </c>
      <c r="E164" s="279" t="s">
        <v>1</v>
      </c>
      <c r="F164" s="280" t="s">
        <v>2501</v>
      </c>
      <c r="G164" s="278"/>
      <c r="H164" s="279" t="s">
        <v>1</v>
      </c>
      <c r="I164" s="281"/>
      <c r="J164" s="278"/>
      <c r="K164" s="278"/>
      <c r="L164" s="282"/>
      <c r="M164" s="283"/>
      <c r="N164" s="284"/>
      <c r="O164" s="284"/>
      <c r="P164" s="284"/>
      <c r="Q164" s="284"/>
      <c r="R164" s="284"/>
      <c r="S164" s="284"/>
      <c r="T164" s="28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6" t="s">
        <v>241</v>
      </c>
      <c r="AU164" s="286" t="s">
        <v>89</v>
      </c>
      <c r="AV164" s="14" t="s">
        <v>87</v>
      </c>
      <c r="AW164" s="14" t="s">
        <v>36</v>
      </c>
      <c r="AX164" s="14" t="s">
        <v>80</v>
      </c>
      <c r="AY164" s="286" t="s">
        <v>235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87</v>
      </c>
      <c r="G165" s="252"/>
      <c r="H165" s="256">
        <v>1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89</v>
      </c>
      <c r="AV165" s="12" t="s">
        <v>89</v>
      </c>
      <c r="AW165" s="12" t="s">
        <v>36</v>
      </c>
      <c r="AX165" s="12" t="s">
        <v>87</v>
      </c>
      <c r="AY165" s="262" t="s">
        <v>235</v>
      </c>
    </row>
    <row r="166" s="2" customFormat="1" ht="21.75" customHeight="1">
      <c r="A166" s="38"/>
      <c r="B166" s="39"/>
      <c r="C166" s="237" t="s">
        <v>306</v>
      </c>
      <c r="D166" s="237" t="s">
        <v>236</v>
      </c>
      <c r="E166" s="238" t="s">
        <v>2502</v>
      </c>
      <c r="F166" s="239" t="s">
        <v>2503</v>
      </c>
      <c r="G166" s="240" t="s">
        <v>313</v>
      </c>
      <c r="H166" s="241">
        <v>166.09999999999999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0.01584</v>
      </c>
      <c r="T166" s="248">
        <f>S166*H166</f>
        <v>2.631024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280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280</v>
      </c>
      <c r="BM166" s="249" t="s">
        <v>2504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2505</v>
      </c>
      <c r="G167" s="252"/>
      <c r="H167" s="256">
        <v>82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89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2506</v>
      </c>
      <c r="G168" s="252"/>
      <c r="H168" s="256">
        <v>84.099999999999994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89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3" customFormat="1">
      <c r="A169" s="13"/>
      <c r="B169" s="263"/>
      <c r="C169" s="264"/>
      <c r="D169" s="253" t="s">
        <v>241</v>
      </c>
      <c r="E169" s="265" t="s">
        <v>1</v>
      </c>
      <c r="F169" s="266" t="s">
        <v>243</v>
      </c>
      <c r="G169" s="264"/>
      <c r="H169" s="267">
        <v>166.09999999999999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3" t="s">
        <v>241</v>
      </c>
      <c r="AU169" s="273" t="s">
        <v>89</v>
      </c>
      <c r="AV169" s="13" t="s">
        <v>240</v>
      </c>
      <c r="AW169" s="13" t="s">
        <v>36</v>
      </c>
      <c r="AX169" s="13" t="s">
        <v>87</v>
      </c>
      <c r="AY169" s="273" t="s">
        <v>235</v>
      </c>
    </row>
    <row r="170" s="2" customFormat="1" ht="21.75" customHeight="1">
      <c r="A170" s="38"/>
      <c r="B170" s="39"/>
      <c r="C170" s="237" t="s">
        <v>272</v>
      </c>
      <c r="D170" s="237" t="s">
        <v>236</v>
      </c>
      <c r="E170" s="238" t="s">
        <v>2507</v>
      </c>
      <c r="F170" s="239" t="s">
        <v>2508</v>
      </c>
      <c r="G170" s="240" t="s">
        <v>313</v>
      </c>
      <c r="H170" s="241">
        <v>16.359999999999999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280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280</v>
      </c>
      <c r="BM170" s="249" t="s">
        <v>2509</v>
      </c>
    </row>
    <row r="171" s="14" customFormat="1">
      <c r="A171" s="14"/>
      <c r="B171" s="277"/>
      <c r="C171" s="278"/>
      <c r="D171" s="253" t="s">
        <v>241</v>
      </c>
      <c r="E171" s="279" t="s">
        <v>1</v>
      </c>
      <c r="F171" s="280" t="s">
        <v>2510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241</v>
      </c>
      <c r="AU171" s="286" t="s">
        <v>89</v>
      </c>
      <c r="AV171" s="14" t="s">
        <v>87</v>
      </c>
      <c r="AW171" s="14" t="s">
        <v>36</v>
      </c>
      <c r="AX171" s="14" t="s">
        <v>80</v>
      </c>
      <c r="AY171" s="286" t="s">
        <v>235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2511</v>
      </c>
      <c r="G172" s="252"/>
      <c r="H172" s="256">
        <v>15.359999999999999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89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4" customFormat="1">
      <c r="A173" s="14"/>
      <c r="B173" s="277"/>
      <c r="C173" s="278"/>
      <c r="D173" s="253" t="s">
        <v>241</v>
      </c>
      <c r="E173" s="279" t="s">
        <v>1</v>
      </c>
      <c r="F173" s="280" t="s">
        <v>2512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6" t="s">
        <v>241</v>
      </c>
      <c r="AU173" s="286" t="s">
        <v>89</v>
      </c>
      <c r="AV173" s="14" t="s">
        <v>87</v>
      </c>
      <c r="AW173" s="14" t="s">
        <v>36</v>
      </c>
      <c r="AX173" s="14" t="s">
        <v>80</v>
      </c>
      <c r="AY173" s="286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2513</v>
      </c>
      <c r="G174" s="252"/>
      <c r="H174" s="256">
        <v>1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89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3" customFormat="1">
      <c r="A175" s="13"/>
      <c r="B175" s="263"/>
      <c r="C175" s="264"/>
      <c r="D175" s="253" t="s">
        <v>241</v>
      </c>
      <c r="E175" s="265" t="s">
        <v>1</v>
      </c>
      <c r="F175" s="266" t="s">
        <v>243</v>
      </c>
      <c r="G175" s="264"/>
      <c r="H175" s="267">
        <v>16.359999999999999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3" t="s">
        <v>241</v>
      </c>
      <c r="AU175" s="273" t="s">
        <v>89</v>
      </c>
      <c r="AV175" s="13" t="s">
        <v>240</v>
      </c>
      <c r="AW175" s="13" t="s">
        <v>36</v>
      </c>
      <c r="AX175" s="13" t="s">
        <v>87</v>
      </c>
      <c r="AY175" s="273" t="s">
        <v>235</v>
      </c>
    </row>
    <row r="176" s="2" customFormat="1" ht="16.5" customHeight="1">
      <c r="A176" s="38"/>
      <c r="B176" s="39"/>
      <c r="C176" s="287" t="s">
        <v>8</v>
      </c>
      <c r="D176" s="287" t="s">
        <v>598</v>
      </c>
      <c r="E176" s="288" t="s">
        <v>2514</v>
      </c>
      <c r="F176" s="289" t="s">
        <v>2515</v>
      </c>
      <c r="G176" s="290" t="s">
        <v>415</v>
      </c>
      <c r="H176" s="291">
        <v>0.213</v>
      </c>
      <c r="I176" s="292"/>
      <c r="J176" s="293">
        <f>ROUND(I176*H176,2)</f>
        <v>0</v>
      </c>
      <c r="K176" s="294"/>
      <c r="L176" s="295"/>
      <c r="M176" s="296" t="s">
        <v>1</v>
      </c>
      <c r="N176" s="297" t="s">
        <v>45</v>
      </c>
      <c r="O176" s="91"/>
      <c r="P176" s="247">
        <f>O176*H176</f>
        <v>0</v>
      </c>
      <c r="Q176" s="247">
        <v>0.55000000000000004</v>
      </c>
      <c r="R176" s="247">
        <f>Q176*H176</f>
        <v>0.11715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321</v>
      </c>
      <c r="AT176" s="249" t="s">
        <v>598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280</v>
      </c>
      <c r="BM176" s="249" t="s">
        <v>2516</v>
      </c>
    </row>
    <row r="177" s="14" customFormat="1">
      <c r="A177" s="14"/>
      <c r="B177" s="277"/>
      <c r="C177" s="278"/>
      <c r="D177" s="253" t="s">
        <v>241</v>
      </c>
      <c r="E177" s="279" t="s">
        <v>1</v>
      </c>
      <c r="F177" s="280" t="s">
        <v>2510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6" t="s">
        <v>241</v>
      </c>
      <c r="AU177" s="286" t="s">
        <v>89</v>
      </c>
      <c r="AV177" s="14" t="s">
        <v>87</v>
      </c>
      <c r="AW177" s="14" t="s">
        <v>36</v>
      </c>
      <c r="AX177" s="14" t="s">
        <v>80</v>
      </c>
      <c r="AY177" s="286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2517</v>
      </c>
      <c r="G178" s="252"/>
      <c r="H178" s="256">
        <v>0.129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89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4" customFormat="1">
      <c r="A179" s="14"/>
      <c r="B179" s="277"/>
      <c r="C179" s="278"/>
      <c r="D179" s="253" t="s">
        <v>241</v>
      </c>
      <c r="E179" s="279" t="s">
        <v>1</v>
      </c>
      <c r="F179" s="280" t="s">
        <v>2512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6" t="s">
        <v>241</v>
      </c>
      <c r="AU179" s="286" t="s">
        <v>89</v>
      </c>
      <c r="AV179" s="14" t="s">
        <v>87</v>
      </c>
      <c r="AW179" s="14" t="s">
        <v>36</v>
      </c>
      <c r="AX179" s="14" t="s">
        <v>80</v>
      </c>
      <c r="AY179" s="286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2518</v>
      </c>
      <c r="G180" s="252"/>
      <c r="H180" s="256">
        <v>0.084000000000000005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89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3" customFormat="1">
      <c r="A181" s="13"/>
      <c r="B181" s="263"/>
      <c r="C181" s="264"/>
      <c r="D181" s="253" t="s">
        <v>241</v>
      </c>
      <c r="E181" s="265" t="s">
        <v>1</v>
      </c>
      <c r="F181" s="266" t="s">
        <v>243</v>
      </c>
      <c r="G181" s="264"/>
      <c r="H181" s="267">
        <v>0.21300000000000002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3" t="s">
        <v>241</v>
      </c>
      <c r="AU181" s="273" t="s">
        <v>89</v>
      </c>
      <c r="AV181" s="13" t="s">
        <v>240</v>
      </c>
      <c r="AW181" s="13" t="s">
        <v>36</v>
      </c>
      <c r="AX181" s="13" t="s">
        <v>87</v>
      </c>
      <c r="AY181" s="273" t="s">
        <v>235</v>
      </c>
    </row>
    <row r="182" s="2" customFormat="1" ht="21.75" customHeight="1">
      <c r="A182" s="38"/>
      <c r="B182" s="39"/>
      <c r="C182" s="237" t="s">
        <v>280</v>
      </c>
      <c r="D182" s="237" t="s">
        <v>236</v>
      </c>
      <c r="E182" s="238" t="s">
        <v>2519</v>
      </c>
      <c r="F182" s="239" t="s">
        <v>2520</v>
      </c>
      <c r="G182" s="240" t="s">
        <v>313</v>
      </c>
      <c r="H182" s="241">
        <v>19.68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280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280</v>
      </c>
      <c r="BM182" s="249" t="s">
        <v>2521</v>
      </c>
    </row>
    <row r="183" s="14" customFormat="1">
      <c r="A183" s="14"/>
      <c r="B183" s="277"/>
      <c r="C183" s="278"/>
      <c r="D183" s="253" t="s">
        <v>241</v>
      </c>
      <c r="E183" s="279" t="s">
        <v>1</v>
      </c>
      <c r="F183" s="280" t="s">
        <v>2522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241</v>
      </c>
      <c r="AU183" s="286" t="s">
        <v>89</v>
      </c>
      <c r="AV183" s="14" t="s">
        <v>87</v>
      </c>
      <c r="AW183" s="14" t="s">
        <v>36</v>
      </c>
      <c r="AX183" s="14" t="s">
        <v>80</v>
      </c>
      <c r="AY183" s="286" t="s">
        <v>235</v>
      </c>
    </row>
    <row r="184" s="12" customFormat="1">
      <c r="A184" s="12"/>
      <c r="B184" s="251"/>
      <c r="C184" s="252"/>
      <c r="D184" s="253" t="s">
        <v>241</v>
      </c>
      <c r="E184" s="254" t="s">
        <v>1</v>
      </c>
      <c r="F184" s="255" t="s">
        <v>2523</v>
      </c>
      <c r="G184" s="252"/>
      <c r="H184" s="256">
        <v>19.68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62" t="s">
        <v>241</v>
      </c>
      <c r="AU184" s="262" t="s">
        <v>89</v>
      </c>
      <c r="AV184" s="12" t="s">
        <v>89</v>
      </c>
      <c r="AW184" s="12" t="s">
        <v>36</v>
      </c>
      <c r="AX184" s="12" t="s">
        <v>87</v>
      </c>
      <c r="AY184" s="262" t="s">
        <v>235</v>
      </c>
    </row>
    <row r="185" s="2" customFormat="1" ht="16.5" customHeight="1">
      <c r="A185" s="38"/>
      <c r="B185" s="39"/>
      <c r="C185" s="287" t="s">
        <v>334</v>
      </c>
      <c r="D185" s="287" t="s">
        <v>598</v>
      </c>
      <c r="E185" s="288" t="s">
        <v>2524</v>
      </c>
      <c r="F185" s="289" t="s">
        <v>2525</v>
      </c>
      <c r="G185" s="290" t="s">
        <v>415</v>
      </c>
      <c r="H185" s="291">
        <v>0.33100000000000002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0.55000000000000004</v>
      </c>
      <c r="R185" s="247">
        <f>Q185*H185</f>
        <v>0.18205000000000002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321</v>
      </c>
      <c r="AT185" s="249" t="s">
        <v>598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280</v>
      </c>
      <c r="BM185" s="249" t="s">
        <v>2526</v>
      </c>
    </row>
    <row r="186" s="14" customFormat="1">
      <c r="A186" s="14"/>
      <c r="B186" s="277"/>
      <c r="C186" s="278"/>
      <c r="D186" s="253" t="s">
        <v>241</v>
      </c>
      <c r="E186" s="279" t="s">
        <v>1</v>
      </c>
      <c r="F186" s="280" t="s">
        <v>2522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6" t="s">
        <v>241</v>
      </c>
      <c r="AU186" s="286" t="s">
        <v>89</v>
      </c>
      <c r="AV186" s="14" t="s">
        <v>87</v>
      </c>
      <c r="AW186" s="14" t="s">
        <v>36</v>
      </c>
      <c r="AX186" s="14" t="s">
        <v>80</v>
      </c>
      <c r="AY186" s="286" t="s">
        <v>235</v>
      </c>
    </row>
    <row r="187" s="12" customFormat="1">
      <c r="A187" s="12"/>
      <c r="B187" s="251"/>
      <c r="C187" s="252"/>
      <c r="D187" s="253" t="s">
        <v>241</v>
      </c>
      <c r="E187" s="254" t="s">
        <v>1</v>
      </c>
      <c r="F187" s="255" t="s">
        <v>2527</v>
      </c>
      <c r="G187" s="252"/>
      <c r="H187" s="256">
        <v>0.33100000000000002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62" t="s">
        <v>241</v>
      </c>
      <c r="AU187" s="262" t="s">
        <v>89</v>
      </c>
      <c r="AV187" s="12" t="s">
        <v>89</v>
      </c>
      <c r="AW187" s="12" t="s">
        <v>36</v>
      </c>
      <c r="AX187" s="12" t="s">
        <v>87</v>
      </c>
      <c r="AY187" s="262" t="s">
        <v>235</v>
      </c>
    </row>
    <row r="188" s="2" customFormat="1" ht="21.75" customHeight="1">
      <c r="A188" s="38"/>
      <c r="B188" s="39"/>
      <c r="C188" s="237" t="s">
        <v>284</v>
      </c>
      <c r="D188" s="237" t="s">
        <v>236</v>
      </c>
      <c r="E188" s="238" t="s">
        <v>2528</v>
      </c>
      <c r="F188" s="239" t="s">
        <v>2529</v>
      </c>
      <c r="G188" s="240" t="s">
        <v>313</v>
      </c>
      <c r="H188" s="241">
        <v>166.09999999999999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0.017520000000000001</v>
      </c>
      <c r="R188" s="247">
        <f>Q188*H188</f>
        <v>2.910072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280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280</v>
      </c>
      <c r="BM188" s="249" t="s">
        <v>2530</v>
      </c>
    </row>
    <row r="189" s="2" customFormat="1" ht="21.75" customHeight="1">
      <c r="A189" s="38"/>
      <c r="B189" s="39"/>
      <c r="C189" s="237" t="s">
        <v>352</v>
      </c>
      <c r="D189" s="237" t="s">
        <v>236</v>
      </c>
      <c r="E189" s="238" t="s">
        <v>2531</v>
      </c>
      <c r="F189" s="239" t="s">
        <v>2532</v>
      </c>
      <c r="G189" s="240" t="s">
        <v>265</v>
      </c>
      <c r="H189" s="241">
        <v>6.298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0.0161</v>
      </c>
      <c r="R189" s="247">
        <f>Q189*H189</f>
        <v>0.1013978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280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280</v>
      </c>
      <c r="BM189" s="249" t="s">
        <v>2533</v>
      </c>
    </row>
    <row r="190" s="14" customFormat="1">
      <c r="A190" s="14"/>
      <c r="B190" s="277"/>
      <c r="C190" s="278"/>
      <c r="D190" s="253" t="s">
        <v>241</v>
      </c>
      <c r="E190" s="279" t="s">
        <v>1</v>
      </c>
      <c r="F190" s="280" t="s">
        <v>2522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241</v>
      </c>
      <c r="AU190" s="286" t="s">
        <v>89</v>
      </c>
      <c r="AV190" s="14" t="s">
        <v>87</v>
      </c>
      <c r="AW190" s="14" t="s">
        <v>36</v>
      </c>
      <c r="AX190" s="14" t="s">
        <v>80</v>
      </c>
      <c r="AY190" s="286" t="s">
        <v>235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2534</v>
      </c>
      <c r="G191" s="252"/>
      <c r="H191" s="256">
        <v>6.298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89</v>
      </c>
      <c r="AV191" s="12" t="s">
        <v>89</v>
      </c>
      <c r="AW191" s="12" t="s">
        <v>36</v>
      </c>
      <c r="AX191" s="12" t="s">
        <v>87</v>
      </c>
      <c r="AY191" s="262" t="s">
        <v>235</v>
      </c>
    </row>
    <row r="192" s="2" customFormat="1" ht="21.75" customHeight="1">
      <c r="A192" s="38"/>
      <c r="B192" s="39"/>
      <c r="C192" s="237" t="s">
        <v>289</v>
      </c>
      <c r="D192" s="237" t="s">
        <v>236</v>
      </c>
      <c r="E192" s="238" t="s">
        <v>2535</v>
      </c>
      <c r="F192" s="239" t="s">
        <v>2536</v>
      </c>
      <c r="G192" s="240" t="s">
        <v>265</v>
      </c>
      <c r="H192" s="241">
        <v>1370.617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280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280</v>
      </c>
      <c r="BM192" s="249" t="s">
        <v>2537</v>
      </c>
    </row>
    <row r="193" s="14" customFormat="1">
      <c r="A193" s="14"/>
      <c r="B193" s="277"/>
      <c r="C193" s="278"/>
      <c r="D193" s="253" t="s">
        <v>241</v>
      </c>
      <c r="E193" s="279" t="s">
        <v>1</v>
      </c>
      <c r="F193" s="280" t="s">
        <v>2538</v>
      </c>
      <c r="G193" s="278"/>
      <c r="H193" s="279" t="s">
        <v>1</v>
      </c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6" t="s">
        <v>241</v>
      </c>
      <c r="AU193" s="286" t="s">
        <v>89</v>
      </c>
      <c r="AV193" s="14" t="s">
        <v>87</v>
      </c>
      <c r="AW193" s="14" t="s">
        <v>36</v>
      </c>
      <c r="AX193" s="14" t="s">
        <v>80</v>
      </c>
      <c r="AY193" s="286" t="s">
        <v>235</v>
      </c>
    </row>
    <row r="194" s="12" customFormat="1">
      <c r="A194" s="12"/>
      <c r="B194" s="251"/>
      <c r="C194" s="252"/>
      <c r="D194" s="253" t="s">
        <v>241</v>
      </c>
      <c r="E194" s="254" t="s">
        <v>1</v>
      </c>
      <c r="F194" s="255" t="s">
        <v>2539</v>
      </c>
      <c r="G194" s="252"/>
      <c r="H194" s="256">
        <v>270.21800000000002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62" t="s">
        <v>241</v>
      </c>
      <c r="AU194" s="262" t="s">
        <v>89</v>
      </c>
      <c r="AV194" s="12" t="s">
        <v>89</v>
      </c>
      <c r="AW194" s="12" t="s">
        <v>36</v>
      </c>
      <c r="AX194" s="12" t="s">
        <v>80</v>
      </c>
      <c r="AY194" s="262" t="s">
        <v>235</v>
      </c>
    </row>
    <row r="195" s="12" customFormat="1">
      <c r="A195" s="12"/>
      <c r="B195" s="251"/>
      <c r="C195" s="252"/>
      <c r="D195" s="253" t="s">
        <v>241</v>
      </c>
      <c r="E195" s="254" t="s">
        <v>1</v>
      </c>
      <c r="F195" s="255" t="s">
        <v>2540</v>
      </c>
      <c r="G195" s="252"/>
      <c r="H195" s="256">
        <v>100.744</v>
      </c>
      <c r="I195" s="257"/>
      <c r="J195" s="252"/>
      <c r="K195" s="252"/>
      <c r="L195" s="258"/>
      <c r="M195" s="259"/>
      <c r="N195" s="260"/>
      <c r="O195" s="260"/>
      <c r="P195" s="260"/>
      <c r="Q195" s="260"/>
      <c r="R195" s="260"/>
      <c r="S195" s="260"/>
      <c r="T195" s="26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62" t="s">
        <v>241</v>
      </c>
      <c r="AU195" s="262" t="s">
        <v>89</v>
      </c>
      <c r="AV195" s="12" t="s">
        <v>89</v>
      </c>
      <c r="AW195" s="12" t="s">
        <v>36</v>
      </c>
      <c r="AX195" s="12" t="s">
        <v>80</v>
      </c>
      <c r="AY195" s="262" t="s">
        <v>235</v>
      </c>
    </row>
    <row r="196" s="12" customFormat="1">
      <c r="A196" s="12"/>
      <c r="B196" s="251"/>
      <c r="C196" s="252"/>
      <c r="D196" s="253" t="s">
        <v>241</v>
      </c>
      <c r="E196" s="254" t="s">
        <v>1</v>
      </c>
      <c r="F196" s="255" t="s">
        <v>2541</v>
      </c>
      <c r="G196" s="252"/>
      <c r="H196" s="256">
        <v>129.56999999999999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62" t="s">
        <v>241</v>
      </c>
      <c r="AU196" s="262" t="s">
        <v>89</v>
      </c>
      <c r="AV196" s="12" t="s">
        <v>89</v>
      </c>
      <c r="AW196" s="12" t="s">
        <v>36</v>
      </c>
      <c r="AX196" s="12" t="s">
        <v>80</v>
      </c>
      <c r="AY196" s="262" t="s">
        <v>235</v>
      </c>
    </row>
    <row r="197" s="12" customFormat="1">
      <c r="A197" s="12"/>
      <c r="B197" s="251"/>
      <c r="C197" s="252"/>
      <c r="D197" s="253" t="s">
        <v>241</v>
      </c>
      <c r="E197" s="254" t="s">
        <v>1</v>
      </c>
      <c r="F197" s="255" t="s">
        <v>2542</v>
      </c>
      <c r="G197" s="252"/>
      <c r="H197" s="256">
        <v>197.83000000000001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62" t="s">
        <v>241</v>
      </c>
      <c r="AU197" s="262" t="s">
        <v>89</v>
      </c>
      <c r="AV197" s="12" t="s">
        <v>89</v>
      </c>
      <c r="AW197" s="12" t="s">
        <v>36</v>
      </c>
      <c r="AX197" s="12" t="s">
        <v>80</v>
      </c>
      <c r="AY197" s="262" t="s">
        <v>235</v>
      </c>
    </row>
    <row r="198" s="12" customFormat="1">
      <c r="A198" s="12"/>
      <c r="B198" s="251"/>
      <c r="C198" s="252"/>
      <c r="D198" s="253" t="s">
        <v>241</v>
      </c>
      <c r="E198" s="254" t="s">
        <v>1</v>
      </c>
      <c r="F198" s="255" t="s">
        <v>2543</v>
      </c>
      <c r="G198" s="252"/>
      <c r="H198" s="256">
        <v>100.65000000000001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62" t="s">
        <v>241</v>
      </c>
      <c r="AU198" s="262" t="s">
        <v>89</v>
      </c>
      <c r="AV198" s="12" t="s">
        <v>89</v>
      </c>
      <c r="AW198" s="12" t="s">
        <v>36</v>
      </c>
      <c r="AX198" s="12" t="s">
        <v>80</v>
      </c>
      <c r="AY198" s="262" t="s">
        <v>235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2544</v>
      </c>
      <c r="G199" s="252"/>
      <c r="H199" s="256">
        <v>360.35000000000002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89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2545</v>
      </c>
      <c r="G200" s="252"/>
      <c r="H200" s="256">
        <v>211.255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89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3" customFormat="1">
      <c r="A201" s="13"/>
      <c r="B201" s="263"/>
      <c r="C201" s="264"/>
      <c r="D201" s="253" t="s">
        <v>241</v>
      </c>
      <c r="E201" s="265" t="s">
        <v>1</v>
      </c>
      <c r="F201" s="266" t="s">
        <v>243</v>
      </c>
      <c r="G201" s="264"/>
      <c r="H201" s="267">
        <v>1370.6170000000002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3" t="s">
        <v>241</v>
      </c>
      <c r="AU201" s="273" t="s">
        <v>89</v>
      </c>
      <c r="AV201" s="13" t="s">
        <v>240</v>
      </c>
      <c r="AW201" s="13" t="s">
        <v>36</v>
      </c>
      <c r="AX201" s="13" t="s">
        <v>87</v>
      </c>
      <c r="AY201" s="273" t="s">
        <v>235</v>
      </c>
    </row>
    <row r="202" s="2" customFormat="1" ht="16.5" customHeight="1">
      <c r="A202" s="38"/>
      <c r="B202" s="39"/>
      <c r="C202" s="287" t="s">
        <v>7</v>
      </c>
      <c r="D202" s="287" t="s">
        <v>598</v>
      </c>
      <c r="E202" s="288" t="s">
        <v>2546</v>
      </c>
      <c r="F202" s="289" t="s">
        <v>2547</v>
      </c>
      <c r="G202" s="290" t="s">
        <v>415</v>
      </c>
      <c r="H202" s="291">
        <v>43.173999999999999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0.55000000000000004</v>
      </c>
      <c r="R202" s="247">
        <f>Q202*H202</f>
        <v>23.745700000000003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321</v>
      </c>
      <c r="AT202" s="249" t="s">
        <v>598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280</v>
      </c>
      <c r="BM202" s="249" t="s">
        <v>2548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2549</v>
      </c>
      <c r="G203" s="252"/>
      <c r="H203" s="256">
        <v>43.173999999999999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89</v>
      </c>
      <c r="AV203" s="12" t="s">
        <v>89</v>
      </c>
      <c r="AW203" s="12" t="s">
        <v>36</v>
      </c>
      <c r="AX203" s="12" t="s">
        <v>87</v>
      </c>
      <c r="AY203" s="262" t="s">
        <v>235</v>
      </c>
    </row>
    <row r="204" s="2" customFormat="1" ht="21.75" customHeight="1">
      <c r="A204" s="38"/>
      <c r="B204" s="39"/>
      <c r="C204" s="237" t="s">
        <v>295</v>
      </c>
      <c r="D204" s="237" t="s">
        <v>236</v>
      </c>
      <c r="E204" s="238" t="s">
        <v>2550</v>
      </c>
      <c r="F204" s="239" t="s">
        <v>2551</v>
      </c>
      <c r="G204" s="240" t="s">
        <v>265</v>
      </c>
      <c r="H204" s="241">
        <v>1570.249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280</v>
      </c>
      <c r="AT204" s="249" t="s">
        <v>236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280</v>
      </c>
      <c r="BM204" s="249" t="s">
        <v>2552</v>
      </c>
    </row>
    <row r="205" s="14" customFormat="1">
      <c r="A205" s="14"/>
      <c r="B205" s="277"/>
      <c r="C205" s="278"/>
      <c r="D205" s="253" t="s">
        <v>241</v>
      </c>
      <c r="E205" s="279" t="s">
        <v>1</v>
      </c>
      <c r="F205" s="280" t="s">
        <v>2538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241</v>
      </c>
      <c r="AU205" s="286" t="s">
        <v>89</v>
      </c>
      <c r="AV205" s="14" t="s">
        <v>87</v>
      </c>
      <c r="AW205" s="14" t="s">
        <v>36</v>
      </c>
      <c r="AX205" s="14" t="s">
        <v>80</v>
      </c>
      <c r="AY205" s="286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2539</v>
      </c>
      <c r="G206" s="252"/>
      <c r="H206" s="256">
        <v>270.21800000000002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89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2" customFormat="1">
      <c r="A207" s="12"/>
      <c r="B207" s="251"/>
      <c r="C207" s="252"/>
      <c r="D207" s="253" t="s">
        <v>241</v>
      </c>
      <c r="E207" s="254" t="s">
        <v>1</v>
      </c>
      <c r="F207" s="255" t="s">
        <v>2540</v>
      </c>
      <c r="G207" s="252"/>
      <c r="H207" s="256">
        <v>100.744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62" t="s">
        <v>241</v>
      </c>
      <c r="AU207" s="262" t="s">
        <v>89</v>
      </c>
      <c r="AV207" s="12" t="s">
        <v>89</v>
      </c>
      <c r="AW207" s="12" t="s">
        <v>36</v>
      </c>
      <c r="AX207" s="12" t="s">
        <v>80</v>
      </c>
      <c r="AY207" s="262" t="s">
        <v>235</v>
      </c>
    </row>
    <row r="208" s="12" customFormat="1">
      <c r="A208" s="12"/>
      <c r="B208" s="251"/>
      <c r="C208" s="252"/>
      <c r="D208" s="253" t="s">
        <v>241</v>
      </c>
      <c r="E208" s="254" t="s">
        <v>1</v>
      </c>
      <c r="F208" s="255" t="s">
        <v>2541</v>
      </c>
      <c r="G208" s="252"/>
      <c r="H208" s="256">
        <v>129.56999999999999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62" t="s">
        <v>241</v>
      </c>
      <c r="AU208" s="262" t="s">
        <v>89</v>
      </c>
      <c r="AV208" s="12" t="s">
        <v>89</v>
      </c>
      <c r="AW208" s="12" t="s">
        <v>36</v>
      </c>
      <c r="AX208" s="12" t="s">
        <v>80</v>
      </c>
      <c r="AY208" s="262" t="s">
        <v>235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2542</v>
      </c>
      <c r="G209" s="252"/>
      <c r="H209" s="256">
        <v>197.83000000000001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89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2" customFormat="1">
      <c r="A210" s="12"/>
      <c r="B210" s="251"/>
      <c r="C210" s="252"/>
      <c r="D210" s="253" t="s">
        <v>241</v>
      </c>
      <c r="E210" s="254" t="s">
        <v>1</v>
      </c>
      <c r="F210" s="255" t="s">
        <v>2543</v>
      </c>
      <c r="G210" s="252"/>
      <c r="H210" s="256">
        <v>100.65000000000001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62" t="s">
        <v>241</v>
      </c>
      <c r="AU210" s="262" t="s">
        <v>89</v>
      </c>
      <c r="AV210" s="12" t="s">
        <v>89</v>
      </c>
      <c r="AW210" s="12" t="s">
        <v>36</v>
      </c>
      <c r="AX210" s="12" t="s">
        <v>80</v>
      </c>
      <c r="AY210" s="262" t="s">
        <v>235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2544</v>
      </c>
      <c r="G211" s="252"/>
      <c r="H211" s="256">
        <v>360.35000000000002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89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2545</v>
      </c>
      <c r="G212" s="252"/>
      <c r="H212" s="256">
        <v>211.255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89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4" customFormat="1">
      <c r="A213" s="14"/>
      <c r="B213" s="277"/>
      <c r="C213" s="278"/>
      <c r="D213" s="253" t="s">
        <v>241</v>
      </c>
      <c r="E213" s="279" t="s">
        <v>1</v>
      </c>
      <c r="F213" s="280" t="s">
        <v>2553</v>
      </c>
      <c r="G213" s="278"/>
      <c r="H213" s="279" t="s">
        <v>1</v>
      </c>
      <c r="I213" s="281"/>
      <c r="J213" s="278"/>
      <c r="K213" s="278"/>
      <c r="L213" s="282"/>
      <c r="M213" s="283"/>
      <c r="N213" s="284"/>
      <c r="O213" s="284"/>
      <c r="P213" s="284"/>
      <c r="Q213" s="284"/>
      <c r="R213" s="284"/>
      <c r="S213" s="284"/>
      <c r="T213" s="28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6" t="s">
        <v>241</v>
      </c>
      <c r="AU213" s="286" t="s">
        <v>89</v>
      </c>
      <c r="AV213" s="14" t="s">
        <v>87</v>
      </c>
      <c r="AW213" s="14" t="s">
        <v>36</v>
      </c>
      <c r="AX213" s="14" t="s">
        <v>80</v>
      </c>
      <c r="AY213" s="286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2554</v>
      </c>
      <c r="G214" s="252"/>
      <c r="H214" s="256">
        <v>86.628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89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2555</v>
      </c>
      <c r="G215" s="252"/>
      <c r="H215" s="256">
        <v>113.00400000000001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89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3" customFormat="1">
      <c r="A216" s="13"/>
      <c r="B216" s="263"/>
      <c r="C216" s="264"/>
      <c r="D216" s="253" t="s">
        <v>241</v>
      </c>
      <c r="E216" s="265" t="s">
        <v>1</v>
      </c>
      <c r="F216" s="266" t="s">
        <v>243</v>
      </c>
      <c r="G216" s="264"/>
      <c r="H216" s="267">
        <v>1570.249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241</v>
      </c>
      <c r="AU216" s="273" t="s">
        <v>89</v>
      </c>
      <c r="AV216" s="13" t="s">
        <v>240</v>
      </c>
      <c r="AW216" s="13" t="s">
        <v>36</v>
      </c>
      <c r="AX216" s="13" t="s">
        <v>87</v>
      </c>
      <c r="AY216" s="273" t="s">
        <v>235</v>
      </c>
    </row>
    <row r="217" s="2" customFormat="1" ht="21.75" customHeight="1">
      <c r="A217" s="38"/>
      <c r="B217" s="39"/>
      <c r="C217" s="287" t="s">
        <v>399</v>
      </c>
      <c r="D217" s="287" t="s">
        <v>598</v>
      </c>
      <c r="E217" s="288" t="s">
        <v>2556</v>
      </c>
      <c r="F217" s="289" t="s">
        <v>2557</v>
      </c>
      <c r="G217" s="290" t="s">
        <v>415</v>
      </c>
      <c r="H217" s="291">
        <v>27.635999999999999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0.55000000000000004</v>
      </c>
      <c r="R217" s="247">
        <f>Q217*H217</f>
        <v>15.199800000000002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321</v>
      </c>
      <c r="AT217" s="249" t="s">
        <v>598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280</v>
      </c>
      <c r="BM217" s="249" t="s">
        <v>2558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2559</v>
      </c>
      <c r="G218" s="252"/>
      <c r="H218" s="256">
        <v>27.635999999999999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89</v>
      </c>
      <c r="AV218" s="12" t="s">
        <v>89</v>
      </c>
      <c r="AW218" s="12" t="s">
        <v>36</v>
      </c>
      <c r="AX218" s="12" t="s">
        <v>87</v>
      </c>
      <c r="AY218" s="262" t="s">
        <v>235</v>
      </c>
    </row>
    <row r="219" s="2" customFormat="1" ht="21.75" customHeight="1">
      <c r="A219" s="38"/>
      <c r="B219" s="39"/>
      <c r="C219" s="237" t="s">
        <v>300</v>
      </c>
      <c r="D219" s="237" t="s">
        <v>236</v>
      </c>
      <c r="E219" s="238" t="s">
        <v>2560</v>
      </c>
      <c r="F219" s="239" t="s">
        <v>2561</v>
      </c>
      <c r="G219" s="240" t="s">
        <v>313</v>
      </c>
      <c r="H219" s="241">
        <v>1471.152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280</v>
      </c>
      <c r="AT219" s="249" t="s">
        <v>236</v>
      </c>
      <c r="AU219" s="249" t="s">
        <v>89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280</v>
      </c>
      <c r="BM219" s="249" t="s">
        <v>2562</v>
      </c>
    </row>
    <row r="220" s="14" customFormat="1">
      <c r="A220" s="14"/>
      <c r="B220" s="277"/>
      <c r="C220" s="278"/>
      <c r="D220" s="253" t="s">
        <v>241</v>
      </c>
      <c r="E220" s="279" t="s">
        <v>1</v>
      </c>
      <c r="F220" s="280" t="s">
        <v>2563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6" t="s">
        <v>241</v>
      </c>
      <c r="AU220" s="286" t="s">
        <v>89</v>
      </c>
      <c r="AV220" s="14" t="s">
        <v>87</v>
      </c>
      <c r="AW220" s="14" t="s">
        <v>36</v>
      </c>
      <c r="AX220" s="14" t="s">
        <v>80</v>
      </c>
      <c r="AY220" s="286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2564</v>
      </c>
      <c r="G221" s="252"/>
      <c r="H221" s="256">
        <v>241.44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89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2565</v>
      </c>
      <c r="G222" s="252"/>
      <c r="H222" s="256">
        <v>639.36000000000001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89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2566</v>
      </c>
      <c r="G223" s="252"/>
      <c r="H223" s="256">
        <v>390.72000000000003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89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4" customFormat="1">
      <c r="A224" s="14"/>
      <c r="B224" s="277"/>
      <c r="C224" s="278"/>
      <c r="D224" s="253" t="s">
        <v>241</v>
      </c>
      <c r="E224" s="279" t="s">
        <v>1</v>
      </c>
      <c r="F224" s="280" t="s">
        <v>2553</v>
      </c>
      <c r="G224" s="278"/>
      <c r="H224" s="279" t="s">
        <v>1</v>
      </c>
      <c r="I224" s="281"/>
      <c r="J224" s="278"/>
      <c r="K224" s="278"/>
      <c r="L224" s="282"/>
      <c r="M224" s="283"/>
      <c r="N224" s="284"/>
      <c r="O224" s="284"/>
      <c r="P224" s="284"/>
      <c r="Q224" s="284"/>
      <c r="R224" s="284"/>
      <c r="S224" s="284"/>
      <c r="T224" s="28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6" t="s">
        <v>241</v>
      </c>
      <c r="AU224" s="286" t="s">
        <v>89</v>
      </c>
      <c r="AV224" s="14" t="s">
        <v>87</v>
      </c>
      <c r="AW224" s="14" t="s">
        <v>36</v>
      </c>
      <c r="AX224" s="14" t="s">
        <v>80</v>
      </c>
      <c r="AY224" s="286" t="s">
        <v>235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2554</v>
      </c>
      <c r="G225" s="252"/>
      <c r="H225" s="256">
        <v>86.628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89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2555</v>
      </c>
      <c r="G226" s="252"/>
      <c r="H226" s="256">
        <v>113.00400000000001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89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3" customFormat="1">
      <c r="A227" s="13"/>
      <c r="B227" s="263"/>
      <c r="C227" s="264"/>
      <c r="D227" s="253" t="s">
        <v>241</v>
      </c>
      <c r="E227" s="265" t="s">
        <v>1</v>
      </c>
      <c r="F227" s="266" t="s">
        <v>243</v>
      </c>
      <c r="G227" s="264"/>
      <c r="H227" s="267">
        <v>1471.1519999999998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3" t="s">
        <v>241</v>
      </c>
      <c r="AU227" s="273" t="s">
        <v>89</v>
      </c>
      <c r="AV227" s="13" t="s">
        <v>240</v>
      </c>
      <c r="AW227" s="13" t="s">
        <v>36</v>
      </c>
      <c r="AX227" s="13" t="s">
        <v>87</v>
      </c>
      <c r="AY227" s="273" t="s">
        <v>235</v>
      </c>
    </row>
    <row r="228" s="2" customFormat="1" ht="21.75" customHeight="1">
      <c r="A228" s="38"/>
      <c r="B228" s="39"/>
      <c r="C228" s="287" t="s">
        <v>412</v>
      </c>
      <c r="D228" s="287" t="s">
        <v>598</v>
      </c>
      <c r="E228" s="288" t="s">
        <v>2556</v>
      </c>
      <c r="F228" s="289" t="s">
        <v>2557</v>
      </c>
      <c r="G228" s="290" t="s">
        <v>415</v>
      </c>
      <c r="H228" s="291">
        <v>3.8839999999999999</v>
      </c>
      <c r="I228" s="292"/>
      <c r="J228" s="293">
        <f>ROUND(I228*H228,2)</f>
        <v>0</v>
      </c>
      <c r="K228" s="294"/>
      <c r="L228" s="295"/>
      <c r="M228" s="296" t="s">
        <v>1</v>
      </c>
      <c r="N228" s="297" t="s">
        <v>45</v>
      </c>
      <c r="O228" s="91"/>
      <c r="P228" s="247">
        <f>O228*H228</f>
        <v>0</v>
      </c>
      <c r="Q228" s="247">
        <v>0.55000000000000004</v>
      </c>
      <c r="R228" s="247">
        <f>Q228*H228</f>
        <v>2.1362000000000001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321</v>
      </c>
      <c r="AT228" s="249" t="s">
        <v>598</v>
      </c>
      <c r="AU228" s="249" t="s">
        <v>89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280</v>
      </c>
      <c r="BM228" s="249" t="s">
        <v>2567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2568</v>
      </c>
      <c r="G229" s="252"/>
      <c r="H229" s="256">
        <v>3.8839999999999999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89</v>
      </c>
      <c r="AV229" s="12" t="s">
        <v>89</v>
      </c>
      <c r="AW229" s="12" t="s">
        <v>36</v>
      </c>
      <c r="AX229" s="12" t="s">
        <v>87</v>
      </c>
      <c r="AY229" s="262" t="s">
        <v>235</v>
      </c>
    </row>
    <row r="230" s="2" customFormat="1" ht="21.75" customHeight="1">
      <c r="A230" s="38"/>
      <c r="B230" s="39"/>
      <c r="C230" s="237" t="s">
        <v>305</v>
      </c>
      <c r="D230" s="237" t="s">
        <v>236</v>
      </c>
      <c r="E230" s="238" t="s">
        <v>2569</v>
      </c>
      <c r="F230" s="239" t="s">
        <v>2570</v>
      </c>
      <c r="G230" s="240" t="s">
        <v>265</v>
      </c>
      <c r="H230" s="241">
        <v>1570.249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0.0070000000000000001</v>
      </c>
      <c r="T230" s="248">
        <f>S230*H230</f>
        <v>10.991743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280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280</v>
      </c>
      <c r="BM230" s="249" t="s">
        <v>2571</v>
      </c>
    </row>
    <row r="231" s="2" customFormat="1" ht="21.75" customHeight="1">
      <c r="A231" s="38"/>
      <c r="B231" s="39"/>
      <c r="C231" s="237" t="s">
        <v>426</v>
      </c>
      <c r="D231" s="237" t="s">
        <v>236</v>
      </c>
      <c r="E231" s="238" t="s">
        <v>2572</v>
      </c>
      <c r="F231" s="239" t="s">
        <v>2573</v>
      </c>
      <c r="G231" s="240" t="s">
        <v>415</v>
      </c>
      <c r="H231" s="241">
        <v>29.329999999999998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0.023369999999999998</v>
      </c>
      <c r="R231" s="247">
        <f>Q231*H231</f>
        <v>0.68544209999999994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280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280</v>
      </c>
      <c r="BM231" s="249" t="s">
        <v>2574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2493</v>
      </c>
      <c r="G232" s="252"/>
      <c r="H232" s="256">
        <v>25.123999999999999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89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2494</v>
      </c>
      <c r="G233" s="252"/>
      <c r="H233" s="256">
        <v>3.5310000000000001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89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2496</v>
      </c>
      <c r="G234" s="252"/>
      <c r="H234" s="256">
        <v>0.51800000000000002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89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2497</v>
      </c>
      <c r="G235" s="252"/>
      <c r="H235" s="256">
        <v>0.157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89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3" customFormat="1">
      <c r="A236" s="13"/>
      <c r="B236" s="263"/>
      <c r="C236" s="264"/>
      <c r="D236" s="253" t="s">
        <v>241</v>
      </c>
      <c r="E236" s="265" t="s">
        <v>1</v>
      </c>
      <c r="F236" s="266" t="s">
        <v>243</v>
      </c>
      <c r="G236" s="264"/>
      <c r="H236" s="267">
        <v>29.329999999999998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3" t="s">
        <v>241</v>
      </c>
      <c r="AU236" s="273" t="s">
        <v>89</v>
      </c>
      <c r="AV236" s="13" t="s">
        <v>240</v>
      </c>
      <c r="AW236" s="13" t="s">
        <v>36</v>
      </c>
      <c r="AX236" s="13" t="s">
        <v>87</v>
      </c>
      <c r="AY236" s="273" t="s">
        <v>235</v>
      </c>
    </row>
    <row r="237" s="2" customFormat="1" ht="21.75" customHeight="1">
      <c r="A237" s="38"/>
      <c r="B237" s="39"/>
      <c r="C237" s="237" t="s">
        <v>309</v>
      </c>
      <c r="D237" s="237" t="s">
        <v>236</v>
      </c>
      <c r="E237" s="238" t="s">
        <v>2575</v>
      </c>
      <c r="F237" s="239" t="s">
        <v>2576</v>
      </c>
      <c r="G237" s="240" t="s">
        <v>246</v>
      </c>
      <c r="H237" s="241">
        <v>45.115000000000002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280</v>
      </c>
      <c r="AT237" s="249" t="s">
        <v>236</v>
      </c>
      <c r="AU237" s="249" t="s">
        <v>89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280</v>
      </c>
      <c r="BM237" s="249" t="s">
        <v>2577</v>
      </c>
    </row>
    <row r="238" s="11" customFormat="1" ht="22.8" customHeight="1">
      <c r="A238" s="11"/>
      <c r="B238" s="223"/>
      <c r="C238" s="224"/>
      <c r="D238" s="225" t="s">
        <v>79</v>
      </c>
      <c r="E238" s="307" t="s">
        <v>2238</v>
      </c>
      <c r="F238" s="307" t="s">
        <v>2239</v>
      </c>
      <c r="G238" s="224"/>
      <c r="H238" s="224"/>
      <c r="I238" s="227"/>
      <c r="J238" s="308">
        <f>BK238</f>
        <v>0</v>
      </c>
      <c r="K238" s="224"/>
      <c r="L238" s="229"/>
      <c r="M238" s="230"/>
      <c r="N238" s="231"/>
      <c r="O238" s="231"/>
      <c r="P238" s="232">
        <f>SUM(P239:P272)</f>
        <v>0</v>
      </c>
      <c r="Q238" s="231"/>
      <c r="R238" s="232">
        <f>SUM(R239:R272)</f>
        <v>1.4999479999999998</v>
      </c>
      <c r="S238" s="231"/>
      <c r="T238" s="233">
        <f>SUM(T239:T272)</f>
        <v>1.4686520000000001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R238" s="234" t="s">
        <v>89</v>
      </c>
      <c r="AT238" s="235" t="s">
        <v>79</v>
      </c>
      <c r="AU238" s="235" t="s">
        <v>87</v>
      </c>
      <c r="AY238" s="234" t="s">
        <v>235</v>
      </c>
      <c r="BK238" s="236">
        <f>SUM(BK239:BK272)</f>
        <v>0</v>
      </c>
    </row>
    <row r="239" s="2" customFormat="1" ht="16.5" customHeight="1">
      <c r="A239" s="38"/>
      <c r="B239" s="39"/>
      <c r="C239" s="237" t="s">
        <v>440</v>
      </c>
      <c r="D239" s="237" t="s">
        <v>236</v>
      </c>
      <c r="E239" s="238" t="s">
        <v>2578</v>
      </c>
      <c r="F239" s="239" t="s">
        <v>2579</v>
      </c>
      <c r="G239" s="240" t="s">
        <v>313</v>
      </c>
      <c r="H239" s="241">
        <v>95.400000000000006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0.00348</v>
      </c>
      <c r="T239" s="248">
        <f>S239*H239</f>
        <v>0.33199200000000001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2580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2581</v>
      </c>
      <c r="G240" s="252"/>
      <c r="H240" s="256">
        <v>95.400000000000006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89</v>
      </c>
      <c r="AV240" s="12" t="s">
        <v>89</v>
      </c>
      <c r="AW240" s="12" t="s">
        <v>36</v>
      </c>
      <c r="AX240" s="12" t="s">
        <v>87</v>
      </c>
      <c r="AY240" s="262" t="s">
        <v>235</v>
      </c>
    </row>
    <row r="241" s="2" customFormat="1" ht="16.5" customHeight="1">
      <c r="A241" s="38"/>
      <c r="B241" s="39"/>
      <c r="C241" s="237" t="s">
        <v>314</v>
      </c>
      <c r="D241" s="237" t="s">
        <v>236</v>
      </c>
      <c r="E241" s="238" t="s">
        <v>2582</v>
      </c>
      <c r="F241" s="239" t="s">
        <v>2583</v>
      </c>
      <c r="G241" s="240" t="s">
        <v>313</v>
      </c>
      <c r="H241" s="241">
        <v>205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0.0017700000000000001</v>
      </c>
      <c r="T241" s="248">
        <f>S241*H241</f>
        <v>0.36285000000000001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280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280</v>
      </c>
      <c r="BM241" s="249" t="s">
        <v>2584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2585</v>
      </c>
      <c r="G242" s="252"/>
      <c r="H242" s="256">
        <v>205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89</v>
      </c>
      <c r="AV242" s="12" t="s">
        <v>89</v>
      </c>
      <c r="AW242" s="12" t="s">
        <v>36</v>
      </c>
      <c r="AX242" s="12" t="s">
        <v>87</v>
      </c>
      <c r="AY242" s="262" t="s">
        <v>235</v>
      </c>
    </row>
    <row r="243" s="2" customFormat="1" ht="16.5" customHeight="1">
      <c r="A243" s="38"/>
      <c r="B243" s="39"/>
      <c r="C243" s="237" t="s">
        <v>233</v>
      </c>
      <c r="D243" s="237" t="s">
        <v>236</v>
      </c>
      <c r="E243" s="238" t="s">
        <v>2586</v>
      </c>
      <c r="F243" s="239" t="s">
        <v>2587</v>
      </c>
      <c r="G243" s="240" t="s">
        <v>313</v>
      </c>
      <c r="H243" s="241">
        <v>347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0.0022300000000000002</v>
      </c>
      <c r="T243" s="248">
        <f>S243*H243</f>
        <v>0.77381000000000011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280</v>
      </c>
      <c r="AT243" s="249" t="s">
        <v>236</v>
      </c>
      <c r="AU243" s="249" t="s">
        <v>89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280</v>
      </c>
      <c r="BM243" s="249" t="s">
        <v>2588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2589</v>
      </c>
      <c r="G244" s="252"/>
      <c r="H244" s="256">
        <v>347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89</v>
      </c>
      <c r="AV244" s="12" t="s">
        <v>89</v>
      </c>
      <c r="AW244" s="12" t="s">
        <v>36</v>
      </c>
      <c r="AX244" s="12" t="s">
        <v>87</v>
      </c>
      <c r="AY244" s="262" t="s">
        <v>235</v>
      </c>
    </row>
    <row r="245" s="2" customFormat="1" ht="16.5" customHeight="1">
      <c r="A245" s="38"/>
      <c r="B245" s="39"/>
      <c r="C245" s="237" t="s">
        <v>321</v>
      </c>
      <c r="D245" s="237" t="s">
        <v>236</v>
      </c>
      <c r="E245" s="238" t="s">
        <v>2590</v>
      </c>
      <c r="F245" s="239" t="s">
        <v>2591</v>
      </c>
      <c r="G245" s="240" t="s">
        <v>313</v>
      </c>
      <c r="H245" s="241">
        <v>9.5999999999999996</v>
      </c>
      <c r="I245" s="242"/>
      <c r="J245" s="243">
        <f>ROUND(I245*H245,2)</f>
        <v>0</v>
      </c>
      <c r="K245" s="244"/>
      <c r="L245" s="44"/>
      <c r="M245" s="245" t="s">
        <v>1</v>
      </c>
      <c r="N245" s="246" t="s">
        <v>45</v>
      </c>
      <c r="O245" s="91"/>
      <c r="P245" s="247">
        <f>O245*H245</f>
        <v>0</v>
      </c>
      <c r="Q245" s="247">
        <v>0.00282</v>
      </c>
      <c r="R245" s="247">
        <f>Q245*H245</f>
        <v>0.027071999999999999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280</v>
      </c>
      <c r="AT245" s="249" t="s">
        <v>236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280</v>
      </c>
      <c r="BM245" s="249" t="s">
        <v>2592</v>
      </c>
    </row>
    <row r="246" s="14" customFormat="1">
      <c r="A246" s="14"/>
      <c r="B246" s="277"/>
      <c r="C246" s="278"/>
      <c r="D246" s="253" t="s">
        <v>241</v>
      </c>
      <c r="E246" s="279" t="s">
        <v>1</v>
      </c>
      <c r="F246" s="280" t="s">
        <v>2593</v>
      </c>
      <c r="G246" s="278"/>
      <c r="H246" s="279" t="s">
        <v>1</v>
      </c>
      <c r="I246" s="281"/>
      <c r="J246" s="278"/>
      <c r="K246" s="278"/>
      <c r="L246" s="282"/>
      <c r="M246" s="283"/>
      <c r="N246" s="284"/>
      <c r="O246" s="284"/>
      <c r="P246" s="284"/>
      <c r="Q246" s="284"/>
      <c r="R246" s="284"/>
      <c r="S246" s="284"/>
      <c r="T246" s="28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6" t="s">
        <v>241</v>
      </c>
      <c r="AU246" s="286" t="s">
        <v>89</v>
      </c>
      <c r="AV246" s="14" t="s">
        <v>87</v>
      </c>
      <c r="AW246" s="14" t="s">
        <v>36</v>
      </c>
      <c r="AX246" s="14" t="s">
        <v>80</v>
      </c>
      <c r="AY246" s="286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2594</v>
      </c>
      <c r="G247" s="252"/>
      <c r="H247" s="256">
        <v>9.5999999999999996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89</v>
      </c>
      <c r="AV247" s="12" t="s">
        <v>89</v>
      </c>
      <c r="AW247" s="12" t="s">
        <v>36</v>
      </c>
      <c r="AX247" s="12" t="s">
        <v>87</v>
      </c>
      <c r="AY247" s="262" t="s">
        <v>235</v>
      </c>
    </row>
    <row r="248" s="2" customFormat="1" ht="16.5" customHeight="1">
      <c r="A248" s="38"/>
      <c r="B248" s="39"/>
      <c r="C248" s="237" t="s">
        <v>459</v>
      </c>
      <c r="D248" s="237" t="s">
        <v>236</v>
      </c>
      <c r="E248" s="238" t="s">
        <v>2595</v>
      </c>
      <c r="F248" s="239" t="s">
        <v>2596</v>
      </c>
      <c r="G248" s="240" t="s">
        <v>313</v>
      </c>
      <c r="H248" s="241">
        <v>85.799999999999997</v>
      </c>
      <c r="I248" s="242"/>
      <c r="J248" s="243">
        <f>ROUND(I248*H248,2)</f>
        <v>0</v>
      </c>
      <c r="K248" s="244"/>
      <c r="L248" s="44"/>
      <c r="M248" s="245" t="s">
        <v>1</v>
      </c>
      <c r="N248" s="246" t="s">
        <v>45</v>
      </c>
      <c r="O248" s="91"/>
      <c r="P248" s="247">
        <f>O248*H248</f>
        <v>0</v>
      </c>
      <c r="Q248" s="247">
        <v>0.0057200000000000003</v>
      </c>
      <c r="R248" s="247">
        <f>Q248*H248</f>
        <v>0.49077599999999999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280</v>
      </c>
      <c r="AT248" s="249" t="s">
        <v>236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280</v>
      </c>
      <c r="BM248" s="249" t="s">
        <v>2597</v>
      </c>
    </row>
    <row r="249" s="14" customFormat="1">
      <c r="A249" s="14"/>
      <c r="B249" s="277"/>
      <c r="C249" s="278"/>
      <c r="D249" s="253" t="s">
        <v>241</v>
      </c>
      <c r="E249" s="279" t="s">
        <v>1</v>
      </c>
      <c r="F249" s="280" t="s">
        <v>2598</v>
      </c>
      <c r="G249" s="278"/>
      <c r="H249" s="279" t="s">
        <v>1</v>
      </c>
      <c r="I249" s="281"/>
      <c r="J249" s="278"/>
      <c r="K249" s="278"/>
      <c r="L249" s="282"/>
      <c r="M249" s="283"/>
      <c r="N249" s="284"/>
      <c r="O249" s="284"/>
      <c r="P249" s="284"/>
      <c r="Q249" s="284"/>
      <c r="R249" s="284"/>
      <c r="S249" s="284"/>
      <c r="T249" s="28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6" t="s">
        <v>241</v>
      </c>
      <c r="AU249" s="286" t="s">
        <v>89</v>
      </c>
      <c r="AV249" s="14" t="s">
        <v>87</v>
      </c>
      <c r="AW249" s="14" t="s">
        <v>36</v>
      </c>
      <c r="AX249" s="14" t="s">
        <v>80</v>
      </c>
      <c r="AY249" s="286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2599</v>
      </c>
      <c r="G250" s="252"/>
      <c r="H250" s="256">
        <v>48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89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4" customFormat="1">
      <c r="A251" s="14"/>
      <c r="B251" s="277"/>
      <c r="C251" s="278"/>
      <c r="D251" s="253" t="s">
        <v>241</v>
      </c>
      <c r="E251" s="279" t="s">
        <v>1</v>
      </c>
      <c r="F251" s="280" t="s">
        <v>2600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241</v>
      </c>
      <c r="AU251" s="286" t="s">
        <v>89</v>
      </c>
      <c r="AV251" s="14" t="s">
        <v>87</v>
      </c>
      <c r="AW251" s="14" t="s">
        <v>36</v>
      </c>
      <c r="AX251" s="14" t="s">
        <v>80</v>
      </c>
      <c r="AY251" s="286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2601</v>
      </c>
      <c r="G252" s="252"/>
      <c r="H252" s="256">
        <v>21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89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4" customFormat="1">
      <c r="A253" s="14"/>
      <c r="B253" s="277"/>
      <c r="C253" s="278"/>
      <c r="D253" s="253" t="s">
        <v>241</v>
      </c>
      <c r="E253" s="279" t="s">
        <v>1</v>
      </c>
      <c r="F253" s="280" t="s">
        <v>2602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241</v>
      </c>
      <c r="AU253" s="286" t="s">
        <v>89</v>
      </c>
      <c r="AV253" s="14" t="s">
        <v>87</v>
      </c>
      <c r="AW253" s="14" t="s">
        <v>36</v>
      </c>
      <c r="AX253" s="14" t="s">
        <v>80</v>
      </c>
      <c r="AY253" s="286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2603</v>
      </c>
      <c r="G254" s="252"/>
      <c r="H254" s="256">
        <v>16.800000000000001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89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3" customFormat="1">
      <c r="A255" s="13"/>
      <c r="B255" s="263"/>
      <c r="C255" s="264"/>
      <c r="D255" s="253" t="s">
        <v>241</v>
      </c>
      <c r="E255" s="265" t="s">
        <v>1</v>
      </c>
      <c r="F255" s="266" t="s">
        <v>243</v>
      </c>
      <c r="G255" s="264"/>
      <c r="H255" s="267">
        <v>85.799999999999997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3" t="s">
        <v>241</v>
      </c>
      <c r="AU255" s="273" t="s">
        <v>89</v>
      </c>
      <c r="AV255" s="13" t="s">
        <v>240</v>
      </c>
      <c r="AW255" s="13" t="s">
        <v>36</v>
      </c>
      <c r="AX255" s="13" t="s">
        <v>87</v>
      </c>
      <c r="AY255" s="273" t="s">
        <v>235</v>
      </c>
    </row>
    <row r="256" s="2" customFormat="1" ht="21.75" customHeight="1">
      <c r="A256" s="38"/>
      <c r="B256" s="39"/>
      <c r="C256" s="237" t="s">
        <v>260</v>
      </c>
      <c r="D256" s="237" t="s">
        <v>236</v>
      </c>
      <c r="E256" s="238" t="s">
        <v>2604</v>
      </c>
      <c r="F256" s="239" t="s">
        <v>2605</v>
      </c>
      <c r="G256" s="240" t="s">
        <v>313</v>
      </c>
      <c r="H256" s="241">
        <v>205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0.00116</v>
      </c>
      <c r="R256" s="247">
        <f>Q256*H256</f>
        <v>0.23780000000000001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280</v>
      </c>
      <c r="AT256" s="249" t="s">
        <v>236</v>
      </c>
      <c r="AU256" s="249" t="s">
        <v>89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280</v>
      </c>
      <c r="BM256" s="249" t="s">
        <v>2606</v>
      </c>
    </row>
    <row r="257" s="14" customFormat="1">
      <c r="A257" s="14"/>
      <c r="B257" s="277"/>
      <c r="C257" s="278"/>
      <c r="D257" s="253" t="s">
        <v>241</v>
      </c>
      <c r="E257" s="279" t="s">
        <v>1</v>
      </c>
      <c r="F257" s="280" t="s">
        <v>2607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241</v>
      </c>
      <c r="AU257" s="286" t="s">
        <v>89</v>
      </c>
      <c r="AV257" s="14" t="s">
        <v>87</v>
      </c>
      <c r="AW257" s="14" t="s">
        <v>36</v>
      </c>
      <c r="AX257" s="14" t="s">
        <v>80</v>
      </c>
      <c r="AY257" s="286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2585</v>
      </c>
      <c r="G258" s="252"/>
      <c r="H258" s="256">
        <v>205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89</v>
      </c>
      <c r="AV258" s="12" t="s">
        <v>89</v>
      </c>
      <c r="AW258" s="12" t="s">
        <v>36</v>
      </c>
      <c r="AX258" s="12" t="s">
        <v>87</v>
      </c>
      <c r="AY258" s="262" t="s">
        <v>235</v>
      </c>
    </row>
    <row r="259" s="2" customFormat="1" ht="21.75" customHeight="1">
      <c r="A259" s="38"/>
      <c r="B259" s="39"/>
      <c r="C259" s="237" t="s">
        <v>471</v>
      </c>
      <c r="D259" s="237" t="s">
        <v>236</v>
      </c>
      <c r="E259" s="238" t="s">
        <v>2608</v>
      </c>
      <c r="F259" s="239" t="s">
        <v>2609</v>
      </c>
      <c r="G259" s="240" t="s">
        <v>313</v>
      </c>
      <c r="H259" s="241">
        <v>347</v>
      </c>
      <c r="I259" s="242"/>
      <c r="J259" s="243">
        <f>ROUND(I259*H259,2)</f>
        <v>0</v>
      </c>
      <c r="K259" s="244"/>
      <c r="L259" s="44"/>
      <c r="M259" s="245" t="s">
        <v>1</v>
      </c>
      <c r="N259" s="246" t="s">
        <v>45</v>
      </c>
      <c r="O259" s="91"/>
      <c r="P259" s="247">
        <f>O259*H259</f>
        <v>0</v>
      </c>
      <c r="Q259" s="247">
        <v>0.0019599999999999999</v>
      </c>
      <c r="R259" s="247">
        <f>Q259*H259</f>
        <v>0.68011999999999995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280</v>
      </c>
      <c r="AT259" s="249" t="s">
        <v>236</v>
      </c>
      <c r="AU259" s="249" t="s">
        <v>89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280</v>
      </c>
      <c r="BM259" s="249" t="s">
        <v>2610</v>
      </c>
    </row>
    <row r="260" s="14" customFormat="1">
      <c r="A260" s="14"/>
      <c r="B260" s="277"/>
      <c r="C260" s="278"/>
      <c r="D260" s="253" t="s">
        <v>241</v>
      </c>
      <c r="E260" s="279" t="s">
        <v>1</v>
      </c>
      <c r="F260" s="280" t="s">
        <v>2611</v>
      </c>
      <c r="G260" s="278"/>
      <c r="H260" s="279" t="s">
        <v>1</v>
      </c>
      <c r="I260" s="281"/>
      <c r="J260" s="278"/>
      <c r="K260" s="278"/>
      <c r="L260" s="282"/>
      <c r="M260" s="283"/>
      <c r="N260" s="284"/>
      <c r="O260" s="284"/>
      <c r="P260" s="284"/>
      <c r="Q260" s="284"/>
      <c r="R260" s="284"/>
      <c r="S260" s="284"/>
      <c r="T260" s="28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6" t="s">
        <v>241</v>
      </c>
      <c r="AU260" s="286" t="s">
        <v>89</v>
      </c>
      <c r="AV260" s="14" t="s">
        <v>87</v>
      </c>
      <c r="AW260" s="14" t="s">
        <v>36</v>
      </c>
      <c r="AX260" s="14" t="s">
        <v>80</v>
      </c>
      <c r="AY260" s="286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2612</v>
      </c>
      <c r="G261" s="252"/>
      <c r="H261" s="256">
        <v>175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89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4" customFormat="1">
      <c r="A262" s="14"/>
      <c r="B262" s="277"/>
      <c r="C262" s="278"/>
      <c r="D262" s="253" t="s">
        <v>241</v>
      </c>
      <c r="E262" s="279" t="s">
        <v>1</v>
      </c>
      <c r="F262" s="280" t="s">
        <v>2613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241</v>
      </c>
      <c r="AU262" s="286" t="s">
        <v>89</v>
      </c>
      <c r="AV262" s="14" t="s">
        <v>87</v>
      </c>
      <c r="AW262" s="14" t="s">
        <v>36</v>
      </c>
      <c r="AX262" s="14" t="s">
        <v>80</v>
      </c>
      <c r="AY262" s="286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2614</v>
      </c>
      <c r="G263" s="252"/>
      <c r="H263" s="256">
        <v>167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89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4" customFormat="1">
      <c r="A264" s="14"/>
      <c r="B264" s="277"/>
      <c r="C264" s="278"/>
      <c r="D264" s="253" t="s">
        <v>241</v>
      </c>
      <c r="E264" s="279" t="s">
        <v>1</v>
      </c>
      <c r="F264" s="280" t="s">
        <v>2615</v>
      </c>
      <c r="G264" s="278"/>
      <c r="H264" s="279" t="s">
        <v>1</v>
      </c>
      <c r="I264" s="281"/>
      <c r="J264" s="278"/>
      <c r="K264" s="278"/>
      <c r="L264" s="282"/>
      <c r="M264" s="283"/>
      <c r="N264" s="284"/>
      <c r="O264" s="284"/>
      <c r="P264" s="284"/>
      <c r="Q264" s="284"/>
      <c r="R264" s="284"/>
      <c r="S264" s="284"/>
      <c r="T264" s="28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6" t="s">
        <v>241</v>
      </c>
      <c r="AU264" s="286" t="s">
        <v>89</v>
      </c>
      <c r="AV264" s="14" t="s">
        <v>87</v>
      </c>
      <c r="AW264" s="14" t="s">
        <v>36</v>
      </c>
      <c r="AX264" s="14" t="s">
        <v>80</v>
      </c>
      <c r="AY264" s="286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2616</v>
      </c>
      <c r="G265" s="252"/>
      <c r="H265" s="256">
        <v>5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89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3" customFormat="1">
      <c r="A266" s="13"/>
      <c r="B266" s="263"/>
      <c r="C266" s="264"/>
      <c r="D266" s="253" t="s">
        <v>241</v>
      </c>
      <c r="E266" s="265" t="s">
        <v>1</v>
      </c>
      <c r="F266" s="266" t="s">
        <v>243</v>
      </c>
      <c r="G266" s="264"/>
      <c r="H266" s="267">
        <v>347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3" t="s">
        <v>241</v>
      </c>
      <c r="AU266" s="273" t="s">
        <v>89</v>
      </c>
      <c r="AV266" s="13" t="s">
        <v>240</v>
      </c>
      <c r="AW266" s="13" t="s">
        <v>36</v>
      </c>
      <c r="AX266" s="13" t="s">
        <v>87</v>
      </c>
      <c r="AY266" s="273" t="s">
        <v>235</v>
      </c>
    </row>
    <row r="267" s="2" customFormat="1" ht="21.75" customHeight="1">
      <c r="A267" s="38"/>
      <c r="B267" s="39"/>
      <c r="C267" s="237" t="s">
        <v>337</v>
      </c>
      <c r="D267" s="237" t="s">
        <v>236</v>
      </c>
      <c r="E267" s="238" t="s">
        <v>2617</v>
      </c>
      <c r="F267" s="239" t="s">
        <v>2618</v>
      </c>
      <c r="G267" s="240" t="s">
        <v>313</v>
      </c>
      <c r="H267" s="241">
        <v>25</v>
      </c>
      <c r="I267" s="242"/>
      <c r="J267" s="243">
        <f>ROUND(I267*H267,2)</f>
        <v>0</v>
      </c>
      <c r="K267" s="244"/>
      <c r="L267" s="44"/>
      <c r="M267" s="245" t="s">
        <v>1</v>
      </c>
      <c r="N267" s="246" t="s">
        <v>45</v>
      </c>
      <c r="O267" s="91"/>
      <c r="P267" s="247">
        <f>O267*H267</f>
        <v>0</v>
      </c>
      <c r="Q267" s="247">
        <v>0.0019</v>
      </c>
      <c r="R267" s="247">
        <f>Q267*H267</f>
        <v>0.047500000000000001</v>
      </c>
      <c r="S267" s="247">
        <v>0</v>
      </c>
      <c r="T267" s="24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9" t="s">
        <v>280</v>
      </c>
      <c r="AT267" s="249" t="s">
        <v>236</v>
      </c>
      <c r="AU267" s="249" t="s">
        <v>89</v>
      </c>
      <c r="AY267" s="17" t="s">
        <v>235</v>
      </c>
      <c r="BE267" s="250">
        <f>IF(N267="základní",J267,0)</f>
        <v>0</v>
      </c>
      <c r="BF267" s="250">
        <f>IF(N267="snížená",J267,0)</f>
        <v>0</v>
      </c>
      <c r="BG267" s="250">
        <f>IF(N267="zákl. přenesená",J267,0)</f>
        <v>0</v>
      </c>
      <c r="BH267" s="250">
        <f>IF(N267="sníž. přenesená",J267,0)</f>
        <v>0</v>
      </c>
      <c r="BI267" s="250">
        <f>IF(N267="nulová",J267,0)</f>
        <v>0</v>
      </c>
      <c r="BJ267" s="17" t="s">
        <v>87</v>
      </c>
      <c r="BK267" s="250">
        <f>ROUND(I267*H267,2)</f>
        <v>0</v>
      </c>
      <c r="BL267" s="17" t="s">
        <v>280</v>
      </c>
      <c r="BM267" s="249" t="s">
        <v>2619</v>
      </c>
    </row>
    <row r="268" s="14" customFormat="1">
      <c r="A268" s="14"/>
      <c r="B268" s="277"/>
      <c r="C268" s="278"/>
      <c r="D268" s="253" t="s">
        <v>241</v>
      </c>
      <c r="E268" s="279" t="s">
        <v>1</v>
      </c>
      <c r="F268" s="280" t="s">
        <v>2620</v>
      </c>
      <c r="G268" s="278"/>
      <c r="H268" s="279" t="s">
        <v>1</v>
      </c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6" t="s">
        <v>241</v>
      </c>
      <c r="AU268" s="286" t="s">
        <v>89</v>
      </c>
      <c r="AV268" s="14" t="s">
        <v>87</v>
      </c>
      <c r="AW268" s="14" t="s">
        <v>36</v>
      </c>
      <c r="AX268" s="14" t="s">
        <v>80</v>
      </c>
      <c r="AY268" s="286" t="s">
        <v>235</v>
      </c>
    </row>
    <row r="269" s="14" customFormat="1">
      <c r="A269" s="14"/>
      <c r="B269" s="277"/>
      <c r="C269" s="278"/>
      <c r="D269" s="253" t="s">
        <v>241</v>
      </c>
      <c r="E269" s="279" t="s">
        <v>1</v>
      </c>
      <c r="F269" s="280" t="s">
        <v>2621</v>
      </c>
      <c r="G269" s="278"/>
      <c r="H269" s="279" t="s">
        <v>1</v>
      </c>
      <c r="I269" s="281"/>
      <c r="J269" s="278"/>
      <c r="K269" s="278"/>
      <c r="L269" s="282"/>
      <c r="M269" s="283"/>
      <c r="N269" s="284"/>
      <c r="O269" s="284"/>
      <c r="P269" s="284"/>
      <c r="Q269" s="284"/>
      <c r="R269" s="284"/>
      <c r="S269" s="284"/>
      <c r="T269" s="28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6" t="s">
        <v>241</v>
      </c>
      <c r="AU269" s="286" t="s">
        <v>89</v>
      </c>
      <c r="AV269" s="14" t="s">
        <v>87</v>
      </c>
      <c r="AW269" s="14" t="s">
        <v>36</v>
      </c>
      <c r="AX269" s="14" t="s">
        <v>80</v>
      </c>
      <c r="AY269" s="286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2622</v>
      </c>
      <c r="G270" s="252"/>
      <c r="H270" s="256">
        <v>25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89</v>
      </c>
      <c r="AV270" s="12" t="s">
        <v>89</v>
      </c>
      <c r="AW270" s="12" t="s">
        <v>36</v>
      </c>
      <c r="AX270" s="12" t="s">
        <v>87</v>
      </c>
      <c r="AY270" s="262" t="s">
        <v>235</v>
      </c>
    </row>
    <row r="271" s="2" customFormat="1" ht="21.75" customHeight="1">
      <c r="A271" s="38"/>
      <c r="B271" s="39"/>
      <c r="C271" s="237" t="s">
        <v>483</v>
      </c>
      <c r="D271" s="237" t="s">
        <v>236</v>
      </c>
      <c r="E271" s="238" t="s">
        <v>2623</v>
      </c>
      <c r="F271" s="239" t="s">
        <v>2624</v>
      </c>
      <c r="G271" s="240" t="s">
        <v>313</v>
      </c>
      <c r="H271" s="241">
        <v>6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0.0027799999999999999</v>
      </c>
      <c r="R271" s="247">
        <f>Q271*H271</f>
        <v>0.01668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280</v>
      </c>
      <c r="AT271" s="249" t="s">
        <v>236</v>
      </c>
      <c r="AU271" s="249" t="s">
        <v>89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280</v>
      </c>
      <c r="BM271" s="249" t="s">
        <v>2625</v>
      </c>
    </row>
    <row r="272" s="2" customFormat="1" ht="21.75" customHeight="1">
      <c r="A272" s="38"/>
      <c r="B272" s="39"/>
      <c r="C272" s="237" t="s">
        <v>342</v>
      </c>
      <c r="D272" s="237" t="s">
        <v>236</v>
      </c>
      <c r="E272" s="238" t="s">
        <v>2626</v>
      </c>
      <c r="F272" s="239" t="s">
        <v>2627</v>
      </c>
      <c r="G272" s="240" t="s">
        <v>246</v>
      </c>
      <c r="H272" s="241">
        <v>1.5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280</v>
      </c>
      <c r="AT272" s="249" t="s">
        <v>236</v>
      </c>
      <c r="AU272" s="249" t="s">
        <v>89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280</v>
      </c>
      <c r="BM272" s="249" t="s">
        <v>2628</v>
      </c>
    </row>
    <row r="273" s="11" customFormat="1" ht="22.8" customHeight="1">
      <c r="A273" s="11"/>
      <c r="B273" s="223"/>
      <c r="C273" s="224"/>
      <c r="D273" s="225" t="s">
        <v>79</v>
      </c>
      <c r="E273" s="307" t="s">
        <v>2629</v>
      </c>
      <c r="F273" s="307" t="s">
        <v>2630</v>
      </c>
      <c r="G273" s="224"/>
      <c r="H273" s="224"/>
      <c r="I273" s="227"/>
      <c r="J273" s="308">
        <f>BK273</f>
        <v>0</v>
      </c>
      <c r="K273" s="224"/>
      <c r="L273" s="229"/>
      <c r="M273" s="230"/>
      <c r="N273" s="231"/>
      <c r="O273" s="231"/>
      <c r="P273" s="232">
        <f>SUM(P274:P354)</f>
        <v>0</v>
      </c>
      <c r="Q273" s="231"/>
      <c r="R273" s="232">
        <f>SUM(R274:R354)</f>
        <v>110.78869814000002</v>
      </c>
      <c r="S273" s="231"/>
      <c r="T273" s="233">
        <f>SUM(T274:T354)</f>
        <v>104.26453360000001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34" t="s">
        <v>89</v>
      </c>
      <c r="AT273" s="235" t="s">
        <v>79</v>
      </c>
      <c r="AU273" s="235" t="s">
        <v>87</v>
      </c>
      <c r="AY273" s="234" t="s">
        <v>235</v>
      </c>
      <c r="BK273" s="236">
        <f>SUM(BK274:BK354)</f>
        <v>0</v>
      </c>
    </row>
    <row r="274" s="2" customFormat="1" ht="21.75" customHeight="1">
      <c r="A274" s="38"/>
      <c r="B274" s="39"/>
      <c r="C274" s="237" t="s">
        <v>492</v>
      </c>
      <c r="D274" s="237" t="s">
        <v>236</v>
      </c>
      <c r="E274" s="238" t="s">
        <v>2631</v>
      </c>
      <c r="F274" s="239" t="s">
        <v>2632</v>
      </c>
      <c r="G274" s="240" t="s">
        <v>313</v>
      </c>
      <c r="H274" s="241">
        <v>30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2.0000000000000002E-05</v>
      </c>
      <c r="R274" s="247">
        <f>Q274*H274</f>
        <v>0.00060000000000000006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280</v>
      </c>
      <c r="AT274" s="249" t="s">
        <v>236</v>
      </c>
      <c r="AU274" s="249" t="s">
        <v>89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280</v>
      </c>
      <c r="BM274" s="249" t="s">
        <v>2633</v>
      </c>
    </row>
    <row r="275" s="14" customFormat="1">
      <c r="A275" s="14"/>
      <c r="B275" s="277"/>
      <c r="C275" s="278"/>
      <c r="D275" s="253" t="s">
        <v>241</v>
      </c>
      <c r="E275" s="279" t="s">
        <v>1</v>
      </c>
      <c r="F275" s="280" t="s">
        <v>2634</v>
      </c>
      <c r="G275" s="278"/>
      <c r="H275" s="279" t="s">
        <v>1</v>
      </c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6" t="s">
        <v>241</v>
      </c>
      <c r="AU275" s="286" t="s">
        <v>89</v>
      </c>
      <c r="AV275" s="14" t="s">
        <v>87</v>
      </c>
      <c r="AW275" s="14" t="s">
        <v>36</v>
      </c>
      <c r="AX275" s="14" t="s">
        <v>80</v>
      </c>
      <c r="AY275" s="286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2635</v>
      </c>
      <c r="G276" s="252"/>
      <c r="H276" s="256">
        <v>30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89</v>
      </c>
      <c r="AV276" s="12" t="s">
        <v>89</v>
      </c>
      <c r="AW276" s="12" t="s">
        <v>36</v>
      </c>
      <c r="AX276" s="12" t="s">
        <v>87</v>
      </c>
      <c r="AY276" s="262" t="s">
        <v>235</v>
      </c>
    </row>
    <row r="277" s="2" customFormat="1" ht="21.75" customHeight="1">
      <c r="A277" s="38"/>
      <c r="B277" s="39"/>
      <c r="C277" s="287" t="s">
        <v>355</v>
      </c>
      <c r="D277" s="287" t="s">
        <v>598</v>
      </c>
      <c r="E277" s="288" t="s">
        <v>2636</v>
      </c>
      <c r="F277" s="289" t="s">
        <v>2637</v>
      </c>
      <c r="G277" s="290" t="s">
        <v>239</v>
      </c>
      <c r="H277" s="291">
        <v>31.5</v>
      </c>
      <c r="I277" s="292"/>
      <c r="J277" s="293">
        <f>ROUND(I277*H277,2)</f>
        <v>0</v>
      </c>
      <c r="K277" s="294"/>
      <c r="L277" s="295"/>
      <c r="M277" s="296" t="s">
        <v>1</v>
      </c>
      <c r="N277" s="297" t="s">
        <v>45</v>
      </c>
      <c r="O277" s="91"/>
      <c r="P277" s="247">
        <f>O277*H277</f>
        <v>0</v>
      </c>
      <c r="Q277" s="247">
        <v>0.00018000000000000001</v>
      </c>
      <c r="R277" s="247">
        <f>Q277*H277</f>
        <v>0.0056700000000000006</v>
      </c>
      <c r="S277" s="247">
        <v>0</v>
      </c>
      <c r="T277" s="24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9" t="s">
        <v>321</v>
      </c>
      <c r="AT277" s="249" t="s">
        <v>598</v>
      </c>
      <c r="AU277" s="249" t="s">
        <v>89</v>
      </c>
      <c r="AY277" s="17" t="s">
        <v>235</v>
      </c>
      <c r="BE277" s="250">
        <f>IF(N277="základní",J277,0)</f>
        <v>0</v>
      </c>
      <c r="BF277" s="250">
        <f>IF(N277="snížená",J277,0)</f>
        <v>0</v>
      </c>
      <c r="BG277" s="250">
        <f>IF(N277="zákl. přenesená",J277,0)</f>
        <v>0</v>
      </c>
      <c r="BH277" s="250">
        <f>IF(N277="sníž. přenesená",J277,0)</f>
        <v>0</v>
      </c>
      <c r="BI277" s="250">
        <f>IF(N277="nulová",J277,0)</f>
        <v>0</v>
      </c>
      <c r="BJ277" s="17" t="s">
        <v>87</v>
      </c>
      <c r="BK277" s="250">
        <f>ROUND(I277*H277,2)</f>
        <v>0</v>
      </c>
      <c r="BL277" s="17" t="s">
        <v>280</v>
      </c>
      <c r="BM277" s="249" t="s">
        <v>2638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2639</v>
      </c>
      <c r="G278" s="252"/>
      <c r="H278" s="256">
        <v>31.5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89</v>
      </c>
      <c r="AV278" s="12" t="s">
        <v>89</v>
      </c>
      <c r="AW278" s="12" t="s">
        <v>36</v>
      </c>
      <c r="AX278" s="12" t="s">
        <v>87</v>
      </c>
      <c r="AY278" s="262" t="s">
        <v>235</v>
      </c>
    </row>
    <row r="279" s="2" customFormat="1" ht="21.75" customHeight="1">
      <c r="A279" s="38"/>
      <c r="B279" s="39"/>
      <c r="C279" s="237" t="s">
        <v>317</v>
      </c>
      <c r="D279" s="237" t="s">
        <v>236</v>
      </c>
      <c r="E279" s="238" t="s">
        <v>2640</v>
      </c>
      <c r="F279" s="239" t="s">
        <v>2641</v>
      </c>
      <c r="G279" s="240" t="s">
        <v>265</v>
      </c>
      <c r="H279" s="241">
        <v>1570.249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0</v>
      </c>
      <c r="R279" s="247">
        <f>Q279*H279</f>
        <v>0</v>
      </c>
      <c r="S279" s="247">
        <v>0.066400000000000001</v>
      </c>
      <c r="T279" s="248">
        <f>S279*H279</f>
        <v>104.26453360000001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280</v>
      </c>
      <c r="AT279" s="249" t="s">
        <v>236</v>
      </c>
      <c r="AU279" s="249" t="s">
        <v>89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280</v>
      </c>
      <c r="BM279" s="249" t="s">
        <v>2642</v>
      </c>
    </row>
    <row r="280" s="14" customFormat="1">
      <c r="A280" s="14"/>
      <c r="B280" s="277"/>
      <c r="C280" s="278"/>
      <c r="D280" s="253" t="s">
        <v>241</v>
      </c>
      <c r="E280" s="279" t="s">
        <v>1</v>
      </c>
      <c r="F280" s="280" t="s">
        <v>2538</v>
      </c>
      <c r="G280" s="278"/>
      <c r="H280" s="279" t="s">
        <v>1</v>
      </c>
      <c r="I280" s="281"/>
      <c r="J280" s="278"/>
      <c r="K280" s="278"/>
      <c r="L280" s="282"/>
      <c r="M280" s="283"/>
      <c r="N280" s="284"/>
      <c r="O280" s="284"/>
      <c r="P280" s="284"/>
      <c r="Q280" s="284"/>
      <c r="R280" s="284"/>
      <c r="S280" s="284"/>
      <c r="T280" s="28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6" t="s">
        <v>241</v>
      </c>
      <c r="AU280" s="286" t="s">
        <v>89</v>
      </c>
      <c r="AV280" s="14" t="s">
        <v>87</v>
      </c>
      <c r="AW280" s="14" t="s">
        <v>36</v>
      </c>
      <c r="AX280" s="14" t="s">
        <v>80</v>
      </c>
      <c r="AY280" s="286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2539</v>
      </c>
      <c r="G281" s="252"/>
      <c r="H281" s="256">
        <v>270.21800000000002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89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2540</v>
      </c>
      <c r="G282" s="252"/>
      <c r="H282" s="256">
        <v>100.744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89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2541</v>
      </c>
      <c r="G283" s="252"/>
      <c r="H283" s="256">
        <v>129.56999999999999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89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2542</v>
      </c>
      <c r="G284" s="252"/>
      <c r="H284" s="256">
        <v>197.83000000000001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89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2543</v>
      </c>
      <c r="G285" s="252"/>
      <c r="H285" s="256">
        <v>100.65000000000001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89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2544</v>
      </c>
      <c r="G286" s="252"/>
      <c r="H286" s="256">
        <v>360.35000000000002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89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2" customFormat="1">
      <c r="A287" s="12"/>
      <c r="B287" s="251"/>
      <c r="C287" s="252"/>
      <c r="D287" s="253" t="s">
        <v>241</v>
      </c>
      <c r="E287" s="254" t="s">
        <v>1</v>
      </c>
      <c r="F287" s="255" t="s">
        <v>2545</v>
      </c>
      <c r="G287" s="252"/>
      <c r="H287" s="256">
        <v>211.255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62" t="s">
        <v>241</v>
      </c>
      <c r="AU287" s="262" t="s">
        <v>89</v>
      </c>
      <c r="AV287" s="12" t="s">
        <v>89</v>
      </c>
      <c r="AW287" s="12" t="s">
        <v>36</v>
      </c>
      <c r="AX287" s="12" t="s">
        <v>80</v>
      </c>
      <c r="AY287" s="262" t="s">
        <v>235</v>
      </c>
    </row>
    <row r="288" s="14" customFormat="1">
      <c r="A288" s="14"/>
      <c r="B288" s="277"/>
      <c r="C288" s="278"/>
      <c r="D288" s="253" t="s">
        <v>241</v>
      </c>
      <c r="E288" s="279" t="s">
        <v>1</v>
      </c>
      <c r="F288" s="280" t="s">
        <v>2553</v>
      </c>
      <c r="G288" s="278"/>
      <c r="H288" s="279" t="s">
        <v>1</v>
      </c>
      <c r="I288" s="281"/>
      <c r="J288" s="278"/>
      <c r="K288" s="278"/>
      <c r="L288" s="282"/>
      <c r="M288" s="283"/>
      <c r="N288" s="284"/>
      <c r="O288" s="284"/>
      <c r="P288" s="284"/>
      <c r="Q288" s="284"/>
      <c r="R288" s="284"/>
      <c r="S288" s="284"/>
      <c r="T288" s="28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6" t="s">
        <v>241</v>
      </c>
      <c r="AU288" s="286" t="s">
        <v>89</v>
      </c>
      <c r="AV288" s="14" t="s">
        <v>87</v>
      </c>
      <c r="AW288" s="14" t="s">
        <v>36</v>
      </c>
      <c r="AX288" s="14" t="s">
        <v>80</v>
      </c>
      <c r="AY288" s="286" t="s">
        <v>235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2554</v>
      </c>
      <c r="G289" s="252"/>
      <c r="H289" s="256">
        <v>86.628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89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2" customFormat="1">
      <c r="A290" s="12"/>
      <c r="B290" s="251"/>
      <c r="C290" s="252"/>
      <c r="D290" s="253" t="s">
        <v>241</v>
      </c>
      <c r="E290" s="254" t="s">
        <v>1</v>
      </c>
      <c r="F290" s="255" t="s">
        <v>2555</v>
      </c>
      <c r="G290" s="252"/>
      <c r="H290" s="256">
        <v>113.00400000000001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62" t="s">
        <v>241</v>
      </c>
      <c r="AU290" s="262" t="s">
        <v>89</v>
      </c>
      <c r="AV290" s="12" t="s">
        <v>89</v>
      </c>
      <c r="AW290" s="12" t="s">
        <v>36</v>
      </c>
      <c r="AX290" s="12" t="s">
        <v>80</v>
      </c>
      <c r="AY290" s="262" t="s">
        <v>235</v>
      </c>
    </row>
    <row r="291" s="13" customFormat="1">
      <c r="A291" s="13"/>
      <c r="B291" s="263"/>
      <c r="C291" s="264"/>
      <c r="D291" s="253" t="s">
        <v>241</v>
      </c>
      <c r="E291" s="265" t="s">
        <v>1</v>
      </c>
      <c r="F291" s="266" t="s">
        <v>243</v>
      </c>
      <c r="G291" s="264"/>
      <c r="H291" s="267">
        <v>1570.249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3" t="s">
        <v>241</v>
      </c>
      <c r="AU291" s="273" t="s">
        <v>89</v>
      </c>
      <c r="AV291" s="13" t="s">
        <v>240</v>
      </c>
      <c r="AW291" s="13" t="s">
        <v>36</v>
      </c>
      <c r="AX291" s="13" t="s">
        <v>87</v>
      </c>
      <c r="AY291" s="273" t="s">
        <v>235</v>
      </c>
    </row>
    <row r="292" s="2" customFormat="1" ht="21.75" customHeight="1">
      <c r="A292" s="38"/>
      <c r="B292" s="39"/>
      <c r="C292" s="237" t="s">
        <v>386</v>
      </c>
      <c r="D292" s="237" t="s">
        <v>236</v>
      </c>
      <c r="E292" s="238" t="s">
        <v>2643</v>
      </c>
      <c r="F292" s="239" t="s">
        <v>2644</v>
      </c>
      <c r="G292" s="240" t="s">
        <v>313</v>
      </c>
      <c r="H292" s="241">
        <v>440</v>
      </c>
      <c r="I292" s="242"/>
      <c r="J292" s="243">
        <f>ROUND(I292*H292,2)</f>
        <v>0</v>
      </c>
      <c r="K292" s="244"/>
      <c r="L292" s="44"/>
      <c r="M292" s="245" t="s">
        <v>1</v>
      </c>
      <c r="N292" s="246" t="s">
        <v>45</v>
      </c>
      <c r="O292" s="91"/>
      <c r="P292" s="247">
        <f>O292*H292</f>
        <v>0</v>
      </c>
      <c r="Q292" s="247">
        <v>0.00011</v>
      </c>
      <c r="R292" s="247">
        <f>Q292*H292</f>
        <v>0.048399999999999999</v>
      </c>
      <c r="S292" s="247">
        <v>0</v>
      </c>
      <c r="T292" s="24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9" t="s">
        <v>280</v>
      </c>
      <c r="AT292" s="249" t="s">
        <v>236</v>
      </c>
      <c r="AU292" s="249" t="s">
        <v>89</v>
      </c>
      <c r="AY292" s="17" t="s">
        <v>235</v>
      </c>
      <c r="BE292" s="250">
        <f>IF(N292="základní",J292,0)</f>
        <v>0</v>
      </c>
      <c r="BF292" s="250">
        <f>IF(N292="snížená",J292,0)</f>
        <v>0</v>
      </c>
      <c r="BG292" s="250">
        <f>IF(N292="zákl. přenesená",J292,0)</f>
        <v>0</v>
      </c>
      <c r="BH292" s="250">
        <f>IF(N292="sníž. přenesená",J292,0)</f>
        <v>0</v>
      </c>
      <c r="BI292" s="250">
        <f>IF(N292="nulová",J292,0)</f>
        <v>0</v>
      </c>
      <c r="BJ292" s="17" t="s">
        <v>87</v>
      </c>
      <c r="BK292" s="250">
        <f>ROUND(I292*H292,2)</f>
        <v>0</v>
      </c>
      <c r="BL292" s="17" t="s">
        <v>280</v>
      </c>
      <c r="BM292" s="249" t="s">
        <v>2645</v>
      </c>
    </row>
    <row r="293" s="14" customFormat="1">
      <c r="A293" s="14"/>
      <c r="B293" s="277"/>
      <c r="C293" s="278"/>
      <c r="D293" s="253" t="s">
        <v>241</v>
      </c>
      <c r="E293" s="279" t="s">
        <v>1</v>
      </c>
      <c r="F293" s="280" t="s">
        <v>2646</v>
      </c>
      <c r="G293" s="278"/>
      <c r="H293" s="279" t="s">
        <v>1</v>
      </c>
      <c r="I293" s="281"/>
      <c r="J293" s="278"/>
      <c r="K293" s="278"/>
      <c r="L293" s="282"/>
      <c r="M293" s="283"/>
      <c r="N293" s="284"/>
      <c r="O293" s="284"/>
      <c r="P293" s="284"/>
      <c r="Q293" s="284"/>
      <c r="R293" s="284"/>
      <c r="S293" s="284"/>
      <c r="T293" s="28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6" t="s">
        <v>241</v>
      </c>
      <c r="AU293" s="286" t="s">
        <v>89</v>
      </c>
      <c r="AV293" s="14" t="s">
        <v>87</v>
      </c>
      <c r="AW293" s="14" t="s">
        <v>36</v>
      </c>
      <c r="AX293" s="14" t="s">
        <v>80</v>
      </c>
      <c r="AY293" s="286" t="s">
        <v>235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2647</v>
      </c>
      <c r="G294" s="252"/>
      <c r="H294" s="256">
        <v>440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89</v>
      </c>
      <c r="AV294" s="12" t="s">
        <v>89</v>
      </c>
      <c r="AW294" s="12" t="s">
        <v>36</v>
      </c>
      <c r="AX294" s="12" t="s">
        <v>87</v>
      </c>
      <c r="AY294" s="262" t="s">
        <v>235</v>
      </c>
    </row>
    <row r="295" s="2" customFormat="1" ht="21.75" customHeight="1">
      <c r="A295" s="38"/>
      <c r="B295" s="39"/>
      <c r="C295" s="237" t="s">
        <v>526</v>
      </c>
      <c r="D295" s="237" t="s">
        <v>236</v>
      </c>
      <c r="E295" s="238" t="s">
        <v>2648</v>
      </c>
      <c r="F295" s="239" t="s">
        <v>2649</v>
      </c>
      <c r="G295" s="240" t="s">
        <v>265</v>
      </c>
      <c r="H295" s="241">
        <v>1570.249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0.066280000000000006</v>
      </c>
      <c r="R295" s="247">
        <f>Q295*H295</f>
        <v>104.07610372000001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280</v>
      </c>
      <c r="AT295" s="249" t="s">
        <v>236</v>
      </c>
      <c r="AU295" s="249" t="s">
        <v>89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280</v>
      </c>
      <c r="BM295" s="249" t="s">
        <v>2650</v>
      </c>
    </row>
    <row r="296" s="14" customFormat="1">
      <c r="A296" s="14"/>
      <c r="B296" s="277"/>
      <c r="C296" s="278"/>
      <c r="D296" s="253" t="s">
        <v>241</v>
      </c>
      <c r="E296" s="279" t="s">
        <v>1</v>
      </c>
      <c r="F296" s="280" t="s">
        <v>2538</v>
      </c>
      <c r="G296" s="278"/>
      <c r="H296" s="279" t="s">
        <v>1</v>
      </c>
      <c r="I296" s="281"/>
      <c r="J296" s="278"/>
      <c r="K296" s="278"/>
      <c r="L296" s="282"/>
      <c r="M296" s="283"/>
      <c r="N296" s="284"/>
      <c r="O296" s="284"/>
      <c r="P296" s="284"/>
      <c r="Q296" s="284"/>
      <c r="R296" s="284"/>
      <c r="S296" s="284"/>
      <c r="T296" s="28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6" t="s">
        <v>241</v>
      </c>
      <c r="AU296" s="286" t="s">
        <v>89</v>
      </c>
      <c r="AV296" s="14" t="s">
        <v>87</v>
      </c>
      <c r="AW296" s="14" t="s">
        <v>36</v>
      </c>
      <c r="AX296" s="14" t="s">
        <v>80</v>
      </c>
      <c r="AY296" s="286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2539</v>
      </c>
      <c r="G297" s="252"/>
      <c r="H297" s="256">
        <v>270.21800000000002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89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2540</v>
      </c>
      <c r="G298" s="252"/>
      <c r="H298" s="256">
        <v>100.744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89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2541</v>
      </c>
      <c r="G299" s="252"/>
      <c r="H299" s="256">
        <v>129.56999999999999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89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2542</v>
      </c>
      <c r="G300" s="252"/>
      <c r="H300" s="256">
        <v>197.83000000000001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89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2543</v>
      </c>
      <c r="G301" s="252"/>
      <c r="H301" s="256">
        <v>100.65000000000001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89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2544</v>
      </c>
      <c r="G302" s="252"/>
      <c r="H302" s="256">
        <v>360.35000000000002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89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2545</v>
      </c>
      <c r="G303" s="252"/>
      <c r="H303" s="256">
        <v>211.255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89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4" customFormat="1">
      <c r="A304" s="14"/>
      <c r="B304" s="277"/>
      <c r="C304" s="278"/>
      <c r="D304" s="253" t="s">
        <v>241</v>
      </c>
      <c r="E304" s="279" t="s">
        <v>1</v>
      </c>
      <c r="F304" s="280" t="s">
        <v>2553</v>
      </c>
      <c r="G304" s="278"/>
      <c r="H304" s="279" t="s">
        <v>1</v>
      </c>
      <c r="I304" s="281"/>
      <c r="J304" s="278"/>
      <c r="K304" s="278"/>
      <c r="L304" s="282"/>
      <c r="M304" s="283"/>
      <c r="N304" s="284"/>
      <c r="O304" s="284"/>
      <c r="P304" s="284"/>
      <c r="Q304" s="284"/>
      <c r="R304" s="284"/>
      <c r="S304" s="284"/>
      <c r="T304" s="28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6" t="s">
        <v>241</v>
      </c>
      <c r="AU304" s="286" t="s">
        <v>89</v>
      </c>
      <c r="AV304" s="14" t="s">
        <v>87</v>
      </c>
      <c r="AW304" s="14" t="s">
        <v>36</v>
      </c>
      <c r="AX304" s="14" t="s">
        <v>80</v>
      </c>
      <c r="AY304" s="286" t="s">
        <v>235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2554</v>
      </c>
      <c r="G305" s="252"/>
      <c r="H305" s="256">
        <v>86.628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89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2555</v>
      </c>
      <c r="G306" s="252"/>
      <c r="H306" s="256">
        <v>113.00400000000001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89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3" customFormat="1">
      <c r="A307" s="13"/>
      <c r="B307" s="263"/>
      <c r="C307" s="264"/>
      <c r="D307" s="253" t="s">
        <v>241</v>
      </c>
      <c r="E307" s="265" t="s">
        <v>1</v>
      </c>
      <c r="F307" s="266" t="s">
        <v>243</v>
      </c>
      <c r="G307" s="264"/>
      <c r="H307" s="267">
        <v>1570.249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3" t="s">
        <v>241</v>
      </c>
      <c r="AU307" s="273" t="s">
        <v>89</v>
      </c>
      <c r="AV307" s="13" t="s">
        <v>240</v>
      </c>
      <c r="AW307" s="13" t="s">
        <v>36</v>
      </c>
      <c r="AX307" s="13" t="s">
        <v>87</v>
      </c>
      <c r="AY307" s="273" t="s">
        <v>235</v>
      </c>
    </row>
    <row r="308" s="2" customFormat="1" ht="21.75" customHeight="1">
      <c r="A308" s="38"/>
      <c r="B308" s="39"/>
      <c r="C308" s="287" t="s">
        <v>392</v>
      </c>
      <c r="D308" s="287" t="s">
        <v>598</v>
      </c>
      <c r="E308" s="288" t="s">
        <v>2651</v>
      </c>
      <c r="F308" s="289" t="s">
        <v>2652</v>
      </c>
      <c r="G308" s="290" t="s">
        <v>2653</v>
      </c>
      <c r="H308" s="291">
        <v>1213</v>
      </c>
      <c r="I308" s="292"/>
      <c r="J308" s="293">
        <f>ROUND(I308*H308,2)</f>
        <v>0</v>
      </c>
      <c r="K308" s="294"/>
      <c r="L308" s="295"/>
      <c r="M308" s="296" t="s">
        <v>1</v>
      </c>
      <c r="N308" s="297" t="s">
        <v>45</v>
      </c>
      <c r="O308" s="91"/>
      <c r="P308" s="247">
        <f>O308*H308</f>
        <v>0</v>
      </c>
      <c r="Q308" s="247">
        <v>0.00025000000000000001</v>
      </c>
      <c r="R308" s="247">
        <f>Q308*H308</f>
        <v>0.30325000000000002</v>
      </c>
      <c r="S308" s="247">
        <v>0</v>
      </c>
      <c r="T308" s="24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9" t="s">
        <v>321</v>
      </c>
      <c r="AT308" s="249" t="s">
        <v>598</v>
      </c>
      <c r="AU308" s="249" t="s">
        <v>89</v>
      </c>
      <c r="AY308" s="17" t="s">
        <v>235</v>
      </c>
      <c r="BE308" s="250">
        <f>IF(N308="základní",J308,0)</f>
        <v>0</v>
      </c>
      <c r="BF308" s="250">
        <f>IF(N308="snížená",J308,0)</f>
        <v>0</v>
      </c>
      <c r="BG308" s="250">
        <f>IF(N308="zákl. přenesená",J308,0)</f>
        <v>0</v>
      </c>
      <c r="BH308" s="250">
        <f>IF(N308="sníž. přenesená",J308,0)</f>
        <v>0</v>
      </c>
      <c r="BI308" s="250">
        <f>IF(N308="nulová",J308,0)</f>
        <v>0</v>
      </c>
      <c r="BJ308" s="17" t="s">
        <v>87</v>
      </c>
      <c r="BK308" s="250">
        <f>ROUND(I308*H308,2)</f>
        <v>0</v>
      </c>
      <c r="BL308" s="17" t="s">
        <v>280</v>
      </c>
      <c r="BM308" s="249" t="s">
        <v>2654</v>
      </c>
    </row>
    <row r="309" s="14" customFormat="1">
      <c r="A309" s="14"/>
      <c r="B309" s="277"/>
      <c r="C309" s="278"/>
      <c r="D309" s="253" t="s">
        <v>241</v>
      </c>
      <c r="E309" s="279" t="s">
        <v>1</v>
      </c>
      <c r="F309" s="280" t="s">
        <v>2655</v>
      </c>
      <c r="G309" s="278"/>
      <c r="H309" s="279" t="s">
        <v>1</v>
      </c>
      <c r="I309" s="281"/>
      <c r="J309" s="278"/>
      <c r="K309" s="278"/>
      <c r="L309" s="282"/>
      <c r="M309" s="283"/>
      <c r="N309" s="284"/>
      <c r="O309" s="284"/>
      <c r="P309" s="284"/>
      <c r="Q309" s="284"/>
      <c r="R309" s="284"/>
      <c r="S309" s="284"/>
      <c r="T309" s="28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6" t="s">
        <v>241</v>
      </c>
      <c r="AU309" s="286" t="s">
        <v>89</v>
      </c>
      <c r="AV309" s="14" t="s">
        <v>87</v>
      </c>
      <c r="AW309" s="14" t="s">
        <v>36</v>
      </c>
      <c r="AX309" s="14" t="s">
        <v>80</v>
      </c>
      <c r="AY309" s="286" t="s">
        <v>235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2656</v>
      </c>
      <c r="G310" s="252"/>
      <c r="H310" s="256">
        <v>1212.8119999999999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89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4" customFormat="1">
      <c r="A311" s="14"/>
      <c r="B311" s="277"/>
      <c r="C311" s="278"/>
      <c r="D311" s="253" t="s">
        <v>241</v>
      </c>
      <c r="E311" s="279" t="s">
        <v>1</v>
      </c>
      <c r="F311" s="280" t="s">
        <v>2657</v>
      </c>
      <c r="G311" s="278"/>
      <c r="H311" s="279" t="s">
        <v>1</v>
      </c>
      <c r="I311" s="281"/>
      <c r="J311" s="278"/>
      <c r="K311" s="278"/>
      <c r="L311" s="282"/>
      <c r="M311" s="283"/>
      <c r="N311" s="284"/>
      <c r="O311" s="284"/>
      <c r="P311" s="284"/>
      <c r="Q311" s="284"/>
      <c r="R311" s="284"/>
      <c r="S311" s="284"/>
      <c r="T311" s="28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6" t="s">
        <v>241</v>
      </c>
      <c r="AU311" s="286" t="s">
        <v>89</v>
      </c>
      <c r="AV311" s="14" t="s">
        <v>87</v>
      </c>
      <c r="AW311" s="14" t="s">
        <v>36</v>
      </c>
      <c r="AX311" s="14" t="s">
        <v>80</v>
      </c>
      <c r="AY311" s="286" t="s">
        <v>235</v>
      </c>
    </row>
    <row r="312" s="12" customFormat="1">
      <c r="A312" s="12"/>
      <c r="B312" s="251"/>
      <c r="C312" s="252"/>
      <c r="D312" s="253" t="s">
        <v>241</v>
      </c>
      <c r="E312" s="254" t="s">
        <v>1</v>
      </c>
      <c r="F312" s="255" t="s">
        <v>2658</v>
      </c>
      <c r="G312" s="252"/>
      <c r="H312" s="256">
        <v>0.188</v>
      </c>
      <c r="I312" s="257"/>
      <c r="J312" s="252"/>
      <c r="K312" s="252"/>
      <c r="L312" s="258"/>
      <c r="M312" s="259"/>
      <c r="N312" s="260"/>
      <c r="O312" s="260"/>
      <c r="P312" s="260"/>
      <c r="Q312" s="260"/>
      <c r="R312" s="260"/>
      <c r="S312" s="260"/>
      <c r="T312" s="26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62" t="s">
        <v>241</v>
      </c>
      <c r="AU312" s="262" t="s">
        <v>89</v>
      </c>
      <c r="AV312" s="12" t="s">
        <v>89</v>
      </c>
      <c r="AW312" s="12" t="s">
        <v>36</v>
      </c>
      <c r="AX312" s="12" t="s">
        <v>80</v>
      </c>
      <c r="AY312" s="262" t="s">
        <v>235</v>
      </c>
    </row>
    <row r="313" s="13" customFormat="1">
      <c r="A313" s="13"/>
      <c r="B313" s="263"/>
      <c r="C313" s="264"/>
      <c r="D313" s="253" t="s">
        <v>241</v>
      </c>
      <c r="E313" s="265" t="s">
        <v>1</v>
      </c>
      <c r="F313" s="266" t="s">
        <v>243</v>
      </c>
      <c r="G313" s="264"/>
      <c r="H313" s="267">
        <v>1213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3" t="s">
        <v>241</v>
      </c>
      <c r="AU313" s="273" t="s">
        <v>89</v>
      </c>
      <c r="AV313" s="13" t="s">
        <v>240</v>
      </c>
      <c r="AW313" s="13" t="s">
        <v>36</v>
      </c>
      <c r="AX313" s="13" t="s">
        <v>87</v>
      </c>
      <c r="AY313" s="273" t="s">
        <v>235</v>
      </c>
    </row>
    <row r="314" s="2" customFormat="1" ht="21.75" customHeight="1">
      <c r="A314" s="38"/>
      <c r="B314" s="39"/>
      <c r="C314" s="237" t="s">
        <v>541</v>
      </c>
      <c r="D314" s="237" t="s">
        <v>236</v>
      </c>
      <c r="E314" s="238" t="s">
        <v>2659</v>
      </c>
      <c r="F314" s="239" t="s">
        <v>2660</v>
      </c>
      <c r="G314" s="240" t="s">
        <v>313</v>
      </c>
      <c r="H314" s="241">
        <v>63</v>
      </c>
      <c r="I314" s="242"/>
      <c r="J314" s="243">
        <f>ROUND(I314*H314,2)</f>
        <v>0</v>
      </c>
      <c r="K314" s="244"/>
      <c r="L314" s="44"/>
      <c r="M314" s="245" t="s">
        <v>1</v>
      </c>
      <c r="N314" s="246" t="s">
        <v>45</v>
      </c>
      <c r="O314" s="91"/>
      <c r="P314" s="247">
        <f>O314*H314</f>
        <v>0</v>
      </c>
      <c r="Q314" s="247">
        <v>0.01451</v>
      </c>
      <c r="R314" s="247">
        <f>Q314*H314</f>
        <v>0.91413</v>
      </c>
      <c r="S314" s="247">
        <v>0</v>
      </c>
      <c r="T314" s="24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9" t="s">
        <v>280</v>
      </c>
      <c r="AT314" s="249" t="s">
        <v>236</v>
      </c>
      <c r="AU314" s="249" t="s">
        <v>89</v>
      </c>
      <c r="AY314" s="17" t="s">
        <v>235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7" t="s">
        <v>87</v>
      </c>
      <c r="BK314" s="250">
        <f>ROUND(I314*H314,2)</f>
        <v>0</v>
      </c>
      <c r="BL314" s="17" t="s">
        <v>280</v>
      </c>
      <c r="BM314" s="249" t="s">
        <v>2661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2662</v>
      </c>
      <c r="G315" s="252"/>
      <c r="H315" s="256">
        <v>63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89</v>
      </c>
      <c r="AV315" s="12" t="s">
        <v>89</v>
      </c>
      <c r="AW315" s="12" t="s">
        <v>36</v>
      </c>
      <c r="AX315" s="12" t="s">
        <v>87</v>
      </c>
      <c r="AY315" s="262" t="s">
        <v>235</v>
      </c>
    </row>
    <row r="316" s="2" customFormat="1" ht="21.75" customHeight="1">
      <c r="A316" s="38"/>
      <c r="B316" s="39"/>
      <c r="C316" s="237" t="s">
        <v>396</v>
      </c>
      <c r="D316" s="237" t="s">
        <v>236</v>
      </c>
      <c r="E316" s="238" t="s">
        <v>2663</v>
      </c>
      <c r="F316" s="239" t="s">
        <v>2664</v>
      </c>
      <c r="G316" s="240" t="s">
        <v>313</v>
      </c>
      <c r="H316" s="241">
        <v>87.804000000000002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0.01451</v>
      </c>
      <c r="R316" s="247">
        <f>Q316*H316</f>
        <v>1.2740360400000002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280</v>
      </c>
      <c r="AT316" s="249" t="s">
        <v>236</v>
      </c>
      <c r="AU316" s="249" t="s">
        <v>89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280</v>
      </c>
      <c r="BM316" s="249" t="s">
        <v>2665</v>
      </c>
    </row>
    <row r="317" s="14" customFormat="1">
      <c r="A317" s="14"/>
      <c r="B317" s="277"/>
      <c r="C317" s="278"/>
      <c r="D317" s="253" t="s">
        <v>241</v>
      </c>
      <c r="E317" s="279" t="s">
        <v>1</v>
      </c>
      <c r="F317" s="280" t="s">
        <v>2666</v>
      </c>
      <c r="G317" s="278"/>
      <c r="H317" s="279" t="s">
        <v>1</v>
      </c>
      <c r="I317" s="281"/>
      <c r="J317" s="278"/>
      <c r="K317" s="278"/>
      <c r="L317" s="282"/>
      <c r="M317" s="283"/>
      <c r="N317" s="284"/>
      <c r="O317" s="284"/>
      <c r="P317" s="284"/>
      <c r="Q317" s="284"/>
      <c r="R317" s="284"/>
      <c r="S317" s="284"/>
      <c r="T317" s="28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6" t="s">
        <v>241</v>
      </c>
      <c r="AU317" s="286" t="s">
        <v>89</v>
      </c>
      <c r="AV317" s="14" t="s">
        <v>87</v>
      </c>
      <c r="AW317" s="14" t="s">
        <v>36</v>
      </c>
      <c r="AX317" s="14" t="s">
        <v>80</v>
      </c>
      <c r="AY317" s="286" t="s">
        <v>235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2667</v>
      </c>
      <c r="G318" s="252"/>
      <c r="H318" s="256">
        <v>55.564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89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2668</v>
      </c>
      <c r="G319" s="252"/>
      <c r="H319" s="256">
        <v>17.239999999999998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89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4" customFormat="1">
      <c r="A320" s="14"/>
      <c r="B320" s="277"/>
      <c r="C320" s="278"/>
      <c r="D320" s="253" t="s">
        <v>241</v>
      </c>
      <c r="E320" s="279" t="s">
        <v>1</v>
      </c>
      <c r="F320" s="280" t="s">
        <v>2553</v>
      </c>
      <c r="G320" s="278"/>
      <c r="H320" s="279" t="s">
        <v>1</v>
      </c>
      <c r="I320" s="281"/>
      <c r="J320" s="278"/>
      <c r="K320" s="278"/>
      <c r="L320" s="282"/>
      <c r="M320" s="283"/>
      <c r="N320" s="284"/>
      <c r="O320" s="284"/>
      <c r="P320" s="284"/>
      <c r="Q320" s="284"/>
      <c r="R320" s="284"/>
      <c r="S320" s="284"/>
      <c r="T320" s="28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6" t="s">
        <v>241</v>
      </c>
      <c r="AU320" s="286" t="s">
        <v>89</v>
      </c>
      <c r="AV320" s="14" t="s">
        <v>87</v>
      </c>
      <c r="AW320" s="14" t="s">
        <v>36</v>
      </c>
      <c r="AX320" s="14" t="s">
        <v>80</v>
      </c>
      <c r="AY320" s="286" t="s">
        <v>235</v>
      </c>
    </row>
    <row r="321" s="12" customFormat="1">
      <c r="A321" s="12"/>
      <c r="B321" s="251"/>
      <c r="C321" s="252"/>
      <c r="D321" s="253" t="s">
        <v>241</v>
      </c>
      <c r="E321" s="254" t="s">
        <v>1</v>
      </c>
      <c r="F321" s="255" t="s">
        <v>2669</v>
      </c>
      <c r="G321" s="252"/>
      <c r="H321" s="256">
        <v>15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62" t="s">
        <v>241</v>
      </c>
      <c r="AU321" s="262" t="s">
        <v>89</v>
      </c>
      <c r="AV321" s="12" t="s">
        <v>89</v>
      </c>
      <c r="AW321" s="12" t="s">
        <v>36</v>
      </c>
      <c r="AX321" s="12" t="s">
        <v>80</v>
      </c>
      <c r="AY321" s="262" t="s">
        <v>235</v>
      </c>
    </row>
    <row r="322" s="13" customFormat="1">
      <c r="A322" s="13"/>
      <c r="B322" s="263"/>
      <c r="C322" s="264"/>
      <c r="D322" s="253" t="s">
        <v>241</v>
      </c>
      <c r="E322" s="265" t="s">
        <v>1</v>
      </c>
      <c r="F322" s="266" t="s">
        <v>243</v>
      </c>
      <c r="G322" s="264"/>
      <c r="H322" s="267">
        <v>87.804000000000002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3" t="s">
        <v>241</v>
      </c>
      <c r="AU322" s="273" t="s">
        <v>89</v>
      </c>
      <c r="AV322" s="13" t="s">
        <v>240</v>
      </c>
      <c r="AW322" s="13" t="s">
        <v>36</v>
      </c>
      <c r="AX322" s="13" t="s">
        <v>87</v>
      </c>
      <c r="AY322" s="273" t="s">
        <v>235</v>
      </c>
    </row>
    <row r="323" s="2" customFormat="1" ht="21.75" customHeight="1">
      <c r="A323" s="38"/>
      <c r="B323" s="39"/>
      <c r="C323" s="237" t="s">
        <v>550</v>
      </c>
      <c r="D323" s="237" t="s">
        <v>236</v>
      </c>
      <c r="E323" s="238" t="s">
        <v>2670</v>
      </c>
      <c r="F323" s="239" t="s">
        <v>2671</v>
      </c>
      <c r="G323" s="240" t="s">
        <v>313</v>
      </c>
      <c r="H323" s="241">
        <v>40.240000000000002</v>
      </c>
      <c r="I323" s="242"/>
      <c r="J323" s="243">
        <f>ROUND(I323*H323,2)</f>
        <v>0</v>
      </c>
      <c r="K323" s="244"/>
      <c r="L323" s="44"/>
      <c r="M323" s="245" t="s">
        <v>1</v>
      </c>
      <c r="N323" s="246" t="s">
        <v>45</v>
      </c>
      <c r="O323" s="91"/>
      <c r="P323" s="247">
        <f>O323*H323</f>
        <v>0</v>
      </c>
      <c r="Q323" s="247">
        <v>0.019029999999999998</v>
      </c>
      <c r="R323" s="247">
        <f>Q323*H323</f>
        <v>0.76576719999999998</v>
      </c>
      <c r="S323" s="247">
        <v>0</v>
      </c>
      <c r="T323" s="24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9" t="s">
        <v>280</v>
      </c>
      <c r="AT323" s="249" t="s">
        <v>236</v>
      </c>
      <c r="AU323" s="249" t="s">
        <v>89</v>
      </c>
      <c r="AY323" s="17" t="s">
        <v>235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7" t="s">
        <v>87</v>
      </c>
      <c r="BK323" s="250">
        <f>ROUND(I323*H323,2)</f>
        <v>0</v>
      </c>
      <c r="BL323" s="17" t="s">
        <v>280</v>
      </c>
      <c r="BM323" s="249" t="s">
        <v>2672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2673</v>
      </c>
      <c r="G324" s="252"/>
      <c r="H324" s="256">
        <v>40.240000000000002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89</v>
      </c>
      <c r="AV324" s="12" t="s">
        <v>89</v>
      </c>
      <c r="AW324" s="12" t="s">
        <v>36</v>
      </c>
      <c r="AX324" s="12" t="s">
        <v>87</v>
      </c>
      <c r="AY324" s="262" t="s">
        <v>235</v>
      </c>
    </row>
    <row r="325" s="2" customFormat="1" ht="21.75" customHeight="1">
      <c r="A325" s="38"/>
      <c r="B325" s="39"/>
      <c r="C325" s="237" t="s">
        <v>402</v>
      </c>
      <c r="D325" s="237" t="s">
        <v>236</v>
      </c>
      <c r="E325" s="238" t="s">
        <v>2674</v>
      </c>
      <c r="F325" s="239" t="s">
        <v>2675</v>
      </c>
      <c r="G325" s="240" t="s">
        <v>239</v>
      </c>
      <c r="H325" s="241">
        <v>590</v>
      </c>
      <c r="I325" s="242"/>
      <c r="J325" s="243">
        <f>ROUND(I325*H325,2)</f>
        <v>0</v>
      </c>
      <c r="K325" s="244"/>
      <c r="L325" s="44"/>
      <c r="M325" s="245" t="s">
        <v>1</v>
      </c>
      <c r="N325" s="246" t="s">
        <v>45</v>
      </c>
      <c r="O325" s="91"/>
      <c r="P325" s="247">
        <f>O325*H325</f>
        <v>0</v>
      </c>
      <c r="Q325" s="247">
        <v>0.00115</v>
      </c>
      <c r="R325" s="247">
        <f>Q325*H325</f>
        <v>0.67849999999999999</v>
      </c>
      <c r="S325" s="247">
        <v>0</v>
      </c>
      <c r="T325" s="24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9" t="s">
        <v>280</v>
      </c>
      <c r="AT325" s="249" t="s">
        <v>236</v>
      </c>
      <c r="AU325" s="249" t="s">
        <v>89</v>
      </c>
      <c r="AY325" s="17" t="s">
        <v>235</v>
      </c>
      <c r="BE325" s="250">
        <f>IF(N325="základní",J325,0)</f>
        <v>0</v>
      </c>
      <c r="BF325" s="250">
        <f>IF(N325="snížená",J325,0)</f>
        <v>0</v>
      </c>
      <c r="BG325" s="250">
        <f>IF(N325="zákl. přenesená",J325,0)</f>
        <v>0</v>
      </c>
      <c r="BH325" s="250">
        <f>IF(N325="sníž. přenesená",J325,0)</f>
        <v>0</v>
      </c>
      <c r="BI325" s="250">
        <f>IF(N325="nulová",J325,0)</f>
        <v>0</v>
      </c>
      <c r="BJ325" s="17" t="s">
        <v>87</v>
      </c>
      <c r="BK325" s="250">
        <f>ROUND(I325*H325,2)</f>
        <v>0</v>
      </c>
      <c r="BL325" s="17" t="s">
        <v>280</v>
      </c>
      <c r="BM325" s="249" t="s">
        <v>2676</v>
      </c>
    </row>
    <row r="326" s="14" customFormat="1">
      <c r="A326" s="14"/>
      <c r="B326" s="277"/>
      <c r="C326" s="278"/>
      <c r="D326" s="253" t="s">
        <v>241</v>
      </c>
      <c r="E326" s="279" t="s">
        <v>1</v>
      </c>
      <c r="F326" s="280" t="s">
        <v>2677</v>
      </c>
      <c r="G326" s="278"/>
      <c r="H326" s="279" t="s">
        <v>1</v>
      </c>
      <c r="I326" s="281"/>
      <c r="J326" s="278"/>
      <c r="K326" s="278"/>
      <c r="L326" s="282"/>
      <c r="M326" s="283"/>
      <c r="N326" s="284"/>
      <c r="O326" s="284"/>
      <c r="P326" s="284"/>
      <c r="Q326" s="284"/>
      <c r="R326" s="284"/>
      <c r="S326" s="284"/>
      <c r="T326" s="28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6" t="s">
        <v>241</v>
      </c>
      <c r="AU326" s="286" t="s">
        <v>89</v>
      </c>
      <c r="AV326" s="14" t="s">
        <v>87</v>
      </c>
      <c r="AW326" s="14" t="s">
        <v>36</v>
      </c>
      <c r="AX326" s="14" t="s">
        <v>80</v>
      </c>
      <c r="AY326" s="286" t="s">
        <v>235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2678</v>
      </c>
      <c r="G327" s="252"/>
      <c r="H327" s="256">
        <v>575.39999999999998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89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4" customFormat="1">
      <c r="A328" s="14"/>
      <c r="B328" s="277"/>
      <c r="C328" s="278"/>
      <c r="D328" s="253" t="s">
        <v>241</v>
      </c>
      <c r="E328" s="279" t="s">
        <v>1</v>
      </c>
      <c r="F328" s="280" t="s">
        <v>2679</v>
      </c>
      <c r="G328" s="278"/>
      <c r="H328" s="279" t="s">
        <v>1</v>
      </c>
      <c r="I328" s="281"/>
      <c r="J328" s="278"/>
      <c r="K328" s="278"/>
      <c r="L328" s="282"/>
      <c r="M328" s="283"/>
      <c r="N328" s="284"/>
      <c r="O328" s="284"/>
      <c r="P328" s="284"/>
      <c r="Q328" s="284"/>
      <c r="R328" s="284"/>
      <c r="S328" s="284"/>
      <c r="T328" s="28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6" t="s">
        <v>241</v>
      </c>
      <c r="AU328" s="286" t="s">
        <v>89</v>
      </c>
      <c r="AV328" s="14" t="s">
        <v>87</v>
      </c>
      <c r="AW328" s="14" t="s">
        <v>36</v>
      </c>
      <c r="AX328" s="14" t="s">
        <v>80</v>
      </c>
      <c r="AY328" s="286" t="s">
        <v>235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2680</v>
      </c>
      <c r="G329" s="252"/>
      <c r="H329" s="256">
        <v>0.59999999999999998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89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4" customFormat="1">
      <c r="A330" s="14"/>
      <c r="B330" s="277"/>
      <c r="C330" s="278"/>
      <c r="D330" s="253" t="s">
        <v>241</v>
      </c>
      <c r="E330" s="279" t="s">
        <v>1</v>
      </c>
      <c r="F330" s="280" t="s">
        <v>2681</v>
      </c>
      <c r="G330" s="278"/>
      <c r="H330" s="279" t="s">
        <v>1</v>
      </c>
      <c r="I330" s="281"/>
      <c r="J330" s="278"/>
      <c r="K330" s="278"/>
      <c r="L330" s="282"/>
      <c r="M330" s="283"/>
      <c r="N330" s="284"/>
      <c r="O330" s="284"/>
      <c r="P330" s="284"/>
      <c r="Q330" s="284"/>
      <c r="R330" s="284"/>
      <c r="S330" s="284"/>
      <c r="T330" s="28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6" t="s">
        <v>241</v>
      </c>
      <c r="AU330" s="286" t="s">
        <v>89</v>
      </c>
      <c r="AV330" s="14" t="s">
        <v>87</v>
      </c>
      <c r="AW330" s="14" t="s">
        <v>36</v>
      </c>
      <c r="AX330" s="14" t="s">
        <v>80</v>
      </c>
      <c r="AY330" s="286" t="s">
        <v>235</v>
      </c>
    </row>
    <row r="331" s="12" customFormat="1">
      <c r="A331" s="12"/>
      <c r="B331" s="251"/>
      <c r="C331" s="252"/>
      <c r="D331" s="253" t="s">
        <v>241</v>
      </c>
      <c r="E331" s="254" t="s">
        <v>1</v>
      </c>
      <c r="F331" s="255" t="s">
        <v>272</v>
      </c>
      <c r="G331" s="252"/>
      <c r="H331" s="256">
        <v>14</v>
      </c>
      <c r="I331" s="257"/>
      <c r="J331" s="252"/>
      <c r="K331" s="252"/>
      <c r="L331" s="258"/>
      <c r="M331" s="259"/>
      <c r="N331" s="260"/>
      <c r="O331" s="260"/>
      <c r="P331" s="260"/>
      <c r="Q331" s="260"/>
      <c r="R331" s="260"/>
      <c r="S331" s="260"/>
      <c r="T331" s="26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62" t="s">
        <v>241</v>
      </c>
      <c r="AU331" s="262" t="s">
        <v>89</v>
      </c>
      <c r="AV331" s="12" t="s">
        <v>89</v>
      </c>
      <c r="AW331" s="12" t="s">
        <v>36</v>
      </c>
      <c r="AX331" s="12" t="s">
        <v>80</v>
      </c>
      <c r="AY331" s="262" t="s">
        <v>235</v>
      </c>
    </row>
    <row r="332" s="13" customFormat="1">
      <c r="A332" s="13"/>
      <c r="B332" s="263"/>
      <c r="C332" s="264"/>
      <c r="D332" s="253" t="s">
        <v>241</v>
      </c>
      <c r="E332" s="265" t="s">
        <v>1</v>
      </c>
      <c r="F332" s="266" t="s">
        <v>243</v>
      </c>
      <c r="G332" s="264"/>
      <c r="H332" s="267">
        <v>590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3" t="s">
        <v>241</v>
      </c>
      <c r="AU332" s="273" t="s">
        <v>89</v>
      </c>
      <c r="AV332" s="13" t="s">
        <v>240</v>
      </c>
      <c r="AW332" s="13" t="s">
        <v>36</v>
      </c>
      <c r="AX332" s="13" t="s">
        <v>87</v>
      </c>
      <c r="AY332" s="273" t="s">
        <v>235</v>
      </c>
    </row>
    <row r="333" s="2" customFormat="1" ht="16.5" customHeight="1">
      <c r="A333" s="38"/>
      <c r="B333" s="39"/>
      <c r="C333" s="287" t="s">
        <v>561</v>
      </c>
      <c r="D333" s="287" t="s">
        <v>598</v>
      </c>
      <c r="E333" s="288" t="s">
        <v>2682</v>
      </c>
      <c r="F333" s="289" t="s">
        <v>2683</v>
      </c>
      <c r="G333" s="290" t="s">
        <v>239</v>
      </c>
      <c r="H333" s="291">
        <v>576</v>
      </c>
      <c r="I333" s="292"/>
      <c r="J333" s="293">
        <f>ROUND(I333*H333,2)</f>
        <v>0</v>
      </c>
      <c r="K333" s="294"/>
      <c r="L333" s="295"/>
      <c r="M333" s="296" t="s">
        <v>1</v>
      </c>
      <c r="N333" s="297" t="s">
        <v>45</v>
      </c>
      <c r="O333" s="91"/>
      <c r="P333" s="247">
        <f>O333*H333</f>
        <v>0</v>
      </c>
      <c r="Q333" s="247">
        <v>0.0022000000000000001</v>
      </c>
      <c r="R333" s="247">
        <f>Q333*H333</f>
        <v>1.2672000000000001</v>
      </c>
      <c r="S333" s="247">
        <v>0</v>
      </c>
      <c r="T333" s="24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9" t="s">
        <v>321</v>
      </c>
      <c r="AT333" s="249" t="s">
        <v>598</v>
      </c>
      <c r="AU333" s="249" t="s">
        <v>89</v>
      </c>
      <c r="AY333" s="17" t="s">
        <v>235</v>
      </c>
      <c r="BE333" s="250">
        <f>IF(N333="základní",J333,0)</f>
        <v>0</v>
      </c>
      <c r="BF333" s="250">
        <f>IF(N333="snížená",J333,0)</f>
        <v>0</v>
      </c>
      <c r="BG333" s="250">
        <f>IF(N333="zákl. přenesená",J333,0)</f>
        <v>0</v>
      </c>
      <c r="BH333" s="250">
        <f>IF(N333="sníž. přenesená",J333,0)</f>
        <v>0</v>
      </c>
      <c r="BI333" s="250">
        <f>IF(N333="nulová",J333,0)</f>
        <v>0</v>
      </c>
      <c r="BJ333" s="17" t="s">
        <v>87</v>
      </c>
      <c r="BK333" s="250">
        <f>ROUND(I333*H333,2)</f>
        <v>0</v>
      </c>
      <c r="BL333" s="17" t="s">
        <v>280</v>
      </c>
      <c r="BM333" s="249" t="s">
        <v>2684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2685</v>
      </c>
      <c r="G334" s="252"/>
      <c r="H334" s="256">
        <v>576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89</v>
      </c>
      <c r="AV334" s="12" t="s">
        <v>89</v>
      </c>
      <c r="AW334" s="12" t="s">
        <v>36</v>
      </c>
      <c r="AX334" s="12" t="s">
        <v>87</v>
      </c>
      <c r="AY334" s="262" t="s">
        <v>235</v>
      </c>
    </row>
    <row r="335" s="2" customFormat="1" ht="21.75" customHeight="1">
      <c r="A335" s="38"/>
      <c r="B335" s="39"/>
      <c r="C335" s="287" t="s">
        <v>408</v>
      </c>
      <c r="D335" s="287" t="s">
        <v>598</v>
      </c>
      <c r="E335" s="288" t="s">
        <v>2686</v>
      </c>
      <c r="F335" s="289" t="s">
        <v>2687</v>
      </c>
      <c r="G335" s="290" t="s">
        <v>239</v>
      </c>
      <c r="H335" s="291">
        <v>14</v>
      </c>
      <c r="I335" s="292"/>
      <c r="J335" s="293">
        <f>ROUND(I335*H335,2)</f>
        <v>0</v>
      </c>
      <c r="K335" s="294"/>
      <c r="L335" s="295"/>
      <c r="M335" s="296" t="s">
        <v>1</v>
      </c>
      <c r="N335" s="297" t="s">
        <v>45</v>
      </c>
      <c r="O335" s="91"/>
      <c r="P335" s="247">
        <f>O335*H335</f>
        <v>0</v>
      </c>
      <c r="Q335" s="247">
        <v>0.0019</v>
      </c>
      <c r="R335" s="247">
        <f>Q335*H335</f>
        <v>0.026599999999999999</v>
      </c>
      <c r="S335" s="247">
        <v>0</v>
      </c>
      <c r="T335" s="24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9" t="s">
        <v>321</v>
      </c>
      <c r="AT335" s="249" t="s">
        <v>598</v>
      </c>
      <c r="AU335" s="249" t="s">
        <v>89</v>
      </c>
      <c r="AY335" s="17" t="s">
        <v>235</v>
      </c>
      <c r="BE335" s="250">
        <f>IF(N335="základní",J335,0)</f>
        <v>0</v>
      </c>
      <c r="BF335" s="250">
        <f>IF(N335="snížená",J335,0)</f>
        <v>0</v>
      </c>
      <c r="BG335" s="250">
        <f>IF(N335="zákl. přenesená",J335,0)</f>
        <v>0</v>
      </c>
      <c r="BH335" s="250">
        <f>IF(N335="sníž. přenesená",J335,0)</f>
        <v>0</v>
      </c>
      <c r="BI335" s="250">
        <f>IF(N335="nulová",J335,0)</f>
        <v>0</v>
      </c>
      <c r="BJ335" s="17" t="s">
        <v>87</v>
      </c>
      <c r="BK335" s="250">
        <f>ROUND(I335*H335,2)</f>
        <v>0</v>
      </c>
      <c r="BL335" s="17" t="s">
        <v>280</v>
      </c>
      <c r="BM335" s="249" t="s">
        <v>2688</v>
      </c>
    </row>
    <row r="336" s="2" customFormat="1" ht="21.75" customHeight="1">
      <c r="A336" s="38"/>
      <c r="B336" s="39"/>
      <c r="C336" s="237" t="s">
        <v>569</v>
      </c>
      <c r="D336" s="237" t="s">
        <v>236</v>
      </c>
      <c r="E336" s="238" t="s">
        <v>2689</v>
      </c>
      <c r="F336" s="239" t="s">
        <v>2690</v>
      </c>
      <c r="G336" s="240" t="s">
        <v>239</v>
      </c>
      <c r="H336" s="241">
        <v>1</v>
      </c>
      <c r="I336" s="242"/>
      <c r="J336" s="243">
        <f>ROUND(I336*H336,2)</f>
        <v>0</v>
      </c>
      <c r="K336" s="244"/>
      <c r="L336" s="44"/>
      <c r="M336" s="245" t="s">
        <v>1</v>
      </c>
      <c r="N336" s="246" t="s">
        <v>45</v>
      </c>
      <c r="O336" s="91"/>
      <c r="P336" s="247">
        <f>O336*H336</f>
        <v>0</v>
      </c>
      <c r="Q336" s="247">
        <v>0</v>
      </c>
      <c r="R336" s="247">
        <f>Q336*H336</f>
        <v>0</v>
      </c>
      <c r="S336" s="247">
        <v>0</v>
      </c>
      <c r="T336" s="24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9" t="s">
        <v>280</v>
      </c>
      <c r="AT336" s="249" t="s">
        <v>236</v>
      </c>
      <c r="AU336" s="249" t="s">
        <v>89</v>
      </c>
      <c r="AY336" s="17" t="s">
        <v>235</v>
      </c>
      <c r="BE336" s="250">
        <f>IF(N336="základní",J336,0)</f>
        <v>0</v>
      </c>
      <c r="BF336" s="250">
        <f>IF(N336="snížená",J336,0)</f>
        <v>0</v>
      </c>
      <c r="BG336" s="250">
        <f>IF(N336="zákl. přenesená",J336,0)</f>
        <v>0</v>
      </c>
      <c r="BH336" s="250">
        <f>IF(N336="sníž. přenesená",J336,0)</f>
        <v>0</v>
      </c>
      <c r="BI336" s="250">
        <f>IF(N336="nulová",J336,0)</f>
        <v>0</v>
      </c>
      <c r="BJ336" s="17" t="s">
        <v>87</v>
      </c>
      <c r="BK336" s="250">
        <f>ROUND(I336*H336,2)</f>
        <v>0</v>
      </c>
      <c r="BL336" s="17" t="s">
        <v>280</v>
      </c>
      <c r="BM336" s="249" t="s">
        <v>2691</v>
      </c>
    </row>
    <row r="337" s="14" customFormat="1">
      <c r="A337" s="14"/>
      <c r="B337" s="277"/>
      <c r="C337" s="278"/>
      <c r="D337" s="253" t="s">
        <v>241</v>
      </c>
      <c r="E337" s="279" t="s">
        <v>1</v>
      </c>
      <c r="F337" s="280" t="s">
        <v>2692</v>
      </c>
      <c r="G337" s="278"/>
      <c r="H337" s="279" t="s">
        <v>1</v>
      </c>
      <c r="I337" s="281"/>
      <c r="J337" s="278"/>
      <c r="K337" s="278"/>
      <c r="L337" s="282"/>
      <c r="M337" s="283"/>
      <c r="N337" s="284"/>
      <c r="O337" s="284"/>
      <c r="P337" s="284"/>
      <c r="Q337" s="284"/>
      <c r="R337" s="284"/>
      <c r="S337" s="284"/>
      <c r="T337" s="28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6" t="s">
        <v>241</v>
      </c>
      <c r="AU337" s="286" t="s">
        <v>89</v>
      </c>
      <c r="AV337" s="14" t="s">
        <v>87</v>
      </c>
      <c r="AW337" s="14" t="s">
        <v>36</v>
      </c>
      <c r="AX337" s="14" t="s">
        <v>80</v>
      </c>
      <c r="AY337" s="286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87</v>
      </c>
      <c r="G338" s="252"/>
      <c r="H338" s="256">
        <v>1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89</v>
      </c>
      <c r="AV338" s="12" t="s">
        <v>89</v>
      </c>
      <c r="AW338" s="12" t="s">
        <v>36</v>
      </c>
      <c r="AX338" s="12" t="s">
        <v>87</v>
      </c>
      <c r="AY338" s="262" t="s">
        <v>235</v>
      </c>
    </row>
    <row r="339" s="2" customFormat="1" ht="16.5" customHeight="1">
      <c r="A339" s="38"/>
      <c r="B339" s="39"/>
      <c r="C339" s="287" t="s">
        <v>416</v>
      </c>
      <c r="D339" s="287" t="s">
        <v>598</v>
      </c>
      <c r="E339" s="288" t="s">
        <v>2693</v>
      </c>
      <c r="F339" s="289" t="s">
        <v>2694</v>
      </c>
      <c r="G339" s="290" t="s">
        <v>239</v>
      </c>
      <c r="H339" s="291">
        <v>1</v>
      </c>
      <c r="I339" s="292"/>
      <c r="J339" s="293">
        <f>ROUND(I339*H339,2)</f>
        <v>0</v>
      </c>
      <c r="K339" s="294"/>
      <c r="L339" s="295"/>
      <c r="M339" s="296" t="s">
        <v>1</v>
      </c>
      <c r="N339" s="297" t="s">
        <v>45</v>
      </c>
      <c r="O339" s="91"/>
      <c r="P339" s="247">
        <f>O339*H339</f>
        <v>0</v>
      </c>
      <c r="Q339" s="247">
        <v>0.010500000000000001</v>
      </c>
      <c r="R339" s="247">
        <f>Q339*H339</f>
        <v>0.010500000000000001</v>
      </c>
      <c r="S339" s="247">
        <v>0</v>
      </c>
      <c r="T339" s="24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9" t="s">
        <v>321</v>
      </c>
      <c r="AT339" s="249" t="s">
        <v>598</v>
      </c>
      <c r="AU339" s="249" t="s">
        <v>89</v>
      </c>
      <c r="AY339" s="17" t="s">
        <v>235</v>
      </c>
      <c r="BE339" s="250">
        <f>IF(N339="základní",J339,0)</f>
        <v>0</v>
      </c>
      <c r="BF339" s="250">
        <f>IF(N339="snížená",J339,0)</f>
        <v>0</v>
      </c>
      <c r="BG339" s="250">
        <f>IF(N339="zákl. přenesená",J339,0)</f>
        <v>0</v>
      </c>
      <c r="BH339" s="250">
        <f>IF(N339="sníž. přenesená",J339,0)</f>
        <v>0</v>
      </c>
      <c r="BI339" s="250">
        <f>IF(N339="nulová",J339,0)</f>
        <v>0</v>
      </c>
      <c r="BJ339" s="17" t="s">
        <v>87</v>
      </c>
      <c r="BK339" s="250">
        <f>ROUND(I339*H339,2)</f>
        <v>0</v>
      </c>
      <c r="BL339" s="17" t="s">
        <v>280</v>
      </c>
      <c r="BM339" s="249" t="s">
        <v>2695</v>
      </c>
    </row>
    <row r="340" s="2" customFormat="1" ht="16.5" customHeight="1">
      <c r="A340" s="38"/>
      <c r="B340" s="39"/>
      <c r="C340" s="237" t="s">
        <v>578</v>
      </c>
      <c r="D340" s="237" t="s">
        <v>236</v>
      </c>
      <c r="E340" s="238" t="s">
        <v>2696</v>
      </c>
      <c r="F340" s="239" t="s">
        <v>2697</v>
      </c>
      <c r="G340" s="240" t="s">
        <v>239</v>
      </c>
      <c r="H340" s="241">
        <v>118</v>
      </c>
      <c r="I340" s="242"/>
      <c r="J340" s="243">
        <f>ROUND(I340*H340,2)</f>
        <v>0</v>
      </c>
      <c r="K340" s="244"/>
      <c r="L340" s="44"/>
      <c r="M340" s="245" t="s">
        <v>1</v>
      </c>
      <c r="N340" s="246" t="s">
        <v>45</v>
      </c>
      <c r="O340" s="91"/>
      <c r="P340" s="247">
        <f>O340*H340</f>
        <v>0</v>
      </c>
      <c r="Q340" s="247">
        <v>0</v>
      </c>
      <c r="R340" s="247">
        <f>Q340*H340</f>
        <v>0</v>
      </c>
      <c r="S340" s="247">
        <v>0</v>
      </c>
      <c r="T340" s="24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9" t="s">
        <v>280</v>
      </c>
      <c r="AT340" s="249" t="s">
        <v>236</v>
      </c>
      <c r="AU340" s="249" t="s">
        <v>89</v>
      </c>
      <c r="AY340" s="17" t="s">
        <v>235</v>
      </c>
      <c r="BE340" s="250">
        <f>IF(N340="základní",J340,0)</f>
        <v>0</v>
      </c>
      <c r="BF340" s="250">
        <f>IF(N340="snížená",J340,0)</f>
        <v>0</v>
      </c>
      <c r="BG340" s="250">
        <f>IF(N340="zákl. přenesená",J340,0)</f>
        <v>0</v>
      </c>
      <c r="BH340" s="250">
        <f>IF(N340="sníž. přenesená",J340,0)</f>
        <v>0</v>
      </c>
      <c r="BI340" s="250">
        <f>IF(N340="nulová",J340,0)</f>
        <v>0</v>
      </c>
      <c r="BJ340" s="17" t="s">
        <v>87</v>
      </c>
      <c r="BK340" s="250">
        <f>ROUND(I340*H340,2)</f>
        <v>0</v>
      </c>
      <c r="BL340" s="17" t="s">
        <v>280</v>
      </c>
      <c r="BM340" s="249" t="s">
        <v>2698</v>
      </c>
    </row>
    <row r="341" s="14" customFormat="1">
      <c r="A341" s="14"/>
      <c r="B341" s="277"/>
      <c r="C341" s="278"/>
      <c r="D341" s="253" t="s">
        <v>241</v>
      </c>
      <c r="E341" s="279" t="s">
        <v>1</v>
      </c>
      <c r="F341" s="280" t="s">
        <v>2699</v>
      </c>
      <c r="G341" s="278"/>
      <c r="H341" s="279" t="s">
        <v>1</v>
      </c>
      <c r="I341" s="281"/>
      <c r="J341" s="278"/>
      <c r="K341" s="278"/>
      <c r="L341" s="282"/>
      <c r="M341" s="283"/>
      <c r="N341" s="284"/>
      <c r="O341" s="284"/>
      <c r="P341" s="284"/>
      <c r="Q341" s="284"/>
      <c r="R341" s="284"/>
      <c r="S341" s="284"/>
      <c r="T341" s="28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6" t="s">
        <v>241</v>
      </c>
      <c r="AU341" s="286" t="s">
        <v>89</v>
      </c>
      <c r="AV341" s="14" t="s">
        <v>87</v>
      </c>
      <c r="AW341" s="14" t="s">
        <v>36</v>
      </c>
      <c r="AX341" s="14" t="s">
        <v>80</v>
      </c>
      <c r="AY341" s="286" t="s">
        <v>235</v>
      </c>
    </row>
    <row r="342" s="12" customFormat="1">
      <c r="A342" s="12"/>
      <c r="B342" s="251"/>
      <c r="C342" s="252"/>
      <c r="D342" s="253" t="s">
        <v>241</v>
      </c>
      <c r="E342" s="254" t="s">
        <v>1</v>
      </c>
      <c r="F342" s="255" t="s">
        <v>619</v>
      </c>
      <c r="G342" s="252"/>
      <c r="H342" s="256">
        <v>118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62" t="s">
        <v>241</v>
      </c>
      <c r="AU342" s="262" t="s">
        <v>89</v>
      </c>
      <c r="AV342" s="12" t="s">
        <v>89</v>
      </c>
      <c r="AW342" s="12" t="s">
        <v>36</v>
      </c>
      <c r="AX342" s="12" t="s">
        <v>87</v>
      </c>
      <c r="AY342" s="262" t="s">
        <v>235</v>
      </c>
    </row>
    <row r="343" s="2" customFormat="1" ht="16.5" customHeight="1">
      <c r="A343" s="38"/>
      <c r="B343" s="39"/>
      <c r="C343" s="287" t="s">
        <v>422</v>
      </c>
      <c r="D343" s="287" t="s">
        <v>598</v>
      </c>
      <c r="E343" s="288" t="s">
        <v>2700</v>
      </c>
      <c r="F343" s="289" t="s">
        <v>2701</v>
      </c>
      <c r="G343" s="290" t="s">
        <v>239</v>
      </c>
      <c r="H343" s="291">
        <v>118</v>
      </c>
      <c r="I343" s="292"/>
      <c r="J343" s="293">
        <f>ROUND(I343*H343,2)</f>
        <v>0</v>
      </c>
      <c r="K343" s="294"/>
      <c r="L343" s="295"/>
      <c r="M343" s="296" t="s">
        <v>1</v>
      </c>
      <c r="N343" s="297" t="s">
        <v>45</v>
      </c>
      <c r="O343" s="91"/>
      <c r="P343" s="247">
        <f>O343*H343</f>
        <v>0</v>
      </c>
      <c r="Q343" s="247">
        <v>0.0016999999999999999</v>
      </c>
      <c r="R343" s="247">
        <f>Q343*H343</f>
        <v>0.2006</v>
      </c>
      <c r="S343" s="247">
        <v>0</v>
      </c>
      <c r="T343" s="24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9" t="s">
        <v>321</v>
      </c>
      <c r="AT343" s="249" t="s">
        <v>598</v>
      </c>
      <c r="AU343" s="249" t="s">
        <v>89</v>
      </c>
      <c r="AY343" s="17" t="s">
        <v>235</v>
      </c>
      <c r="BE343" s="250">
        <f>IF(N343="základní",J343,0)</f>
        <v>0</v>
      </c>
      <c r="BF343" s="250">
        <f>IF(N343="snížená",J343,0)</f>
        <v>0</v>
      </c>
      <c r="BG343" s="250">
        <f>IF(N343="zákl. přenesená",J343,0)</f>
        <v>0</v>
      </c>
      <c r="BH343" s="250">
        <f>IF(N343="sníž. přenesená",J343,0)</f>
        <v>0</v>
      </c>
      <c r="BI343" s="250">
        <f>IF(N343="nulová",J343,0)</f>
        <v>0</v>
      </c>
      <c r="BJ343" s="17" t="s">
        <v>87</v>
      </c>
      <c r="BK343" s="250">
        <f>ROUND(I343*H343,2)</f>
        <v>0</v>
      </c>
      <c r="BL343" s="17" t="s">
        <v>280</v>
      </c>
      <c r="BM343" s="249" t="s">
        <v>2702</v>
      </c>
    </row>
    <row r="344" s="2" customFormat="1" ht="16.5" customHeight="1">
      <c r="A344" s="38"/>
      <c r="B344" s="39"/>
      <c r="C344" s="237" t="s">
        <v>587</v>
      </c>
      <c r="D344" s="237" t="s">
        <v>236</v>
      </c>
      <c r="E344" s="238" t="s">
        <v>2703</v>
      </c>
      <c r="F344" s="239" t="s">
        <v>2704</v>
      </c>
      <c r="G344" s="240" t="s">
        <v>239</v>
      </c>
      <c r="H344" s="241">
        <v>68</v>
      </c>
      <c r="I344" s="242"/>
      <c r="J344" s="243">
        <f>ROUND(I344*H344,2)</f>
        <v>0</v>
      </c>
      <c r="K344" s="244"/>
      <c r="L344" s="44"/>
      <c r="M344" s="245" t="s">
        <v>1</v>
      </c>
      <c r="N344" s="246" t="s">
        <v>45</v>
      </c>
      <c r="O344" s="91"/>
      <c r="P344" s="247">
        <f>O344*H344</f>
        <v>0</v>
      </c>
      <c r="Q344" s="247">
        <v>0</v>
      </c>
      <c r="R344" s="247">
        <f>Q344*H344</f>
        <v>0</v>
      </c>
      <c r="S344" s="247">
        <v>0</v>
      </c>
      <c r="T344" s="24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9" t="s">
        <v>280</v>
      </c>
      <c r="AT344" s="249" t="s">
        <v>236</v>
      </c>
      <c r="AU344" s="249" t="s">
        <v>89</v>
      </c>
      <c r="AY344" s="17" t="s">
        <v>235</v>
      </c>
      <c r="BE344" s="250">
        <f>IF(N344="základní",J344,0)</f>
        <v>0</v>
      </c>
      <c r="BF344" s="250">
        <f>IF(N344="snížená",J344,0)</f>
        <v>0</v>
      </c>
      <c r="BG344" s="250">
        <f>IF(N344="zákl. přenesená",J344,0)</f>
        <v>0</v>
      </c>
      <c r="BH344" s="250">
        <f>IF(N344="sníž. přenesená",J344,0)</f>
        <v>0</v>
      </c>
      <c r="BI344" s="250">
        <f>IF(N344="nulová",J344,0)</f>
        <v>0</v>
      </c>
      <c r="BJ344" s="17" t="s">
        <v>87</v>
      </c>
      <c r="BK344" s="250">
        <f>ROUND(I344*H344,2)</f>
        <v>0</v>
      </c>
      <c r="BL344" s="17" t="s">
        <v>280</v>
      </c>
      <c r="BM344" s="249" t="s">
        <v>2705</v>
      </c>
    </row>
    <row r="345" s="14" customFormat="1">
      <c r="A345" s="14"/>
      <c r="B345" s="277"/>
      <c r="C345" s="278"/>
      <c r="D345" s="253" t="s">
        <v>241</v>
      </c>
      <c r="E345" s="279" t="s">
        <v>1</v>
      </c>
      <c r="F345" s="280" t="s">
        <v>2706</v>
      </c>
      <c r="G345" s="278"/>
      <c r="H345" s="279" t="s">
        <v>1</v>
      </c>
      <c r="I345" s="281"/>
      <c r="J345" s="278"/>
      <c r="K345" s="278"/>
      <c r="L345" s="282"/>
      <c r="M345" s="283"/>
      <c r="N345" s="284"/>
      <c r="O345" s="284"/>
      <c r="P345" s="284"/>
      <c r="Q345" s="284"/>
      <c r="R345" s="284"/>
      <c r="S345" s="284"/>
      <c r="T345" s="28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6" t="s">
        <v>241</v>
      </c>
      <c r="AU345" s="286" t="s">
        <v>89</v>
      </c>
      <c r="AV345" s="14" t="s">
        <v>87</v>
      </c>
      <c r="AW345" s="14" t="s">
        <v>36</v>
      </c>
      <c r="AX345" s="14" t="s">
        <v>80</v>
      </c>
      <c r="AY345" s="286" t="s">
        <v>235</v>
      </c>
    </row>
    <row r="346" s="12" customFormat="1">
      <c r="A346" s="12"/>
      <c r="B346" s="251"/>
      <c r="C346" s="252"/>
      <c r="D346" s="253" t="s">
        <v>241</v>
      </c>
      <c r="E346" s="254" t="s">
        <v>1</v>
      </c>
      <c r="F346" s="255" t="s">
        <v>462</v>
      </c>
      <c r="G346" s="252"/>
      <c r="H346" s="256">
        <v>68</v>
      </c>
      <c r="I346" s="257"/>
      <c r="J346" s="252"/>
      <c r="K346" s="252"/>
      <c r="L346" s="258"/>
      <c r="M346" s="259"/>
      <c r="N346" s="260"/>
      <c r="O346" s="260"/>
      <c r="P346" s="260"/>
      <c r="Q346" s="260"/>
      <c r="R346" s="260"/>
      <c r="S346" s="260"/>
      <c r="T346" s="26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62" t="s">
        <v>241</v>
      </c>
      <c r="AU346" s="262" t="s">
        <v>89</v>
      </c>
      <c r="AV346" s="12" t="s">
        <v>89</v>
      </c>
      <c r="AW346" s="12" t="s">
        <v>36</v>
      </c>
      <c r="AX346" s="12" t="s">
        <v>87</v>
      </c>
      <c r="AY346" s="262" t="s">
        <v>235</v>
      </c>
    </row>
    <row r="347" s="2" customFormat="1" ht="16.5" customHeight="1">
      <c r="A347" s="38"/>
      <c r="B347" s="39"/>
      <c r="C347" s="287" t="s">
        <v>429</v>
      </c>
      <c r="D347" s="287" t="s">
        <v>598</v>
      </c>
      <c r="E347" s="288" t="s">
        <v>2707</v>
      </c>
      <c r="F347" s="289" t="s">
        <v>2708</v>
      </c>
      <c r="G347" s="290" t="s">
        <v>2709</v>
      </c>
      <c r="H347" s="291">
        <v>68</v>
      </c>
      <c r="I347" s="292"/>
      <c r="J347" s="293">
        <f>ROUND(I347*H347,2)</f>
        <v>0</v>
      </c>
      <c r="K347" s="294"/>
      <c r="L347" s="295"/>
      <c r="M347" s="296" t="s">
        <v>1</v>
      </c>
      <c r="N347" s="297" t="s">
        <v>45</v>
      </c>
      <c r="O347" s="91"/>
      <c r="P347" s="247">
        <f>O347*H347</f>
        <v>0</v>
      </c>
      <c r="Q347" s="247">
        <v>0.01</v>
      </c>
      <c r="R347" s="247">
        <f>Q347*H347</f>
        <v>0.68000000000000005</v>
      </c>
      <c r="S347" s="247">
        <v>0</v>
      </c>
      <c r="T347" s="24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9" t="s">
        <v>321</v>
      </c>
      <c r="AT347" s="249" t="s">
        <v>598</v>
      </c>
      <c r="AU347" s="249" t="s">
        <v>89</v>
      </c>
      <c r="AY347" s="17" t="s">
        <v>235</v>
      </c>
      <c r="BE347" s="250">
        <f>IF(N347="základní",J347,0)</f>
        <v>0</v>
      </c>
      <c r="BF347" s="250">
        <f>IF(N347="snížená",J347,0)</f>
        <v>0</v>
      </c>
      <c r="BG347" s="250">
        <f>IF(N347="zákl. přenesená",J347,0)</f>
        <v>0</v>
      </c>
      <c r="BH347" s="250">
        <f>IF(N347="sníž. přenesená",J347,0)</f>
        <v>0</v>
      </c>
      <c r="BI347" s="250">
        <f>IF(N347="nulová",J347,0)</f>
        <v>0</v>
      </c>
      <c r="BJ347" s="17" t="s">
        <v>87</v>
      </c>
      <c r="BK347" s="250">
        <f>ROUND(I347*H347,2)</f>
        <v>0</v>
      </c>
      <c r="BL347" s="17" t="s">
        <v>280</v>
      </c>
      <c r="BM347" s="249" t="s">
        <v>2710</v>
      </c>
    </row>
    <row r="348" s="2" customFormat="1" ht="21.75" customHeight="1">
      <c r="A348" s="38"/>
      <c r="B348" s="39"/>
      <c r="C348" s="237" t="s">
        <v>597</v>
      </c>
      <c r="D348" s="237" t="s">
        <v>236</v>
      </c>
      <c r="E348" s="238" t="s">
        <v>2711</v>
      </c>
      <c r="F348" s="239" t="s">
        <v>2712</v>
      </c>
      <c r="G348" s="240" t="s">
        <v>265</v>
      </c>
      <c r="H348" s="241">
        <v>1570.249</v>
      </c>
      <c r="I348" s="242"/>
      <c r="J348" s="243">
        <f>ROUND(I348*H348,2)</f>
        <v>0</v>
      </c>
      <c r="K348" s="244"/>
      <c r="L348" s="44"/>
      <c r="M348" s="245" t="s">
        <v>1</v>
      </c>
      <c r="N348" s="246" t="s">
        <v>45</v>
      </c>
      <c r="O348" s="91"/>
      <c r="P348" s="247">
        <f>O348*H348</f>
        <v>0</v>
      </c>
      <c r="Q348" s="247">
        <v>0</v>
      </c>
      <c r="R348" s="247">
        <f>Q348*H348</f>
        <v>0</v>
      </c>
      <c r="S348" s="247">
        <v>0</v>
      </c>
      <c r="T348" s="24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9" t="s">
        <v>280</v>
      </c>
      <c r="AT348" s="249" t="s">
        <v>236</v>
      </c>
      <c r="AU348" s="249" t="s">
        <v>89</v>
      </c>
      <c r="AY348" s="17" t="s">
        <v>235</v>
      </c>
      <c r="BE348" s="250">
        <f>IF(N348="základní",J348,0)</f>
        <v>0</v>
      </c>
      <c r="BF348" s="250">
        <f>IF(N348="snížená",J348,0)</f>
        <v>0</v>
      </c>
      <c r="BG348" s="250">
        <f>IF(N348="zákl. přenesená",J348,0)</f>
        <v>0</v>
      </c>
      <c r="BH348" s="250">
        <f>IF(N348="sníž. přenesená",J348,0)</f>
        <v>0</v>
      </c>
      <c r="BI348" s="250">
        <f>IF(N348="nulová",J348,0)</f>
        <v>0</v>
      </c>
      <c r="BJ348" s="17" t="s">
        <v>87</v>
      </c>
      <c r="BK348" s="250">
        <f>ROUND(I348*H348,2)</f>
        <v>0</v>
      </c>
      <c r="BL348" s="17" t="s">
        <v>280</v>
      </c>
      <c r="BM348" s="249" t="s">
        <v>2713</v>
      </c>
    </row>
    <row r="349" s="2" customFormat="1" ht="21.75" customHeight="1">
      <c r="A349" s="38"/>
      <c r="B349" s="39"/>
      <c r="C349" s="287" t="s">
        <v>434</v>
      </c>
      <c r="D349" s="287" t="s">
        <v>598</v>
      </c>
      <c r="E349" s="288" t="s">
        <v>2714</v>
      </c>
      <c r="F349" s="289" t="s">
        <v>2715</v>
      </c>
      <c r="G349" s="290" t="s">
        <v>265</v>
      </c>
      <c r="H349" s="291">
        <v>1727.2739999999999</v>
      </c>
      <c r="I349" s="292"/>
      <c r="J349" s="293">
        <f>ROUND(I349*H349,2)</f>
        <v>0</v>
      </c>
      <c r="K349" s="294"/>
      <c r="L349" s="295"/>
      <c r="M349" s="296" t="s">
        <v>1</v>
      </c>
      <c r="N349" s="297" t="s">
        <v>45</v>
      </c>
      <c r="O349" s="91"/>
      <c r="P349" s="247">
        <f>O349*H349</f>
        <v>0</v>
      </c>
      <c r="Q349" s="247">
        <v>0.00020000000000000001</v>
      </c>
      <c r="R349" s="247">
        <f>Q349*H349</f>
        <v>0.34545480000000001</v>
      </c>
      <c r="S349" s="247">
        <v>0</v>
      </c>
      <c r="T349" s="24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9" t="s">
        <v>321</v>
      </c>
      <c r="AT349" s="249" t="s">
        <v>598</v>
      </c>
      <c r="AU349" s="249" t="s">
        <v>89</v>
      </c>
      <c r="AY349" s="17" t="s">
        <v>235</v>
      </c>
      <c r="BE349" s="250">
        <f>IF(N349="základní",J349,0)</f>
        <v>0</v>
      </c>
      <c r="BF349" s="250">
        <f>IF(N349="snížená",J349,0)</f>
        <v>0</v>
      </c>
      <c r="BG349" s="250">
        <f>IF(N349="zákl. přenesená",J349,0)</f>
        <v>0</v>
      </c>
      <c r="BH349" s="250">
        <f>IF(N349="sníž. přenesená",J349,0)</f>
        <v>0</v>
      </c>
      <c r="BI349" s="250">
        <f>IF(N349="nulová",J349,0)</f>
        <v>0</v>
      </c>
      <c r="BJ349" s="17" t="s">
        <v>87</v>
      </c>
      <c r="BK349" s="250">
        <f>ROUND(I349*H349,2)</f>
        <v>0</v>
      </c>
      <c r="BL349" s="17" t="s">
        <v>280</v>
      </c>
      <c r="BM349" s="249" t="s">
        <v>2716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2717</v>
      </c>
      <c r="G350" s="252"/>
      <c r="H350" s="256">
        <v>1727.2739999999999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89</v>
      </c>
      <c r="AV350" s="12" t="s">
        <v>89</v>
      </c>
      <c r="AW350" s="12" t="s">
        <v>36</v>
      </c>
      <c r="AX350" s="12" t="s">
        <v>87</v>
      </c>
      <c r="AY350" s="262" t="s">
        <v>235</v>
      </c>
    </row>
    <row r="351" s="2" customFormat="1" ht="16.5" customHeight="1">
      <c r="A351" s="38"/>
      <c r="B351" s="39"/>
      <c r="C351" s="237" t="s">
        <v>607</v>
      </c>
      <c r="D351" s="237" t="s">
        <v>236</v>
      </c>
      <c r="E351" s="238" t="s">
        <v>2718</v>
      </c>
      <c r="F351" s="239" t="s">
        <v>2719</v>
      </c>
      <c r="G351" s="240" t="s">
        <v>265</v>
      </c>
      <c r="H351" s="241">
        <v>1370.617</v>
      </c>
      <c r="I351" s="242"/>
      <c r="J351" s="243">
        <f>ROUND(I351*H351,2)</f>
        <v>0</v>
      </c>
      <c r="K351" s="244"/>
      <c r="L351" s="44"/>
      <c r="M351" s="245" t="s">
        <v>1</v>
      </c>
      <c r="N351" s="246" t="s">
        <v>45</v>
      </c>
      <c r="O351" s="91"/>
      <c r="P351" s="247">
        <f>O351*H351</f>
        <v>0</v>
      </c>
      <c r="Q351" s="247">
        <v>0.00013999999999999999</v>
      </c>
      <c r="R351" s="247">
        <f>Q351*H351</f>
        <v>0.19188637999999997</v>
      </c>
      <c r="S351" s="247">
        <v>0</v>
      </c>
      <c r="T351" s="24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9" t="s">
        <v>280</v>
      </c>
      <c r="AT351" s="249" t="s">
        <v>236</v>
      </c>
      <c r="AU351" s="249" t="s">
        <v>89</v>
      </c>
      <c r="AY351" s="17" t="s">
        <v>235</v>
      </c>
      <c r="BE351" s="250">
        <f>IF(N351="základní",J351,0)</f>
        <v>0</v>
      </c>
      <c r="BF351" s="250">
        <f>IF(N351="snížená",J351,0)</f>
        <v>0</v>
      </c>
      <c r="BG351" s="250">
        <f>IF(N351="zákl. přenesená",J351,0)</f>
        <v>0</v>
      </c>
      <c r="BH351" s="250">
        <f>IF(N351="sníž. přenesená",J351,0)</f>
        <v>0</v>
      </c>
      <c r="BI351" s="250">
        <f>IF(N351="nulová",J351,0)</f>
        <v>0</v>
      </c>
      <c r="BJ351" s="17" t="s">
        <v>87</v>
      </c>
      <c r="BK351" s="250">
        <f>ROUND(I351*H351,2)</f>
        <v>0</v>
      </c>
      <c r="BL351" s="17" t="s">
        <v>280</v>
      </c>
      <c r="BM351" s="249" t="s">
        <v>2720</v>
      </c>
    </row>
    <row r="352" s="14" customFormat="1">
      <c r="A352" s="14"/>
      <c r="B352" s="277"/>
      <c r="C352" s="278"/>
      <c r="D352" s="253" t="s">
        <v>241</v>
      </c>
      <c r="E352" s="279" t="s">
        <v>1</v>
      </c>
      <c r="F352" s="280" t="s">
        <v>2538</v>
      </c>
      <c r="G352" s="278"/>
      <c r="H352" s="279" t="s">
        <v>1</v>
      </c>
      <c r="I352" s="281"/>
      <c r="J352" s="278"/>
      <c r="K352" s="278"/>
      <c r="L352" s="282"/>
      <c r="M352" s="283"/>
      <c r="N352" s="284"/>
      <c r="O352" s="284"/>
      <c r="P352" s="284"/>
      <c r="Q352" s="284"/>
      <c r="R352" s="284"/>
      <c r="S352" s="284"/>
      <c r="T352" s="28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6" t="s">
        <v>241</v>
      </c>
      <c r="AU352" s="286" t="s">
        <v>89</v>
      </c>
      <c r="AV352" s="14" t="s">
        <v>87</v>
      </c>
      <c r="AW352" s="14" t="s">
        <v>36</v>
      </c>
      <c r="AX352" s="14" t="s">
        <v>80</v>
      </c>
      <c r="AY352" s="286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2721</v>
      </c>
      <c r="G353" s="252"/>
      <c r="H353" s="256">
        <v>1370.617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89</v>
      </c>
      <c r="AV353" s="12" t="s">
        <v>89</v>
      </c>
      <c r="AW353" s="12" t="s">
        <v>36</v>
      </c>
      <c r="AX353" s="12" t="s">
        <v>87</v>
      </c>
      <c r="AY353" s="262" t="s">
        <v>235</v>
      </c>
    </row>
    <row r="354" s="2" customFormat="1" ht="21.75" customHeight="1">
      <c r="A354" s="38"/>
      <c r="B354" s="39"/>
      <c r="C354" s="237" t="s">
        <v>443</v>
      </c>
      <c r="D354" s="237" t="s">
        <v>236</v>
      </c>
      <c r="E354" s="238" t="s">
        <v>2722</v>
      </c>
      <c r="F354" s="239" t="s">
        <v>2723</v>
      </c>
      <c r="G354" s="240" t="s">
        <v>246</v>
      </c>
      <c r="H354" s="241">
        <v>110.789</v>
      </c>
      <c r="I354" s="242"/>
      <c r="J354" s="243">
        <f>ROUND(I354*H354,2)</f>
        <v>0</v>
      </c>
      <c r="K354" s="244"/>
      <c r="L354" s="44"/>
      <c r="M354" s="245" t="s">
        <v>1</v>
      </c>
      <c r="N354" s="246" t="s">
        <v>45</v>
      </c>
      <c r="O354" s="91"/>
      <c r="P354" s="247">
        <f>O354*H354</f>
        <v>0</v>
      </c>
      <c r="Q354" s="247">
        <v>0</v>
      </c>
      <c r="R354" s="247">
        <f>Q354*H354</f>
        <v>0</v>
      </c>
      <c r="S354" s="247">
        <v>0</v>
      </c>
      <c r="T354" s="24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9" t="s">
        <v>280</v>
      </c>
      <c r="AT354" s="249" t="s">
        <v>236</v>
      </c>
      <c r="AU354" s="249" t="s">
        <v>89</v>
      </c>
      <c r="AY354" s="17" t="s">
        <v>235</v>
      </c>
      <c r="BE354" s="250">
        <f>IF(N354="základní",J354,0)</f>
        <v>0</v>
      </c>
      <c r="BF354" s="250">
        <f>IF(N354="snížená",J354,0)</f>
        <v>0</v>
      </c>
      <c r="BG354" s="250">
        <f>IF(N354="zákl. přenesená",J354,0)</f>
        <v>0</v>
      </c>
      <c r="BH354" s="250">
        <f>IF(N354="sníž. přenesená",J354,0)</f>
        <v>0</v>
      </c>
      <c r="BI354" s="250">
        <f>IF(N354="nulová",J354,0)</f>
        <v>0</v>
      </c>
      <c r="BJ354" s="17" t="s">
        <v>87</v>
      </c>
      <c r="BK354" s="250">
        <f>ROUND(I354*H354,2)</f>
        <v>0</v>
      </c>
      <c r="BL354" s="17" t="s">
        <v>280</v>
      </c>
      <c r="BM354" s="249" t="s">
        <v>2724</v>
      </c>
    </row>
    <row r="355" s="11" customFormat="1" ht="22.8" customHeight="1">
      <c r="A355" s="11"/>
      <c r="B355" s="223"/>
      <c r="C355" s="224"/>
      <c r="D355" s="225" t="s">
        <v>79</v>
      </c>
      <c r="E355" s="307" t="s">
        <v>724</v>
      </c>
      <c r="F355" s="307" t="s">
        <v>2725</v>
      </c>
      <c r="G355" s="224"/>
      <c r="H355" s="224"/>
      <c r="I355" s="227"/>
      <c r="J355" s="308">
        <f>BK355</f>
        <v>0</v>
      </c>
      <c r="K355" s="224"/>
      <c r="L355" s="229"/>
      <c r="M355" s="230"/>
      <c r="N355" s="231"/>
      <c r="O355" s="231"/>
      <c r="P355" s="232">
        <f>SUM(P356:P372)</f>
        <v>0</v>
      </c>
      <c r="Q355" s="231"/>
      <c r="R355" s="232">
        <f>SUM(R356:R372)</f>
        <v>0.015427600000000001</v>
      </c>
      <c r="S355" s="231"/>
      <c r="T355" s="233">
        <f>SUM(T356:T372)</f>
        <v>0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R355" s="234" t="s">
        <v>89</v>
      </c>
      <c r="AT355" s="235" t="s">
        <v>79</v>
      </c>
      <c r="AU355" s="235" t="s">
        <v>87</v>
      </c>
      <c r="AY355" s="234" t="s">
        <v>235</v>
      </c>
      <c r="BK355" s="236">
        <f>SUM(BK356:BK372)</f>
        <v>0</v>
      </c>
    </row>
    <row r="356" s="2" customFormat="1" ht="16.5" customHeight="1">
      <c r="A356" s="38"/>
      <c r="B356" s="39"/>
      <c r="C356" s="237" t="s">
        <v>332</v>
      </c>
      <c r="D356" s="237" t="s">
        <v>236</v>
      </c>
      <c r="E356" s="238" t="s">
        <v>2726</v>
      </c>
      <c r="F356" s="239" t="s">
        <v>2727</v>
      </c>
      <c r="G356" s="240" t="s">
        <v>313</v>
      </c>
      <c r="H356" s="241">
        <v>0.80000000000000004</v>
      </c>
      <c r="I356" s="242"/>
      <c r="J356" s="243">
        <f>ROUND(I356*H356,2)</f>
        <v>0</v>
      </c>
      <c r="K356" s="244"/>
      <c r="L356" s="44"/>
      <c r="M356" s="245" t="s">
        <v>1</v>
      </c>
      <c r="N356" s="246" t="s">
        <v>45</v>
      </c>
      <c r="O356" s="91"/>
      <c r="P356" s="247">
        <f>O356*H356</f>
        <v>0</v>
      </c>
      <c r="Q356" s="247">
        <v>0</v>
      </c>
      <c r="R356" s="247">
        <f>Q356*H356</f>
        <v>0</v>
      </c>
      <c r="S356" s="247">
        <v>0</v>
      </c>
      <c r="T356" s="24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9" t="s">
        <v>280</v>
      </c>
      <c r="AT356" s="249" t="s">
        <v>236</v>
      </c>
      <c r="AU356" s="249" t="s">
        <v>89</v>
      </c>
      <c r="AY356" s="17" t="s">
        <v>235</v>
      </c>
      <c r="BE356" s="250">
        <f>IF(N356="základní",J356,0)</f>
        <v>0</v>
      </c>
      <c r="BF356" s="250">
        <f>IF(N356="snížená",J356,0)</f>
        <v>0</v>
      </c>
      <c r="BG356" s="250">
        <f>IF(N356="zákl. přenesená",J356,0)</f>
        <v>0</v>
      </c>
      <c r="BH356" s="250">
        <f>IF(N356="sníž. přenesená",J356,0)</f>
        <v>0</v>
      </c>
      <c r="BI356" s="250">
        <f>IF(N356="nulová",J356,0)</f>
        <v>0</v>
      </c>
      <c r="BJ356" s="17" t="s">
        <v>87</v>
      </c>
      <c r="BK356" s="250">
        <f>ROUND(I356*H356,2)</f>
        <v>0</v>
      </c>
      <c r="BL356" s="17" t="s">
        <v>280</v>
      </c>
      <c r="BM356" s="249" t="s">
        <v>2728</v>
      </c>
    </row>
    <row r="357" s="14" customFormat="1">
      <c r="A357" s="14"/>
      <c r="B357" s="277"/>
      <c r="C357" s="278"/>
      <c r="D357" s="253" t="s">
        <v>241</v>
      </c>
      <c r="E357" s="279" t="s">
        <v>1</v>
      </c>
      <c r="F357" s="280" t="s">
        <v>2729</v>
      </c>
      <c r="G357" s="278"/>
      <c r="H357" s="279" t="s">
        <v>1</v>
      </c>
      <c r="I357" s="281"/>
      <c r="J357" s="278"/>
      <c r="K357" s="278"/>
      <c r="L357" s="282"/>
      <c r="M357" s="283"/>
      <c r="N357" s="284"/>
      <c r="O357" s="284"/>
      <c r="P357" s="284"/>
      <c r="Q357" s="284"/>
      <c r="R357" s="284"/>
      <c r="S357" s="284"/>
      <c r="T357" s="28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6" t="s">
        <v>241</v>
      </c>
      <c r="AU357" s="286" t="s">
        <v>89</v>
      </c>
      <c r="AV357" s="14" t="s">
        <v>87</v>
      </c>
      <c r="AW357" s="14" t="s">
        <v>36</v>
      </c>
      <c r="AX357" s="14" t="s">
        <v>80</v>
      </c>
      <c r="AY357" s="286" t="s">
        <v>235</v>
      </c>
    </row>
    <row r="358" s="12" customFormat="1">
      <c r="A358" s="12"/>
      <c r="B358" s="251"/>
      <c r="C358" s="252"/>
      <c r="D358" s="253" t="s">
        <v>241</v>
      </c>
      <c r="E358" s="254" t="s">
        <v>1</v>
      </c>
      <c r="F358" s="255" t="s">
        <v>2730</v>
      </c>
      <c r="G358" s="252"/>
      <c r="H358" s="256">
        <v>0.80000000000000004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62" t="s">
        <v>241</v>
      </c>
      <c r="AU358" s="262" t="s">
        <v>89</v>
      </c>
      <c r="AV358" s="12" t="s">
        <v>89</v>
      </c>
      <c r="AW358" s="12" t="s">
        <v>36</v>
      </c>
      <c r="AX358" s="12" t="s">
        <v>87</v>
      </c>
      <c r="AY358" s="262" t="s">
        <v>235</v>
      </c>
    </row>
    <row r="359" s="2" customFormat="1" ht="16.5" customHeight="1">
      <c r="A359" s="38"/>
      <c r="B359" s="39"/>
      <c r="C359" s="287" t="s">
        <v>448</v>
      </c>
      <c r="D359" s="287" t="s">
        <v>598</v>
      </c>
      <c r="E359" s="288" t="s">
        <v>2731</v>
      </c>
      <c r="F359" s="289" t="s">
        <v>2732</v>
      </c>
      <c r="G359" s="290" t="s">
        <v>239</v>
      </c>
      <c r="H359" s="291">
        <v>1</v>
      </c>
      <c r="I359" s="292"/>
      <c r="J359" s="293">
        <f>ROUND(I359*H359,2)</f>
        <v>0</v>
      </c>
      <c r="K359" s="294"/>
      <c r="L359" s="295"/>
      <c r="M359" s="296" t="s">
        <v>1</v>
      </c>
      <c r="N359" s="297" t="s">
        <v>45</v>
      </c>
      <c r="O359" s="91"/>
      <c r="P359" s="247">
        <f>O359*H359</f>
        <v>0</v>
      </c>
      <c r="Q359" s="247">
        <v>0.0058999999999999999</v>
      </c>
      <c r="R359" s="247">
        <f>Q359*H359</f>
        <v>0.0058999999999999999</v>
      </c>
      <c r="S359" s="247">
        <v>0</v>
      </c>
      <c r="T359" s="24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9" t="s">
        <v>321</v>
      </c>
      <c r="AT359" s="249" t="s">
        <v>598</v>
      </c>
      <c r="AU359" s="249" t="s">
        <v>89</v>
      </c>
      <c r="AY359" s="17" t="s">
        <v>235</v>
      </c>
      <c r="BE359" s="250">
        <f>IF(N359="základní",J359,0)</f>
        <v>0</v>
      </c>
      <c r="BF359" s="250">
        <f>IF(N359="snížená",J359,0)</f>
        <v>0</v>
      </c>
      <c r="BG359" s="250">
        <f>IF(N359="zákl. přenesená",J359,0)</f>
        <v>0</v>
      </c>
      <c r="BH359" s="250">
        <f>IF(N359="sníž. přenesená",J359,0)</f>
        <v>0</v>
      </c>
      <c r="BI359" s="250">
        <f>IF(N359="nulová",J359,0)</f>
        <v>0</v>
      </c>
      <c r="BJ359" s="17" t="s">
        <v>87</v>
      </c>
      <c r="BK359" s="250">
        <f>ROUND(I359*H359,2)</f>
        <v>0</v>
      </c>
      <c r="BL359" s="17" t="s">
        <v>280</v>
      </c>
      <c r="BM359" s="249" t="s">
        <v>2733</v>
      </c>
    </row>
    <row r="360" s="2" customFormat="1" ht="16.5" customHeight="1">
      <c r="A360" s="38"/>
      <c r="B360" s="39"/>
      <c r="C360" s="287" t="s">
        <v>410</v>
      </c>
      <c r="D360" s="287" t="s">
        <v>598</v>
      </c>
      <c r="E360" s="288" t="s">
        <v>2734</v>
      </c>
      <c r="F360" s="289" t="s">
        <v>2735</v>
      </c>
      <c r="G360" s="290" t="s">
        <v>2709</v>
      </c>
      <c r="H360" s="291">
        <v>2</v>
      </c>
      <c r="I360" s="292"/>
      <c r="J360" s="293">
        <f>ROUND(I360*H360,2)</f>
        <v>0</v>
      </c>
      <c r="K360" s="294"/>
      <c r="L360" s="295"/>
      <c r="M360" s="296" t="s">
        <v>1</v>
      </c>
      <c r="N360" s="297" t="s">
        <v>45</v>
      </c>
      <c r="O360" s="91"/>
      <c r="P360" s="247">
        <f>O360*H360</f>
        <v>0</v>
      </c>
      <c r="Q360" s="247">
        <v>4.0000000000000003E-05</v>
      </c>
      <c r="R360" s="247">
        <f>Q360*H360</f>
        <v>8.0000000000000007E-05</v>
      </c>
      <c r="S360" s="247">
        <v>0</v>
      </c>
      <c r="T360" s="24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9" t="s">
        <v>321</v>
      </c>
      <c r="AT360" s="249" t="s">
        <v>598</v>
      </c>
      <c r="AU360" s="249" t="s">
        <v>89</v>
      </c>
      <c r="AY360" s="17" t="s">
        <v>235</v>
      </c>
      <c r="BE360" s="250">
        <f>IF(N360="základní",J360,0)</f>
        <v>0</v>
      </c>
      <c r="BF360" s="250">
        <f>IF(N360="snížená",J360,0)</f>
        <v>0</v>
      </c>
      <c r="BG360" s="250">
        <f>IF(N360="zákl. přenesená",J360,0)</f>
        <v>0</v>
      </c>
      <c r="BH360" s="250">
        <f>IF(N360="sníž. přenesená",J360,0)</f>
        <v>0</v>
      </c>
      <c r="BI360" s="250">
        <f>IF(N360="nulová",J360,0)</f>
        <v>0</v>
      </c>
      <c r="BJ360" s="17" t="s">
        <v>87</v>
      </c>
      <c r="BK360" s="250">
        <f>ROUND(I360*H360,2)</f>
        <v>0</v>
      </c>
      <c r="BL360" s="17" t="s">
        <v>280</v>
      </c>
      <c r="BM360" s="249" t="s">
        <v>2736</v>
      </c>
    </row>
    <row r="361" s="2" customFormat="1" ht="16.5" customHeight="1">
      <c r="A361" s="38"/>
      <c r="B361" s="39"/>
      <c r="C361" s="237" t="s">
        <v>438</v>
      </c>
      <c r="D361" s="237" t="s">
        <v>236</v>
      </c>
      <c r="E361" s="238" t="s">
        <v>2737</v>
      </c>
      <c r="F361" s="239" t="s">
        <v>2738</v>
      </c>
      <c r="G361" s="240" t="s">
        <v>239</v>
      </c>
      <c r="H361" s="241">
        <v>1</v>
      </c>
      <c r="I361" s="242"/>
      <c r="J361" s="243">
        <f>ROUND(I361*H361,2)</f>
        <v>0</v>
      </c>
      <c r="K361" s="244"/>
      <c r="L361" s="44"/>
      <c r="M361" s="245" t="s">
        <v>1</v>
      </c>
      <c r="N361" s="246" t="s">
        <v>45</v>
      </c>
      <c r="O361" s="91"/>
      <c r="P361" s="247">
        <f>O361*H361</f>
        <v>0</v>
      </c>
      <c r="Q361" s="247">
        <v>0</v>
      </c>
      <c r="R361" s="247">
        <f>Q361*H361</f>
        <v>0</v>
      </c>
      <c r="S361" s="247">
        <v>0</v>
      </c>
      <c r="T361" s="24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9" t="s">
        <v>280</v>
      </c>
      <c r="AT361" s="249" t="s">
        <v>236</v>
      </c>
      <c r="AU361" s="249" t="s">
        <v>89</v>
      </c>
      <c r="AY361" s="17" t="s">
        <v>235</v>
      </c>
      <c r="BE361" s="250">
        <f>IF(N361="základní",J361,0)</f>
        <v>0</v>
      </c>
      <c r="BF361" s="250">
        <f>IF(N361="snížená",J361,0)</f>
        <v>0</v>
      </c>
      <c r="BG361" s="250">
        <f>IF(N361="zákl. přenesená",J361,0)</f>
        <v>0</v>
      </c>
      <c r="BH361" s="250">
        <f>IF(N361="sníž. přenesená",J361,0)</f>
        <v>0</v>
      </c>
      <c r="BI361" s="250">
        <f>IF(N361="nulová",J361,0)</f>
        <v>0</v>
      </c>
      <c r="BJ361" s="17" t="s">
        <v>87</v>
      </c>
      <c r="BK361" s="250">
        <f>ROUND(I361*H361,2)</f>
        <v>0</v>
      </c>
      <c r="BL361" s="17" t="s">
        <v>280</v>
      </c>
      <c r="BM361" s="249" t="s">
        <v>2739</v>
      </c>
    </row>
    <row r="362" s="14" customFormat="1">
      <c r="A362" s="14"/>
      <c r="B362" s="277"/>
      <c r="C362" s="278"/>
      <c r="D362" s="253" t="s">
        <v>241</v>
      </c>
      <c r="E362" s="279" t="s">
        <v>1</v>
      </c>
      <c r="F362" s="280" t="s">
        <v>2740</v>
      </c>
      <c r="G362" s="278"/>
      <c r="H362" s="279" t="s">
        <v>1</v>
      </c>
      <c r="I362" s="281"/>
      <c r="J362" s="278"/>
      <c r="K362" s="278"/>
      <c r="L362" s="282"/>
      <c r="M362" s="283"/>
      <c r="N362" s="284"/>
      <c r="O362" s="284"/>
      <c r="P362" s="284"/>
      <c r="Q362" s="284"/>
      <c r="R362" s="284"/>
      <c r="S362" s="284"/>
      <c r="T362" s="28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6" t="s">
        <v>241</v>
      </c>
      <c r="AU362" s="286" t="s">
        <v>89</v>
      </c>
      <c r="AV362" s="14" t="s">
        <v>87</v>
      </c>
      <c r="AW362" s="14" t="s">
        <v>36</v>
      </c>
      <c r="AX362" s="14" t="s">
        <v>80</v>
      </c>
      <c r="AY362" s="286" t="s">
        <v>235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87</v>
      </c>
      <c r="G363" s="252"/>
      <c r="H363" s="256">
        <v>1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89</v>
      </c>
      <c r="AV363" s="12" t="s">
        <v>89</v>
      </c>
      <c r="AW363" s="12" t="s">
        <v>36</v>
      </c>
      <c r="AX363" s="12" t="s">
        <v>87</v>
      </c>
      <c r="AY363" s="262" t="s">
        <v>235</v>
      </c>
    </row>
    <row r="364" s="2" customFormat="1" ht="21.75" customHeight="1">
      <c r="A364" s="38"/>
      <c r="B364" s="39"/>
      <c r="C364" s="287" t="s">
        <v>636</v>
      </c>
      <c r="D364" s="287" t="s">
        <v>598</v>
      </c>
      <c r="E364" s="288" t="s">
        <v>2741</v>
      </c>
      <c r="F364" s="289" t="s">
        <v>2742</v>
      </c>
      <c r="G364" s="290" t="s">
        <v>239</v>
      </c>
      <c r="H364" s="291">
        <v>1</v>
      </c>
      <c r="I364" s="292"/>
      <c r="J364" s="293">
        <f>ROUND(I364*H364,2)</f>
        <v>0</v>
      </c>
      <c r="K364" s="294"/>
      <c r="L364" s="295"/>
      <c r="M364" s="296" t="s">
        <v>1</v>
      </c>
      <c r="N364" s="297" t="s">
        <v>45</v>
      </c>
      <c r="O364" s="91"/>
      <c r="P364" s="247">
        <f>O364*H364</f>
        <v>0</v>
      </c>
      <c r="Q364" s="247">
        <v>0.0061999999999999998</v>
      </c>
      <c r="R364" s="247">
        <f>Q364*H364</f>
        <v>0.0061999999999999998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321</v>
      </c>
      <c r="AT364" s="249" t="s">
        <v>598</v>
      </c>
      <c r="AU364" s="249" t="s">
        <v>89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280</v>
      </c>
      <c r="BM364" s="249" t="s">
        <v>2743</v>
      </c>
    </row>
    <row r="365" s="2" customFormat="1" ht="21.75" customHeight="1">
      <c r="A365" s="38"/>
      <c r="B365" s="39"/>
      <c r="C365" s="237" t="s">
        <v>457</v>
      </c>
      <c r="D365" s="237" t="s">
        <v>236</v>
      </c>
      <c r="E365" s="238" t="s">
        <v>2744</v>
      </c>
      <c r="F365" s="239" t="s">
        <v>2745</v>
      </c>
      <c r="G365" s="240" t="s">
        <v>2746</v>
      </c>
      <c r="H365" s="241">
        <v>2.5</v>
      </c>
      <c r="I365" s="242"/>
      <c r="J365" s="243">
        <f>ROUND(I365*H365,2)</f>
        <v>0</v>
      </c>
      <c r="K365" s="244"/>
      <c r="L365" s="44"/>
      <c r="M365" s="245" t="s">
        <v>1</v>
      </c>
      <c r="N365" s="246" t="s">
        <v>45</v>
      </c>
      <c r="O365" s="91"/>
      <c r="P365" s="247">
        <f>O365*H365</f>
        <v>0</v>
      </c>
      <c r="Q365" s="247">
        <v>6.9999999999999994E-05</v>
      </c>
      <c r="R365" s="247">
        <f>Q365*H365</f>
        <v>0.00017499999999999997</v>
      </c>
      <c r="S365" s="247">
        <v>0</v>
      </c>
      <c r="T365" s="24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9" t="s">
        <v>280</v>
      </c>
      <c r="AT365" s="249" t="s">
        <v>236</v>
      </c>
      <c r="AU365" s="249" t="s">
        <v>89</v>
      </c>
      <c r="AY365" s="17" t="s">
        <v>235</v>
      </c>
      <c r="BE365" s="250">
        <f>IF(N365="základní",J365,0)</f>
        <v>0</v>
      </c>
      <c r="BF365" s="250">
        <f>IF(N365="snížená",J365,0)</f>
        <v>0</v>
      </c>
      <c r="BG365" s="250">
        <f>IF(N365="zákl. přenesená",J365,0)</f>
        <v>0</v>
      </c>
      <c r="BH365" s="250">
        <f>IF(N365="sníž. přenesená",J365,0)</f>
        <v>0</v>
      </c>
      <c r="BI365" s="250">
        <f>IF(N365="nulová",J365,0)</f>
        <v>0</v>
      </c>
      <c r="BJ365" s="17" t="s">
        <v>87</v>
      </c>
      <c r="BK365" s="250">
        <f>ROUND(I365*H365,2)</f>
        <v>0</v>
      </c>
      <c r="BL365" s="17" t="s">
        <v>280</v>
      </c>
      <c r="BM365" s="249" t="s">
        <v>2747</v>
      </c>
    </row>
    <row r="366" s="14" customFormat="1">
      <c r="A366" s="14"/>
      <c r="B366" s="277"/>
      <c r="C366" s="278"/>
      <c r="D366" s="253" t="s">
        <v>241</v>
      </c>
      <c r="E366" s="279" t="s">
        <v>1</v>
      </c>
      <c r="F366" s="280" t="s">
        <v>2748</v>
      </c>
      <c r="G366" s="278"/>
      <c r="H366" s="279" t="s">
        <v>1</v>
      </c>
      <c r="I366" s="281"/>
      <c r="J366" s="278"/>
      <c r="K366" s="278"/>
      <c r="L366" s="282"/>
      <c r="M366" s="283"/>
      <c r="N366" s="284"/>
      <c r="O366" s="284"/>
      <c r="P366" s="284"/>
      <c r="Q366" s="284"/>
      <c r="R366" s="284"/>
      <c r="S366" s="284"/>
      <c r="T366" s="28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6" t="s">
        <v>241</v>
      </c>
      <c r="AU366" s="286" t="s">
        <v>89</v>
      </c>
      <c r="AV366" s="14" t="s">
        <v>87</v>
      </c>
      <c r="AW366" s="14" t="s">
        <v>36</v>
      </c>
      <c r="AX366" s="14" t="s">
        <v>80</v>
      </c>
      <c r="AY366" s="286" t="s">
        <v>235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2749</v>
      </c>
      <c r="G367" s="252"/>
      <c r="H367" s="256">
        <v>2.5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89</v>
      </c>
      <c r="AV367" s="12" t="s">
        <v>89</v>
      </c>
      <c r="AW367" s="12" t="s">
        <v>36</v>
      </c>
      <c r="AX367" s="12" t="s">
        <v>87</v>
      </c>
      <c r="AY367" s="262" t="s">
        <v>235</v>
      </c>
    </row>
    <row r="368" s="2" customFormat="1" ht="21.75" customHeight="1">
      <c r="A368" s="38"/>
      <c r="B368" s="39"/>
      <c r="C368" s="287" t="s">
        <v>645</v>
      </c>
      <c r="D368" s="287" t="s">
        <v>598</v>
      </c>
      <c r="E368" s="288" t="s">
        <v>2750</v>
      </c>
      <c r="F368" s="289" t="s">
        <v>2751</v>
      </c>
      <c r="G368" s="290" t="s">
        <v>246</v>
      </c>
      <c r="H368" s="291">
        <v>0.0030000000000000001</v>
      </c>
      <c r="I368" s="292"/>
      <c r="J368" s="293">
        <f>ROUND(I368*H368,2)</f>
        <v>0</v>
      </c>
      <c r="K368" s="294"/>
      <c r="L368" s="295"/>
      <c r="M368" s="296" t="s">
        <v>1</v>
      </c>
      <c r="N368" s="297" t="s">
        <v>45</v>
      </c>
      <c r="O368" s="91"/>
      <c r="P368" s="247">
        <f>O368*H368</f>
        <v>0</v>
      </c>
      <c r="Q368" s="247">
        <v>1</v>
      </c>
      <c r="R368" s="247">
        <f>Q368*H368</f>
        <v>0.0030000000000000001</v>
      </c>
      <c r="S368" s="247">
        <v>0</v>
      </c>
      <c r="T368" s="24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9" t="s">
        <v>321</v>
      </c>
      <c r="AT368" s="249" t="s">
        <v>598</v>
      </c>
      <c r="AU368" s="249" t="s">
        <v>89</v>
      </c>
      <c r="AY368" s="17" t="s">
        <v>235</v>
      </c>
      <c r="BE368" s="250">
        <f>IF(N368="základní",J368,0)</f>
        <v>0</v>
      </c>
      <c r="BF368" s="250">
        <f>IF(N368="snížená",J368,0)</f>
        <v>0</v>
      </c>
      <c r="BG368" s="250">
        <f>IF(N368="zákl. přenesená",J368,0)</f>
        <v>0</v>
      </c>
      <c r="BH368" s="250">
        <f>IF(N368="sníž. přenesená",J368,0)</f>
        <v>0</v>
      </c>
      <c r="BI368" s="250">
        <f>IF(N368="nulová",J368,0)</f>
        <v>0</v>
      </c>
      <c r="BJ368" s="17" t="s">
        <v>87</v>
      </c>
      <c r="BK368" s="250">
        <f>ROUND(I368*H368,2)</f>
        <v>0</v>
      </c>
      <c r="BL368" s="17" t="s">
        <v>280</v>
      </c>
      <c r="BM368" s="249" t="s">
        <v>2752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2753</v>
      </c>
      <c r="G369" s="252"/>
      <c r="H369" s="256">
        <v>0.0030000000000000001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89</v>
      </c>
      <c r="AV369" s="12" t="s">
        <v>89</v>
      </c>
      <c r="AW369" s="12" t="s">
        <v>36</v>
      </c>
      <c r="AX369" s="12" t="s">
        <v>87</v>
      </c>
      <c r="AY369" s="262" t="s">
        <v>235</v>
      </c>
    </row>
    <row r="370" s="2" customFormat="1" ht="21.75" customHeight="1">
      <c r="A370" s="38"/>
      <c r="B370" s="39"/>
      <c r="C370" s="287" t="s">
        <v>462</v>
      </c>
      <c r="D370" s="287" t="s">
        <v>598</v>
      </c>
      <c r="E370" s="288" t="s">
        <v>2754</v>
      </c>
      <c r="F370" s="289" t="s">
        <v>2755</v>
      </c>
      <c r="G370" s="290" t="s">
        <v>2653</v>
      </c>
      <c r="H370" s="291">
        <v>0.059999999999999998</v>
      </c>
      <c r="I370" s="292"/>
      <c r="J370" s="293">
        <f>ROUND(I370*H370,2)</f>
        <v>0</v>
      </c>
      <c r="K370" s="294"/>
      <c r="L370" s="295"/>
      <c r="M370" s="296" t="s">
        <v>1</v>
      </c>
      <c r="N370" s="297" t="s">
        <v>45</v>
      </c>
      <c r="O370" s="91"/>
      <c r="P370" s="247">
        <f>O370*H370</f>
        <v>0</v>
      </c>
      <c r="Q370" s="247">
        <v>0.0012099999999999999</v>
      </c>
      <c r="R370" s="247">
        <f>Q370*H370</f>
        <v>7.2599999999999989E-05</v>
      </c>
      <c r="S370" s="247">
        <v>0</v>
      </c>
      <c r="T370" s="24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9" t="s">
        <v>321</v>
      </c>
      <c r="AT370" s="249" t="s">
        <v>598</v>
      </c>
      <c r="AU370" s="249" t="s">
        <v>89</v>
      </c>
      <c r="AY370" s="17" t="s">
        <v>235</v>
      </c>
      <c r="BE370" s="250">
        <f>IF(N370="základní",J370,0)</f>
        <v>0</v>
      </c>
      <c r="BF370" s="250">
        <f>IF(N370="snížená",J370,0)</f>
        <v>0</v>
      </c>
      <c r="BG370" s="250">
        <f>IF(N370="zákl. přenesená",J370,0)</f>
        <v>0</v>
      </c>
      <c r="BH370" s="250">
        <f>IF(N370="sníž. přenesená",J370,0)</f>
        <v>0</v>
      </c>
      <c r="BI370" s="250">
        <f>IF(N370="nulová",J370,0)</f>
        <v>0</v>
      </c>
      <c r="BJ370" s="17" t="s">
        <v>87</v>
      </c>
      <c r="BK370" s="250">
        <f>ROUND(I370*H370,2)</f>
        <v>0</v>
      </c>
      <c r="BL370" s="17" t="s">
        <v>280</v>
      </c>
      <c r="BM370" s="249" t="s">
        <v>2756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2757</v>
      </c>
      <c r="G371" s="252"/>
      <c r="H371" s="256">
        <v>0.059999999999999998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89</v>
      </c>
      <c r="AV371" s="12" t="s">
        <v>89</v>
      </c>
      <c r="AW371" s="12" t="s">
        <v>36</v>
      </c>
      <c r="AX371" s="12" t="s">
        <v>87</v>
      </c>
      <c r="AY371" s="262" t="s">
        <v>235</v>
      </c>
    </row>
    <row r="372" s="2" customFormat="1" ht="21.75" customHeight="1">
      <c r="A372" s="38"/>
      <c r="B372" s="39"/>
      <c r="C372" s="237" t="s">
        <v>654</v>
      </c>
      <c r="D372" s="237" t="s">
        <v>236</v>
      </c>
      <c r="E372" s="238" t="s">
        <v>2758</v>
      </c>
      <c r="F372" s="239" t="s">
        <v>2759</v>
      </c>
      <c r="G372" s="240" t="s">
        <v>246</v>
      </c>
      <c r="H372" s="241">
        <v>0.014999999999999999</v>
      </c>
      <c r="I372" s="242"/>
      <c r="J372" s="243">
        <f>ROUND(I372*H372,2)</f>
        <v>0</v>
      </c>
      <c r="K372" s="244"/>
      <c r="L372" s="44"/>
      <c r="M372" s="309" t="s">
        <v>1</v>
      </c>
      <c r="N372" s="310" t="s">
        <v>45</v>
      </c>
      <c r="O372" s="311"/>
      <c r="P372" s="312">
        <f>O372*H372</f>
        <v>0</v>
      </c>
      <c r="Q372" s="312">
        <v>0</v>
      </c>
      <c r="R372" s="312">
        <f>Q372*H372</f>
        <v>0</v>
      </c>
      <c r="S372" s="312">
        <v>0</v>
      </c>
      <c r="T372" s="31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9" t="s">
        <v>280</v>
      </c>
      <c r="AT372" s="249" t="s">
        <v>236</v>
      </c>
      <c r="AU372" s="249" t="s">
        <v>89</v>
      </c>
      <c r="AY372" s="17" t="s">
        <v>235</v>
      </c>
      <c r="BE372" s="250">
        <f>IF(N372="základní",J372,0)</f>
        <v>0</v>
      </c>
      <c r="BF372" s="250">
        <f>IF(N372="snížená",J372,0)</f>
        <v>0</v>
      </c>
      <c r="BG372" s="250">
        <f>IF(N372="zákl. přenesená",J372,0)</f>
        <v>0</v>
      </c>
      <c r="BH372" s="250">
        <f>IF(N372="sníž. přenesená",J372,0)</f>
        <v>0</v>
      </c>
      <c r="BI372" s="250">
        <f>IF(N372="nulová",J372,0)</f>
        <v>0</v>
      </c>
      <c r="BJ372" s="17" t="s">
        <v>87</v>
      </c>
      <c r="BK372" s="250">
        <f>ROUND(I372*H372,2)</f>
        <v>0</v>
      </c>
      <c r="BL372" s="17" t="s">
        <v>280</v>
      </c>
      <c r="BM372" s="249" t="s">
        <v>2760</v>
      </c>
    </row>
    <row r="373" s="2" customFormat="1" ht="6.96" customHeight="1">
      <c r="A373" s="38"/>
      <c r="B373" s="66"/>
      <c r="C373" s="67"/>
      <c r="D373" s="67"/>
      <c r="E373" s="67"/>
      <c r="F373" s="67"/>
      <c r="G373" s="67"/>
      <c r="H373" s="67"/>
      <c r="I373" s="193"/>
      <c r="J373" s="67"/>
      <c r="K373" s="67"/>
      <c r="L373" s="44"/>
      <c r="M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</sheetData>
  <sheetProtection sheet="1" autoFilter="0" formatColumns="0" formatRows="0" objects="1" scenarios="1" spinCount="100000" saltValue="2b0nhdIC/3kQVQpQm6U81Xaw5vgJlVrMJMJ8sWEgN3vNMOLW7BiLgk/JZXlG0+IgDtz20OpzlZ/Tm48y98HNog==" hashValue="w2pzBAXFlrNn6TL3JC65BO2bThUslNX2kcMMX8DlHgsmxCFlioH+TBrW7EbNdBTgH9X5vhEpY3LzbYmcAiI20g==" algorithmName="SHA-512" password="CC35"/>
  <autoFilter ref="C127:K3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2427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2761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2763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2429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2431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38</v>
      </c>
      <c r="F28" s="38"/>
      <c r="G28" s="38"/>
      <c r="H28" s="38"/>
      <c r="I28" s="157" t="s">
        <v>28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ROUND((SUM(BE126:BE132)),  2)</f>
        <v>0</v>
      </c>
      <c r="G37" s="38"/>
      <c r="H37" s="38"/>
      <c r="I37" s="172">
        <v>0.20999999999999999</v>
      </c>
      <c r="J37" s="171">
        <f>ROUND(((SUM(BE126:BE132))*I37),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ROUND((SUM(BF126:BF132)),  2)</f>
        <v>0</v>
      </c>
      <c r="G38" s="38"/>
      <c r="H38" s="38"/>
      <c r="I38" s="172">
        <v>0.14999999999999999</v>
      </c>
      <c r="J38" s="171">
        <f>ROUND(((SUM(BF126:BF132))*I38),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2427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2761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D.1.1.A.2-01 - Demontážní práce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kraj, Komenského náměstí 125, Pardubice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2764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2765</v>
      </c>
      <c r="E102" s="206"/>
      <c r="F102" s="206"/>
      <c r="G102" s="206"/>
      <c r="H102" s="206"/>
      <c r="I102" s="207"/>
      <c r="J102" s="208">
        <f>J131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2427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4" t="s">
        <v>2761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2762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D.1.1.A.2-01 - Demontážní práce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12. 4. 2021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kraj, Komenského náměstí 125, Pardubice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P127+P131</f>
        <v>0</v>
      </c>
      <c r="Q126" s="104"/>
      <c r="R126" s="220">
        <f>R127+R131</f>
        <v>0</v>
      </c>
      <c r="S126" s="104"/>
      <c r="T126" s="221">
        <f>T127+T131</f>
        <v>0.10950000000000001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BK127+BK131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2766</v>
      </c>
      <c r="F127" s="226" t="s">
        <v>2767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SUM(P128:P130)</f>
        <v>0</v>
      </c>
      <c r="Q127" s="231"/>
      <c r="R127" s="232">
        <f>SUM(R128:R130)</f>
        <v>0</v>
      </c>
      <c r="S127" s="231"/>
      <c r="T127" s="233">
        <f>SUM(T128:T130)</f>
        <v>0.10950000000000001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SUM(BK128:BK130)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2768</v>
      </c>
      <c r="F128" s="239" t="s">
        <v>2769</v>
      </c>
      <c r="G128" s="240" t="s">
        <v>313</v>
      </c>
      <c r="H128" s="241">
        <v>110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0.00040000000000000002</v>
      </c>
      <c r="T128" s="248">
        <f>S128*H128</f>
        <v>0.044000000000000004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2770</v>
      </c>
    </row>
    <row r="129" s="2" customFormat="1" ht="16.5" customHeight="1">
      <c r="A129" s="38"/>
      <c r="B129" s="39"/>
      <c r="C129" s="237" t="s">
        <v>89</v>
      </c>
      <c r="D129" s="237" t="s">
        <v>236</v>
      </c>
      <c r="E129" s="238" t="s">
        <v>2771</v>
      </c>
      <c r="F129" s="239" t="s">
        <v>2772</v>
      </c>
      <c r="G129" s="240" t="s">
        <v>239</v>
      </c>
      <c r="H129" s="241">
        <v>20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0.00025000000000000001</v>
      </c>
      <c r="T129" s="248">
        <f>S129*H129</f>
        <v>0.0050000000000000001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240</v>
      </c>
      <c r="AT129" s="249" t="s">
        <v>236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2773</v>
      </c>
    </row>
    <row r="130" s="2" customFormat="1" ht="21.75" customHeight="1">
      <c r="A130" s="38"/>
      <c r="B130" s="39"/>
      <c r="C130" s="237" t="s">
        <v>115</v>
      </c>
      <c r="D130" s="237" t="s">
        <v>236</v>
      </c>
      <c r="E130" s="238" t="s">
        <v>2774</v>
      </c>
      <c r="F130" s="239" t="s">
        <v>2775</v>
      </c>
      <c r="G130" s="240" t="s">
        <v>239</v>
      </c>
      <c r="H130" s="241">
        <v>110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0.00055000000000000003</v>
      </c>
      <c r="T130" s="248">
        <f>S130*H130</f>
        <v>0.060500000000000005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2776</v>
      </c>
    </row>
    <row r="131" s="11" customFormat="1" ht="25.92" customHeight="1">
      <c r="A131" s="11"/>
      <c r="B131" s="223"/>
      <c r="C131" s="224"/>
      <c r="D131" s="225" t="s">
        <v>79</v>
      </c>
      <c r="E131" s="226" t="s">
        <v>2777</v>
      </c>
      <c r="F131" s="226" t="s">
        <v>2778</v>
      </c>
      <c r="G131" s="224"/>
      <c r="H131" s="224"/>
      <c r="I131" s="227"/>
      <c r="J131" s="228">
        <f>BK131</f>
        <v>0</v>
      </c>
      <c r="K131" s="224"/>
      <c r="L131" s="229"/>
      <c r="M131" s="230"/>
      <c r="N131" s="231"/>
      <c r="O131" s="231"/>
      <c r="P131" s="232">
        <f>P132</f>
        <v>0</v>
      </c>
      <c r="Q131" s="231"/>
      <c r="R131" s="232">
        <f>R132</f>
        <v>0</v>
      </c>
      <c r="S131" s="231"/>
      <c r="T131" s="233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34" t="s">
        <v>87</v>
      </c>
      <c r="AT131" s="235" t="s">
        <v>79</v>
      </c>
      <c r="AU131" s="235" t="s">
        <v>80</v>
      </c>
      <c r="AY131" s="234" t="s">
        <v>235</v>
      </c>
      <c r="BK131" s="236">
        <f>BK132</f>
        <v>0</v>
      </c>
    </row>
    <row r="132" s="2" customFormat="1" ht="16.5" customHeight="1">
      <c r="A132" s="38"/>
      <c r="B132" s="39"/>
      <c r="C132" s="237" t="s">
        <v>240</v>
      </c>
      <c r="D132" s="237" t="s">
        <v>236</v>
      </c>
      <c r="E132" s="238" t="s">
        <v>2779</v>
      </c>
      <c r="F132" s="239" t="s">
        <v>2780</v>
      </c>
      <c r="G132" s="240" t="s">
        <v>2781</v>
      </c>
      <c r="H132" s="241">
        <v>1</v>
      </c>
      <c r="I132" s="242"/>
      <c r="J132" s="243">
        <f>ROUND(I132*H132,2)</f>
        <v>0</v>
      </c>
      <c r="K132" s="244"/>
      <c r="L132" s="44"/>
      <c r="M132" s="309" t="s">
        <v>1</v>
      </c>
      <c r="N132" s="310" t="s">
        <v>45</v>
      </c>
      <c r="O132" s="311"/>
      <c r="P132" s="312">
        <f>O132*H132</f>
        <v>0</v>
      </c>
      <c r="Q132" s="312">
        <v>0</v>
      </c>
      <c r="R132" s="312">
        <f>Q132*H132</f>
        <v>0</v>
      </c>
      <c r="S132" s="312">
        <v>0</v>
      </c>
      <c r="T132" s="31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2782</v>
      </c>
      <c r="AT132" s="249" t="s">
        <v>236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2782</v>
      </c>
      <c r="BM132" s="249" t="s">
        <v>2783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193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skkyWDcTKKiOdi8nUEoTereQssZdr6IzNg0+EqQI7YmcjKgDdYVkywfARPLeEUVp+ApuYYkZxxpE9naEgnJnIQ==" hashValue="yVomIxfCt7a7DH65Oe5MRK0Vag3CdwW/hVjCyviB0RbGn5n87MkrlzF4s94ZGlAGAlP7dxDGjlmSaaRYMk8APQ==" algorithmName="SHA-512" password="CC35"/>
  <autoFilter ref="C125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2427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2761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2784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2429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2431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38</v>
      </c>
      <c r="F28" s="38"/>
      <c r="G28" s="38"/>
      <c r="H28" s="38"/>
      <c r="I28" s="157" t="s">
        <v>28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ROUND((SUM(BE126:BE153)),  2)</f>
        <v>0</v>
      </c>
      <c r="G37" s="38"/>
      <c r="H37" s="38"/>
      <c r="I37" s="172">
        <v>0.20999999999999999</v>
      </c>
      <c r="J37" s="171">
        <f>ROUND(((SUM(BE126:BE153))*I37),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ROUND((SUM(BF126:BF153)),  2)</f>
        <v>0</v>
      </c>
      <c r="G38" s="38"/>
      <c r="H38" s="38"/>
      <c r="I38" s="172">
        <v>0.14999999999999999</v>
      </c>
      <c r="J38" s="171">
        <f>ROUND(((SUM(BF126:BF153))*I38),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ROUND((SUM(BG126:BG153)),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ROUND((SUM(BH126:BH153)),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ROUND((SUM(BI126:BI153)),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2427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2761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D.1.1.A.2-02 - Jímací soustava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kraj, Komenského náměstí 125, Pardubice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2785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2786</v>
      </c>
      <c r="E102" s="206"/>
      <c r="F102" s="206"/>
      <c r="G102" s="206"/>
      <c r="H102" s="206"/>
      <c r="I102" s="207"/>
      <c r="J102" s="208">
        <f>J151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2427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4" t="s">
        <v>2761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2762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D.1.1.A.2-02 - Jímací soustava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12. 4. 2021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kraj, Komenského náměstí 125, Pardubice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P127+P151</f>
        <v>0</v>
      </c>
      <c r="Q126" s="104"/>
      <c r="R126" s="220">
        <f>R127+R151</f>
        <v>0</v>
      </c>
      <c r="S126" s="104"/>
      <c r="T126" s="221">
        <f>T127+T151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BK127+BK151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2787</v>
      </c>
      <c r="F127" s="226" t="s">
        <v>118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SUM(P128:P150)</f>
        <v>0</v>
      </c>
      <c r="Q127" s="231"/>
      <c r="R127" s="232">
        <f>SUM(R128:R150)</f>
        <v>0</v>
      </c>
      <c r="S127" s="231"/>
      <c r="T127" s="233">
        <f>SUM(T128:T150)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SUM(BK128:BK150)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2788</v>
      </c>
      <c r="F128" s="239" t="s">
        <v>2789</v>
      </c>
      <c r="G128" s="240" t="s">
        <v>313</v>
      </c>
      <c r="H128" s="241">
        <v>130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280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280</v>
      </c>
      <c r="BM128" s="249" t="s">
        <v>2790</v>
      </c>
    </row>
    <row r="129" s="2" customFormat="1" ht="21.75" customHeight="1">
      <c r="A129" s="38"/>
      <c r="B129" s="39"/>
      <c r="C129" s="287" t="s">
        <v>89</v>
      </c>
      <c r="D129" s="287" t="s">
        <v>598</v>
      </c>
      <c r="E129" s="288" t="s">
        <v>2791</v>
      </c>
      <c r="F129" s="289" t="s">
        <v>2792</v>
      </c>
      <c r="G129" s="290" t="s">
        <v>313</v>
      </c>
      <c r="H129" s="291">
        <v>130</v>
      </c>
      <c r="I129" s="292"/>
      <c r="J129" s="293">
        <f>ROUND(I129*H129,2)</f>
        <v>0</v>
      </c>
      <c r="K129" s="294"/>
      <c r="L129" s="295"/>
      <c r="M129" s="296" t="s">
        <v>1</v>
      </c>
      <c r="N129" s="297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321</v>
      </c>
      <c r="AT129" s="249" t="s">
        <v>598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2793</v>
      </c>
    </row>
    <row r="130" s="2" customFormat="1" ht="16.5" customHeight="1">
      <c r="A130" s="38"/>
      <c r="B130" s="39"/>
      <c r="C130" s="287" t="s">
        <v>115</v>
      </c>
      <c r="D130" s="287" t="s">
        <v>598</v>
      </c>
      <c r="E130" s="288" t="s">
        <v>2794</v>
      </c>
      <c r="F130" s="289" t="s">
        <v>2795</v>
      </c>
      <c r="G130" s="290" t="s">
        <v>671</v>
      </c>
      <c r="H130" s="291">
        <v>130</v>
      </c>
      <c r="I130" s="292"/>
      <c r="J130" s="293">
        <f>ROUND(I130*H130,2)</f>
        <v>0</v>
      </c>
      <c r="K130" s="294"/>
      <c r="L130" s="295"/>
      <c r="M130" s="296" t="s">
        <v>1</v>
      </c>
      <c r="N130" s="297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321</v>
      </c>
      <c r="AT130" s="249" t="s">
        <v>598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280</v>
      </c>
      <c r="BM130" s="249" t="s">
        <v>2796</v>
      </c>
    </row>
    <row r="131" s="2" customFormat="1" ht="21.75" customHeight="1">
      <c r="A131" s="38"/>
      <c r="B131" s="39"/>
      <c r="C131" s="237" t="s">
        <v>240</v>
      </c>
      <c r="D131" s="237" t="s">
        <v>236</v>
      </c>
      <c r="E131" s="238" t="s">
        <v>2788</v>
      </c>
      <c r="F131" s="239" t="s">
        <v>2789</v>
      </c>
      <c r="G131" s="240" t="s">
        <v>313</v>
      </c>
      <c r="H131" s="241">
        <v>30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2797</v>
      </c>
    </row>
    <row r="132" s="2" customFormat="1" ht="21.75" customHeight="1">
      <c r="A132" s="38"/>
      <c r="B132" s="39"/>
      <c r="C132" s="287" t="s">
        <v>262</v>
      </c>
      <c r="D132" s="287" t="s">
        <v>598</v>
      </c>
      <c r="E132" s="288" t="s">
        <v>2791</v>
      </c>
      <c r="F132" s="289" t="s">
        <v>2792</v>
      </c>
      <c r="G132" s="290" t="s">
        <v>313</v>
      </c>
      <c r="H132" s="291">
        <v>30</v>
      </c>
      <c r="I132" s="292"/>
      <c r="J132" s="293">
        <f>ROUND(I132*H132,2)</f>
        <v>0</v>
      </c>
      <c r="K132" s="294"/>
      <c r="L132" s="295"/>
      <c r="M132" s="296" t="s">
        <v>1</v>
      </c>
      <c r="N132" s="297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321</v>
      </c>
      <c r="AT132" s="249" t="s">
        <v>598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2798</v>
      </c>
    </row>
    <row r="133" s="2" customFormat="1" ht="33" customHeight="1">
      <c r="A133" s="38"/>
      <c r="B133" s="39"/>
      <c r="C133" s="287" t="s">
        <v>247</v>
      </c>
      <c r="D133" s="287" t="s">
        <v>598</v>
      </c>
      <c r="E133" s="288" t="s">
        <v>2799</v>
      </c>
      <c r="F133" s="289" t="s">
        <v>2800</v>
      </c>
      <c r="G133" s="290" t="s">
        <v>671</v>
      </c>
      <c r="H133" s="291">
        <v>30</v>
      </c>
      <c r="I133" s="292"/>
      <c r="J133" s="293">
        <f>ROUND(I133*H133,2)</f>
        <v>0</v>
      </c>
      <c r="K133" s="294"/>
      <c r="L133" s="295"/>
      <c r="M133" s="296" t="s">
        <v>1</v>
      </c>
      <c r="N133" s="297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321</v>
      </c>
      <c r="AT133" s="249" t="s">
        <v>598</v>
      </c>
      <c r="AU133" s="249" t="s">
        <v>87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2801</v>
      </c>
    </row>
    <row r="134" s="2" customFormat="1" ht="16.5" customHeight="1">
      <c r="A134" s="38"/>
      <c r="B134" s="39"/>
      <c r="C134" s="237" t="s">
        <v>277</v>
      </c>
      <c r="D134" s="237" t="s">
        <v>236</v>
      </c>
      <c r="E134" s="238" t="s">
        <v>2802</v>
      </c>
      <c r="F134" s="239" t="s">
        <v>2803</v>
      </c>
      <c r="G134" s="240" t="s">
        <v>239</v>
      </c>
      <c r="H134" s="241">
        <v>42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2804</v>
      </c>
    </row>
    <row r="135" s="2" customFormat="1" ht="21.75" customHeight="1">
      <c r="A135" s="38"/>
      <c r="B135" s="39"/>
      <c r="C135" s="287" t="s">
        <v>253</v>
      </c>
      <c r="D135" s="287" t="s">
        <v>598</v>
      </c>
      <c r="E135" s="288" t="s">
        <v>2805</v>
      </c>
      <c r="F135" s="289" t="s">
        <v>2806</v>
      </c>
      <c r="G135" s="290" t="s">
        <v>671</v>
      </c>
      <c r="H135" s="291">
        <v>42</v>
      </c>
      <c r="I135" s="292"/>
      <c r="J135" s="293">
        <f>ROUND(I135*H135,2)</f>
        <v>0</v>
      </c>
      <c r="K135" s="294"/>
      <c r="L135" s="295"/>
      <c r="M135" s="296" t="s">
        <v>1</v>
      </c>
      <c r="N135" s="297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321</v>
      </c>
      <c r="AT135" s="249" t="s">
        <v>598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2807</v>
      </c>
    </row>
    <row r="136" s="2" customFormat="1" ht="16.5" customHeight="1">
      <c r="A136" s="38"/>
      <c r="B136" s="39"/>
      <c r="C136" s="237" t="s">
        <v>286</v>
      </c>
      <c r="D136" s="237" t="s">
        <v>236</v>
      </c>
      <c r="E136" s="238" t="s">
        <v>2802</v>
      </c>
      <c r="F136" s="239" t="s">
        <v>2803</v>
      </c>
      <c r="G136" s="240" t="s">
        <v>239</v>
      </c>
      <c r="H136" s="241">
        <v>9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280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280</v>
      </c>
      <c r="BM136" s="249" t="s">
        <v>2808</v>
      </c>
    </row>
    <row r="137" s="2" customFormat="1" ht="21.75" customHeight="1">
      <c r="A137" s="38"/>
      <c r="B137" s="39"/>
      <c r="C137" s="287" t="s">
        <v>258</v>
      </c>
      <c r="D137" s="287" t="s">
        <v>598</v>
      </c>
      <c r="E137" s="288" t="s">
        <v>2809</v>
      </c>
      <c r="F137" s="289" t="s">
        <v>2810</v>
      </c>
      <c r="G137" s="290" t="s">
        <v>2811</v>
      </c>
      <c r="H137" s="291">
        <v>9</v>
      </c>
      <c r="I137" s="292"/>
      <c r="J137" s="293">
        <f>ROUND(I137*H137,2)</f>
        <v>0</v>
      </c>
      <c r="K137" s="294"/>
      <c r="L137" s="295"/>
      <c r="M137" s="296" t="s">
        <v>1</v>
      </c>
      <c r="N137" s="297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321</v>
      </c>
      <c r="AT137" s="249" t="s">
        <v>598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2812</v>
      </c>
    </row>
    <row r="138" s="2" customFormat="1" ht="16.5" customHeight="1">
      <c r="A138" s="38"/>
      <c r="B138" s="39"/>
      <c r="C138" s="237" t="s">
        <v>297</v>
      </c>
      <c r="D138" s="237" t="s">
        <v>236</v>
      </c>
      <c r="E138" s="238" t="s">
        <v>2813</v>
      </c>
      <c r="F138" s="239" t="s">
        <v>2814</v>
      </c>
      <c r="G138" s="240" t="s">
        <v>239</v>
      </c>
      <c r="H138" s="241">
        <v>9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87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2815</v>
      </c>
    </row>
    <row r="139" s="2" customFormat="1" ht="21.75" customHeight="1">
      <c r="A139" s="38"/>
      <c r="B139" s="39"/>
      <c r="C139" s="287" t="s">
        <v>266</v>
      </c>
      <c r="D139" s="287" t="s">
        <v>598</v>
      </c>
      <c r="E139" s="288" t="s">
        <v>2816</v>
      </c>
      <c r="F139" s="289" t="s">
        <v>2817</v>
      </c>
      <c r="G139" s="290" t="s">
        <v>2811</v>
      </c>
      <c r="H139" s="291">
        <v>9</v>
      </c>
      <c r="I139" s="292"/>
      <c r="J139" s="293">
        <f>ROUND(I139*H139,2)</f>
        <v>0</v>
      </c>
      <c r="K139" s="294"/>
      <c r="L139" s="295"/>
      <c r="M139" s="296" t="s">
        <v>1</v>
      </c>
      <c r="N139" s="297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321</v>
      </c>
      <c r="AT139" s="249" t="s">
        <v>598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2818</v>
      </c>
    </row>
    <row r="140" s="2" customFormat="1" ht="21.75" customHeight="1">
      <c r="A140" s="38"/>
      <c r="B140" s="39"/>
      <c r="C140" s="237" t="s">
        <v>306</v>
      </c>
      <c r="D140" s="237" t="s">
        <v>236</v>
      </c>
      <c r="E140" s="238" t="s">
        <v>2819</v>
      </c>
      <c r="F140" s="239" t="s">
        <v>2789</v>
      </c>
      <c r="G140" s="240" t="s">
        <v>313</v>
      </c>
      <c r="H140" s="241">
        <v>35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2820</v>
      </c>
    </row>
    <row r="141" s="2" customFormat="1" ht="21.75" customHeight="1">
      <c r="A141" s="38"/>
      <c r="B141" s="39"/>
      <c r="C141" s="287" t="s">
        <v>272</v>
      </c>
      <c r="D141" s="287" t="s">
        <v>598</v>
      </c>
      <c r="E141" s="288" t="s">
        <v>2791</v>
      </c>
      <c r="F141" s="289" t="s">
        <v>2792</v>
      </c>
      <c r="G141" s="290" t="s">
        <v>313</v>
      </c>
      <c r="H141" s="291">
        <v>35</v>
      </c>
      <c r="I141" s="292"/>
      <c r="J141" s="293">
        <f>ROUND(I141*H141,2)</f>
        <v>0</v>
      </c>
      <c r="K141" s="294"/>
      <c r="L141" s="295"/>
      <c r="M141" s="296" t="s">
        <v>1</v>
      </c>
      <c r="N141" s="297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321</v>
      </c>
      <c r="AT141" s="249" t="s">
        <v>598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2821</v>
      </c>
    </row>
    <row r="142" s="2" customFormat="1" ht="21.75" customHeight="1">
      <c r="A142" s="38"/>
      <c r="B142" s="39"/>
      <c r="C142" s="237" t="s">
        <v>8</v>
      </c>
      <c r="D142" s="237" t="s">
        <v>236</v>
      </c>
      <c r="E142" s="238" t="s">
        <v>2822</v>
      </c>
      <c r="F142" s="239" t="s">
        <v>2823</v>
      </c>
      <c r="G142" s="240" t="s">
        <v>239</v>
      </c>
      <c r="H142" s="241">
        <v>35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87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2824</v>
      </c>
    </row>
    <row r="143" s="2" customFormat="1" ht="21.75" customHeight="1">
      <c r="A143" s="38"/>
      <c r="B143" s="39"/>
      <c r="C143" s="287" t="s">
        <v>280</v>
      </c>
      <c r="D143" s="287" t="s">
        <v>598</v>
      </c>
      <c r="E143" s="288" t="s">
        <v>2825</v>
      </c>
      <c r="F143" s="289" t="s">
        <v>2826</v>
      </c>
      <c r="G143" s="290" t="s">
        <v>671</v>
      </c>
      <c r="H143" s="291">
        <v>35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2827</v>
      </c>
    </row>
    <row r="144" s="2" customFormat="1" ht="21.75" customHeight="1">
      <c r="A144" s="38"/>
      <c r="B144" s="39"/>
      <c r="C144" s="237" t="s">
        <v>334</v>
      </c>
      <c r="D144" s="237" t="s">
        <v>236</v>
      </c>
      <c r="E144" s="238" t="s">
        <v>2828</v>
      </c>
      <c r="F144" s="239" t="s">
        <v>2829</v>
      </c>
      <c r="G144" s="240" t="s">
        <v>313</v>
      </c>
      <c r="H144" s="241">
        <v>42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2830</v>
      </c>
    </row>
    <row r="145" s="2" customFormat="1" ht="21.75" customHeight="1">
      <c r="A145" s="38"/>
      <c r="B145" s="39"/>
      <c r="C145" s="287" t="s">
        <v>284</v>
      </c>
      <c r="D145" s="287" t="s">
        <v>598</v>
      </c>
      <c r="E145" s="288" t="s">
        <v>2791</v>
      </c>
      <c r="F145" s="289" t="s">
        <v>2792</v>
      </c>
      <c r="G145" s="290" t="s">
        <v>313</v>
      </c>
      <c r="H145" s="291">
        <v>42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321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2831</v>
      </c>
    </row>
    <row r="146" s="2" customFormat="1" ht="33" customHeight="1">
      <c r="A146" s="38"/>
      <c r="B146" s="39"/>
      <c r="C146" s="287" t="s">
        <v>352</v>
      </c>
      <c r="D146" s="287" t="s">
        <v>598</v>
      </c>
      <c r="E146" s="288" t="s">
        <v>2832</v>
      </c>
      <c r="F146" s="289" t="s">
        <v>2833</v>
      </c>
      <c r="G146" s="290" t="s">
        <v>671</v>
      </c>
      <c r="H146" s="291">
        <v>42</v>
      </c>
      <c r="I146" s="292"/>
      <c r="J146" s="293">
        <f>ROUND(I146*H146,2)</f>
        <v>0</v>
      </c>
      <c r="K146" s="294"/>
      <c r="L146" s="295"/>
      <c r="M146" s="296" t="s">
        <v>1</v>
      </c>
      <c r="N146" s="297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253</v>
      </c>
      <c r="AT146" s="249" t="s">
        <v>598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2834</v>
      </c>
    </row>
    <row r="147" s="2" customFormat="1" ht="16.5" customHeight="1">
      <c r="A147" s="38"/>
      <c r="B147" s="39"/>
      <c r="C147" s="237" t="s">
        <v>289</v>
      </c>
      <c r="D147" s="237" t="s">
        <v>236</v>
      </c>
      <c r="E147" s="238" t="s">
        <v>2835</v>
      </c>
      <c r="F147" s="239" t="s">
        <v>2836</v>
      </c>
      <c r="G147" s="240" t="s">
        <v>239</v>
      </c>
      <c r="H147" s="241">
        <v>8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2837</v>
      </c>
    </row>
    <row r="148" s="2" customFormat="1" ht="16.5" customHeight="1">
      <c r="A148" s="38"/>
      <c r="B148" s="39"/>
      <c r="C148" s="287" t="s">
        <v>7</v>
      </c>
      <c r="D148" s="287" t="s">
        <v>598</v>
      </c>
      <c r="E148" s="288" t="s">
        <v>2838</v>
      </c>
      <c r="F148" s="289" t="s">
        <v>2839</v>
      </c>
      <c r="G148" s="290" t="s">
        <v>671</v>
      </c>
      <c r="H148" s="291">
        <v>8</v>
      </c>
      <c r="I148" s="292"/>
      <c r="J148" s="293">
        <f>ROUND(I148*H148,2)</f>
        <v>0</v>
      </c>
      <c r="K148" s="294"/>
      <c r="L148" s="295"/>
      <c r="M148" s="296" t="s">
        <v>1</v>
      </c>
      <c r="N148" s="297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321</v>
      </c>
      <c r="AT148" s="249" t="s">
        <v>598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2840</v>
      </c>
    </row>
    <row r="149" s="2" customFormat="1" ht="16.5" customHeight="1">
      <c r="A149" s="38"/>
      <c r="B149" s="39"/>
      <c r="C149" s="287" t="s">
        <v>295</v>
      </c>
      <c r="D149" s="287" t="s">
        <v>598</v>
      </c>
      <c r="E149" s="288" t="s">
        <v>2841</v>
      </c>
      <c r="F149" s="289" t="s">
        <v>2842</v>
      </c>
      <c r="G149" s="290" t="s">
        <v>671</v>
      </c>
      <c r="H149" s="291">
        <v>8</v>
      </c>
      <c r="I149" s="292"/>
      <c r="J149" s="293">
        <f>ROUND(I149*H149,2)</f>
        <v>0</v>
      </c>
      <c r="K149" s="294"/>
      <c r="L149" s="295"/>
      <c r="M149" s="296" t="s">
        <v>1</v>
      </c>
      <c r="N149" s="297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321</v>
      </c>
      <c r="AT149" s="249" t="s">
        <v>598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2843</v>
      </c>
    </row>
    <row r="150" s="2" customFormat="1" ht="16.5" customHeight="1">
      <c r="A150" s="38"/>
      <c r="B150" s="39"/>
      <c r="C150" s="287" t="s">
        <v>399</v>
      </c>
      <c r="D150" s="287" t="s">
        <v>598</v>
      </c>
      <c r="E150" s="288" t="s">
        <v>2844</v>
      </c>
      <c r="F150" s="289" t="s">
        <v>2845</v>
      </c>
      <c r="G150" s="290" t="s">
        <v>671</v>
      </c>
      <c r="H150" s="291">
        <v>8</v>
      </c>
      <c r="I150" s="292"/>
      <c r="J150" s="293">
        <f>ROUND(I150*H150,2)</f>
        <v>0</v>
      </c>
      <c r="K150" s="294"/>
      <c r="L150" s="295"/>
      <c r="M150" s="296" t="s">
        <v>1</v>
      </c>
      <c r="N150" s="297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321</v>
      </c>
      <c r="AT150" s="249" t="s">
        <v>598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2846</v>
      </c>
    </row>
    <row r="151" s="11" customFormat="1" ht="25.92" customHeight="1">
      <c r="A151" s="11"/>
      <c r="B151" s="223"/>
      <c r="C151" s="224"/>
      <c r="D151" s="225" t="s">
        <v>79</v>
      </c>
      <c r="E151" s="226" t="s">
        <v>2847</v>
      </c>
      <c r="F151" s="226" t="s">
        <v>2848</v>
      </c>
      <c r="G151" s="224"/>
      <c r="H151" s="224"/>
      <c r="I151" s="227"/>
      <c r="J151" s="228">
        <f>BK151</f>
        <v>0</v>
      </c>
      <c r="K151" s="224"/>
      <c r="L151" s="229"/>
      <c r="M151" s="230"/>
      <c r="N151" s="231"/>
      <c r="O151" s="231"/>
      <c r="P151" s="232">
        <f>SUM(P152:P153)</f>
        <v>0</v>
      </c>
      <c r="Q151" s="231"/>
      <c r="R151" s="232">
        <f>SUM(R152:R153)</f>
        <v>0</v>
      </c>
      <c r="S151" s="231"/>
      <c r="T151" s="233">
        <f>SUM(T152:T153)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34" t="s">
        <v>87</v>
      </c>
      <c r="AT151" s="235" t="s">
        <v>79</v>
      </c>
      <c r="AU151" s="235" t="s">
        <v>80</v>
      </c>
      <c r="AY151" s="234" t="s">
        <v>235</v>
      </c>
      <c r="BK151" s="236">
        <f>SUM(BK152:BK153)</f>
        <v>0</v>
      </c>
    </row>
    <row r="152" s="2" customFormat="1" ht="16.5" customHeight="1">
      <c r="A152" s="38"/>
      <c r="B152" s="39"/>
      <c r="C152" s="237" t="s">
        <v>300</v>
      </c>
      <c r="D152" s="237" t="s">
        <v>236</v>
      </c>
      <c r="E152" s="238" t="s">
        <v>2849</v>
      </c>
      <c r="F152" s="239" t="s">
        <v>2780</v>
      </c>
      <c r="G152" s="240" t="s">
        <v>2781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2782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2782</v>
      </c>
      <c r="BM152" s="249" t="s">
        <v>2850</v>
      </c>
    </row>
    <row r="153" s="2" customFormat="1" ht="21.75" customHeight="1">
      <c r="A153" s="38"/>
      <c r="B153" s="39"/>
      <c r="C153" s="287" t="s">
        <v>412</v>
      </c>
      <c r="D153" s="287" t="s">
        <v>598</v>
      </c>
      <c r="E153" s="288" t="s">
        <v>2851</v>
      </c>
      <c r="F153" s="289" t="s">
        <v>2852</v>
      </c>
      <c r="G153" s="290" t="s">
        <v>2853</v>
      </c>
      <c r="H153" s="291">
        <v>7</v>
      </c>
      <c r="I153" s="292"/>
      <c r="J153" s="293">
        <f>ROUND(I153*H153,2)</f>
        <v>0</v>
      </c>
      <c r="K153" s="294"/>
      <c r="L153" s="295"/>
      <c r="M153" s="315" t="s">
        <v>1</v>
      </c>
      <c r="N153" s="316" t="s">
        <v>45</v>
      </c>
      <c r="O153" s="311"/>
      <c r="P153" s="312">
        <f>O153*H153</f>
        <v>0</v>
      </c>
      <c r="Q153" s="312">
        <v>0</v>
      </c>
      <c r="R153" s="312">
        <f>Q153*H153</f>
        <v>0</v>
      </c>
      <c r="S153" s="312">
        <v>0</v>
      </c>
      <c r="T153" s="31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253</v>
      </c>
      <c r="AT153" s="249" t="s">
        <v>598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2854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193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QmLVVXBNrCQ7h6mK1B7Pn2zzLOGxofQopsUgdMpw4OSrs984FnwGlYfeb8sMK8vWbfYDl6qeUMY6K4+2DMr6Mg==" hashValue="gCH2koo6rP213idVLIsYaYB9qUgF4UC8BaijgAK1byZmOH6KL0DJJ7Zxin08AjSr9eTOxg4NJItxmmLLTCqQxg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2427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2761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2855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2429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2431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38</v>
      </c>
      <c r="F28" s="38"/>
      <c r="G28" s="38"/>
      <c r="H28" s="38"/>
      <c r="I28" s="157" t="s">
        <v>28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ROUND((SUM(BE126:BE144)),  2)</f>
        <v>0</v>
      </c>
      <c r="G37" s="38"/>
      <c r="H37" s="38"/>
      <c r="I37" s="172">
        <v>0.20999999999999999</v>
      </c>
      <c r="J37" s="171">
        <f>ROUND(((SUM(BE126:BE144))*I37),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ROUND((SUM(BF126:BF144)),  2)</f>
        <v>0</v>
      </c>
      <c r="G38" s="38"/>
      <c r="H38" s="38"/>
      <c r="I38" s="172">
        <v>0.14999999999999999</v>
      </c>
      <c r="J38" s="171">
        <f>ROUND(((SUM(BF126:BF144))*I38),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ROUND((SUM(BG126:BG144)),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ROUND((SUM(BH126:BH144)),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ROUND((SUM(BI126:BI144)),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2427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2761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D.1.1.A.2-03 - Uzemnění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kraj, Komenského náměstí 125, Pardubice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2856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2857</v>
      </c>
      <c r="E102" s="206"/>
      <c r="F102" s="206"/>
      <c r="G102" s="206"/>
      <c r="H102" s="206"/>
      <c r="I102" s="207"/>
      <c r="J102" s="208">
        <f>J140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2427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4" t="s">
        <v>2761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2762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D.1.1.A.2-03 - Uzemnění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12. 4. 2021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kraj, Komenského náměstí 125, Pardubice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P127+P140</f>
        <v>0</v>
      </c>
      <c r="Q126" s="104"/>
      <c r="R126" s="220">
        <f>R127+R140</f>
        <v>0</v>
      </c>
      <c r="S126" s="104"/>
      <c r="T126" s="221">
        <f>T127+T140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BK127+BK140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2858</v>
      </c>
      <c r="F127" s="226" t="s">
        <v>2859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SUM(P128:P139)</f>
        <v>0</v>
      </c>
      <c r="Q127" s="231"/>
      <c r="R127" s="232">
        <f>SUM(R128:R139)</f>
        <v>0</v>
      </c>
      <c r="S127" s="231"/>
      <c r="T127" s="233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SUM(BK128:BK139)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2860</v>
      </c>
      <c r="F128" s="239" t="s">
        <v>2861</v>
      </c>
      <c r="G128" s="240" t="s">
        <v>313</v>
      </c>
      <c r="H128" s="241">
        <v>80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87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87</v>
      </c>
      <c r="BM128" s="249" t="s">
        <v>2862</v>
      </c>
    </row>
    <row r="129" s="2" customFormat="1" ht="16.5" customHeight="1">
      <c r="A129" s="38"/>
      <c r="B129" s="39"/>
      <c r="C129" s="287" t="s">
        <v>89</v>
      </c>
      <c r="D129" s="287" t="s">
        <v>598</v>
      </c>
      <c r="E129" s="288" t="s">
        <v>2863</v>
      </c>
      <c r="F129" s="289" t="s">
        <v>2864</v>
      </c>
      <c r="G129" s="290" t="s">
        <v>2865</v>
      </c>
      <c r="H129" s="291">
        <v>76</v>
      </c>
      <c r="I129" s="292"/>
      <c r="J129" s="293">
        <f>ROUND(I129*H129,2)</f>
        <v>0</v>
      </c>
      <c r="K129" s="294"/>
      <c r="L129" s="295"/>
      <c r="M129" s="296" t="s">
        <v>1</v>
      </c>
      <c r="N129" s="297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89</v>
      </c>
      <c r="AT129" s="249" t="s">
        <v>598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87</v>
      </c>
      <c r="BM129" s="249" t="s">
        <v>2866</v>
      </c>
    </row>
    <row r="130" s="2" customFormat="1" ht="21.75" customHeight="1">
      <c r="A130" s="38"/>
      <c r="B130" s="39"/>
      <c r="C130" s="237" t="s">
        <v>115</v>
      </c>
      <c r="D130" s="237" t="s">
        <v>236</v>
      </c>
      <c r="E130" s="238" t="s">
        <v>2867</v>
      </c>
      <c r="F130" s="239" t="s">
        <v>2868</v>
      </c>
      <c r="G130" s="240" t="s">
        <v>313</v>
      </c>
      <c r="H130" s="241">
        <v>12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280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280</v>
      </c>
      <c r="BM130" s="249" t="s">
        <v>2869</v>
      </c>
    </row>
    <row r="131" s="2" customFormat="1" ht="16.5" customHeight="1">
      <c r="A131" s="38"/>
      <c r="B131" s="39"/>
      <c r="C131" s="287" t="s">
        <v>240</v>
      </c>
      <c r="D131" s="287" t="s">
        <v>598</v>
      </c>
      <c r="E131" s="288" t="s">
        <v>2870</v>
      </c>
      <c r="F131" s="289" t="s">
        <v>2871</v>
      </c>
      <c r="G131" s="290" t="s">
        <v>313</v>
      </c>
      <c r="H131" s="291">
        <v>12</v>
      </c>
      <c r="I131" s="292"/>
      <c r="J131" s="293">
        <f>ROUND(I131*H131,2)</f>
        <v>0</v>
      </c>
      <c r="K131" s="294"/>
      <c r="L131" s="295"/>
      <c r="M131" s="296" t="s">
        <v>1</v>
      </c>
      <c r="N131" s="297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321</v>
      </c>
      <c r="AT131" s="249" t="s">
        <v>598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2872</v>
      </c>
    </row>
    <row r="132" s="2" customFormat="1" ht="16.5" customHeight="1">
      <c r="A132" s="38"/>
      <c r="B132" s="39"/>
      <c r="C132" s="237" t="s">
        <v>262</v>
      </c>
      <c r="D132" s="237" t="s">
        <v>236</v>
      </c>
      <c r="E132" s="238" t="s">
        <v>2873</v>
      </c>
      <c r="F132" s="239" t="s">
        <v>2874</v>
      </c>
      <c r="G132" s="240" t="s">
        <v>239</v>
      </c>
      <c r="H132" s="241">
        <v>8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2875</v>
      </c>
    </row>
    <row r="133" s="2" customFormat="1" ht="21.75" customHeight="1">
      <c r="A133" s="38"/>
      <c r="B133" s="39"/>
      <c r="C133" s="287" t="s">
        <v>247</v>
      </c>
      <c r="D133" s="287" t="s">
        <v>598</v>
      </c>
      <c r="E133" s="288" t="s">
        <v>2876</v>
      </c>
      <c r="F133" s="289" t="s">
        <v>2877</v>
      </c>
      <c r="G133" s="290" t="s">
        <v>2811</v>
      </c>
      <c r="H133" s="291">
        <v>8</v>
      </c>
      <c r="I133" s="292"/>
      <c r="J133" s="293">
        <f>ROUND(I133*H133,2)</f>
        <v>0</v>
      </c>
      <c r="K133" s="294"/>
      <c r="L133" s="295"/>
      <c r="M133" s="296" t="s">
        <v>1</v>
      </c>
      <c r="N133" s="297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321</v>
      </c>
      <c r="AT133" s="249" t="s">
        <v>598</v>
      </c>
      <c r="AU133" s="249" t="s">
        <v>87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2878</v>
      </c>
    </row>
    <row r="134" s="2" customFormat="1" ht="16.5" customHeight="1">
      <c r="A134" s="38"/>
      <c r="B134" s="39"/>
      <c r="C134" s="237" t="s">
        <v>277</v>
      </c>
      <c r="D134" s="237" t="s">
        <v>236</v>
      </c>
      <c r="E134" s="238" t="s">
        <v>2802</v>
      </c>
      <c r="F134" s="239" t="s">
        <v>2803</v>
      </c>
      <c r="G134" s="240" t="s">
        <v>239</v>
      </c>
      <c r="H134" s="241">
        <v>5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2879</v>
      </c>
    </row>
    <row r="135" s="2" customFormat="1" ht="16.5" customHeight="1">
      <c r="A135" s="38"/>
      <c r="B135" s="39"/>
      <c r="C135" s="287" t="s">
        <v>253</v>
      </c>
      <c r="D135" s="287" t="s">
        <v>598</v>
      </c>
      <c r="E135" s="288" t="s">
        <v>2880</v>
      </c>
      <c r="F135" s="289" t="s">
        <v>2881</v>
      </c>
      <c r="G135" s="290" t="s">
        <v>2811</v>
      </c>
      <c r="H135" s="291">
        <v>5</v>
      </c>
      <c r="I135" s="292"/>
      <c r="J135" s="293">
        <f>ROUND(I135*H135,2)</f>
        <v>0</v>
      </c>
      <c r="K135" s="294"/>
      <c r="L135" s="295"/>
      <c r="M135" s="296" t="s">
        <v>1</v>
      </c>
      <c r="N135" s="297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321</v>
      </c>
      <c r="AT135" s="249" t="s">
        <v>598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2882</v>
      </c>
    </row>
    <row r="136" s="2" customFormat="1" ht="21.75" customHeight="1">
      <c r="A136" s="38"/>
      <c r="B136" s="39"/>
      <c r="C136" s="237" t="s">
        <v>286</v>
      </c>
      <c r="D136" s="237" t="s">
        <v>236</v>
      </c>
      <c r="E136" s="238" t="s">
        <v>2883</v>
      </c>
      <c r="F136" s="239" t="s">
        <v>2884</v>
      </c>
      <c r="G136" s="240" t="s">
        <v>239</v>
      </c>
      <c r="H136" s="241">
        <v>5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280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280</v>
      </c>
      <c r="BM136" s="249" t="s">
        <v>2885</v>
      </c>
    </row>
    <row r="137" s="2" customFormat="1" ht="16.5" customHeight="1">
      <c r="A137" s="38"/>
      <c r="B137" s="39"/>
      <c r="C137" s="287" t="s">
        <v>258</v>
      </c>
      <c r="D137" s="287" t="s">
        <v>598</v>
      </c>
      <c r="E137" s="288" t="s">
        <v>2886</v>
      </c>
      <c r="F137" s="289" t="s">
        <v>2887</v>
      </c>
      <c r="G137" s="290" t="s">
        <v>2811</v>
      </c>
      <c r="H137" s="291">
        <v>5</v>
      </c>
      <c r="I137" s="292"/>
      <c r="J137" s="293">
        <f>ROUND(I137*H137,2)</f>
        <v>0</v>
      </c>
      <c r="K137" s="294"/>
      <c r="L137" s="295"/>
      <c r="M137" s="296" t="s">
        <v>1</v>
      </c>
      <c r="N137" s="297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321</v>
      </c>
      <c r="AT137" s="249" t="s">
        <v>598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2888</v>
      </c>
    </row>
    <row r="138" s="2" customFormat="1" ht="16.5" customHeight="1">
      <c r="A138" s="38"/>
      <c r="B138" s="39"/>
      <c r="C138" s="287" t="s">
        <v>297</v>
      </c>
      <c r="D138" s="287" t="s">
        <v>598</v>
      </c>
      <c r="E138" s="288" t="s">
        <v>2889</v>
      </c>
      <c r="F138" s="289" t="s">
        <v>2890</v>
      </c>
      <c r="G138" s="290" t="s">
        <v>2811</v>
      </c>
      <c r="H138" s="291">
        <v>10</v>
      </c>
      <c r="I138" s="292"/>
      <c r="J138" s="293">
        <f>ROUND(I138*H138,2)</f>
        <v>0</v>
      </c>
      <c r="K138" s="294"/>
      <c r="L138" s="295"/>
      <c r="M138" s="296" t="s">
        <v>1</v>
      </c>
      <c r="N138" s="297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321</v>
      </c>
      <c r="AT138" s="249" t="s">
        <v>598</v>
      </c>
      <c r="AU138" s="249" t="s">
        <v>87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2891</v>
      </c>
    </row>
    <row r="139" s="2" customFormat="1" ht="16.5" customHeight="1">
      <c r="A139" s="38"/>
      <c r="B139" s="39"/>
      <c r="C139" s="237" t="s">
        <v>266</v>
      </c>
      <c r="D139" s="237" t="s">
        <v>236</v>
      </c>
      <c r="E139" s="238" t="s">
        <v>2849</v>
      </c>
      <c r="F139" s="239" t="s">
        <v>2780</v>
      </c>
      <c r="G139" s="240" t="s">
        <v>2781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2782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2782</v>
      </c>
      <c r="BM139" s="249" t="s">
        <v>2892</v>
      </c>
    </row>
    <row r="140" s="11" customFormat="1" ht="25.92" customHeight="1">
      <c r="A140" s="11"/>
      <c r="B140" s="223"/>
      <c r="C140" s="224"/>
      <c r="D140" s="225" t="s">
        <v>79</v>
      </c>
      <c r="E140" s="226" t="s">
        <v>2893</v>
      </c>
      <c r="F140" s="226" t="s">
        <v>2894</v>
      </c>
      <c r="G140" s="224"/>
      <c r="H140" s="224"/>
      <c r="I140" s="227"/>
      <c r="J140" s="228">
        <f>BK140</f>
        <v>0</v>
      </c>
      <c r="K140" s="224"/>
      <c r="L140" s="229"/>
      <c r="M140" s="230"/>
      <c r="N140" s="231"/>
      <c r="O140" s="231"/>
      <c r="P140" s="232">
        <f>SUM(P141:P144)</f>
        <v>0</v>
      </c>
      <c r="Q140" s="231"/>
      <c r="R140" s="232">
        <f>SUM(R141:R144)</f>
        <v>0</v>
      </c>
      <c r="S140" s="231"/>
      <c r="T140" s="233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34" t="s">
        <v>87</v>
      </c>
      <c r="AT140" s="235" t="s">
        <v>79</v>
      </c>
      <c r="AU140" s="235" t="s">
        <v>80</v>
      </c>
      <c r="AY140" s="234" t="s">
        <v>235</v>
      </c>
      <c r="BK140" s="236">
        <f>SUM(BK141:BK144)</f>
        <v>0</v>
      </c>
    </row>
    <row r="141" s="2" customFormat="1" ht="21.75" customHeight="1">
      <c r="A141" s="38"/>
      <c r="B141" s="39"/>
      <c r="C141" s="237" t="s">
        <v>306</v>
      </c>
      <c r="D141" s="237" t="s">
        <v>236</v>
      </c>
      <c r="E141" s="238" t="s">
        <v>2895</v>
      </c>
      <c r="F141" s="239" t="s">
        <v>2896</v>
      </c>
      <c r="G141" s="240" t="s">
        <v>313</v>
      </c>
      <c r="H141" s="241">
        <v>85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438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438</v>
      </c>
      <c r="BM141" s="249" t="s">
        <v>2897</v>
      </c>
    </row>
    <row r="142" s="2" customFormat="1" ht="21.75" customHeight="1">
      <c r="A142" s="38"/>
      <c r="B142" s="39"/>
      <c r="C142" s="237" t="s">
        <v>272</v>
      </c>
      <c r="D142" s="237" t="s">
        <v>236</v>
      </c>
      <c r="E142" s="238" t="s">
        <v>2898</v>
      </c>
      <c r="F142" s="239" t="s">
        <v>2899</v>
      </c>
      <c r="G142" s="240" t="s">
        <v>313</v>
      </c>
      <c r="H142" s="241">
        <v>85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438</v>
      </c>
      <c r="AT142" s="249" t="s">
        <v>236</v>
      </c>
      <c r="AU142" s="249" t="s">
        <v>87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438</v>
      </c>
      <c r="BM142" s="249" t="s">
        <v>2900</v>
      </c>
    </row>
    <row r="143" s="2" customFormat="1" ht="16.5" customHeight="1">
      <c r="A143" s="38"/>
      <c r="B143" s="39"/>
      <c r="C143" s="237" t="s">
        <v>8</v>
      </c>
      <c r="D143" s="237" t="s">
        <v>236</v>
      </c>
      <c r="E143" s="238" t="s">
        <v>2901</v>
      </c>
      <c r="F143" s="239" t="s">
        <v>2902</v>
      </c>
      <c r="G143" s="240" t="s">
        <v>265</v>
      </c>
      <c r="H143" s="241">
        <v>29.75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438</v>
      </c>
      <c r="AT143" s="249" t="s">
        <v>236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438</v>
      </c>
      <c r="BM143" s="249" t="s">
        <v>2903</v>
      </c>
    </row>
    <row r="144" s="2" customFormat="1" ht="16.5" customHeight="1">
      <c r="A144" s="38"/>
      <c r="B144" s="39"/>
      <c r="C144" s="237" t="s">
        <v>280</v>
      </c>
      <c r="D144" s="237" t="s">
        <v>236</v>
      </c>
      <c r="E144" s="238" t="s">
        <v>2904</v>
      </c>
      <c r="F144" s="239" t="s">
        <v>2780</v>
      </c>
      <c r="G144" s="240" t="s">
        <v>2781</v>
      </c>
      <c r="H144" s="241">
        <v>1</v>
      </c>
      <c r="I144" s="242"/>
      <c r="J144" s="243">
        <f>ROUND(I144*H144,2)</f>
        <v>0</v>
      </c>
      <c r="K144" s="244"/>
      <c r="L144" s="44"/>
      <c r="M144" s="309" t="s">
        <v>1</v>
      </c>
      <c r="N144" s="310" t="s">
        <v>45</v>
      </c>
      <c r="O144" s="311"/>
      <c r="P144" s="312">
        <f>O144*H144</f>
        <v>0</v>
      </c>
      <c r="Q144" s="312">
        <v>0</v>
      </c>
      <c r="R144" s="312">
        <f>Q144*H144</f>
        <v>0</v>
      </c>
      <c r="S144" s="312">
        <v>0</v>
      </c>
      <c r="T144" s="31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2782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2782</v>
      </c>
      <c r="BM144" s="249" t="s">
        <v>2905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193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Me9XLw0vfrdJmlgtktNxJOTA5Y2CjcAr+M9Hr/Fy+am9IdONiVS16ODdZMBNrvm4bTu0T09jAsKqePzKi51fGw==" hashValue="DTWiNkCUMS4qRDFhtJ1yT3qEEPJKT7DoHtNV7X5xuypnu4O/uEB9zDO8QAq9QjOddpFQS8LKd6hT3Utb5yOSog==" algorithmName="SHA-512" password="CC35"/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2427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2761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2906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2429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2431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38</v>
      </c>
      <c r="F28" s="38"/>
      <c r="G28" s="38"/>
      <c r="H28" s="38"/>
      <c r="I28" s="157" t="s">
        <v>28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ROUND((SUM(BE125:BE131)),  2)</f>
        <v>0</v>
      </c>
      <c r="G37" s="38"/>
      <c r="H37" s="38"/>
      <c r="I37" s="172">
        <v>0.20999999999999999</v>
      </c>
      <c r="J37" s="171">
        <f>ROUND(((SUM(BE125:BE131))*I37),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ROUND((SUM(BF125:BF131)),  2)</f>
        <v>0</v>
      </c>
      <c r="G38" s="38"/>
      <c r="H38" s="38"/>
      <c r="I38" s="172">
        <v>0.14999999999999999</v>
      </c>
      <c r="J38" s="171">
        <f>ROUND(((SUM(BF125:BF131))*I38),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2427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2761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D.1.1.A.2-04 - Revize, měření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kraj, Komenského náměstí 125, Pardubice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2907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2427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2761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2762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D.1.1.A.2-04 - Revize, měření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40"/>
      <c r="E121" s="40"/>
      <c r="F121" s="27" t="str">
        <f>E19</f>
        <v>Pardubický kraj, Komenského náměstí 125, Pardubice</v>
      </c>
      <c r="G121" s="40"/>
      <c r="H121" s="40"/>
      <c r="I121" s="157" t="s">
        <v>32</v>
      </c>
      <c r="J121" s="36" t="str">
        <f>E25</f>
        <v>Uschemer s.r.o., Wolkerova 36, Šumperk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2858</v>
      </c>
      <c r="F126" s="226" t="s">
        <v>124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SUM(P127:P131)</f>
        <v>0</v>
      </c>
      <c r="Q126" s="231"/>
      <c r="R126" s="232">
        <f>SUM(R127:R131)</f>
        <v>0</v>
      </c>
      <c r="S126" s="231"/>
      <c r="T126" s="233">
        <f>SUM(T127:T131)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SUM(BK127:BK131)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2908</v>
      </c>
      <c r="F127" s="239" t="s">
        <v>2909</v>
      </c>
      <c r="G127" s="240" t="s">
        <v>2910</v>
      </c>
      <c r="H127" s="241">
        <v>9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2911</v>
      </c>
    </row>
    <row r="128" s="2" customFormat="1" ht="16.5" customHeight="1">
      <c r="A128" s="38"/>
      <c r="B128" s="39"/>
      <c r="C128" s="237" t="s">
        <v>89</v>
      </c>
      <c r="D128" s="237" t="s">
        <v>236</v>
      </c>
      <c r="E128" s="238" t="s">
        <v>2912</v>
      </c>
      <c r="F128" s="239" t="s">
        <v>2913</v>
      </c>
      <c r="G128" s="240" t="s">
        <v>2914</v>
      </c>
      <c r="H128" s="241">
        <v>9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2915</v>
      </c>
    </row>
    <row r="129" s="2" customFormat="1" ht="21.75" customHeight="1">
      <c r="A129" s="38"/>
      <c r="B129" s="39"/>
      <c r="C129" s="237" t="s">
        <v>115</v>
      </c>
      <c r="D129" s="237" t="s">
        <v>236</v>
      </c>
      <c r="E129" s="238" t="s">
        <v>2916</v>
      </c>
      <c r="F129" s="239" t="s">
        <v>2917</v>
      </c>
      <c r="G129" s="240" t="s">
        <v>2914</v>
      </c>
      <c r="H129" s="241">
        <v>1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240</v>
      </c>
      <c r="AT129" s="249" t="s">
        <v>236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2918</v>
      </c>
    </row>
    <row r="130" s="2" customFormat="1" ht="16.5" customHeight="1">
      <c r="A130" s="38"/>
      <c r="B130" s="39"/>
      <c r="C130" s="237" t="s">
        <v>240</v>
      </c>
      <c r="D130" s="237" t="s">
        <v>236</v>
      </c>
      <c r="E130" s="238" t="s">
        <v>2919</v>
      </c>
      <c r="F130" s="239" t="s">
        <v>2920</v>
      </c>
      <c r="G130" s="240" t="s">
        <v>239</v>
      </c>
      <c r="H130" s="241">
        <v>4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2921</v>
      </c>
    </row>
    <row r="131" s="2" customFormat="1" ht="16.5" customHeight="1">
      <c r="A131" s="38"/>
      <c r="B131" s="39"/>
      <c r="C131" s="237" t="s">
        <v>262</v>
      </c>
      <c r="D131" s="237" t="s">
        <v>236</v>
      </c>
      <c r="E131" s="238" t="s">
        <v>2922</v>
      </c>
      <c r="F131" s="239" t="s">
        <v>2923</v>
      </c>
      <c r="G131" s="240" t="s">
        <v>2853</v>
      </c>
      <c r="H131" s="241">
        <v>10</v>
      </c>
      <c r="I131" s="242"/>
      <c r="J131" s="243">
        <f>ROUND(I131*H131,2)</f>
        <v>0</v>
      </c>
      <c r="K131" s="244"/>
      <c r="L131" s="44"/>
      <c r="M131" s="309" t="s">
        <v>1</v>
      </c>
      <c r="N131" s="310" t="s">
        <v>45</v>
      </c>
      <c r="O131" s="311"/>
      <c r="P131" s="312">
        <f>O131*H131</f>
        <v>0</v>
      </c>
      <c r="Q131" s="312">
        <v>0</v>
      </c>
      <c r="R131" s="312">
        <f>Q131*H131</f>
        <v>0</v>
      </c>
      <c r="S131" s="312">
        <v>0</v>
      </c>
      <c r="T131" s="31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2924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193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+9n2y0D+w8yo6+7u4pjRz2nSm0tUgDh1RJJ43aB4/rqOJdSDdeWCtBF2xr5Nokc39KqW/Z6uHNiBeMfWEmo7JQ==" hashValue="6srN+SktIEOpux/uGMCyJsMVW7W8fhN+hCzNO0/9vuru0taqjq7rVcBXU1QV7BJVjgX79ftCZBjxPJ+pjCt/J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2925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2926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ROUND((SUM(BE128:BE338)),  2)</f>
        <v>0</v>
      </c>
      <c r="G35" s="38"/>
      <c r="H35" s="38"/>
      <c r="I35" s="172">
        <v>0.20999999999999999</v>
      </c>
      <c r="J35" s="171">
        <f>ROUND(((SUM(BE128:BE338))*I35),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ROUND((SUM(BF128:BF338)),  2)</f>
        <v>0</v>
      </c>
      <c r="G36" s="38"/>
      <c r="H36" s="38"/>
      <c r="I36" s="172">
        <v>0.14999999999999999</v>
      </c>
      <c r="J36" s="171">
        <f>ROUND(((SUM(BF128:BF338))*I36),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ROUND((SUM(BG128:BG338)),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ROUND((SUM(BH128:BH338)),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ROUND((SUM(BI128:BI338)),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2925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D.1.4.1 - ZAŘÍZENÍ ZDRAVOTNĚ TECHNICKÝCH INSTALACÍ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2927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2928</v>
      </c>
      <c r="E100" s="303"/>
      <c r="F100" s="303"/>
      <c r="G100" s="303"/>
      <c r="H100" s="303"/>
      <c r="I100" s="304"/>
      <c r="J100" s="305">
        <f>J130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2929</v>
      </c>
      <c r="E101" s="303"/>
      <c r="F101" s="303"/>
      <c r="G101" s="303"/>
      <c r="H101" s="303"/>
      <c r="I101" s="304"/>
      <c r="J101" s="305">
        <f>J170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2930</v>
      </c>
      <c r="E102" s="303"/>
      <c r="F102" s="303"/>
      <c r="G102" s="303"/>
      <c r="H102" s="303"/>
      <c r="I102" s="304"/>
      <c r="J102" s="305">
        <f>J190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2931</v>
      </c>
      <c r="E103" s="303"/>
      <c r="F103" s="303"/>
      <c r="G103" s="303"/>
      <c r="H103" s="303"/>
      <c r="I103" s="304"/>
      <c r="J103" s="305">
        <f>J197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301"/>
      <c r="C104" s="133"/>
      <c r="D104" s="302" t="s">
        <v>2932</v>
      </c>
      <c r="E104" s="303"/>
      <c r="F104" s="303"/>
      <c r="G104" s="303"/>
      <c r="H104" s="303"/>
      <c r="I104" s="304"/>
      <c r="J104" s="305">
        <f>J295</f>
        <v>0</v>
      </c>
      <c r="K104" s="133"/>
      <c r="L104" s="30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301"/>
      <c r="C105" s="133"/>
      <c r="D105" s="302" t="s">
        <v>2933</v>
      </c>
      <c r="E105" s="303"/>
      <c r="F105" s="303"/>
      <c r="G105" s="303"/>
      <c r="H105" s="303"/>
      <c r="I105" s="304"/>
      <c r="J105" s="305">
        <f>J322</f>
        <v>0</v>
      </c>
      <c r="K105" s="133"/>
      <c r="L105" s="30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301"/>
      <c r="C106" s="133"/>
      <c r="D106" s="302" t="s">
        <v>2934</v>
      </c>
      <c r="E106" s="303"/>
      <c r="F106" s="303"/>
      <c r="G106" s="303"/>
      <c r="H106" s="303"/>
      <c r="I106" s="304"/>
      <c r="J106" s="305">
        <f>J325</f>
        <v>0</v>
      </c>
      <c r="K106" s="133"/>
      <c r="L106" s="30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220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Odborný léčebný ústav Jevíčko, rekonstrukce lůžkové části pavilonu S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2925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D.1.4.1 - ZAŘÍZENÍ ZDRAVOTNĚ TECHNICKÝCH INSTALACÍ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Jevíčko</v>
      </c>
      <c r="G122" s="40"/>
      <c r="H122" s="40"/>
      <c r="I122" s="157" t="s">
        <v>22</v>
      </c>
      <c r="J122" s="79" t="str">
        <f>IF(J14="","",J14)</f>
        <v>12. 4. 2021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>Pardubický kraj</v>
      </c>
      <c r="G124" s="40"/>
      <c r="H124" s="40"/>
      <c r="I124" s="157" t="s">
        <v>32</v>
      </c>
      <c r="J124" s="36" t="str">
        <f>E23</f>
        <v>K I P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157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210"/>
      <c r="B127" s="211"/>
      <c r="C127" s="212" t="s">
        <v>221</v>
      </c>
      <c r="D127" s="213" t="s">
        <v>65</v>
      </c>
      <c r="E127" s="213" t="s">
        <v>61</v>
      </c>
      <c r="F127" s="213" t="s">
        <v>62</v>
      </c>
      <c r="G127" s="213" t="s">
        <v>222</v>
      </c>
      <c r="H127" s="213" t="s">
        <v>223</v>
      </c>
      <c r="I127" s="214" t="s">
        <v>224</v>
      </c>
      <c r="J127" s="215" t="s">
        <v>193</v>
      </c>
      <c r="K127" s="216" t="s">
        <v>225</v>
      </c>
      <c r="L127" s="217"/>
      <c r="M127" s="100" t="s">
        <v>1</v>
      </c>
      <c r="N127" s="101" t="s">
        <v>44</v>
      </c>
      <c r="O127" s="101" t="s">
        <v>226</v>
      </c>
      <c r="P127" s="101" t="s">
        <v>227</v>
      </c>
      <c r="Q127" s="101" t="s">
        <v>228</v>
      </c>
      <c r="R127" s="101" t="s">
        <v>229</v>
      </c>
      <c r="S127" s="101" t="s">
        <v>230</v>
      </c>
      <c r="T127" s="102" t="s">
        <v>231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8"/>
      <c r="B128" s="39"/>
      <c r="C128" s="107" t="s">
        <v>232</v>
      </c>
      <c r="D128" s="40"/>
      <c r="E128" s="40"/>
      <c r="F128" s="40"/>
      <c r="G128" s="40"/>
      <c r="H128" s="40"/>
      <c r="I128" s="155"/>
      <c r="J128" s="218">
        <f>BK128</f>
        <v>0</v>
      </c>
      <c r="K128" s="40"/>
      <c r="L128" s="44"/>
      <c r="M128" s="103"/>
      <c r="N128" s="219"/>
      <c r="O128" s="104"/>
      <c r="P128" s="220">
        <f>P129</f>
        <v>0</v>
      </c>
      <c r="Q128" s="104"/>
      <c r="R128" s="220">
        <f>R129</f>
        <v>0.27000000000000002</v>
      </c>
      <c r="S128" s="104"/>
      <c r="T128" s="221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195</v>
      </c>
      <c r="BK128" s="222">
        <f>BK129</f>
        <v>0</v>
      </c>
    </row>
    <row r="129" s="11" customFormat="1" ht="25.92" customHeight="1">
      <c r="A129" s="11"/>
      <c r="B129" s="223"/>
      <c r="C129" s="224"/>
      <c r="D129" s="225" t="s">
        <v>79</v>
      </c>
      <c r="E129" s="226" t="s">
        <v>2485</v>
      </c>
      <c r="F129" s="226" t="s">
        <v>2935</v>
      </c>
      <c r="G129" s="224"/>
      <c r="H129" s="224"/>
      <c r="I129" s="227"/>
      <c r="J129" s="228">
        <f>BK129</f>
        <v>0</v>
      </c>
      <c r="K129" s="224"/>
      <c r="L129" s="229"/>
      <c r="M129" s="230"/>
      <c r="N129" s="231"/>
      <c r="O129" s="231"/>
      <c r="P129" s="232">
        <f>P130+P170+P190+P197+P295+P322+P325</f>
        <v>0</v>
      </c>
      <c r="Q129" s="231"/>
      <c r="R129" s="232">
        <f>R130+R170+R190+R197+R295+R322+R325</f>
        <v>0.27000000000000002</v>
      </c>
      <c r="S129" s="231"/>
      <c r="T129" s="233">
        <f>T130+T170+T190+T197+T295+T322+T325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89</v>
      </c>
      <c r="AT129" s="235" t="s">
        <v>79</v>
      </c>
      <c r="AU129" s="235" t="s">
        <v>80</v>
      </c>
      <c r="AY129" s="234" t="s">
        <v>235</v>
      </c>
      <c r="BK129" s="236">
        <f>BK130+BK170+BK190+BK197+BK295+BK322+BK325</f>
        <v>0</v>
      </c>
    </row>
    <row r="130" s="11" customFormat="1" ht="22.8" customHeight="1">
      <c r="A130" s="11"/>
      <c r="B130" s="223"/>
      <c r="C130" s="224"/>
      <c r="D130" s="225" t="s">
        <v>79</v>
      </c>
      <c r="E130" s="307" t="s">
        <v>2936</v>
      </c>
      <c r="F130" s="307" t="s">
        <v>2937</v>
      </c>
      <c r="G130" s="224"/>
      <c r="H130" s="224"/>
      <c r="I130" s="227"/>
      <c r="J130" s="308">
        <f>BK130</f>
        <v>0</v>
      </c>
      <c r="K130" s="224"/>
      <c r="L130" s="229"/>
      <c r="M130" s="230"/>
      <c r="N130" s="231"/>
      <c r="O130" s="231"/>
      <c r="P130" s="232">
        <f>SUM(P131:P169)</f>
        <v>0</v>
      </c>
      <c r="Q130" s="231"/>
      <c r="R130" s="232">
        <f>SUM(R131:R169)</f>
        <v>0</v>
      </c>
      <c r="S130" s="231"/>
      <c r="T130" s="233">
        <f>SUM(T131:T169)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34" t="s">
        <v>89</v>
      </c>
      <c r="AT130" s="235" t="s">
        <v>79</v>
      </c>
      <c r="AU130" s="235" t="s">
        <v>87</v>
      </c>
      <c r="AY130" s="234" t="s">
        <v>235</v>
      </c>
      <c r="BK130" s="236">
        <f>SUM(BK131:BK169)</f>
        <v>0</v>
      </c>
    </row>
    <row r="131" s="2" customFormat="1" ht="21.75" customHeight="1">
      <c r="A131" s="38"/>
      <c r="B131" s="39"/>
      <c r="C131" s="237" t="s">
        <v>87</v>
      </c>
      <c r="D131" s="237" t="s">
        <v>236</v>
      </c>
      <c r="E131" s="238" t="s">
        <v>2938</v>
      </c>
      <c r="F131" s="239" t="s">
        <v>2939</v>
      </c>
      <c r="G131" s="240" t="s">
        <v>313</v>
      </c>
      <c r="H131" s="241">
        <v>139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89</v>
      </c>
    </row>
    <row r="132" s="2" customFormat="1" ht="21.75" customHeight="1">
      <c r="A132" s="38"/>
      <c r="B132" s="39"/>
      <c r="C132" s="237" t="s">
        <v>89</v>
      </c>
      <c r="D132" s="237" t="s">
        <v>236</v>
      </c>
      <c r="E132" s="238" t="s">
        <v>2940</v>
      </c>
      <c r="F132" s="239" t="s">
        <v>2941</v>
      </c>
      <c r="G132" s="240" t="s">
        <v>313</v>
      </c>
      <c r="H132" s="241">
        <v>31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240</v>
      </c>
    </row>
    <row r="133" s="2" customFormat="1" ht="21.75" customHeight="1">
      <c r="A133" s="38"/>
      <c r="B133" s="39"/>
      <c r="C133" s="237" t="s">
        <v>115</v>
      </c>
      <c r="D133" s="237" t="s">
        <v>236</v>
      </c>
      <c r="E133" s="238" t="s">
        <v>2942</v>
      </c>
      <c r="F133" s="239" t="s">
        <v>2943</v>
      </c>
      <c r="G133" s="240" t="s">
        <v>313</v>
      </c>
      <c r="H133" s="241">
        <v>56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280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247</v>
      </c>
    </row>
    <row r="134" s="2" customFormat="1" ht="21.75" customHeight="1">
      <c r="A134" s="38"/>
      <c r="B134" s="39"/>
      <c r="C134" s="237" t="s">
        <v>240</v>
      </c>
      <c r="D134" s="237" t="s">
        <v>236</v>
      </c>
      <c r="E134" s="238" t="s">
        <v>2944</v>
      </c>
      <c r="F134" s="239" t="s">
        <v>2945</v>
      </c>
      <c r="G134" s="240" t="s">
        <v>313</v>
      </c>
      <c r="H134" s="241">
        <v>101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253</v>
      </c>
    </row>
    <row r="135" s="2" customFormat="1" ht="21.75" customHeight="1">
      <c r="A135" s="38"/>
      <c r="B135" s="39"/>
      <c r="C135" s="237" t="s">
        <v>262</v>
      </c>
      <c r="D135" s="237" t="s">
        <v>236</v>
      </c>
      <c r="E135" s="238" t="s">
        <v>2946</v>
      </c>
      <c r="F135" s="239" t="s">
        <v>2947</v>
      </c>
      <c r="G135" s="240" t="s">
        <v>313</v>
      </c>
      <c r="H135" s="241">
        <v>59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280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258</v>
      </c>
    </row>
    <row r="136" s="2" customFormat="1" ht="21.75" customHeight="1">
      <c r="A136" s="38"/>
      <c r="B136" s="39"/>
      <c r="C136" s="237" t="s">
        <v>247</v>
      </c>
      <c r="D136" s="237" t="s">
        <v>236</v>
      </c>
      <c r="E136" s="238" t="s">
        <v>2948</v>
      </c>
      <c r="F136" s="239" t="s">
        <v>2949</v>
      </c>
      <c r="G136" s="240" t="s">
        <v>313</v>
      </c>
      <c r="H136" s="241">
        <v>41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280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280</v>
      </c>
      <c r="BM136" s="249" t="s">
        <v>266</v>
      </c>
    </row>
    <row r="137" s="2" customFormat="1" ht="21.75" customHeight="1">
      <c r="A137" s="38"/>
      <c r="B137" s="39"/>
      <c r="C137" s="237" t="s">
        <v>277</v>
      </c>
      <c r="D137" s="237" t="s">
        <v>236</v>
      </c>
      <c r="E137" s="238" t="s">
        <v>2950</v>
      </c>
      <c r="F137" s="239" t="s">
        <v>2951</v>
      </c>
      <c r="G137" s="240" t="s">
        <v>313</v>
      </c>
      <c r="H137" s="241">
        <v>48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280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272</v>
      </c>
    </row>
    <row r="138" s="2" customFormat="1" ht="21.75" customHeight="1">
      <c r="A138" s="38"/>
      <c r="B138" s="39"/>
      <c r="C138" s="237" t="s">
        <v>253</v>
      </c>
      <c r="D138" s="237" t="s">
        <v>236</v>
      </c>
      <c r="E138" s="238" t="s">
        <v>2952</v>
      </c>
      <c r="F138" s="239" t="s">
        <v>2953</v>
      </c>
      <c r="G138" s="240" t="s">
        <v>313</v>
      </c>
      <c r="H138" s="241">
        <v>91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280</v>
      </c>
    </row>
    <row r="139" s="2" customFormat="1" ht="21.75" customHeight="1">
      <c r="A139" s="38"/>
      <c r="B139" s="39"/>
      <c r="C139" s="237" t="s">
        <v>286</v>
      </c>
      <c r="D139" s="237" t="s">
        <v>236</v>
      </c>
      <c r="E139" s="238" t="s">
        <v>2954</v>
      </c>
      <c r="F139" s="239" t="s">
        <v>2955</v>
      </c>
      <c r="G139" s="240" t="s">
        <v>313</v>
      </c>
      <c r="H139" s="241">
        <v>16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280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284</v>
      </c>
    </row>
    <row r="140" s="2" customFormat="1" ht="21.75" customHeight="1">
      <c r="A140" s="38"/>
      <c r="B140" s="39"/>
      <c r="C140" s="237" t="s">
        <v>258</v>
      </c>
      <c r="D140" s="237" t="s">
        <v>236</v>
      </c>
      <c r="E140" s="238" t="s">
        <v>2956</v>
      </c>
      <c r="F140" s="239" t="s">
        <v>2957</v>
      </c>
      <c r="G140" s="240" t="s">
        <v>313</v>
      </c>
      <c r="H140" s="241">
        <v>15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289</v>
      </c>
    </row>
    <row r="141" s="2" customFormat="1" ht="21.75" customHeight="1">
      <c r="A141" s="38"/>
      <c r="B141" s="39"/>
      <c r="C141" s="237" t="s">
        <v>297</v>
      </c>
      <c r="D141" s="237" t="s">
        <v>236</v>
      </c>
      <c r="E141" s="238" t="s">
        <v>2958</v>
      </c>
      <c r="F141" s="239" t="s">
        <v>2959</v>
      </c>
      <c r="G141" s="240" t="s">
        <v>313</v>
      </c>
      <c r="H141" s="241">
        <v>38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280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295</v>
      </c>
    </row>
    <row r="142" s="2" customFormat="1" ht="21.75" customHeight="1">
      <c r="A142" s="38"/>
      <c r="B142" s="39"/>
      <c r="C142" s="237" t="s">
        <v>266</v>
      </c>
      <c r="D142" s="237" t="s">
        <v>236</v>
      </c>
      <c r="E142" s="238" t="s">
        <v>2960</v>
      </c>
      <c r="F142" s="239" t="s">
        <v>2961</v>
      </c>
      <c r="G142" s="240" t="s">
        <v>313</v>
      </c>
      <c r="H142" s="241">
        <v>18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280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280</v>
      </c>
      <c r="BM142" s="249" t="s">
        <v>300</v>
      </c>
    </row>
    <row r="143" s="2" customFormat="1" ht="21.75" customHeight="1">
      <c r="A143" s="38"/>
      <c r="B143" s="39"/>
      <c r="C143" s="237" t="s">
        <v>306</v>
      </c>
      <c r="D143" s="237" t="s">
        <v>236</v>
      </c>
      <c r="E143" s="238" t="s">
        <v>2962</v>
      </c>
      <c r="F143" s="239" t="s">
        <v>2963</v>
      </c>
      <c r="G143" s="240" t="s">
        <v>313</v>
      </c>
      <c r="H143" s="241">
        <v>11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280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280</v>
      </c>
      <c r="BM143" s="249" t="s">
        <v>305</v>
      </c>
    </row>
    <row r="144" s="2" customFormat="1" ht="21.75" customHeight="1">
      <c r="A144" s="38"/>
      <c r="B144" s="39"/>
      <c r="C144" s="237" t="s">
        <v>272</v>
      </c>
      <c r="D144" s="237" t="s">
        <v>236</v>
      </c>
      <c r="E144" s="238" t="s">
        <v>2964</v>
      </c>
      <c r="F144" s="239" t="s">
        <v>2965</v>
      </c>
      <c r="G144" s="240" t="s">
        <v>313</v>
      </c>
      <c r="H144" s="241">
        <v>90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280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280</v>
      </c>
      <c r="BM144" s="249" t="s">
        <v>309</v>
      </c>
    </row>
    <row r="145" s="2" customFormat="1" ht="21.75" customHeight="1">
      <c r="A145" s="38"/>
      <c r="B145" s="39"/>
      <c r="C145" s="237" t="s">
        <v>8</v>
      </c>
      <c r="D145" s="237" t="s">
        <v>236</v>
      </c>
      <c r="E145" s="238" t="s">
        <v>2966</v>
      </c>
      <c r="F145" s="239" t="s">
        <v>2967</v>
      </c>
      <c r="G145" s="240" t="s">
        <v>313</v>
      </c>
      <c r="H145" s="241">
        <v>19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280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314</v>
      </c>
    </row>
    <row r="146" s="2" customFormat="1" ht="21.75" customHeight="1">
      <c r="A146" s="38"/>
      <c r="B146" s="39"/>
      <c r="C146" s="237" t="s">
        <v>280</v>
      </c>
      <c r="D146" s="237" t="s">
        <v>236</v>
      </c>
      <c r="E146" s="238" t="s">
        <v>2968</v>
      </c>
      <c r="F146" s="239" t="s">
        <v>2969</v>
      </c>
      <c r="G146" s="240" t="s">
        <v>313</v>
      </c>
      <c r="H146" s="241">
        <v>40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280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280</v>
      </c>
      <c r="BM146" s="249" t="s">
        <v>321</v>
      </c>
    </row>
    <row r="147" s="2" customFormat="1" ht="21.75" customHeight="1">
      <c r="A147" s="38"/>
      <c r="B147" s="39"/>
      <c r="C147" s="237" t="s">
        <v>334</v>
      </c>
      <c r="D147" s="237" t="s">
        <v>236</v>
      </c>
      <c r="E147" s="238" t="s">
        <v>2970</v>
      </c>
      <c r="F147" s="239" t="s">
        <v>2971</v>
      </c>
      <c r="G147" s="240" t="s">
        <v>313</v>
      </c>
      <c r="H147" s="241">
        <v>41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260</v>
      </c>
    </row>
    <row r="148" s="2" customFormat="1" ht="16.5" customHeight="1">
      <c r="A148" s="38"/>
      <c r="B148" s="39"/>
      <c r="C148" s="237" t="s">
        <v>284</v>
      </c>
      <c r="D148" s="237" t="s">
        <v>236</v>
      </c>
      <c r="E148" s="238" t="s">
        <v>2972</v>
      </c>
      <c r="F148" s="239" t="s">
        <v>2973</v>
      </c>
      <c r="G148" s="240" t="s">
        <v>313</v>
      </c>
      <c r="H148" s="241">
        <v>38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280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337</v>
      </c>
    </row>
    <row r="149" s="2" customFormat="1" ht="16.5" customHeight="1">
      <c r="A149" s="38"/>
      <c r="B149" s="39"/>
      <c r="C149" s="237" t="s">
        <v>352</v>
      </c>
      <c r="D149" s="237" t="s">
        <v>236</v>
      </c>
      <c r="E149" s="238" t="s">
        <v>2974</v>
      </c>
      <c r="F149" s="239" t="s">
        <v>2975</v>
      </c>
      <c r="G149" s="240" t="s">
        <v>313</v>
      </c>
      <c r="H149" s="241">
        <v>104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280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342</v>
      </c>
    </row>
    <row r="150" s="2" customFormat="1" ht="16.5" customHeight="1">
      <c r="A150" s="38"/>
      <c r="B150" s="39"/>
      <c r="C150" s="237" t="s">
        <v>289</v>
      </c>
      <c r="D150" s="237" t="s">
        <v>236</v>
      </c>
      <c r="E150" s="238" t="s">
        <v>2976</v>
      </c>
      <c r="F150" s="239" t="s">
        <v>2977</v>
      </c>
      <c r="G150" s="240" t="s">
        <v>313</v>
      </c>
      <c r="H150" s="241">
        <v>366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280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355</v>
      </c>
    </row>
    <row r="151" s="2" customFormat="1" ht="16.5" customHeight="1">
      <c r="A151" s="38"/>
      <c r="B151" s="39"/>
      <c r="C151" s="237" t="s">
        <v>7</v>
      </c>
      <c r="D151" s="237" t="s">
        <v>236</v>
      </c>
      <c r="E151" s="238" t="s">
        <v>2978</v>
      </c>
      <c r="F151" s="239" t="s">
        <v>2979</v>
      </c>
      <c r="G151" s="240" t="s">
        <v>313</v>
      </c>
      <c r="H151" s="241">
        <v>703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280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280</v>
      </c>
      <c r="BM151" s="249" t="s">
        <v>386</v>
      </c>
    </row>
    <row r="152" s="2" customFormat="1" ht="16.5" customHeight="1">
      <c r="A152" s="38"/>
      <c r="B152" s="39"/>
      <c r="C152" s="237" t="s">
        <v>295</v>
      </c>
      <c r="D152" s="237" t="s">
        <v>236</v>
      </c>
      <c r="E152" s="238" t="s">
        <v>2980</v>
      </c>
      <c r="F152" s="239" t="s">
        <v>2981</v>
      </c>
      <c r="G152" s="240" t="s">
        <v>313</v>
      </c>
      <c r="H152" s="241">
        <v>19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280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280</v>
      </c>
      <c r="BM152" s="249" t="s">
        <v>392</v>
      </c>
    </row>
    <row r="153" s="2" customFormat="1" ht="16.5" customHeight="1">
      <c r="A153" s="38"/>
      <c r="B153" s="39"/>
      <c r="C153" s="237" t="s">
        <v>399</v>
      </c>
      <c r="D153" s="237" t="s">
        <v>236</v>
      </c>
      <c r="E153" s="238" t="s">
        <v>2982</v>
      </c>
      <c r="F153" s="239" t="s">
        <v>2983</v>
      </c>
      <c r="G153" s="240" t="s">
        <v>313</v>
      </c>
      <c r="H153" s="241">
        <v>19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280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280</v>
      </c>
      <c r="BM153" s="249" t="s">
        <v>396</v>
      </c>
    </row>
    <row r="154" s="2" customFormat="1" ht="16.5" customHeight="1">
      <c r="A154" s="38"/>
      <c r="B154" s="39"/>
      <c r="C154" s="237" t="s">
        <v>300</v>
      </c>
      <c r="D154" s="237" t="s">
        <v>236</v>
      </c>
      <c r="E154" s="238" t="s">
        <v>2984</v>
      </c>
      <c r="F154" s="239" t="s">
        <v>2985</v>
      </c>
      <c r="G154" s="240" t="s">
        <v>313</v>
      </c>
      <c r="H154" s="241">
        <v>52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280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280</v>
      </c>
      <c r="BM154" s="249" t="s">
        <v>402</v>
      </c>
    </row>
    <row r="155" s="2" customFormat="1" ht="16.5" customHeight="1">
      <c r="A155" s="38"/>
      <c r="B155" s="39"/>
      <c r="C155" s="237" t="s">
        <v>412</v>
      </c>
      <c r="D155" s="237" t="s">
        <v>236</v>
      </c>
      <c r="E155" s="238" t="s">
        <v>2986</v>
      </c>
      <c r="F155" s="239" t="s">
        <v>2987</v>
      </c>
      <c r="G155" s="240" t="s">
        <v>313</v>
      </c>
      <c r="H155" s="241">
        <v>52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408</v>
      </c>
    </row>
    <row r="156" s="2" customFormat="1" ht="16.5" customHeight="1">
      <c r="A156" s="38"/>
      <c r="B156" s="39"/>
      <c r="C156" s="237" t="s">
        <v>305</v>
      </c>
      <c r="D156" s="237" t="s">
        <v>236</v>
      </c>
      <c r="E156" s="238" t="s">
        <v>2988</v>
      </c>
      <c r="F156" s="239" t="s">
        <v>2989</v>
      </c>
      <c r="G156" s="240" t="s">
        <v>313</v>
      </c>
      <c r="H156" s="241">
        <v>183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280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280</v>
      </c>
      <c r="BM156" s="249" t="s">
        <v>416</v>
      </c>
    </row>
    <row r="157" s="2" customFormat="1" ht="16.5" customHeight="1">
      <c r="A157" s="38"/>
      <c r="B157" s="39"/>
      <c r="C157" s="237" t="s">
        <v>426</v>
      </c>
      <c r="D157" s="237" t="s">
        <v>236</v>
      </c>
      <c r="E157" s="238" t="s">
        <v>2990</v>
      </c>
      <c r="F157" s="239" t="s">
        <v>2991</v>
      </c>
      <c r="G157" s="240" t="s">
        <v>313</v>
      </c>
      <c r="H157" s="241">
        <v>183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280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280</v>
      </c>
      <c r="BM157" s="249" t="s">
        <v>422</v>
      </c>
    </row>
    <row r="158" s="2" customFormat="1" ht="16.5" customHeight="1">
      <c r="A158" s="38"/>
      <c r="B158" s="39"/>
      <c r="C158" s="237" t="s">
        <v>309</v>
      </c>
      <c r="D158" s="237" t="s">
        <v>236</v>
      </c>
      <c r="E158" s="238" t="s">
        <v>2992</v>
      </c>
      <c r="F158" s="239" t="s">
        <v>2993</v>
      </c>
      <c r="G158" s="240" t="s">
        <v>313</v>
      </c>
      <c r="H158" s="241">
        <v>261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280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280</v>
      </c>
      <c r="BM158" s="249" t="s">
        <v>429</v>
      </c>
    </row>
    <row r="159" s="2" customFormat="1" ht="16.5" customHeight="1">
      <c r="A159" s="38"/>
      <c r="B159" s="39"/>
      <c r="C159" s="237" t="s">
        <v>440</v>
      </c>
      <c r="D159" s="237" t="s">
        <v>236</v>
      </c>
      <c r="E159" s="238" t="s">
        <v>2994</v>
      </c>
      <c r="F159" s="239" t="s">
        <v>2995</v>
      </c>
      <c r="G159" s="240" t="s">
        <v>313</v>
      </c>
      <c r="H159" s="241">
        <v>442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280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280</v>
      </c>
      <c r="BM159" s="249" t="s">
        <v>434</v>
      </c>
    </row>
    <row r="160" s="2" customFormat="1" ht="16.5" customHeight="1">
      <c r="A160" s="38"/>
      <c r="B160" s="39"/>
      <c r="C160" s="237" t="s">
        <v>314</v>
      </c>
      <c r="D160" s="237" t="s">
        <v>236</v>
      </c>
      <c r="E160" s="238" t="s">
        <v>2996</v>
      </c>
      <c r="F160" s="239" t="s">
        <v>2997</v>
      </c>
      <c r="G160" s="240" t="s">
        <v>671</v>
      </c>
      <c r="H160" s="241">
        <v>42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280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280</v>
      </c>
      <c r="BM160" s="249" t="s">
        <v>443</v>
      </c>
    </row>
    <row r="161" s="2" customFormat="1" ht="21.75" customHeight="1">
      <c r="A161" s="38"/>
      <c r="B161" s="39"/>
      <c r="C161" s="237" t="s">
        <v>233</v>
      </c>
      <c r="D161" s="237" t="s">
        <v>236</v>
      </c>
      <c r="E161" s="238" t="s">
        <v>2998</v>
      </c>
      <c r="F161" s="239" t="s">
        <v>2999</v>
      </c>
      <c r="G161" s="240" t="s">
        <v>671</v>
      </c>
      <c r="H161" s="241">
        <v>8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280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280</v>
      </c>
      <c r="BM161" s="249" t="s">
        <v>448</v>
      </c>
    </row>
    <row r="162" s="2" customFormat="1" ht="21.75" customHeight="1">
      <c r="A162" s="38"/>
      <c r="B162" s="39"/>
      <c r="C162" s="237" t="s">
        <v>321</v>
      </c>
      <c r="D162" s="237" t="s">
        <v>236</v>
      </c>
      <c r="E162" s="238" t="s">
        <v>3000</v>
      </c>
      <c r="F162" s="239" t="s">
        <v>3001</v>
      </c>
      <c r="G162" s="240" t="s">
        <v>671</v>
      </c>
      <c r="H162" s="241">
        <v>4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280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280</v>
      </c>
      <c r="BM162" s="249" t="s">
        <v>438</v>
      </c>
    </row>
    <row r="163" s="2" customFormat="1" ht="21.75" customHeight="1">
      <c r="A163" s="38"/>
      <c r="B163" s="39"/>
      <c r="C163" s="237" t="s">
        <v>459</v>
      </c>
      <c r="D163" s="237" t="s">
        <v>236</v>
      </c>
      <c r="E163" s="238" t="s">
        <v>3002</v>
      </c>
      <c r="F163" s="239" t="s">
        <v>3003</v>
      </c>
      <c r="G163" s="240" t="s">
        <v>671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280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280</v>
      </c>
      <c r="BM163" s="249" t="s">
        <v>457</v>
      </c>
    </row>
    <row r="164" s="2" customFormat="1" ht="21.75" customHeight="1">
      <c r="A164" s="38"/>
      <c r="B164" s="39"/>
      <c r="C164" s="237" t="s">
        <v>260</v>
      </c>
      <c r="D164" s="237" t="s">
        <v>236</v>
      </c>
      <c r="E164" s="238" t="s">
        <v>3004</v>
      </c>
      <c r="F164" s="239" t="s">
        <v>3005</v>
      </c>
      <c r="G164" s="240" t="s">
        <v>671</v>
      </c>
      <c r="H164" s="241">
        <v>30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280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280</v>
      </c>
      <c r="BM164" s="249" t="s">
        <v>462</v>
      </c>
    </row>
    <row r="165" s="2" customFormat="1" ht="21.75" customHeight="1">
      <c r="A165" s="38"/>
      <c r="B165" s="39"/>
      <c r="C165" s="237" t="s">
        <v>471</v>
      </c>
      <c r="D165" s="237" t="s">
        <v>236</v>
      </c>
      <c r="E165" s="238" t="s">
        <v>3006</v>
      </c>
      <c r="F165" s="239" t="s">
        <v>3007</v>
      </c>
      <c r="G165" s="240" t="s">
        <v>671</v>
      </c>
      <c r="H165" s="241">
        <v>55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280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280</v>
      </c>
      <c r="BM165" s="249" t="s">
        <v>468</v>
      </c>
    </row>
    <row r="166" s="2" customFormat="1" ht="16.5" customHeight="1">
      <c r="A166" s="38"/>
      <c r="B166" s="39"/>
      <c r="C166" s="237" t="s">
        <v>337</v>
      </c>
      <c r="D166" s="237" t="s">
        <v>236</v>
      </c>
      <c r="E166" s="238" t="s">
        <v>3008</v>
      </c>
      <c r="F166" s="239" t="s">
        <v>3009</v>
      </c>
      <c r="G166" s="240" t="s">
        <v>313</v>
      </c>
      <c r="H166" s="241">
        <v>255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280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280</v>
      </c>
      <c r="BM166" s="249" t="s">
        <v>474</v>
      </c>
    </row>
    <row r="167" s="2" customFormat="1" ht="21.75" customHeight="1">
      <c r="A167" s="38"/>
      <c r="B167" s="39"/>
      <c r="C167" s="237" t="s">
        <v>483</v>
      </c>
      <c r="D167" s="237" t="s">
        <v>236</v>
      </c>
      <c r="E167" s="238" t="s">
        <v>3010</v>
      </c>
      <c r="F167" s="239" t="s">
        <v>3011</v>
      </c>
      <c r="G167" s="240" t="s">
        <v>313</v>
      </c>
      <c r="H167" s="241">
        <v>170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280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280</v>
      </c>
      <c r="BM167" s="249" t="s">
        <v>478</v>
      </c>
    </row>
    <row r="168" s="2" customFormat="1" ht="21.75" customHeight="1">
      <c r="A168" s="38"/>
      <c r="B168" s="39"/>
      <c r="C168" s="237" t="s">
        <v>342</v>
      </c>
      <c r="D168" s="237" t="s">
        <v>236</v>
      </c>
      <c r="E168" s="238" t="s">
        <v>3012</v>
      </c>
      <c r="F168" s="239" t="s">
        <v>3013</v>
      </c>
      <c r="G168" s="240" t="s">
        <v>671</v>
      </c>
      <c r="H168" s="241">
        <v>57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280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280</v>
      </c>
      <c r="BM168" s="249" t="s">
        <v>486</v>
      </c>
    </row>
    <row r="169" s="2" customFormat="1" ht="16.5" customHeight="1">
      <c r="A169" s="38"/>
      <c r="B169" s="39"/>
      <c r="C169" s="237" t="s">
        <v>492</v>
      </c>
      <c r="D169" s="237" t="s">
        <v>236</v>
      </c>
      <c r="E169" s="238" t="s">
        <v>3014</v>
      </c>
      <c r="F169" s="239" t="s">
        <v>3015</v>
      </c>
      <c r="G169" s="240" t="s">
        <v>3016</v>
      </c>
      <c r="H169" s="317"/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280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280</v>
      </c>
      <c r="BM169" s="249" t="s">
        <v>490</v>
      </c>
    </row>
    <row r="170" s="11" customFormat="1" ht="22.8" customHeight="1">
      <c r="A170" s="11"/>
      <c r="B170" s="223"/>
      <c r="C170" s="224"/>
      <c r="D170" s="225" t="s">
        <v>79</v>
      </c>
      <c r="E170" s="307" t="s">
        <v>3017</v>
      </c>
      <c r="F170" s="307" t="s">
        <v>3018</v>
      </c>
      <c r="G170" s="224"/>
      <c r="H170" s="224"/>
      <c r="I170" s="227"/>
      <c r="J170" s="308">
        <f>BK170</f>
        <v>0</v>
      </c>
      <c r="K170" s="224"/>
      <c r="L170" s="229"/>
      <c r="M170" s="230"/>
      <c r="N170" s="231"/>
      <c r="O170" s="231"/>
      <c r="P170" s="232">
        <f>SUM(P171:P189)</f>
        <v>0</v>
      </c>
      <c r="Q170" s="231"/>
      <c r="R170" s="232">
        <f>SUM(R171:R189)</f>
        <v>0</v>
      </c>
      <c r="S170" s="231"/>
      <c r="T170" s="233">
        <f>SUM(T171:T189)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34" t="s">
        <v>87</v>
      </c>
      <c r="AT170" s="235" t="s">
        <v>79</v>
      </c>
      <c r="AU170" s="235" t="s">
        <v>87</v>
      </c>
      <c r="AY170" s="234" t="s">
        <v>235</v>
      </c>
      <c r="BK170" s="236">
        <f>SUM(BK171:BK189)</f>
        <v>0</v>
      </c>
    </row>
    <row r="171" s="2" customFormat="1" ht="21.75" customHeight="1">
      <c r="A171" s="38"/>
      <c r="B171" s="39"/>
      <c r="C171" s="237" t="s">
        <v>355</v>
      </c>
      <c r="D171" s="237" t="s">
        <v>236</v>
      </c>
      <c r="E171" s="238" t="s">
        <v>3019</v>
      </c>
      <c r="F171" s="239" t="s">
        <v>3020</v>
      </c>
      <c r="G171" s="240" t="s">
        <v>671</v>
      </c>
      <c r="H171" s="241">
        <v>1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495</v>
      </c>
    </row>
    <row r="172" s="2" customFormat="1" ht="16.5" customHeight="1">
      <c r="A172" s="38"/>
      <c r="B172" s="39"/>
      <c r="C172" s="237" t="s">
        <v>317</v>
      </c>
      <c r="D172" s="237" t="s">
        <v>236</v>
      </c>
      <c r="E172" s="238" t="s">
        <v>3021</v>
      </c>
      <c r="F172" s="239" t="s">
        <v>3022</v>
      </c>
      <c r="G172" s="240" t="s">
        <v>671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515</v>
      </c>
    </row>
    <row r="173" s="2" customFormat="1" ht="21.75" customHeight="1">
      <c r="A173" s="38"/>
      <c r="B173" s="39"/>
      <c r="C173" s="237" t="s">
        <v>386</v>
      </c>
      <c r="D173" s="237" t="s">
        <v>236</v>
      </c>
      <c r="E173" s="238" t="s">
        <v>3023</v>
      </c>
      <c r="F173" s="239" t="s">
        <v>3024</v>
      </c>
      <c r="G173" s="240" t="s">
        <v>671</v>
      </c>
      <c r="H173" s="241">
        <v>1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519</v>
      </c>
    </row>
    <row r="174" s="2" customFormat="1" ht="16.5" customHeight="1">
      <c r="A174" s="38"/>
      <c r="B174" s="39"/>
      <c r="C174" s="237" t="s">
        <v>526</v>
      </c>
      <c r="D174" s="237" t="s">
        <v>236</v>
      </c>
      <c r="E174" s="238" t="s">
        <v>3025</v>
      </c>
      <c r="F174" s="239" t="s">
        <v>3026</v>
      </c>
      <c r="G174" s="240" t="s">
        <v>313</v>
      </c>
      <c r="H174" s="241">
        <v>3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524</v>
      </c>
    </row>
    <row r="175" s="2" customFormat="1" ht="16.5" customHeight="1">
      <c r="A175" s="38"/>
      <c r="B175" s="39"/>
      <c r="C175" s="237" t="s">
        <v>392</v>
      </c>
      <c r="D175" s="237" t="s">
        <v>236</v>
      </c>
      <c r="E175" s="238" t="s">
        <v>3027</v>
      </c>
      <c r="F175" s="239" t="s">
        <v>3028</v>
      </c>
      <c r="G175" s="240" t="s">
        <v>671</v>
      </c>
      <c r="H175" s="241">
        <v>3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529</v>
      </c>
    </row>
    <row r="176" s="2" customFormat="1" ht="16.5" customHeight="1">
      <c r="A176" s="38"/>
      <c r="B176" s="39"/>
      <c r="C176" s="237" t="s">
        <v>541</v>
      </c>
      <c r="D176" s="237" t="s">
        <v>236</v>
      </c>
      <c r="E176" s="238" t="s">
        <v>3029</v>
      </c>
      <c r="F176" s="239" t="s">
        <v>3030</v>
      </c>
      <c r="G176" s="240" t="s">
        <v>671</v>
      </c>
      <c r="H176" s="241">
        <v>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536</v>
      </c>
    </row>
    <row r="177" s="2" customFormat="1" ht="21.75" customHeight="1">
      <c r="A177" s="38"/>
      <c r="B177" s="39"/>
      <c r="C177" s="237" t="s">
        <v>396</v>
      </c>
      <c r="D177" s="237" t="s">
        <v>236</v>
      </c>
      <c r="E177" s="238" t="s">
        <v>3031</v>
      </c>
      <c r="F177" s="239" t="s">
        <v>3032</v>
      </c>
      <c r="G177" s="240" t="s">
        <v>671</v>
      </c>
      <c r="H177" s="241">
        <v>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544</v>
      </c>
    </row>
    <row r="178" s="2" customFormat="1" ht="16.5" customHeight="1">
      <c r="A178" s="38"/>
      <c r="B178" s="39"/>
      <c r="C178" s="237" t="s">
        <v>550</v>
      </c>
      <c r="D178" s="237" t="s">
        <v>236</v>
      </c>
      <c r="E178" s="238" t="s">
        <v>3033</v>
      </c>
      <c r="F178" s="239" t="s">
        <v>3034</v>
      </c>
      <c r="G178" s="240" t="s">
        <v>313</v>
      </c>
      <c r="H178" s="241">
        <v>2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549</v>
      </c>
    </row>
    <row r="179" s="2" customFormat="1" ht="16.5" customHeight="1">
      <c r="A179" s="38"/>
      <c r="B179" s="39"/>
      <c r="C179" s="237" t="s">
        <v>402</v>
      </c>
      <c r="D179" s="237" t="s">
        <v>236</v>
      </c>
      <c r="E179" s="238" t="s">
        <v>3035</v>
      </c>
      <c r="F179" s="239" t="s">
        <v>3036</v>
      </c>
      <c r="G179" s="240" t="s">
        <v>313</v>
      </c>
      <c r="H179" s="241">
        <v>3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553</v>
      </c>
    </row>
    <row r="180" s="2" customFormat="1" ht="16.5" customHeight="1">
      <c r="A180" s="38"/>
      <c r="B180" s="39"/>
      <c r="C180" s="237" t="s">
        <v>561</v>
      </c>
      <c r="D180" s="237" t="s">
        <v>236</v>
      </c>
      <c r="E180" s="238" t="s">
        <v>3037</v>
      </c>
      <c r="F180" s="239" t="s">
        <v>3038</v>
      </c>
      <c r="G180" s="240" t="s">
        <v>671</v>
      </c>
      <c r="H180" s="241">
        <v>1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559</v>
      </c>
    </row>
    <row r="181" s="2" customFormat="1" ht="16.5" customHeight="1">
      <c r="A181" s="38"/>
      <c r="B181" s="39"/>
      <c r="C181" s="237" t="s">
        <v>408</v>
      </c>
      <c r="D181" s="237" t="s">
        <v>236</v>
      </c>
      <c r="E181" s="238" t="s">
        <v>3039</v>
      </c>
      <c r="F181" s="239" t="s">
        <v>3040</v>
      </c>
      <c r="G181" s="240" t="s">
        <v>671</v>
      </c>
      <c r="H181" s="241">
        <v>1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564</v>
      </c>
    </row>
    <row r="182" s="2" customFormat="1" ht="21.75" customHeight="1">
      <c r="A182" s="38"/>
      <c r="B182" s="39"/>
      <c r="C182" s="237" t="s">
        <v>569</v>
      </c>
      <c r="D182" s="237" t="s">
        <v>236</v>
      </c>
      <c r="E182" s="238" t="s">
        <v>3041</v>
      </c>
      <c r="F182" s="239" t="s">
        <v>3042</v>
      </c>
      <c r="G182" s="240" t="s">
        <v>671</v>
      </c>
      <c r="H182" s="241">
        <v>2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240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568</v>
      </c>
    </row>
    <row r="183" s="2" customFormat="1" ht="16.5" customHeight="1">
      <c r="A183" s="38"/>
      <c r="B183" s="39"/>
      <c r="C183" s="237" t="s">
        <v>416</v>
      </c>
      <c r="D183" s="237" t="s">
        <v>236</v>
      </c>
      <c r="E183" s="238" t="s">
        <v>3043</v>
      </c>
      <c r="F183" s="239" t="s">
        <v>3044</v>
      </c>
      <c r="G183" s="240" t="s">
        <v>671</v>
      </c>
      <c r="H183" s="241">
        <v>3</v>
      </c>
      <c r="I183" s="242"/>
      <c r="J183" s="243">
        <f>ROUND(I183*H183,2)</f>
        <v>0</v>
      </c>
      <c r="K183" s="244"/>
      <c r="L183" s="44"/>
      <c r="M183" s="245" t="s">
        <v>1</v>
      </c>
      <c r="N183" s="246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240</v>
      </c>
      <c r="AT183" s="249" t="s">
        <v>236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572</v>
      </c>
    </row>
    <row r="184" s="2" customFormat="1" ht="16.5" customHeight="1">
      <c r="A184" s="38"/>
      <c r="B184" s="39"/>
      <c r="C184" s="237" t="s">
        <v>578</v>
      </c>
      <c r="D184" s="237" t="s">
        <v>236</v>
      </c>
      <c r="E184" s="238" t="s">
        <v>3045</v>
      </c>
      <c r="F184" s="239" t="s">
        <v>3046</v>
      </c>
      <c r="G184" s="240" t="s">
        <v>671</v>
      </c>
      <c r="H184" s="241">
        <v>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576</v>
      </c>
    </row>
    <row r="185" s="2" customFormat="1" ht="16.5" customHeight="1">
      <c r="A185" s="38"/>
      <c r="B185" s="39"/>
      <c r="C185" s="237" t="s">
        <v>422</v>
      </c>
      <c r="D185" s="237" t="s">
        <v>236</v>
      </c>
      <c r="E185" s="238" t="s">
        <v>3047</v>
      </c>
      <c r="F185" s="239" t="s">
        <v>3048</v>
      </c>
      <c r="G185" s="240" t="s">
        <v>671</v>
      </c>
      <c r="H185" s="241">
        <v>1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240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581</v>
      </c>
    </row>
    <row r="186" s="2" customFormat="1" ht="16.5" customHeight="1">
      <c r="A186" s="38"/>
      <c r="B186" s="39"/>
      <c r="C186" s="237" t="s">
        <v>587</v>
      </c>
      <c r="D186" s="237" t="s">
        <v>236</v>
      </c>
      <c r="E186" s="238" t="s">
        <v>3049</v>
      </c>
      <c r="F186" s="239" t="s">
        <v>3050</v>
      </c>
      <c r="G186" s="240" t="s">
        <v>671</v>
      </c>
      <c r="H186" s="241">
        <v>1</v>
      </c>
      <c r="I186" s="242"/>
      <c r="J186" s="243">
        <f>ROUND(I186*H186,2)</f>
        <v>0</v>
      </c>
      <c r="K186" s="244"/>
      <c r="L186" s="44"/>
      <c r="M186" s="245" t="s">
        <v>1</v>
      </c>
      <c r="N186" s="246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240</v>
      </c>
      <c r="AT186" s="249" t="s">
        <v>236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585</v>
      </c>
    </row>
    <row r="187" s="2" customFormat="1" ht="16.5" customHeight="1">
      <c r="A187" s="38"/>
      <c r="B187" s="39"/>
      <c r="C187" s="237" t="s">
        <v>429</v>
      </c>
      <c r="D187" s="237" t="s">
        <v>236</v>
      </c>
      <c r="E187" s="238" t="s">
        <v>3051</v>
      </c>
      <c r="F187" s="239" t="s">
        <v>3052</v>
      </c>
      <c r="G187" s="240" t="s">
        <v>313</v>
      </c>
      <c r="H187" s="241">
        <v>2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590</v>
      </c>
    </row>
    <row r="188" s="2" customFormat="1" ht="16.5" customHeight="1">
      <c r="A188" s="38"/>
      <c r="B188" s="39"/>
      <c r="C188" s="237" t="s">
        <v>597</v>
      </c>
      <c r="D188" s="237" t="s">
        <v>236</v>
      </c>
      <c r="E188" s="238" t="s">
        <v>3053</v>
      </c>
      <c r="F188" s="239" t="s">
        <v>3054</v>
      </c>
      <c r="G188" s="240" t="s">
        <v>671</v>
      </c>
      <c r="H188" s="241">
        <v>1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610</v>
      </c>
    </row>
    <row r="189" s="2" customFormat="1" ht="16.5" customHeight="1">
      <c r="A189" s="38"/>
      <c r="B189" s="39"/>
      <c r="C189" s="237" t="s">
        <v>434</v>
      </c>
      <c r="D189" s="237" t="s">
        <v>236</v>
      </c>
      <c r="E189" s="238" t="s">
        <v>3055</v>
      </c>
      <c r="F189" s="239" t="s">
        <v>3056</v>
      </c>
      <c r="G189" s="240" t="s">
        <v>671</v>
      </c>
      <c r="H189" s="241">
        <v>1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615</v>
      </c>
    </row>
    <row r="190" s="11" customFormat="1" ht="22.8" customHeight="1">
      <c r="A190" s="11"/>
      <c r="B190" s="223"/>
      <c r="C190" s="224"/>
      <c r="D190" s="225" t="s">
        <v>79</v>
      </c>
      <c r="E190" s="307" t="s">
        <v>3057</v>
      </c>
      <c r="F190" s="307" t="s">
        <v>3058</v>
      </c>
      <c r="G190" s="224"/>
      <c r="H190" s="224"/>
      <c r="I190" s="227"/>
      <c r="J190" s="308">
        <f>BK190</f>
        <v>0</v>
      </c>
      <c r="K190" s="224"/>
      <c r="L190" s="229"/>
      <c r="M190" s="230"/>
      <c r="N190" s="231"/>
      <c r="O190" s="231"/>
      <c r="P190" s="232">
        <f>SUM(P191:P196)</f>
        <v>0</v>
      </c>
      <c r="Q190" s="231"/>
      <c r="R190" s="232">
        <f>SUM(R191:R196)</f>
        <v>0</v>
      </c>
      <c r="S190" s="231"/>
      <c r="T190" s="233">
        <f>SUM(T191:T196)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34" t="s">
        <v>87</v>
      </c>
      <c r="AT190" s="235" t="s">
        <v>79</v>
      </c>
      <c r="AU190" s="235" t="s">
        <v>87</v>
      </c>
      <c r="AY190" s="234" t="s">
        <v>235</v>
      </c>
      <c r="BK190" s="236">
        <f>SUM(BK191:BK196)</f>
        <v>0</v>
      </c>
    </row>
    <row r="191" s="2" customFormat="1" ht="16.5" customHeight="1">
      <c r="A191" s="38"/>
      <c r="B191" s="39"/>
      <c r="C191" s="237" t="s">
        <v>607</v>
      </c>
      <c r="D191" s="237" t="s">
        <v>236</v>
      </c>
      <c r="E191" s="238" t="s">
        <v>3059</v>
      </c>
      <c r="F191" s="239" t="s">
        <v>3060</v>
      </c>
      <c r="G191" s="240" t="s">
        <v>671</v>
      </c>
      <c r="H191" s="241">
        <v>70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619</v>
      </c>
    </row>
    <row r="192" s="2" customFormat="1" ht="16.5" customHeight="1">
      <c r="A192" s="38"/>
      <c r="B192" s="39"/>
      <c r="C192" s="237" t="s">
        <v>443</v>
      </c>
      <c r="D192" s="237" t="s">
        <v>236</v>
      </c>
      <c r="E192" s="238" t="s">
        <v>3061</v>
      </c>
      <c r="F192" s="239" t="s">
        <v>3062</v>
      </c>
      <c r="G192" s="240" t="s">
        <v>671</v>
      </c>
      <c r="H192" s="241">
        <v>78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629</v>
      </c>
    </row>
    <row r="193" s="2" customFormat="1" ht="16.5" customHeight="1">
      <c r="A193" s="38"/>
      <c r="B193" s="39"/>
      <c r="C193" s="237" t="s">
        <v>332</v>
      </c>
      <c r="D193" s="237" t="s">
        <v>236</v>
      </c>
      <c r="E193" s="238" t="s">
        <v>3063</v>
      </c>
      <c r="F193" s="239" t="s">
        <v>3064</v>
      </c>
      <c r="G193" s="240" t="s">
        <v>671</v>
      </c>
      <c r="H193" s="241">
        <v>20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632</v>
      </c>
    </row>
    <row r="194" s="2" customFormat="1" ht="16.5" customHeight="1">
      <c r="A194" s="38"/>
      <c r="B194" s="39"/>
      <c r="C194" s="237" t="s">
        <v>448</v>
      </c>
      <c r="D194" s="237" t="s">
        <v>236</v>
      </c>
      <c r="E194" s="238" t="s">
        <v>3065</v>
      </c>
      <c r="F194" s="239" t="s">
        <v>3066</v>
      </c>
      <c r="G194" s="240" t="s">
        <v>671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635</v>
      </c>
    </row>
    <row r="195" s="2" customFormat="1" ht="16.5" customHeight="1">
      <c r="A195" s="38"/>
      <c r="B195" s="39"/>
      <c r="C195" s="237" t="s">
        <v>410</v>
      </c>
      <c r="D195" s="237" t="s">
        <v>236</v>
      </c>
      <c r="E195" s="238" t="s">
        <v>3067</v>
      </c>
      <c r="F195" s="239" t="s">
        <v>3068</v>
      </c>
      <c r="G195" s="240" t="s">
        <v>671</v>
      </c>
      <c r="H195" s="241">
        <v>1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639</v>
      </c>
    </row>
    <row r="196" s="2" customFormat="1" ht="21.75" customHeight="1">
      <c r="A196" s="38"/>
      <c r="B196" s="39"/>
      <c r="C196" s="237" t="s">
        <v>438</v>
      </c>
      <c r="D196" s="237" t="s">
        <v>236</v>
      </c>
      <c r="E196" s="238" t="s">
        <v>3069</v>
      </c>
      <c r="F196" s="239" t="s">
        <v>3070</v>
      </c>
      <c r="G196" s="240" t="s">
        <v>671</v>
      </c>
      <c r="H196" s="241">
        <v>14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642</v>
      </c>
    </row>
    <row r="197" s="11" customFormat="1" ht="22.8" customHeight="1">
      <c r="A197" s="11"/>
      <c r="B197" s="223"/>
      <c r="C197" s="224"/>
      <c r="D197" s="225" t="s">
        <v>79</v>
      </c>
      <c r="E197" s="307" t="s">
        <v>3071</v>
      </c>
      <c r="F197" s="307" t="s">
        <v>555</v>
      </c>
      <c r="G197" s="224"/>
      <c r="H197" s="224"/>
      <c r="I197" s="227"/>
      <c r="J197" s="308">
        <f>BK197</f>
        <v>0</v>
      </c>
      <c r="K197" s="224"/>
      <c r="L197" s="229"/>
      <c r="M197" s="230"/>
      <c r="N197" s="231"/>
      <c r="O197" s="231"/>
      <c r="P197" s="232">
        <f>SUM(P198:P294)</f>
        <v>0</v>
      </c>
      <c r="Q197" s="231"/>
      <c r="R197" s="232">
        <f>SUM(R198:R294)</f>
        <v>0</v>
      </c>
      <c r="S197" s="231"/>
      <c r="T197" s="233">
        <f>SUM(T198:T294)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34" t="s">
        <v>87</v>
      </c>
      <c r="AT197" s="235" t="s">
        <v>79</v>
      </c>
      <c r="AU197" s="235" t="s">
        <v>87</v>
      </c>
      <c r="AY197" s="234" t="s">
        <v>235</v>
      </c>
      <c r="BK197" s="236">
        <f>SUM(BK198:BK294)</f>
        <v>0</v>
      </c>
    </row>
    <row r="198" s="2" customFormat="1" ht="16.5" customHeight="1">
      <c r="A198" s="38"/>
      <c r="B198" s="39"/>
      <c r="C198" s="237" t="s">
        <v>636</v>
      </c>
      <c r="D198" s="237" t="s">
        <v>236</v>
      </c>
      <c r="E198" s="238" t="s">
        <v>3072</v>
      </c>
      <c r="F198" s="239" t="s">
        <v>3073</v>
      </c>
      <c r="G198" s="240" t="s">
        <v>671</v>
      </c>
      <c r="H198" s="241">
        <v>4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240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648</v>
      </c>
    </row>
    <row r="199" s="2" customFormat="1" ht="21.75" customHeight="1">
      <c r="A199" s="38"/>
      <c r="B199" s="39"/>
      <c r="C199" s="237" t="s">
        <v>457</v>
      </c>
      <c r="D199" s="237" t="s">
        <v>236</v>
      </c>
      <c r="E199" s="238" t="s">
        <v>3074</v>
      </c>
      <c r="F199" s="239" t="s">
        <v>3075</v>
      </c>
      <c r="G199" s="240" t="s">
        <v>671</v>
      </c>
      <c r="H199" s="241">
        <v>45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240</v>
      </c>
      <c r="AT199" s="249" t="s">
        <v>236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652</v>
      </c>
    </row>
    <row r="200" s="2" customFormat="1" ht="21.75" customHeight="1">
      <c r="A200" s="38"/>
      <c r="B200" s="39"/>
      <c r="C200" s="237" t="s">
        <v>645</v>
      </c>
      <c r="D200" s="237" t="s">
        <v>236</v>
      </c>
      <c r="E200" s="238" t="s">
        <v>3076</v>
      </c>
      <c r="F200" s="239" t="s">
        <v>3077</v>
      </c>
      <c r="G200" s="240" t="s">
        <v>671</v>
      </c>
      <c r="H200" s="241">
        <v>23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240</v>
      </c>
      <c r="AT200" s="249" t="s">
        <v>236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657</v>
      </c>
    </row>
    <row r="201" s="2" customFormat="1" ht="16.5" customHeight="1">
      <c r="A201" s="38"/>
      <c r="B201" s="39"/>
      <c r="C201" s="237" t="s">
        <v>462</v>
      </c>
      <c r="D201" s="237" t="s">
        <v>236</v>
      </c>
      <c r="E201" s="238" t="s">
        <v>3078</v>
      </c>
      <c r="F201" s="239" t="s">
        <v>3079</v>
      </c>
      <c r="G201" s="240" t="s">
        <v>671</v>
      </c>
      <c r="H201" s="241">
        <v>3</v>
      </c>
      <c r="I201" s="242"/>
      <c r="J201" s="243">
        <f>ROUND(I201*H201,2)</f>
        <v>0</v>
      </c>
      <c r="K201" s="244"/>
      <c r="L201" s="44"/>
      <c r="M201" s="245" t="s">
        <v>1</v>
      </c>
      <c r="N201" s="246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240</v>
      </c>
      <c r="AT201" s="249" t="s">
        <v>236</v>
      </c>
      <c r="AU201" s="249" t="s">
        <v>89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662</v>
      </c>
    </row>
    <row r="202" s="2" customFormat="1" ht="21.75" customHeight="1">
      <c r="A202" s="38"/>
      <c r="B202" s="39"/>
      <c r="C202" s="237" t="s">
        <v>654</v>
      </c>
      <c r="D202" s="237" t="s">
        <v>236</v>
      </c>
      <c r="E202" s="238" t="s">
        <v>3080</v>
      </c>
      <c r="F202" s="239" t="s">
        <v>3081</v>
      </c>
      <c r="G202" s="240" t="s">
        <v>671</v>
      </c>
      <c r="H202" s="241">
        <v>4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666</v>
      </c>
    </row>
    <row r="203" s="2" customFormat="1" ht="21.75" customHeight="1">
      <c r="A203" s="38"/>
      <c r="B203" s="39"/>
      <c r="C203" s="237" t="s">
        <v>468</v>
      </c>
      <c r="D203" s="237" t="s">
        <v>236</v>
      </c>
      <c r="E203" s="238" t="s">
        <v>3082</v>
      </c>
      <c r="F203" s="239" t="s">
        <v>3083</v>
      </c>
      <c r="G203" s="240" t="s">
        <v>671</v>
      </c>
      <c r="H203" s="241">
        <v>2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672</v>
      </c>
    </row>
    <row r="204" s="2" customFormat="1" ht="16.5" customHeight="1">
      <c r="A204" s="38"/>
      <c r="B204" s="39"/>
      <c r="C204" s="237" t="s">
        <v>663</v>
      </c>
      <c r="D204" s="237" t="s">
        <v>236</v>
      </c>
      <c r="E204" s="238" t="s">
        <v>3084</v>
      </c>
      <c r="F204" s="239" t="s">
        <v>3085</v>
      </c>
      <c r="G204" s="240" t="s">
        <v>671</v>
      </c>
      <c r="H204" s="241">
        <v>77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678</v>
      </c>
    </row>
    <row r="205" s="2" customFormat="1" ht="16.5" customHeight="1">
      <c r="A205" s="38"/>
      <c r="B205" s="39"/>
      <c r="C205" s="237" t="s">
        <v>474</v>
      </c>
      <c r="D205" s="237" t="s">
        <v>236</v>
      </c>
      <c r="E205" s="238" t="s">
        <v>3086</v>
      </c>
      <c r="F205" s="239" t="s">
        <v>3087</v>
      </c>
      <c r="G205" s="240" t="s">
        <v>671</v>
      </c>
      <c r="H205" s="241">
        <v>144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683</v>
      </c>
    </row>
    <row r="206" s="2" customFormat="1" ht="21.75" customHeight="1">
      <c r="A206" s="38"/>
      <c r="B206" s="39"/>
      <c r="C206" s="237" t="s">
        <v>675</v>
      </c>
      <c r="D206" s="237" t="s">
        <v>236</v>
      </c>
      <c r="E206" s="238" t="s">
        <v>3088</v>
      </c>
      <c r="F206" s="239" t="s">
        <v>3089</v>
      </c>
      <c r="G206" s="240" t="s">
        <v>671</v>
      </c>
      <c r="H206" s="241">
        <v>77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692</v>
      </c>
    </row>
    <row r="207" s="2" customFormat="1" ht="16.5" customHeight="1">
      <c r="A207" s="38"/>
      <c r="B207" s="39"/>
      <c r="C207" s="237" t="s">
        <v>478</v>
      </c>
      <c r="D207" s="237" t="s">
        <v>236</v>
      </c>
      <c r="E207" s="238" t="s">
        <v>3090</v>
      </c>
      <c r="F207" s="239" t="s">
        <v>3091</v>
      </c>
      <c r="G207" s="240" t="s">
        <v>671</v>
      </c>
      <c r="H207" s="241">
        <v>75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698</v>
      </c>
    </row>
    <row r="208" s="2" customFormat="1" ht="16.5" customHeight="1">
      <c r="A208" s="38"/>
      <c r="B208" s="39"/>
      <c r="C208" s="237" t="s">
        <v>689</v>
      </c>
      <c r="D208" s="237" t="s">
        <v>236</v>
      </c>
      <c r="E208" s="238" t="s">
        <v>3092</v>
      </c>
      <c r="F208" s="239" t="s">
        <v>3093</v>
      </c>
      <c r="G208" s="240" t="s">
        <v>671</v>
      </c>
      <c r="H208" s="241">
        <v>77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704</v>
      </c>
    </row>
    <row r="209" s="2" customFormat="1" ht="16.5" customHeight="1">
      <c r="A209" s="38"/>
      <c r="B209" s="39"/>
      <c r="C209" s="237" t="s">
        <v>486</v>
      </c>
      <c r="D209" s="237" t="s">
        <v>236</v>
      </c>
      <c r="E209" s="238" t="s">
        <v>3094</v>
      </c>
      <c r="F209" s="239" t="s">
        <v>3095</v>
      </c>
      <c r="G209" s="240" t="s">
        <v>671</v>
      </c>
      <c r="H209" s="241">
        <v>2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89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708</v>
      </c>
    </row>
    <row r="210" s="2" customFormat="1" ht="16.5" customHeight="1">
      <c r="A210" s="38"/>
      <c r="B210" s="39"/>
      <c r="C210" s="237" t="s">
        <v>701</v>
      </c>
      <c r="D210" s="237" t="s">
        <v>236</v>
      </c>
      <c r="E210" s="238" t="s">
        <v>3096</v>
      </c>
      <c r="F210" s="239" t="s">
        <v>3085</v>
      </c>
      <c r="G210" s="240" t="s">
        <v>671</v>
      </c>
      <c r="H210" s="241">
        <v>4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89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712</v>
      </c>
    </row>
    <row r="211" s="2" customFormat="1" ht="16.5" customHeight="1">
      <c r="A211" s="38"/>
      <c r="B211" s="39"/>
      <c r="C211" s="237" t="s">
        <v>490</v>
      </c>
      <c r="D211" s="237" t="s">
        <v>236</v>
      </c>
      <c r="E211" s="238" t="s">
        <v>3086</v>
      </c>
      <c r="F211" s="239" t="s">
        <v>3087</v>
      </c>
      <c r="G211" s="240" t="s">
        <v>671</v>
      </c>
      <c r="H211" s="241">
        <v>8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717</v>
      </c>
    </row>
    <row r="212" s="2" customFormat="1" ht="21.75" customHeight="1">
      <c r="A212" s="38"/>
      <c r="B212" s="39"/>
      <c r="C212" s="237" t="s">
        <v>709</v>
      </c>
      <c r="D212" s="237" t="s">
        <v>236</v>
      </c>
      <c r="E212" s="238" t="s">
        <v>3097</v>
      </c>
      <c r="F212" s="239" t="s">
        <v>3098</v>
      </c>
      <c r="G212" s="240" t="s">
        <v>671</v>
      </c>
      <c r="H212" s="241">
        <v>2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89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723</v>
      </c>
    </row>
    <row r="213" s="2" customFormat="1" ht="16.5" customHeight="1">
      <c r="A213" s="38"/>
      <c r="B213" s="39"/>
      <c r="C213" s="237" t="s">
        <v>495</v>
      </c>
      <c r="D213" s="237" t="s">
        <v>236</v>
      </c>
      <c r="E213" s="238" t="s">
        <v>3099</v>
      </c>
      <c r="F213" s="239" t="s">
        <v>3100</v>
      </c>
      <c r="G213" s="240" t="s">
        <v>671</v>
      </c>
      <c r="H213" s="241">
        <v>2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89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728</v>
      </c>
    </row>
    <row r="214" s="2" customFormat="1" ht="21.75" customHeight="1">
      <c r="A214" s="38"/>
      <c r="B214" s="39"/>
      <c r="C214" s="237" t="s">
        <v>720</v>
      </c>
      <c r="D214" s="237" t="s">
        <v>236</v>
      </c>
      <c r="E214" s="238" t="s">
        <v>3101</v>
      </c>
      <c r="F214" s="239" t="s">
        <v>3102</v>
      </c>
      <c r="G214" s="240" t="s">
        <v>671</v>
      </c>
      <c r="H214" s="241">
        <v>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89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733</v>
      </c>
    </row>
    <row r="215" s="2" customFormat="1" ht="16.5" customHeight="1">
      <c r="A215" s="38"/>
      <c r="B215" s="39"/>
      <c r="C215" s="237" t="s">
        <v>515</v>
      </c>
      <c r="D215" s="237" t="s">
        <v>236</v>
      </c>
      <c r="E215" s="238" t="s">
        <v>3103</v>
      </c>
      <c r="F215" s="239" t="s">
        <v>3104</v>
      </c>
      <c r="G215" s="240" t="s">
        <v>671</v>
      </c>
      <c r="H215" s="241">
        <v>11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737</v>
      </c>
    </row>
    <row r="216" s="2" customFormat="1" ht="16.5" customHeight="1">
      <c r="A216" s="38"/>
      <c r="B216" s="39"/>
      <c r="C216" s="237" t="s">
        <v>730</v>
      </c>
      <c r="D216" s="237" t="s">
        <v>236</v>
      </c>
      <c r="E216" s="238" t="s">
        <v>3086</v>
      </c>
      <c r="F216" s="239" t="s">
        <v>3087</v>
      </c>
      <c r="G216" s="240" t="s">
        <v>671</v>
      </c>
      <c r="H216" s="241">
        <v>22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743</v>
      </c>
    </row>
    <row r="217" s="2" customFormat="1" ht="16.5" customHeight="1">
      <c r="A217" s="38"/>
      <c r="B217" s="39"/>
      <c r="C217" s="237" t="s">
        <v>519</v>
      </c>
      <c r="D217" s="237" t="s">
        <v>236</v>
      </c>
      <c r="E217" s="238" t="s">
        <v>3105</v>
      </c>
      <c r="F217" s="239" t="s">
        <v>3106</v>
      </c>
      <c r="G217" s="240" t="s">
        <v>671</v>
      </c>
      <c r="H217" s="241">
        <v>11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749</v>
      </c>
    </row>
    <row r="218" s="2" customFormat="1" ht="16.5" customHeight="1">
      <c r="A218" s="38"/>
      <c r="B218" s="39"/>
      <c r="C218" s="237" t="s">
        <v>740</v>
      </c>
      <c r="D218" s="237" t="s">
        <v>236</v>
      </c>
      <c r="E218" s="238" t="s">
        <v>3107</v>
      </c>
      <c r="F218" s="239" t="s">
        <v>3108</v>
      </c>
      <c r="G218" s="240" t="s">
        <v>671</v>
      </c>
      <c r="H218" s="241">
        <v>11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89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755</v>
      </c>
    </row>
    <row r="219" s="2" customFormat="1" ht="21.75" customHeight="1">
      <c r="A219" s="38"/>
      <c r="B219" s="39"/>
      <c r="C219" s="237" t="s">
        <v>524</v>
      </c>
      <c r="D219" s="237" t="s">
        <v>236</v>
      </c>
      <c r="E219" s="238" t="s">
        <v>3109</v>
      </c>
      <c r="F219" s="239" t="s">
        <v>3110</v>
      </c>
      <c r="G219" s="240" t="s">
        <v>671</v>
      </c>
      <c r="H219" s="241">
        <v>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89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759</v>
      </c>
    </row>
    <row r="220" s="2" customFormat="1" ht="16.5" customHeight="1">
      <c r="A220" s="38"/>
      <c r="B220" s="39"/>
      <c r="C220" s="237" t="s">
        <v>752</v>
      </c>
      <c r="D220" s="237" t="s">
        <v>236</v>
      </c>
      <c r="E220" s="238" t="s">
        <v>3103</v>
      </c>
      <c r="F220" s="239" t="s">
        <v>3104</v>
      </c>
      <c r="G220" s="240" t="s">
        <v>671</v>
      </c>
      <c r="H220" s="241">
        <v>14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89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763</v>
      </c>
    </row>
    <row r="221" s="2" customFormat="1" ht="16.5" customHeight="1">
      <c r="A221" s="38"/>
      <c r="B221" s="39"/>
      <c r="C221" s="237" t="s">
        <v>529</v>
      </c>
      <c r="D221" s="237" t="s">
        <v>236</v>
      </c>
      <c r="E221" s="238" t="s">
        <v>3086</v>
      </c>
      <c r="F221" s="239" t="s">
        <v>3087</v>
      </c>
      <c r="G221" s="240" t="s">
        <v>671</v>
      </c>
      <c r="H221" s="241">
        <v>28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89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769</v>
      </c>
    </row>
    <row r="222" s="2" customFormat="1" ht="21.75" customHeight="1">
      <c r="A222" s="38"/>
      <c r="B222" s="39"/>
      <c r="C222" s="237" t="s">
        <v>760</v>
      </c>
      <c r="D222" s="237" t="s">
        <v>236</v>
      </c>
      <c r="E222" s="238" t="s">
        <v>3111</v>
      </c>
      <c r="F222" s="239" t="s">
        <v>3112</v>
      </c>
      <c r="G222" s="240" t="s">
        <v>671</v>
      </c>
      <c r="H222" s="241">
        <v>7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89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777</v>
      </c>
    </row>
    <row r="223" s="2" customFormat="1" ht="16.5" customHeight="1">
      <c r="A223" s="38"/>
      <c r="B223" s="39"/>
      <c r="C223" s="237" t="s">
        <v>536</v>
      </c>
      <c r="D223" s="237" t="s">
        <v>236</v>
      </c>
      <c r="E223" s="238" t="s">
        <v>3113</v>
      </c>
      <c r="F223" s="239" t="s">
        <v>3108</v>
      </c>
      <c r="G223" s="240" t="s">
        <v>671</v>
      </c>
      <c r="H223" s="241">
        <v>7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89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783</v>
      </c>
    </row>
    <row r="224" s="2" customFormat="1" ht="33" customHeight="1">
      <c r="A224" s="38"/>
      <c r="B224" s="39"/>
      <c r="C224" s="237" t="s">
        <v>774</v>
      </c>
      <c r="D224" s="237" t="s">
        <v>236</v>
      </c>
      <c r="E224" s="238" t="s">
        <v>3114</v>
      </c>
      <c r="F224" s="239" t="s">
        <v>3115</v>
      </c>
      <c r="G224" s="240" t="s">
        <v>671</v>
      </c>
      <c r="H224" s="241">
        <v>3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89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789</v>
      </c>
    </row>
    <row r="225" s="2" customFormat="1" ht="33" customHeight="1">
      <c r="A225" s="38"/>
      <c r="B225" s="39"/>
      <c r="C225" s="237" t="s">
        <v>544</v>
      </c>
      <c r="D225" s="237" t="s">
        <v>236</v>
      </c>
      <c r="E225" s="238" t="s">
        <v>3116</v>
      </c>
      <c r="F225" s="239" t="s">
        <v>3117</v>
      </c>
      <c r="G225" s="240" t="s">
        <v>671</v>
      </c>
      <c r="H225" s="241">
        <v>1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89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793</v>
      </c>
    </row>
    <row r="226" s="2" customFormat="1" ht="16.5" customHeight="1">
      <c r="A226" s="38"/>
      <c r="B226" s="39"/>
      <c r="C226" s="237" t="s">
        <v>786</v>
      </c>
      <c r="D226" s="237" t="s">
        <v>236</v>
      </c>
      <c r="E226" s="238" t="s">
        <v>3118</v>
      </c>
      <c r="F226" s="239" t="s">
        <v>3119</v>
      </c>
      <c r="G226" s="240" t="s">
        <v>671</v>
      </c>
      <c r="H226" s="241">
        <v>4</v>
      </c>
      <c r="I226" s="242"/>
      <c r="J226" s="243">
        <f>ROUND(I226*H226,2)</f>
        <v>0</v>
      </c>
      <c r="K226" s="244"/>
      <c r="L226" s="44"/>
      <c r="M226" s="245" t="s">
        <v>1</v>
      </c>
      <c r="N226" s="246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89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797</v>
      </c>
    </row>
    <row r="227" s="2" customFormat="1" ht="21.75" customHeight="1">
      <c r="A227" s="38"/>
      <c r="B227" s="39"/>
      <c r="C227" s="237" t="s">
        <v>549</v>
      </c>
      <c r="D227" s="237" t="s">
        <v>236</v>
      </c>
      <c r="E227" s="238" t="s">
        <v>3120</v>
      </c>
      <c r="F227" s="239" t="s">
        <v>3121</v>
      </c>
      <c r="G227" s="240" t="s">
        <v>671</v>
      </c>
      <c r="H227" s="241">
        <v>4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89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802</v>
      </c>
    </row>
    <row r="228" s="2" customFormat="1" ht="16.5" customHeight="1">
      <c r="A228" s="38"/>
      <c r="B228" s="39"/>
      <c r="C228" s="237" t="s">
        <v>794</v>
      </c>
      <c r="D228" s="237" t="s">
        <v>236</v>
      </c>
      <c r="E228" s="238" t="s">
        <v>3122</v>
      </c>
      <c r="F228" s="239" t="s">
        <v>3123</v>
      </c>
      <c r="G228" s="240" t="s">
        <v>671</v>
      </c>
      <c r="H228" s="241">
        <v>4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89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808</v>
      </c>
    </row>
    <row r="229" s="2" customFormat="1" ht="16.5" customHeight="1">
      <c r="A229" s="38"/>
      <c r="B229" s="39"/>
      <c r="C229" s="237" t="s">
        <v>553</v>
      </c>
      <c r="D229" s="237" t="s">
        <v>236</v>
      </c>
      <c r="E229" s="238" t="s">
        <v>3124</v>
      </c>
      <c r="F229" s="239" t="s">
        <v>3125</v>
      </c>
      <c r="G229" s="240" t="s">
        <v>671</v>
      </c>
      <c r="H229" s="241">
        <v>43</v>
      </c>
      <c r="I229" s="242"/>
      <c r="J229" s="243">
        <f>ROUND(I229*H229,2)</f>
        <v>0</v>
      </c>
      <c r="K229" s="244"/>
      <c r="L229" s="44"/>
      <c r="M229" s="245" t="s">
        <v>1</v>
      </c>
      <c r="N229" s="246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240</v>
      </c>
      <c r="AT229" s="249" t="s">
        <v>236</v>
      </c>
      <c r="AU229" s="249" t="s">
        <v>89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813</v>
      </c>
    </row>
    <row r="230" s="2" customFormat="1" ht="16.5" customHeight="1">
      <c r="A230" s="38"/>
      <c r="B230" s="39"/>
      <c r="C230" s="237" t="s">
        <v>805</v>
      </c>
      <c r="D230" s="237" t="s">
        <v>236</v>
      </c>
      <c r="E230" s="238" t="s">
        <v>3126</v>
      </c>
      <c r="F230" s="239" t="s">
        <v>3127</v>
      </c>
      <c r="G230" s="240" t="s">
        <v>671</v>
      </c>
      <c r="H230" s="241">
        <v>43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822</v>
      </c>
    </row>
    <row r="231" s="2" customFormat="1" ht="16.5" customHeight="1">
      <c r="A231" s="38"/>
      <c r="B231" s="39"/>
      <c r="C231" s="237" t="s">
        <v>559</v>
      </c>
      <c r="D231" s="237" t="s">
        <v>236</v>
      </c>
      <c r="E231" s="238" t="s">
        <v>3128</v>
      </c>
      <c r="F231" s="239" t="s">
        <v>3129</v>
      </c>
      <c r="G231" s="240" t="s">
        <v>671</v>
      </c>
      <c r="H231" s="241">
        <v>43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826</v>
      </c>
    </row>
    <row r="232" s="2" customFormat="1" ht="16.5" customHeight="1">
      <c r="A232" s="38"/>
      <c r="B232" s="39"/>
      <c r="C232" s="237" t="s">
        <v>819</v>
      </c>
      <c r="D232" s="237" t="s">
        <v>236</v>
      </c>
      <c r="E232" s="238" t="s">
        <v>3130</v>
      </c>
      <c r="F232" s="239" t="s">
        <v>3131</v>
      </c>
      <c r="G232" s="240" t="s">
        <v>671</v>
      </c>
      <c r="H232" s="241">
        <v>43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89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831</v>
      </c>
    </row>
    <row r="233" s="2" customFormat="1" ht="16.5" customHeight="1">
      <c r="A233" s="38"/>
      <c r="B233" s="39"/>
      <c r="C233" s="237" t="s">
        <v>564</v>
      </c>
      <c r="D233" s="237" t="s">
        <v>236</v>
      </c>
      <c r="E233" s="238" t="s">
        <v>3132</v>
      </c>
      <c r="F233" s="239" t="s">
        <v>3133</v>
      </c>
      <c r="G233" s="240" t="s">
        <v>671</v>
      </c>
      <c r="H233" s="241">
        <v>43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89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837</v>
      </c>
    </row>
    <row r="234" s="2" customFormat="1" ht="21.75" customHeight="1">
      <c r="A234" s="38"/>
      <c r="B234" s="39"/>
      <c r="C234" s="237" t="s">
        <v>828</v>
      </c>
      <c r="D234" s="237" t="s">
        <v>236</v>
      </c>
      <c r="E234" s="238" t="s">
        <v>3134</v>
      </c>
      <c r="F234" s="239" t="s">
        <v>3135</v>
      </c>
      <c r="G234" s="240" t="s">
        <v>671</v>
      </c>
      <c r="H234" s="241">
        <v>4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89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842</v>
      </c>
    </row>
    <row r="235" s="2" customFormat="1" ht="16.5" customHeight="1">
      <c r="A235" s="38"/>
      <c r="B235" s="39"/>
      <c r="C235" s="237" t="s">
        <v>568</v>
      </c>
      <c r="D235" s="237" t="s">
        <v>236</v>
      </c>
      <c r="E235" s="238" t="s">
        <v>3136</v>
      </c>
      <c r="F235" s="239" t="s">
        <v>3137</v>
      </c>
      <c r="G235" s="240" t="s">
        <v>671</v>
      </c>
      <c r="H235" s="241">
        <v>4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89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845</v>
      </c>
    </row>
    <row r="236" s="2" customFormat="1" ht="16.5" customHeight="1">
      <c r="A236" s="38"/>
      <c r="B236" s="39"/>
      <c r="C236" s="237" t="s">
        <v>839</v>
      </c>
      <c r="D236" s="237" t="s">
        <v>236</v>
      </c>
      <c r="E236" s="238" t="s">
        <v>3128</v>
      </c>
      <c r="F236" s="239" t="s">
        <v>3129</v>
      </c>
      <c r="G236" s="240" t="s">
        <v>671</v>
      </c>
      <c r="H236" s="241">
        <v>4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89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851</v>
      </c>
    </row>
    <row r="237" s="2" customFormat="1" ht="16.5" customHeight="1">
      <c r="A237" s="38"/>
      <c r="B237" s="39"/>
      <c r="C237" s="237" t="s">
        <v>572</v>
      </c>
      <c r="D237" s="237" t="s">
        <v>236</v>
      </c>
      <c r="E237" s="238" t="s">
        <v>3130</v>
      </c>
      <c r="F237" s="239" t="s">
        <v>3131</v>
      </c>
      <c r="G237" s="240" t="s">
        <v>671</v>
      </c>
      <c r="H237" s="241">
        <v>4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89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856</v>
      </c>
    </row>
    <row r="238" s="2" customFormat="1" ht="16.5" customHeight="1">
      <c r="A238" s="38"/>
      <c r="B238" s="39"/>
      <c r="C238" s="237" t="s">
        <v>848</v>
      </c>
      <c r="D238" s="237" t="s">
        <v>236</v>
      </c>
      <c r="E238" s="238" t="s">
        <v>3132</v>
      </c>
      <c r="F238" s="239" t="s">
        <v>3133</v>
      </c>
      <c r="G238" s="240" t="s">
        <v>671</v>
      </c>
      <c r="H238" s="241">
        <v>4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89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862</v>
      </c>
    </row>
    <row r="239" s="2" customFormat="1" ht="21.75" customHeight="1">
      <c r="A239" s="38"/>
      <c r="B239" s="39"/>
      <c r="C239" s="237" t="s">
        <v>576</v>
      </c>
      <c r="D239" s="237" t="s">
        <v>236</v>
      </c>
      <c r="E239" s="238" t="s">
        <v>3138</v>
      </c>
      <c r="F239" s="239" t="s">
        <v>3139</v>
      </c>
      <c r="G239" s="240" t="s">
        <v>671</v>
      </c>
      <c r="H239" s="241">
        <v>4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868</v>
      </c>
    </row>
    <row r="240" s="2" customFormat="1" ht="21.75" customHeight="1">
      <c r="A240" s="38"/>
      <c r="B240" s="39"/>
      <c r="C240" s="237" t="s">
        <v>859</v>
      </c>
      <c r="D240" s="237" t="s">
        <v>236</v>
      </c>
      <c r="E240" s="238" t="s">
        <v>3140</v>
      </c>
      <c r="F240" s="239" t="s">
        <v>3141</v>
      </c>
      <c r="G240" s="240" t="s">
        <v>671</v>
      </c>
      <c r="H240" s="241">
        <v>4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874</v>
      </c>
    </row>
    <row r="241" s="2" customFormat="1" ht="16.5" customHeight="1">
      <c r="A241" s="38"/>
      <c r="B241" s="39"/>
      <c r="C241" s="237" t="s">
        <v>581</v>
      </c>
      <c r="D241" s="237" t="s">
        <v>236</v>
      </c>
      <c r="E241" s="238" t="s">
        <v>3142</v>
      </c>
      <c r="F241" s="239" t="s">
        <v>3143</v>
      </c>
      <c r="G241" s="240" t="s">
        <v>671</v>
      </c>
      <c r="H241" s="241">
        <v>8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903</v>
      </c>
    </row>
    <row r="242" s="2" customFormat="1" ht="16.5" customHeight="1">
      <c r="A242" s="38"/>
      <c r="B242" s="39"/>
      <c r="C242" s="237" t="s">
        <v>871</v>
      </c>
      <c r="D242" s="237" t="s">
        <v>236</v>
      </c>
      <c r="E242" s="238" t="s">
        <v>3144</v>
      </c>
      <c r="F242" s="239" t="s">
        <v>3145</v>
      </c>
      <c r="G242" s="240" t="s">
        <v>671</v>
      </c>
      <c r="H242" s="241">
        <v>4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89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908</v>
      </c>
    </row>
    <row r="243" s="2" customFormat="1" ht="16.5" customHeight="1">
      <c r="A243" s="38"/>
      <c r="B243" s="39"/>
      <c r="C243" s="237" t="s">
        <v>585</v>
      </c>
      <c r="D243" s="237" t="s">
        <v>236</v>
      </c>
      <c r="E243" s="238" t="s">
        <v>3146</v>
      </c>
      <c r="F243" s="239" t="s">
        <v>3093</v>
      </c>
      <c r="G243" s="240" t="s">
        <v>671</v>
      </c>
      <c r="H243" s="241">
        <v>4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240</v>
      </c>
      <c r="AT243" s="249" t="s">
        <v>236</v>
      </c>
      <c r="AU243" s="249" t="s">
        <v>89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911</v>
      </c>
    </row>
    <row r="244" s="2" customFormat="1" ht="16.5" customHeight="1">
      <c r="A244" s="38"/>
      <c r="B244" s="39"/>
      <c r="C244" s="237" t="s">
        <v>905</v>
      </c>
      <c r="D244" s="237" t="s">
        <v>236</v>
      </c>
      <c r="E244" s="238" t="s">
        <v>3147</v>
      </c>
      <c r="F244" s="239" t="s">
        <v>3148</v>
      </c>
      <c r="G244" s="240" t="s">
        <v>671</v>
      </c>
      <c r="H244" s="241">
        <v>11</v>
      </c>
      <c r="I244" s="242"/>
      <c r="J244" s="243">
        <f>ROUND(I244*H244,2)</f>
        <v>0</v>
      </c>
      <c r="K244" s="244"/>
      <c r="L244" s="44"/>
      <c r="M244" s="245" t="s">
        <v>1</v>
      </c>
      <c r="N244" s="246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240</v>
      </c>
      <c r="AT244" s="249" t="s">
        <v>236</v>
      </c>
      <c r="AU244" s="249" t="s">
        <v>89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916</v>
      </c>
    </row>
    <row r="245" s="2" customFormat="1" ht="16.5" customHeight="1">
      <c r="A245" s="38"/>
      <c r="B245" s="39"/>
      <c r="C245" s="237" t="s">
        <v>590</v>
      </c>
      <c r="D245" s="237" t="s">
        <v>236</v>
      </c>
      <c r="E245" s="238" t="s">
        <v>3149</v>
      </c>
      <c r="F245" s="239" t="s">
        <v>3150</v>
      </c>
      <c r="G245" s="240" t="s">
        <v>671</v>
      </c>
      <c r="H245" s="241">
        <v>11</v>
      </c>
      <c r="I245" s="242"/>
      <c r="J245" s="243">
        <f>ROUND(I245*H245,2)</f>
        <v>0</v>
      </c>
      <c r="K245" s="244"/>
      <c r="L245" s="44"/>
      <c r="M245" s="245" t="s">
        <v>1</v>
      </c>
      <c r="N245" s="246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240</v>
      </c>
      <c r="AT245" s="249" t="s">
        <v>236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922</v>
      </c>
    </row>
    <row r="246" s="2" customFormat="1" ht="16.5" customHeight="1">
      <c r="A246" s="38"/>
      <c r="B246" s="39"/>
      <c r="C246" s="237" t="s">
        <v>913</v>
      </c>
      <c r="D246" s="237" t="s">
        <v>236</v>
      </c>
      <c r="E246" s="238" t="s">
        <v>3151</v>
      </c>
      <c r="F246" s="239" t="s">
        <v>3152</v>
      </c>
      <c r="G246" s="240" t="s">
        <v>671</v>
      </c>
      <c r="H246" s="241">
        <v>11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928</v>
      </c>
    </row>
    <row r="247" s="2" customFormat="1" ht="16.5" customHeight="1">
      <c r="A247" s="38"/>
      <c r="B247" s="39"/>
      <c r="C247" s="237" t="s">
        <v>610</v>
      </c>
      <c r="D247" s="237" t="s">
        <v>236</v>
      </c>
      <c r="E247" s="238" t="s">
        <v>3153</v>
      </c>
      <c r="F247" s="239" t="s">
        <v>3154</v>
      </c>
      <c r="G247" s="240" t="s">
        <v>671</v>
      </c>
      <c r="H247" s="241">
        <v>11</v>
      </c>
      <c r="I247" s="242"/>
      <c r="J247" s="243">
        <f>ROUND(I247*H247,2)</f>
        <v>0</v>
      </c>
      <c r="K247" s="244"/>
      <c r="L247" s="44"/>
      <c r="M247" s="245" t="s">
        <v>1</v>
      </c>
      <c r="N247" s="246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240</v>
      </c>
      <c r="AT247" s="249" t="s">
        <v>236</v>
      </c>
      <c r="AU247" s="249" t="s">
        <v>89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936</v>
      </c>
    </row>
    <row r="248" s="2" customFormat="1" ht="16.5" customHeight="1">
      <c r="A248" s="38"/>
      <c r="B248" s="39"/>
      <c r="C248" s="237" t="s">
        <v>925</v>
      </c>
      <c r="D248" s="237" t="s">
        <v>236</v>
      </c>
      <c r="E248" s="238" t="s">
        <v>3155</v>
      </c>
      <c r="F248" s="239" t="s">
        <v>3156</v>
      </c>
      <c r="G248" s="240" t="s">
        <v>671</v>
      </c>
      <c r="H248" s="241">
        <v>8</v>
      </c>
      <c r="I248" s="242"/>
      <c r="J248" s="243">
        <f>ROUND(I248*H248,2)</f>
        <v>0</v>
      </c>
      <c r="K248" s="244"/>
      <c r="L248" s="44"/>
      <c r="M248" s="245" t="s">
        <v>1</v>
      </c>
      <c r="N248" s="246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240</v>
      </c>
      <c r="AT248" s="249" t="s">
        <v>236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967</v>
      </c>
    </row>
    <row r="249" s="2" customFormat="1" ht="16.5" customHeight="1">
      <c r="A249" s="38"/>
      <c r="B249" s="39"/>
      <c r="C249" s="237" t="s">
        <v>615</v>
      </c>
      <c r="D249" s="237" t="s">
        <v>236</v>
      </c>
      <c r="E249" s="238" t="s">
        <v>3157</v>
      </c>
      <c r="F249" s="239" t="s">
        <v>3158</v>
      </c>
      <c r="G249" s="240" t="s">
        <v>671</v>
      </c>
      <c r="H249" s="241">
        <v>8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89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970</v>
      </c>
    </row>
    <row r="250" s="2" customFormat="1" ht="21.75" customHeight="1">
      <c r="A250" s="38"/>
      <c r="B250" s="39"/>
      <c r="C250" s="237" t="s">
        <v>964</v>
      </c>
      <c r="D250" s="237" t="s">
        <v>236</v>
      </c>
      <c r="E250" s="238" t="s">
        <v>3159</v>
      </c>
      <c r="F250" s="239" t="s">
        <v>3160</v>
      </c>
      <c r="G250" s="240" t="s">
        <v>671</v>
      </c>
      <c r="H250" s="241">
        <v>8</v>
      </c>
      <c r="I250" s="242"/>
      <c r="J250" s="243">
        <f>ROUND(I250*H250,2)</f>
        <v>0</v>
      </c>
      <c r="K250" s="244"/>
      <c r="L250" s="44"/>
      <c r="M250" s="245" t="s">
        <v>1</v>
      </c>
      <c r="N250" s="246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240</v>
      </c>
      <c r="AT250" s="249" t="s">
        <v>236</v>
      </c>
      <c r="AU250" s="249" t="s">
        <v>89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975</v>
      </c>
    </row>
    <row r="251" s="2" customFormat="1" ht="16.5" customHeight="1">
      <c r="A251" s="38"/>
      <c r="B251" s="39"/>
      <c r="C251" s="237" t="s">
        <v>619</v>
      </c>
      <c r="D251" s="237" t="s">
        <v>236</v>
      </c>
      <c r="E251" s="238" t="s">
        <v>3153</v>
      </c>
      <c r="F251" s="239" t="s">
        <v>3154</v>
      </c>
      <c r="G251" s="240" t="s">
        <v>671</v>
      </c>
      <c r="H251" s="241">
        <v>8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240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982</v>
      </c>
    </row>
    <row r="252" s="2" customFormat="1" ht="16.5" customHeight="1">
      <c r="A252" s="38"/>
      <c r="B252" s="39"/>
      <c r="C252" s="237" t="s">
        <v>972</v>
      </c>
      <c r="D252" s="237" t="s">
        <v>236</v>
      </c>
      <c r="E252" s="238" t="s">
        <v>3161</v>
      </c>
      <c r="F252" s="239" t="s">
        <v>3162</v>
      </c>
      <c r="G252" s="240" t="s">
        <v>671</v>
      </c>
      <c r="H252" s="241">
        <v>1</v>
      </c>
      <c r="I252" s="242"/>
      <c r="J252" s="243">
        <f>ROUND(I252*H252,2)</f>
        <v>0</v>
      </c>
      <c r="K252" s="244"/>
      <c r="L252" s="44"/>
      <c r="M252" s="245" t="s">
        <v>1</v>
      </c>
      <c r="N252" s="246" t="s">
        <v>45</v>
      </c>
      <c r="O252" s="91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9" t="s">
        <v>240</v>
      </c>
      <c r="AT252" s="249" t="s">
        <v>236</v>
      </c>
      <c r="AU252" s="249" t="s">
        <v>89</v>
      </c>
      <c r="AY252" s="17" t="s">
        <v>235</v>
      </c>
      <c r="BE252" s="250">
        <f>IF(N252="základní",J252,0)</f>
        <v>0</v>
      </c>
      <c r="BF252" s="250">
        <f>IF(N252="snížená",J252,0)</f>
        <v>0</v>
      </c>
      <c r="BG252" s="250">
        <f>IF(N252="zákl. přenesená",J252,0)</f>
        <v>0</v>
      </c>
      <c r="BH252" s="250">
        <f>IF(N252="sníž. přenesená",J252,0)</f>
        <v>0</v>
      </c>
      <c r="BI252" s="250">
        <f>IF(N252="nulová",J252,0)</f>
        <v>0</v>
      </c>
      <c r="BJ252" s="17" t="s">
        <v>87</v>
      </c>
      <c r="BK252" s="250">
        <f>ROUND(I252*H252,2)</f>
        <v>0</v>
      </c>
      <c r="BL252" s="17" t="s">
        <v>240</v>
      </c>
      <c r="BM252" s="249" t="s">
        <v>988</v>
      </c>
    </row>
    <row r="253" s="2" customFormat="1" ht="16.5" customHeight="1">
      <c r="A253" s="38"/>
      <c r="B253" s="39"/>
      <c r="C253" s="237" t="s">
        <v>629</v>
      </c>
      <c r="D253" s="237" t="s">
        <v>236</v>
      </c>
      <c r="E253" s="238" t="s">
        <v>3163</v>
      </c>
      <c r="F253" s="239" t="s">
        <v>3164</v>
      </c>
      <c r="G253" s="240" t="s">
        <v>671</v>
      </c>
      <c r="H253" s="241">
        <v>1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89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991</v>
      </c>
    </row>
    <row r="254" s="2" customFormat="1" ht="21.75" customHeight="1">
      <c r="A254" s="38"/>
      <c r="B254" s="39"/>
      <c r="C254" s="237" t="s">
        <v>985</v>
      </c>
      <c r="D254" s="237" t="s">
        <v>236</v>
      </c>
      <c r="E254" s="238" t="s">
        <v>3159</v>
      </c>
      <c r="F254" s="239" t="s">
        <v>3160</v>
      </c>
      <c r="G254" s="240" t="s">
        <v>671</v>
      </c>
      <c r="H254" s="241">
        <v>1</v>
      </c>
      <c r="I254" s="242"/>
      <c r="J254" s="243">
        <f>ROUND(I254*H254,2)</f>
        <v>0</v>
      </c>
      <c r="K254" s="244"/>
      <c r="L254" s="44"/>
      <c r="M254" s="245" t="s">
        <v>1</v>
      </c>
      <c r="N254" s="246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240</v>
      </c>
      <c r="AT254" s="249" t="s">
        <v>236</v>
      </c>
      <c r="AU254" s="249" t="s">
        <v>89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240</v>
      </c>
      <c r="BM254" s="249" t="s">
        <v>998</v>
      </c>
    </row>
    <row r="255" s="2" customFormat="1" ht="16.5" customHeight="1">
      <c r="A255" s="38"/>
      <c r="B255" s="39"/>
      <c r="C255" s="237" t="s">
        <v>632</v>
      </c>
      <c r="D255" s="237" t="s">
        <v>236</v>
      </c>
      <c r="E255" s="238" t="s">
        <v>3153</v>
      </c>
      <c r="F255" s="239" t="s">
        <v>3154</v>
      </c>
      <c r="G255" s="240" t="s">
        <v>671</v>
      </c>
      <c r="H255" s="241">
        <v>1</v>
      </c>
      <c r="I255" s="242"/>
      <c r="J255" s="243">
        <f>ROUND(I255*H255,2)</f>
        <v>0</v>
      </c>
      <c r="K255" s="244"/>
      <c r="L255" s="44"/>
      <c r="M255" s="245" t="s">
        <v>1</v>
      </c>
      <c r="N255" s="246" t="s">
        <v>45</v>
      </c>
      <c r="O255" s="91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9" t="s">
        <v>240</v>
      </c>
      <c r="AT255" s="249" t="s">
        <v>236</v>
      </c>
      <c r="AU255" s="249" t="s">
        <v>89</v>
      </c>
      <c r="AY255" s="17" t="s">
        <v>235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7" t="s">
        <v>87</v>
      </c>
      <c r="BK255" s="250">
        <f>ROUND(I255*H255,2)</f>
        <v>0</v>
      </c>
      <c r="BL255" s="17" t="s">
        <v>240</v>
      </c>
      <c r="BM255" s="249" t="s">
        <v>1002</v>
      </c>
    </row>
    <row r="256" s="2" customFormat="1" ht="16.5" customHeight="1">
      <c r="A256" s="38"/>
      <c r="B256" s="39"/>
      <c r="C256" s="237" t="s">
        <v>995</v>
      </c>
      <c r="D256" s="237" t="s">
        <v>236</v>
      </c>
      <c r="E256" s="238" t="s">
        <v>3165</v>
      </c>
      <c r="F256" s="239" t="s">
        <v>3166</v>
      </c>
      <c r="G256" s="240" t="s">
        <v>671</v>
      </c>
      <c r="H256" s="241">
        <v>2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240</v>
      </c>
      <c r="AT256" s="249" t="s">
        <v>236</v>
      </c>
      <c r="AU256" s="249" t="s">
        <v>89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1006</v>
      </c>
    </row>
    <row r="257" s="2" customFormat="1" ht="16.5" customHeight="1">
      <c r="A257" s="38"/>
      <c r="B257" s="39"/>
      <c r="C257" s="237" t="s">
        <v>635</v>
      </c>
      <c r="D257" s="237" t="s">
        <v>236</v>
      </c>
      <c r="E257" s="238" t="s">
        <v>3167</v>
      </c>
      <c r="F257" s="239" t="s">
        <v>3168</v>
      </c>
      <c r="G257" s="240" t="s">
        <v>671</v>
      </c>
      <c r="H257" s="241">
        <v>2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240</v>
      </c>
      <c r="AT257" s="249" t="s">
        <v>236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1010</v>
      </c>
    </row>
    <row r="258" s="2" customFormat="1" ht="21.75" customHeight="1">
      <c r="A258" s="38"/>
      <c r="B258" s="39"/>
      <c r="C258" s="237" t="s">
        <v>1003</v>
      </c>
      <c r="D258" s="237" t="s">
        <v>236</v>
      </c>
      <c r="E258" s="238" t="s">
        <v>3159</v>
      </c>
      <c r="F258" s="239" t="s">
        <v>3160</v>
      </c>
      <c r="G258" s="240" t="s">
        <v>671</v>
      </c>
      <c r="H258" s="241">
        <v>2</v>
      </c>
      <c r="I258" s="242"/>
      <c r="J258" s="243">
        <f>ROUND(I258*H258,2)</f>
        <v>0</v>
      </c>
      <c r="K258" s="244"/>
      <c r="L258" s="44"/>
      <c r="M258" s="245" t="s">
        <v>1</v>
      </c>
      <c r="N258" s="246" t="s">
        <v>45</v>
      </c>
      <c r="O258" s="91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240</v>
      </c>
      <c r="AT258" s="249" t="s">
        <v>236</v>
      </c>
      <c r="AU258" s="249" t="s">
        <v>89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1014</v>
      </c>
    </row>
    <row r="259" s="2" customFormat="1" ht="16.5" customHeight="1">
      <c r="A259" s="38"/>
      <c r="B259" s="39"/>
      <c r="C259" s="237" t="s">
        <v>639</v>
      </c>
      <c r="D259" s="237" t="s">
        <v>236</v>
      </c>
      <c r="E259" s="238" t="s">
        <v>3153</v>
      </c>
      <c r="F259" s="239" t="s">
        <v>3154</v>
      </c>
      <c r="G259" s="240" t="s">
        <v>671</v>
      </c>
      <c r="H259" s="241">
        <v>2</v>
      </c>
      <c r="I259" s="242"/>
      <c r="J259" s="243">
        <f>ROUND(I259*H259,2)</f>
        <v>0</v>
      </c>
      <c r="K259" s="244"/>
      <c r="L259" s="44"/>
      <c r="M259" s="245" t="s">
        <v>1</v>
      </c>
      <c r="N259" s="246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240</v>
      </c>
      <c r="AT259" s="249" t="s">
        <v>236</v>
      </c>
      <c r="AU259" s="249" t="s">
        <v>89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1017</v>
      </c>
    </row>
    <row r="260" s="2" customFormat="1" ht="16.5" customHeight="1">
      <c r="A260" s="38"/>
      <c r="B260" s="39"/>
      <c r="C260" s="237" t="s">
        <v>1011</v>
      </c>
      <c r="D260" s="237" t="s">
        <v>236</v>
      </c>
      <c r="E260" s="238" t="s">
        <v>3169</v>
      </c>
      <c r="F260" s="239" t="s">
        <v>3170</v>
      </c>
      <c r="G260" s="240" t="s">
        <v>671</v>
      </c>
      <c r="H260" s="241">
        <v>2</v>
      </c>
      <c r="I260" s="242"/>
      <c r="J260" s="243">
        <f>ROUND(I260*H260,2)</f>
        <v>0</v>
      </c>
      <c r="K260" s="244"/>
      <c r="L260" s="44"/>
      <c r="M260" s="245" t="s">
        <v>1</v>
      </c>
      <c r="N260" s="246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240</v>
      </c>
      <c r="AT260" s="249" t="s">
        <v>236</v>
      </c>
      <c r="AU260" s="249" t="s">
        <v>89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1021</v>
      </c>
    </row>
    <row r="261" s="2" customFormat="1" ht="21.75" customHeight="1">
      <c r="A261" s="38"/>
      <c r="B261" s="39"/>
      <c r="C261" s="237" t="s">
        <v>642</v>
      </c>
      <c r="D261" s="237" t="s">
        <v>236</v>
      </c>
      <c r="E261" s="238" t="s">
        <v>3171</v>
      </c>
      <c r="F261" s="239" t="s">
        <v>3172</v>
      </c>
      <c r="G261" s="240" t="s">
        <v>671</v>
      </c>
      <c r="H261" s="241">
        <v>2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240</v>
      </c>
      <c r="AT261" s="249" t="s">
        <v>236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1027</v>
      </c>
    </row>
    <row r="262" s="2" customFormat="1" ht="21.75" customHeight="1">
      <c r="A262" s="38"/>
      <c r="B262" s="39"/>
      <c r="C262" s="237" t="s">
        <v>1018</v>
      </c>
      <c r="D262" s="237" t="s">
        <v>236</v>
      </c>
      <c r="E262" s="238" t="s">
        <v>3159</v>
      </c>
      <c r="F262" s="239" t="s">
        <v>3160</v>
      </c>
      <c r="G262" s="240" t="s">
        <v>671</v>
      </c>
      <c r="H262" s="241">
        <v>2</v>
      </c>
      <c r="I262" s="242"/>
      <c r="J262" s="243">
        <f>ROUND(I262*H262,2)</f>
        <v>0</v>
      </c>
      <c r="K262" s="244"/>
      <c r="L262" s="44"/>
      <c r="M262" s="245" t="s">
        <v>1</v>
      </c>
      <c r="N262" s="246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240</v>
      </c>
      <c r="AT262" s="249" t="s">
        <v>236</v>
      </c>
      <c r="AU262" s="249" t="s">
        <v>89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1039</v>
      </c>
    </row>
    <row r="263" s="2" customFormat="1" ht="16.5" customHeight="1">
      <c r="A263" s="38"/>
      <c r="B263" s="39"/>
      <c r="C263" s="237" t="s">
        <v>648</v>
      </c>
      <c r="D263" s="237" t="s">
        <v>236</v>
      </c>
      <c r="E263" s="238" t="s">
        <v>3153</v>
      </c>
      <c r="F263" s="239" t="s">
        <v>3154</v>
      </c>
      <c r="G263" s="240" t="s">
        <v>671</v>
      </c>
      <c r="H263" s="241">
        <v>2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89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1044</v>
      </c>
    </row>
    <row r="264" s="2" customFormat="1" ht="16.5" customHeight="1">
      <c r="A264" s="38"/>
      <c r="B264" s="39"/>
      <c r="C264" s="237" t="s">
        <v>1036</v>
      </c>
      <c r="D264" s="237" t="s">
        <v>236</v>
      </c>
      <c r="E264" s="238" t="s">
        <v>3173</v>
      </c>
      <c r="F264" s="239" t="s">
        <v>3174</v>
      </c>
      <c r="G264" s="240" t="s">
        <v>671</v>
      </c>
      <c r="H264" s="241">
        <v>1</v>
      </c>
      <c r="I264" s="242"/>
      <c r="J264" s="243">
        <f>ROUND(I264*H264,2)</f>
        <v>0</v>
      </c>
      <c r="K264" s="244"/>
      <c r="L264" s="44"/>
      <c r="M264" s="245" t="s">
        <v>1</v>
      </c>
      <c r="N264" s="246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240</v>
      </c>
      <c r="AT264" s="249" t="s">
        <v>236</v>
      </c>
      <c r="AU264" s="249" t="s">
        <v>89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1052</v>
      </c>
    </row>
    <row r="265" s="2" customFormat="1" ht="16.5" customHeight="1">
      <c r="A265" s="38"/>
      <c r="B265" s="39"/>
      <c r="C265" s="237" t="s">
        <v>652</v>
      </c>
      <c r="D265" s="237" t="s">
        <v>236</v>
      </c>
      <c r="E265" s="238" t="s">
        <v>3175</v>
      </c>
      <c r="F265" s="239" t="s">
        <v>3176</v>
      </c>
      <c r="G265" s="240" t="s">
        <v>671</v>
      </c>
      <c r="H265" s="241">
        <v>1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89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1056</v>
      </c>
    </row>
    <row r="266" s="2" customFormat="1" ht="21.75" customHeight="1">
      <c r="A266" s="38"/>
      <c r="B266" s="39"/>
      <c r="C266" s="237" t="s">
        <v>1049</v>
      </c>
      <c r="D266" s="237" t="s">
        <v>236</v>
      </c>
      <c r="E266" s="238" t="s">
        <v>3159</v>
      </c>
      <c r="F266" s="239" t="s">
        <v>3160</v>
      </c>
      <c r="G266" s="240" t="s">
        <v>671</v>
      </c>
      <c r="H266" s="241">
        <v>1</v>
      </c>
      <c r="I266" s="242"/>
      <c r="J266" s="243">
        <f>ROUND(I266*H266,2)</f>
        <v>0</v>
      </c>
      <c r="K266" s="244"/>
      <c r="L266" s="44"/>
      <c r="M266" s="245" t="s">
        <v>1</v>
      </c>
      <c r="N266" s="246" t="s">
        <v>45</v>
      </c>
      <c r="O266" s="91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240</v>
      </c>
      <c r="AT266" s="249" t="s">
        <v>236</v>
      </c>
      <c r="AU266" s="249" t="s">
        <v>89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1067</v>
      </c>
    </row>
    <row r="267" s="2" customFormat="1" ht="16.5" customHeight="1">
      <c r="A267" s="38"/>
      <c r="B267" s="39"/>
      <c r="C267" s="237" t="s">
        <v>657</v>
      </c>
      <c r="D267" s="237" t="s">
        <v>236</v>
      </c>
      <c r="E267" s="238" t="s">
        <v>3153</v>
      </c>
      <c r="F267" s="239" t="s">
        <v>3154</v>
      </c>
      <c r="G267" s="240" t="s">
        <v>671</v>
      </c>
      <c r="H267" s="241">
        <v>1</v>
      </c>
      <c r="I267" s="242"/>
      <c r="J267" s="243">
        <f>ROUND(I267*H267,2)</f>
        <v>0</v>
      </c>
      <c r="K267" s="244"/>
      <c r="L267" s="44"/>
      <c r="M267" s="245" t="s">
        <v>1</v>
      </c>
      <c r="N267" s="246" t="s">
        <v>45</v>
      </c>
      <c r="O267" s="91"/>
      <c r="P267" s="247">
        <f>O267*H267</f>
        <v>0</v>
      </c>
      <c r="Q267" s="247">
        <v>0</v>
      </c>
      <c r="R267" s="247">
        <f>Q267*H267</f>
        <v>0</v>
      </c>
      <c r="S267" s="247">
        <v>0</v>
      </c>
      <c r="T267" s="24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9" t="s">
        <v>240</v>
      </c>
      <c r="AT267" s="249" t="s">
        <v>236</v>
      </c>
      <c r="AU267" s="249" t="s">
        <v>89</v>
      </c>
      <c r="AY267" s="17" t="s">
        <v>235</v>
      </c>
      <c r="BE267" s="250">
        <f>IF(N267="základní",J267,0)</f>
        <v>0</v>
      </c>
      <c r="BF267" s="250">
        <f>IF(N267="snížená",J267,0)</f>
        <v>0</v>
      </c>
      <c r="BG267" s="250">
        <f>IF(N267="zákl. přenesená",J267,0)</f>
        <v>0</v>
      </c>
      <c r="BH267" s="250">
        <f>IF(N267="sníž. přenesená",J267,0)</f>
        <v>0</v>
      </c>
      <c r="BI267" s="250">
        <f>IF(N267="nulová",J267,0)</f>
        <v>0</v>
      </c>
      <c r="BJ267" s="17" t="s">
        <v>87</v>
      </c>
      <c r="BK267" s="250">
        <f>ROUND(I267*H267,2)</f>
        <v>0</v>
      </c>
      <c r="BL267" s="17" t="s">
        <v>240</v>
      </c>
      <c r="BM267" s="249" t="s">
        <v>1071</v>
      </c>
    </row>
    <row r="268" s="2" customFormat="1" ht="16.5" customHeight="1">
      <c r="A268" s="38"/>
      <c r="B268" s="39"/>
      <c r="C268" s="237" t="s">
        <v>1064</v>
      </c>
      <c r="D268" s="237" t="s">
        <v>236</v>
      </c>
      <c r="E268" s="238" t="s">
        <v>3177</v>
      </c>
      <c r="F268" s="239" t="s">
        <v>3178</v>
      </c>
      <c r="G268" s="240" t="s">
        <v>671</v>
      </c>
      <c r="H268" s="241">
        <v>4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89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1078</v>
      </c>
    </row>
    <row r="269" s="2" customFormat="1" ht="16.5" customHeight="1">
      <c r="A269" s="38"/>
      <c r="B269" s="39"/>
      <c r="C269" s="237" t="s">
        <v>662</v>
      </c>
      <c r="D269" s="237" t="s">
        <v>236</v>
      </c>
      <c r="E269" s="238" t="s">
        <v>3179</v>
      </c>
      <c r="F269" s="239" t="s">
        <v>3180</v>
      </c>
      <c r="G269" s="240" t="s">
        <v>671</v>
      </c>
      <c r="H269" s="241">
        <v>4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240</v>
      </c>
      <c r="AT269" s="249" t="s">
        <v>236</v>
      </c>
      <c r="AU269" s="249" t="s">
        <v>89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240</v>
      </c>
      <c r="BM269" s="249" t="s">
        <v>1084</v>
      </c>
    </row>
    <row r="270" s="2" customFormat="1" ht="21.75" customHeight="1">
      <c r="A270" s="38"/>
      <c r="B270" s="39"/>
      <c r="C270" s="237" t="s">
        <v>1075</v>
      </c>
      <c r="D270" s="237" t="s">
        <v>236</v>
      </c>
      <c r="E270" s="238" t="s">
        <v>3159</v>
      </c>
      <c r="F270" s="239" t="s">
        <v>3160</v>
      </c>
      <c r="G270" s="240" t="s">
        <v>671</v>
      </c>
      <c r="H270" s="241">
        <v>4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89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1089</v>
      </c>
    </row>
    <row r="271" s="2" customFormat="1" ht="16.5" customHeight="1">
      <c r="A271" s="38"/>
      <c r="B271" s="39"/>
      <c r="C271" s="237" t="s">
        <v>666</v>
      </c>
      <c r="D271" s="237" t="s">
        <v>236</v>
      </c>
      <c r="E271" s="238" t="s">
        <v>3153</v>
      </c>
      <c r="F271" s="239" t="s">
        <v>3154</v>
      </c>
      <c r="G271" s="240" t="s">
        <v>671</v>
      </c>
      <c r="H271" s="241">
        <v>4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</v>
      </c>
      <c r="R271" s="247">
        <f>Q271*H271</f>
        <v>0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89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1092</v>
      </c>
    </row>
    <row r="272" s="2" customFormat="1" ht="16.5" customHeight="1">
      <c r="A272" s="38"/>
      <c r="B272" s="39"/>
      <c r="C272" s="237" t="s">
        <v>1086</v>
      </c>
      <c r="D272" s="237" t="s">
        <v>236</v>
      </c>
      <c r="E272" s="238" t="s">
        <v>3181</v>
      </c>
      <c r="F272" s="239" t="s">
        <v>3182</v>
      </c>
      <c r="G272" s="240" t="s">
        <v>671</v>
      </c>
      <c r="H272" s="241">
        <v>1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240</v>
      </c>
      <c r="AT272" s="249" t="s">
        <v>236</v>
      </c>
      <c r="AU272" s="249" t="s">
        <v>89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1097</v>
      </c>
    </row>
    <row r="273" s="2" customFormat="1" ht="16.5" customHeight="1">
      <c r="A273" s="38"/>
      <c r="B273" s="39"/>
      <c r="C273" s="237" t="s">
        <v>672</v>
      </c>
      <c r="D273" s="237" t="s">
        <v>236</v>
      </c>
      <c r="E273" s="238" t="s">
        <v>3183</v>
      </c>
      <c r="F273" s="239" t="s">
        <v>3184</v>
      </c>
      <c r="G273" s="240" t="s">
        <v>671</v>
      </c>
      <c r="H273" s="241">
        <v>1</v>
      </c>
      <c r="I273" s="242"/>
      <c r="J273" s="243">
        <f>ROUND(I273*H273,2)</f>
        <v>0</v>
      </c>
      <c r="K273" s="244"/>
      <c r="L273" s="44"/>
      <c r="M273" s="245" t="s">
        <v>1</v>
      </c>
      <c r="N273" s="246" t="s">
        <v>45</v>
      </c>
      <c r="O273" s="91"/>
      <c r="P273" s="247">
        <f>O273*H273</f>
        <v>0</v>
      </c>
      <c r="Q273" s="247">
        <v>0</v>
      </c>
      <c r="R273" s="247">
        <f>Q273*H273</f>
        <v>0</v>
      </c>
      <c r="S273" s="247">
        <v>0</v>
      </c>
      <c r="T273" s="24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9" t="s">
        <v>240</v>
      </c>
      <c r="AT273" s="249" t="s">
        <v>236</v>
      </c>
      <c r="AU273" s="249" t="s">
        <v>89</v>
      </c>
      <c r="AY273" s="17" t="s">
        <v>235</v>
      </c>
      <c r="BE273" s="250">
        <f>IF(N273="základní",J273,0)</f>
        <v>0</v>
      </c>
      <c r="BF273" s="250">
        <f>IF(N273="snížená",J273,0)</f>
        <v>0</v>
      </c>
      <c r="BG273" s="250">
        <f>IF(N273="zákl. přenesená",J273,0)</f>
        <v>0</v>
      </c>
      <c r="BH273" s="250">
        <f>IF(N273="sníž. přenesená",J273,0)</f>
        <v>0</v>
      </c>
      <c r="BI273" s="250">
        <f>IF(N273="nulová",J273,0)</f>
        <v>0</v>
      </c>
      <c r="BJ273" s="17" t="s">
        <v>87</v>
      </c>
      <c r="BK273" s="250">
        <f>ROUND(I273*H273,2)</f>
        <v>0</v>
      </c>
      <c r="BL273" s="17" t="s">
        <v>240</v>
      </c>
      <c r="BM273" s="249" t="s">
        <v>1101</v>
      </c>
    </row>
    <row r="274" s="2" customFormat="1" ht="21.75" customHeight="1">
      <c r="A274" s="38"/>
      <c r="B274" s="39"/>
      <c r="C274" s="237" t="s">
        <v>1094</v>
      </c>
      <c r="D274" s="237" t="s">
        <v>236</v>
      </c>
      <c r="E274" s="238" t="s">
        <v>3159</v>
      </c>
      <c r="F274" s="239" t="s">
        <v>3160</v>
      </c>
      <c r="G274" s="240" t="s">
        <v>671</v>
      </c>
      <c r="H274" s="241">
        <v>1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0</v>
      </c>
      <c r="R274" s="247">
        <f>Q274*H274</f>
        <v>0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240</v>
      </c>
      <c r="AT274" s="249" t="s">
        <v>236</v>
      </c>
      <c r="AU274" s="249" t="s">
        <v>89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240</v>
      </c>
      <c r="BM274" s="249" t="s">
        <v>1118</v>
      </c>
    </row>
    <row r="275" s="2" customFormat="1" ht="16.5" customHeight="1">
      <c r="A275" s="38"/>
      <c r="B275" s="39"/>
      <c r="C275" s="237" t="s">
        <v>678</v>
      </c>
      <c r="D275" s="237" t="s">
        <v>236</v>
      </c>
      <c r="E275" s="238" t="s">
        <v>3153</v>
      </c>
      <c r="F275" s="239" t="s">
        <v>3154</v>
      </c>
      <c r="G275" s="240" t="s">
        <v>671</v>
      </c>
      <c r="H275" s="241">
        <v>1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</v>
      </c>
      <c r="R275" s="247">
        <f>Q275*H275</f>
        <v>0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89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1129</v>
      </c>
    </row>
    <row r="276" s="2" customFormat="1" ht="16.5" customHeight="1">
      <c r="A276" s="38"/>
      <c r="B276" s="39"/>
      <c r="C276" s="237" t="s">
        <v>1115</v>
      </c>
      <c r="D276" s="237" t="s">
        <v>236</v>
      </c>
      <c r="E276" s="238" t="s">
        <v>3185</v>
      </c>
      <c r="F276" s="239" t="s">
        <v>3186</v>
      </c>
      <c r="G276" s="240" t="s">
        <v>671</v>
      </c>
      <c r="H276" s="241">
        <v>1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</v>
      </c>
      <c r="R276" s="247">
        <f>Q276*H276</f>
        <v>0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89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1134</v>
      </c>
    </row>
    <row r="277" s="2" customFormat="1" ht="16.5" customHeight="1">
      <c r="A277" s="38"/>
      <c r="B277" s="39"/>
      <c r="C277" s="237" t="s">
        <v>683</v>
      </c>
      <c r="D277" s="237" t="s">
        <v>236</v>
      </c>
      <c r="E277" s="238" t="s">
        <v>3187</v>
      </c>
      <c r="F277" s="239" t="s">
        <v>3180</v>
      </c>
      <c r="G277" s="240" t="s">
        <v>671</v>
      </c>
      <c r="H277" s="241">
        <v>1</v>
      </c>
      <c r="I277" s="242"/>
      <c r="J277" s="243">
        <f>ROUND(I277*H277,2)</f>
        <v>0</v>
      </c>
      <c r="K277" s="244"/>
      <c r="L277" s="44"/>
      <c r="M277" s="245" t="s">
        <v>1</v>
      </c>
      <c r="N277" s="246" t="s">
        <v>45</v>
      </c>
      <c r="O277" s="91"/>
      <c r="P277" s="247">
        <f>O277*H277</f>
        <v>0</v>
      </c>
      <c r="Q277" s="247">
        <v>0</v>
      </c>
      <c r="R277" s="247">
        <f>Q277*H277</f>
        <v>0</v>
      </c>
      <c r="S277" s="247">
        <v>0</v>
      </c>
      <c r="T277" s="24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9" t="s">
        <v>240</v>
      </c>
      <c r="AT277" s="249" t="s">
        <v>236</v>
      </c>
      <c r="AU277" s="249" t="s">
        <v>89</v>
      </c>
      <c r="AY277" s="17" t="s">
        <v>235</v>
      </c>
      <c r="BE277" s="250">
        <f>IF(N277="základní",J277,0)</f>
        <v>0</v>
      </c>
      <c r="BF277" s="250">
        <f>IF(N277="snížená",J277,0)</f>
        <v>0</v>
      </c>
      <c r="BG277" s="250">
        <f>IF(N277="zákl. přenesená",J277,0)</f>
        <v>0</v>
      </c>
      <c r="BH277" s="250">
        <f>IF(N277="sníž. přenesená",J277,0)</f>
        <v>0</v>
      </c>
      <c r="BI277" s="250">
        <f>IF(N277="nulová",J277,0)</f>
        <v>0</v>
      </c>
      <c r="BJ277" s="17" t="s">
        <v>87</v>
      </c>
      <c r="BK277" s="250">
        <f>ROUND(I277*H277,2)</f>
        <v>0</v>
      </c>
      <c r="BL277" s="17" t="s">
        <v>240</v>
      </c>
      <c r="BM277" s="249" t="s">
        <v>1139</v>
      </c>
    </row>
    <row r="278" s="2" customFormat="1" ht="33" customHeight="1">
      <c r="A278" s="38"/>
      <c r="B278" s="39"/>
      <c r="C278" s="237" t="s">
        <v>1131</v>
      </c>
      <c r="D278" s="237" t="s">
        <v>236</v>
      </c>
      <c r="E278" s="238" t="s">
        <v>3188</v>
      </c>
      <c r="F278" s="239" t="s">
        <v>3189</v>
      </c>
      <c r="G278" s="240" t="s">
        <v>671</v>
      </c>
      <c r="H278" s="241">
        <v>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</v>
      </c>
      <c r="R278" s="247">
        <f>Q278*H278</f>
        <v>0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89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1145</v>
      </c>
    </row>
    <row r="279" s="2" customFormat="1" ht="16.5" customHeight="1">
      <c r="A279" s="38"/>
      <c r="B279" s="39"/>
      <c r="C279" s="237" t="s">
        <v>692</v>
      </c>
      <c r="D279" s="237" t="s">
        <v>236</v>
      </c>
      <c r="E279" s="238" t="s">
        <v>3153</v>
      </c>
      <c r="F279" s="239" t="s">
        <v>3154</v>
      </c>
      <c r="G279" s="240" t="s">
        <v>671</v>
      </c>
      <c r="H279" s="241">
        <v>1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0</v>
      </c>
      <c r="R279" s="247">
        <f>Q279*H279</f>
        <v>0</v>
      </c>
      <c r="S279" s="247">
        <v>0</v>
      </c>
      <c r="T279" s="24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89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1149</v>
      </c>
    </row>
    <row r="280" s="2" customFormat="1" ht="21.75" customHeight="1">
      <c r="A280" s="38"/>
      <c r="B280" s="39"/>
      <c r="C280" s="237" t="s">
        <v>1142</v>
      </c>
      <c r="D280" s="237" t="s">
        <v>236</v>
      </c>
      <c r="E280" s="238" t="s">
        <v>3190</v>
      </c>
      <c r="F280" s="239" t="s">
        <v>3191</v>
      </c>
      <c r="G280" s="240" t="s">
        <v>671</v>
      </c>
      <c r="H280" s="241">
        <v>4</v>
      </c>
      <c r="I280" s="242"/>
      <c r="J280" s="243">
        <f>ROUND(I280*H280,2)</f>
        <v>0</v>
      </c>
      <c r="K280" s="244"/>
      <c r="L280" s="44"/>
      <c r="M280" s="245" t="s">
        <v>1</v>
      </c>
      <c r="N280" s="246" t="s">
        <v>45</v>
      </c>
      <c r="O280" s="91"/>
      <c r="P280" s="247">
        <f>O280*H280</f>
        <v>0</v>
      </c>
      <c r="Q280" s="247">
        <v>0</v>
      </c>
      <c r="R280" s="247">
        <f>Q280*H280</f>
        <v>0</v>
      </c>
      <c r="S280" s="247">
        <v>0</v>
      </c>
      <c r="T280" s="24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9" t="s">
        <v>240</v>
      </c>
      <c r="AT280" s="249" t="s">
        <v>236</v>
      </c>
      <c r="AU280" s="249" t="s">
        <v>89</v>
      </c>
      <c r="AY280" s="17" t="s">
        <v>235</v>
      </c>
      <c r="BE280" s="250">
        <f>IF(N280="základní",J280,0)</f>
        <v>0</v>
      </c>
      <c r="BF280" s="250">
        <f>IF(N280="snížená",J280,0)</f>
        <v>0</v>
      </c>
      <c r="BG280" s="250">
        <f>IF(N280="zákl. přenesená",J280,0)</f>
        <v>0</v>
      </c>
      <c r="BH280" s="250">
        <f>IF(N280="sníž. přenesená",J280,0)</f>
        <v>0</v>
      </c>
      <c r="BI280" s="250">
        <f>IF(N280="nulová",J280,0)</f>
        <v>0</v>
      </c>
      <c r="BJ280" s="17" t="s">
        <v>87</v>
      </c>
      <c r="BK280" s="250">
        <f>ROUND(I280*H280,2)</f>
        <v>0</v>
      </c>
      <c r="BL280" s="17" t="s">
        <v>240</v>
      </c>
      <c r="BM280" s="249" t="s">
        <v>1154</v>
      </c>
    </row>
    <row r="281" s="2" customFormat="1" ht="21.75" customHeight="1">
      <c r="A281" s="38"/>
      <c r="B281" s="39"/>
      <c r="C281" s="237" t="s">
        <v>698</v>
      </c>
      <c r="D281" s="237" t="s">
        <v>236</v>
      </c>
      <c r="E281" s="238" t="s">
        <v>3192</v>
      </c>
      <c r="F281" s="239" t="s">
        <v>3193</v>
      </c>
      <c r="G281" s="240" t="s">
        <v>671</v>
      </c>
      <c r="H281" s="241">
        <v>4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0</v>
      </c>
      <c r="R281" s="247">
        <f>Q281*H281</f>
        <v>0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240</v>
      </c>
      <c r="AT281" s="249" t="s">
        <v>236</v>
      </c>
      <c r="AU281" s="249" t="s">
        <v>89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240</v>
      </c>
      <c r="BM281" s="249" t="s">
        <v>1158</v>
      </c>
    </row>
    <row r="282" s="2" customFormat="1" ht="16.5" customHeight="1">
      <c r="A282" s="38"/>
      <c r="B282" s="39"/>
      <c r="C282" s="237" t="s">
        <v>1151</v>
      </c>
      <c r="D282" s="237" t="s">
        <v>236</v>
      </c>
      <c r="E282" s="238" t="s">
        <v>3194</v>
      </c>
      <c r="F282" s="239" t="s">
        <v>3195</v>
      </c>
      <c r="G282" s="240" t="s">
        <v>671</v>
      </c>
      <c r="H282" s="241">
        <v>4</v>
      </c>
      <c r="I282" s="242"/>
      <c r="J282" s="243">
        <f>ROUND(I282*H282,2)</f>
        <v>0</v>
      </c>
      <c r="K282" s="244"/>
      <c r="L282" s="44"/>
      <c r="M282" s="245" t="s">
        <v>1</v>
      </c>
      <c r="N282" s="246" t="s">
        <v>45</v>
      </c>
      <c r="O282" s="91"/>
      <c r="P282" s="247">
        <f>O282*H282</f>
        <v>0</v>
      </c>
      <c r="Q282" s="247">
        <v>0</v>
      </c>
      <c r="R282" s="247">
        <f>Q282*H282</f>
        <v>0</v>
      </c>
      <c r="S282" s="247">
        <v>0</v>
      </c>
      <c r="T282" s="24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9" t="s">
        <v>240</v>
      </c>
      <c r="AT282" s="249" t="s">
        <v>236</v>
      </c>
      <c r="AU282" s="249" t="s">
        <v>89</v>
      </c>
      <c r="AY282" s="17" t="s">
        <v>235</v>
      </c>
      <c r="BE282" s="250">
        <f>IF(N282="základní",J282,0)</f>
        <v>0</v>
      </c>
      <c r="BF282" s="250">
        <f>IF(N282="snížená",J282,0)</f>
        <v>0</v>
      </c>
      <c r="BG282" s="250">
        <f>IF(N282="zákl. přenesená",J282,0)</f>
        <v>0</v>
      </c>
      <c r="BH282" s="250">
        <f>IF(N282="sníž. přenesená",J282,0)</f>
        <v>0</v>
      </c>
      <c r="BI282" s="250">
        <f>IF(N282="nulová",J282,0)</f>
        <v>0</v>
      </c>
      <c r="BJ282" s="17" t="s">
        <v>87</v>
      </c>
      <c r="BK282" s="250">
        <f>ROUND(I282*H282,2)</f>
        <v>0</v>
      </c>
      <c r="BL282" s="17" t="s">
        <v>240</v>
      </c>
      <c r="BM282" s="249" t="s">
        <v>1163</v>
      </c>
    </row>
    <row r="283" s="2" customFormat="1" ht="16.5" customHeight="1">
      <c r="A283" s="38"/>
      <c r="B283" s="39"/>
      <c r="C283" s="237" t="s">
        <v>704</v>
      </c>
      <c r="D283" s="237" t="s">
        <v>236</v>
      </c>
      <c r="E283" s="238" t="s">
        <v>3196</v>
      </c>
      <c r="F283" s="239" t="s">
        <v>3197</v>
      </c>
      <c r="G283" s="240" t="s">
        <v>671</v>
      </c>
      <c r="H283" s="241">
        <v>4</v>
      </c>
      <c r="I283" s="242"/>
      <c r="J283" s="243">
        <f>ROUND(I283*H283,2)</f>
        <v>0</v>
      </c>
      <c r="K283" s="244"/>
      <c r="L283" s="44"/>
      <c r="M283" s="245" t="s">
        <v>1</v>
      </c>
      <c r="N283" s="246" t="s">
        <v>45</v>
      </c>
      <c r="O283" s="91"/>
      <c r="P283" s="247">
        <f>O283*H283</f>
        <v>0</v>
      </c>
      <c r="Q283" s="247">
        <v>0</v>
      </c>
      <c r="R283" s="247">
        <f>Q283*H283</f>
        <v>0</v>
      </c>
      <c r="S283" s="247">
        <v>0</v>
      </c>
      <c r="T283" s="24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9" t="s">
        <v>240</v>
      </c>
      <c r="AT283" s="249" t="s">
        <v>236</v>
      </c>
      <c r="AU283" s="249" t="s">
        <v>89</v>
      </c>
      <c r="AY283" s="17" t="s">
        <v>235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7" t="s">
        <v>87</v>
      </c>
      <c r="BK283" s="250">
        <f>ROUND(I283*H283,2)</f>
        <v>0</v>
      </c>
      <c r="BL283" s="17" t="s">
        <v>240</v>
      </c>
      <c r="BM283" s="249" t="s">
        <v>1167</v>
      </c>
    </row>
    <row r="284" s="2" customFormat="1" ht="21.75" customHeight="1">
      <c r="A284" s="38"/>
      <c r="B284" s="39"/>
      <c r="C284" s="237" t="s">
        <v>1160</v>
      </c>
      <c r="D284" s="237" t="s">
        <v>236</v>
      </c>
      <c r="E284" s="238" t="s">
        <v>3198</v>
      </c>
      <c r="F284" s="239" t="s">
        <v>3199</v>
      </c>
      <c r="G284" s="240" t="s">
        <v>671</v>
      </c>
      <c r="H284" s="241">
        <v>7</v>
      </c>
      <c r="I284" s="242"/>
      <c r="J284" s="243">
        <f>ROUND(I284*H284,2)</f>
        <v>0</v>
      </c>
      <c r="K284" s="244"/>
      <c r="L284" s="44"/>
      <c r="M284" s="245" t="s">
        <v>1</v>
      </c>
      <c r="N284" s="246" t="s">
        <v>45</v>
      </c>
      <c r="O284" s="91"/>
      <c r="P284" s="247">
        <f>O284*H284</f>
        <v>0</v>
      </c>
      <c r="Q284" s="247">
        <v>0</v>
      </c>
      <c r="R284" s="247">
        <f>Q284*H284</f>
        <v>0</v>
      </c>
      <c r="S284" s="247">
        <v>0</v>
      </c>
      <c r="T284" s="24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9" t="s">
        <v>240</v>
      </c>
      <c r="AT284" s="249" t="s">
        <v>236</v>
      </c>
      <c r="AU284" s="249" t="s">
        <v>89</v>
      </c>
      <c r="AY284" s="17" t="s">
        <v>235</v>
      </c>
      <c r="BE284" s="250">
        <f>IF(N284="základní",J284,0)</f>
        <v>0</v>
      </c>
      <c r="BF284" s="250">
        <f>IF(N284="snížená",J284,0)</f>
        <v>0</v>
      </c>
      <c r="BG284" s="250">
        <f>IF(N284="zákl. přenesená",J284,0)</f>
        <v>0</v>
      </c>
      <c r="BH284" s="250">
        <f>IF(N284="sníž. přenesená",J284,0)</f>
        <v>0</v>
      </c>
      <c r="BI284" s="250">
        <f>IF(N284="nulová",J284,0)</f>
        <v>0</v>
      </c>
      <c r="BJ284" s="17" t="s">
        <v>87</v>
      </c>
      <c r="BK284" s="250">
        <f>ROUND(I284*H284,2)</f>
        <v>0</v>
      </c>
      <c r="BL284" s="17" t="s">
        <v>240</v>
      </c>
      <c r="BM284" s="249" t="s">
        <v>1174</v>
      </c>
    </row>
    <row r="285" s="2" customFormat="1" ht="21.75" customHeight="1">
      <c r="A285" s="38"/>
      <c r="B285" s="39"/>
      <c r="C285" s="237" t="s">
        <v>708</v>
      </c>
      <c r="D285" s="237" t="s">
        <v>236</v>
      </c>
      <c r="E285" s="238" t="s">
        <v>3200</v>
      </c>
      <c r="F285" s="239" t="s">
        <v>3201</v>
      </c>
      <c r="G285" s="240" t="s">
        <v>671</v>
      </c>
      <c r="H285" s="241">
        <v>7</v>
      </c>
      <c r="I285" s="242"/>
      <c r="J285" s="243">
        <f>ROUND(I285*H285,2)</f>
        <v>0</v>
      </c>
      <c r="K285" s="244"/>
      <c r="L285" s="44"/>
      <c r="M285" s="245" t="s">
        <v>1</v>
      </c>
      <c r="N285" s="246" t="s">
        <v>45</v>
      </c>
      <c r="O285" s="91"/>
      <c r="P285" s="247">
        <f>O285*H285</f>
        <v>0</v>
      </c>
      <c r="Q285" s="247">
        <v>0</v>
      </c>
      <c r="R285" s="247">
        <f>Q285*H285</f>
        <v>0</v>
      </c>
      <c r="S285" s="247">
        <v>0</v>
      </c>
      <c r="T285" s="24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9" t="s">
        <v>240</v>
      </c>
      <c r="AT285" s="249" t="s">
        <v>236</v>
      </c>
      <c r="AU285" s="249" t="s">
        <v>89</v>
      </c>
      <c r="AY285" s="17" t="s">
        <v>235</v>
      </c>
      <c r="BE285" s="250">
        <f>IF(N285="základní",J285,0)</f>
        <v>0</v>
      </c>
      <c r="BF285" s="250">
        <f>IF(N285="snížená",J285,0)</f>
        <v>0</v>
      </c>
      <c r="BG285" s="250">
        <f>IF(N285="zákl. přenesená",J285,0)</f>
        <v>0</v>
      </c>
      <c r="BH285" s="250">
        <f>IF(N285="sníž. přenesená",J285,0)</f>
        <v>0</v>
      </c>
      <c r="BI285" s="250">
        <f>IF(N285="nulová",J285,0)</f>
        <v>0</v>
      </c>
      <c r="BJ285" s="17" t="s">
        <v>87</v>
      </c>
      <c r="BK285" s="250">
        <f>ROUND(I285*H285,2)</f>
        <v>0</v>
      </c>
      <c r="BL285" s="17" t="s">
        <v>240</v>
      </c>
      <c r="BM285" s="249" t="s">
        <v>1179</v>
      </c>
    </row>
    <row r="286" s="2" customFormat="1" ht="16.5" customHeight="1">
      <c r="A286" s="38"/>
      <c r="B286" s="39"/>
      <c r="C286" s="237" t="s">
        <v>1171</v>
      </c>
      <c r="D286" s="237" t="s">
        <v>236</v>
      </c>
      <c r="E286" s="238" t="s">
        <v>3202</v>
      </c>
      <c r="F286" s="239" t="s">
        <v>3203</v>
      </c>
      <c r="G286" s="240" t="s">
        <v>671</v>
      </c>
      <c r="H286" s="241">
        <v>7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0</v>
      </c>
      <c r="R286" s="247">
        <f>Q286*H286</f>
        <v>0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240</v>
      </c>
      <c r="AT286" s="249" t="s">
        <v>236</v>
      </c>
      <c r="AU286" s="249" t="s">
        <v>89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240</v>
      </c>
      <c r="BM286" s="249" t="s">
        <v>1186</v>
      </c>
    </row>
    <row r="287" s="2" customFormat="1" ht="16.5" customHeight="1">
      <c r="A287" s="38"/>
      <c r="B287" s="39"/>
      <c r="C287" s="237" t="s">
        <v>712</v>
      </c>
      <c r="D287" s="237" t="s">
        <v>236</v>
      </c>
      <c r="E287" s="238" t="s">
        <v>3204</v>
      </c>
      <c r="F287" s="239" t="s">
        <v>3205</v>
      </c>
      <c r="G287" s="240" t="s">
        <v>671</v>
      </c>
      <c r="H287" s="241">
        <v>1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240</v>
      </c>
      <c r="AT287" s="249" t="s">
        <v>236</v>
      </c>
      <c r="AU287" s="249" t="s">
        <v>89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240</v>
      </c>
      <c r="BM287" s="249" t="s">
        <v>1190</v>
      </c>
    </row>
    <row r="288" s="2" customFormat="1" ht="16.5" customHeight="1">
      <c r="A288" s="38"/>
      <c r="B288" s="39"/>
      <c r="C288" s="237" t="s">
        <v>1183</v>
      </c>
      <c r="D288" s="237" t="s">
        <v>236</v>
      </c>
      <c r="E288" s="238" t="s">
        <v>3206</v>
      </c>
      <c r="F288" s="239" t="s">
        <v>3207</v>
      </c>
      <c r="G288" s="240" t="s">
        <v>671</v>
      </c>
      <c r="H288" s="241">
        <v>1</v>
      </c>
      <c r="I288" s="242"/>
      <c r="J288" s="243">
        <f>ROUND(I288*H288,2)</f>
        <v>0</v>
      </c>
      <c r="K288" s="244"/>
      <c r="L288" s="44"/>
      <c r="M288" s="245" t="s">
        <v>1</v>
      </c>
      <c r="N288" s="246" t="s">
        <v>45</v>
      </c>
      <c r="O288" s="91"/>
      <c r="P288" s="247">
        <f>O288*H288</f>
        <v>0</v>
      </c>
      <c r="Q288" s="247">
        <v>0</v>
      </c>
      <c r="R288" s="247">
        <f>Q288*H288</f>
        <v>0</v>
      </c>
      <c r="S288" s="247">
        <v>0</v>
      </c>
      <c r="T288" s="24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9" t="s">
        <v>240</v>
      </c>
      <c r="AT288" s="249" t="s">
        <v>236</v>
      </c>
      <c r="AU288" s="249" t="s">
        <v>89</v>
      </c>
      <c r="AY288" s="17" t="s">
        <v>235</v>
      </c>
      <c r="BE288" s="250">
        <f>IF(N288="základní",J288,0)</f>
        <v>0</v>
      </c>
      <c r="BF288" s="250">
        <f>IF(N288="snížená",J288,0)</f>
        <v>0</v>
      </c>
      <c r="BG288" s="250">
        <f>IF(N288="zákl. přenesená",J288,0)</f>
        <v>0</v>
      </c>
      <c r="BH288" s="250">
        <f>IF(N288="sníž. přenesená",J288,0)</f>
        <v>0</v>
      </c>
      <c r="BI288" s="250">
        <f>IF(N288="nulová",J288,0)</f>
        <v>0</v>
      </c>
      <c r="BJ288" s="17" t="s">
        <v>87</v>
      </c>
      <c r="BK288" s="250">
        <f>ROUND(I288*H288,2)</f>
        <v>0</v>
      </c>
      <c r="BL288" s="17" t="s">
        <v>240</v>
      </c>
      <c r="BM288" s="249" t="s">
        <v>1196</v>
      </c>
    </row>
    <row r="289" s="2" customFormat="1" ht="16.5" customHeight="1">
      <c r="A289" s="38"/>
      <c r="B289" s="39"/>
      <c r="C289" s="237" t="s">
        <v>717</v>
      </c>
      <c r="D289" s="237" t="s">
        <v>236</v>
      </c>
      <c r="E289" s="238" t="s">
        <v>3208</v>
      </c>
      <c r="F289" s="239" t="s">
        <v>3209</v>
      </c>
      <c r="G289" s="240" t="s">
        <v>671</v>
      </c>
      <c r="H289" s="241">
        <v>1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240</v>
      </c>
      <c r="AT289" s="249" t="s">
        <v>236</v>
      </c>
      <c r="AU289" s="249" t="s">
        <v>89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240</v>
      </c>
      <c r="BM289" s="249" t="s">
        <v>1200</v>
      </c>
    </row>
    <row r="290" s="2" customFormat="1" ht="16.5" customHeight="1">
      <c r="A290" s="38"/>
      <c r="B290" s="39"/>
      <c r="C290" s="237" t="s">
        <v>1193</v>
      </c>
      <c r="D290" s="237" t="s">
        <v>236</v>
      </c>
      <c r="E290" s="238" t="s">
        <v>3210</v>
      </c>
      <c r="F290" s="239" t="s">
        <v>3211</v>
      </c>
      <c r="G290" s="240" t="s">
        <v>671</v>
      </c>
      <c r="H290" s="241">
        <v>1</v>
      </c>
      <c r="I290" s="242"/>
      <c r="J290" s="243">
        <f>ROUND(I290*H290,2)</f>
        <v>0</v>
      </c>
      <c r="K290" s="244"/>
      <c r="L290" s="44"/>
      <c r="M290" s="245" t="s">
        <v>1</v>
      </c>
      <c r="N290" s="246" t="s">
        <v>45</v>
      </c>
      <c r="O290" s="91"/>
      <c r="P290" s="247">
        <f>O290*H290</f>
        <v>0</v>
      </c>
      <c r="Q290" s="247">
        <v>0</v>
      </c>
      <c r="R290" s="247">
        <f>Q290*H290</f>
        <v>0</v>
      </c>
      <c r="S290" s="247">
        <v>0</v>
      </c>
      <c r="T290" s="24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9" t="s">
        <v>240</v>
      </c>
      <c r="AT290" s="249" t="s">
        <v>236</v>
      </c>
      <c r="AU290" s="249" t="s">
        <v>89</v>
      </c>
      <c r="AY290" s="17" t="s">
        <v>235</v>
      </c>
      <c r="BE290" s="250">
        <f>IF(N290="základní",J290,0)</f>
        <v>0</v>
      </c>
      <c r="BF290" s="250">
        <f>IF(N290="snížená",J290,0)</f>
        <v>0</v>
      </c>
      <c r="BG290" s="250">
        <f>IF(N290="zákl. přenesená",J290,0)</f>
        <v>0</v>
      </c>
      <c r="BH290" s="250">
        <f>IF(N290="sníž. přenesená",J290,0)</f>
        <v>0</v>
      </c>
      <c r="BI290" s="250">
        <f>IF(N290="nulová",J290,0)</f>
        <v>0</v>
      </c>
      <c r="BJ290" s="17" t="s">
        <v>87</v>
      </c>
      <c r="BK290" s="250">
        <f>ROUND(I290*H290,2)</f>
        <v>0</v>
      </c>
      <c r="BL290" s="17" t="s">
        <v>240</v>
      </c>
      <c r="BM290" s="249" t="s">
        <v>1204</v>
      </c>
    </row>
    <row r="291" s="2" customFormat="1" ht="21.75" customHeight="1">
      <c r="A291" s="38"/>
      <c r="B291" s="39"/>
      <c r="C291" s="237" t="s">
        <v>723</v>
      </c>
      <c r="D291" s="237" t="s">
        <v>236</v>
      </c>
      <c r="E291" s="238" t="s">
        <v>3212</v>
      </c>
      <c r="F291" s="239" t="s">
        <v>3213</v>
      </c>
      <c r="G291" s="240" t="s">
        <v>671</v>
      </c>
      <c r="H291" s="241">
        <v>3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0</v>
      </c>
      <c r="R291" s="247">
        <f>Q291*H291</f>
        <v>0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89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1207</v>
      </c>
    </row>
    <row r="292" s="2" customFormat="1" ht="21.75" customHeight="1">
      <c r="A292" s="38"/>
      <c r="B292" s="39"/>
      <c r="C292" s="237" t="s">
        <v>1201</v>
      </c>
      <c r="D292" s="237" t="s">
        <v>236</v>
      </c>
      <c r="E292" s="238" t="s">
        <v>3214</v>
      </c>
      <c r="F292" s="239" t="s">
        <v>3215</v>
      </c>
      <c r="G292" s="240" t="s">
        <v>671</v>
      </c>
      <c r="H292" s="241">
        <v>5</v>
      </c>
      <c r="I292" s="242"/>
      <c r="J292" s="243">
        <f>ROUND(I292*H292,2)</f>
        <v>0</v>
      </c>
      <c r="K292" s="244"/>
      <c r="L292" s="44"/>
      <c r="M292" s="245" t="s">
        <v>1</v>
      </c>
      <c r="N292" s="246" t="s">
        <v>45</v>
      </c>
      <c r="O292" s="91"/>
      <c r="P292" s="247">
        <f>O292*H292</f>
        <v>0</v>
      </c>
      <c r="Q292" s="247">
        <v>0</v>
      </c>
      <c r="R292" s="247">
        <f>Q292*H292</f>
        <v>0</v>
      </c>
      <c r="S292" s="247">
        <v>0</v>
      </c>
      <c r="T292" s="24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9" t="s">
        <v>240</v>
      </c>
      <c r="AT292" s="249" t="s">
        <v>236</v>
      </c>
      <c r="AU292" s="249" t="s">
        <v>89</v>
      </c>
      <c r="AY292" s="17" t="s">
        <v>235</v>
      </c>
      <c r="BE292" s="250">
        <f>IF(N292="základní",J292,0)</f>
        <v>0</v>
      </c>
      <c r="BF292" s="250">
        <f>IF(N292="snížená",J292,0)</f>
        <v>0</v>
      </c>
      <c r="BG292" s="250">
        <f>IF(N292="zákl. přenesená",J292,0)</f>
        <v>0</v>
      </c>
      <c r="BH292" s="250">
        <f>IF(N292="sníž. přenesená",J292,0)</f>
        <v>0</v>
      </c>
      <c r="BI292" s="250">
        <f>IF(N292="nulová",J292,0)</f>
        <v>0</v>
      </c>
      <c r="BJ292" s="17" t="s">
        <v>87</v>
      </c>
      <c r="BK292" s="250">
        <f>ROUND(I292*H292,2)</f>
        <v>0</v>
      </c>
      <c r="BL292" s="17" t="s">
        <v>240</v>
      </c>
      <c r="BM292" s="249" t="s">
        <v>1212</v>
      </c>
    </row>
    <row r="293" s="2" customFormat="1" ht="21.75" customHeight="1">
      <c r="A293" s="38"/>
      <c r="B293" s="39"/>
      <c r="C293" s="237" t="s">
        <v>728</v>
      </c>
      <c r="D293" s="237" t="s">
        <v>236</v>
      </c>
      <c r="E293" s="238" t="s">
        <v>3216</v>
      </c>
      <c r="F293" s="239" t="s">
        <v>3217</v>
      </c>
      <c r="G293" s="240" t="s">
        <v>671</v>
      </c>
      <c r="H293" s="241">
        <v>3</v>
      </c>
      <c r="I293" s="242"/>
      <c r="J293" s="243">
        <f>ROUND(I293*H293,2)</f>
        <v>0</v>
      </c>
      <c r="K293" s="244"/>
      <c r="L293" s="44"/>
      <c r="M293" s="245" t="s">
        <v>1</v>
      </c>
      <c r="N293" s="246" t="s">
        <v>45</v>
      </c>
      <c r="O293" s="91"/>
      <c r="P293" s="247">
        <f>O293*H293</f>
        <v>0</v>
      </c>
      <c r="Q293" s="247">
        <v>0</v>
      </c>
      <c r="R293" s="247">
        <f>Q293*H293</f>
        <v>0</v>
      </c>
      <c r="S293" s="247">
        <v>0</v>
      </c>
      <c r="T293" s="24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9" t="s">
        <v>240</v>
      </c>
      <c r="AT293" s="249" t="s">
        <v>236</v>
      </c>
      <c r="AU293" s="249" t="s">
        <v>89</v>
      </c>
      <c r="AY293" s="17" t="s">
        <v>235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7" t="s">
        <v>87</v>
      </c>
      <c r="BK293" s="250">
        <f>ROUND(I293*H293,2)</f>
        <v>0</v>
      </c>
      <c r="BL293" s="17" t="s">
        <v>240</v>
      </c>
      <c r="BM293" s="249" t="s">
        <v>1216</v>
      </c>
    </row>
    <row r="294" s="2" customFormat="1" ht="16.5" customHeight="1">
      <c r="A294" s="38"/>
      <c r="B294" s="39"/>
      <c r="C294" s="237" t="s">
        <v>1209</v>
      </c>
      <c r="D294" s="237" t="s">
        <v>236</v>
      </c>
      <c r="E294" s="238" t="s">
        <v>3218</v>
      </c>
      <c r="F294" s="239" t="s">
        <v>3219</v>
      </c>
      <c r="G294" s="240" t="s">
        <v>246</v>
      </c>
      <c r="H294" s="241">
        <v>3.5</v>
      </c>
      <c r="I294" s="242"/>
      <c r="J294" s="243">
        <f>ROUND(I294*H294,2)</f>
        <v>0</v>
      </c>
      <c r="K294" s="244"/>
      <c r="L294" s="44"/>
      <c r="M294" s="245" t="s">
        <v>1</v>
      </c>
      <c r="N294" s="246" t="s">
        <v>45</v>
      </c>
      <c r="O294" s="91"/>
      <c r="P294" s="247">
        <f>O294*H294</f>
        <v>0</v>
      </c>
      <c r="Q294" s="247">
        <v>0</v>
      </c>
      <c r="R294" s="247">
        <f>Q294*H294</f>
        <v>0</v>
      </c>
      <c r="S294" s="247">
        <v>0</v>
      </c>
      <c r="T294" s="24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9" t="s">
        <v>240</v>
      </c>
      <c r="AT294" s="249" t="s">
        <v>236</v>
      </c>
      <c r="AU294" s="249" t="s">
        <v>89</v>
      </c>
      <c r="AY294" s="17" t="s">
        <v>235</v>
      </c>
      <c r="BE294" s="250">
        <f>IF(N294="základní",J294,0)</f>
        <v>0</v>
      </c>
      <c r="BF294" s="250">
        <f>IF(N294="snížená",J294,0)</f>
        <v>0</v>
      </c>
      <c r="BG294" s="250">
        <f>IF(N294="zákl. přenesená",J294,0)</f>
        <v>0</v>
      </c>
      <c r="BH294" s="250">
        <f>IF(N294="sníž. přenesená",J294,0)</f>
        <v>0</v>
      </c>
      <c r="BI294" s="250">
        <f>IF(N294="nulová",J294,0)</f>
        <v>0</v>
      </c>
      <c r="BJ294" s="17" t="s">
        <v>87</v>
      </c>
      <c r="BK294" s="250">
        <f>ROUND(I294*H294,2)</f>
        <v>0</v>
      </c>
      <c r="BL294" s="17" t="s">
        <v>240</v>
      </c>
      <c r="BM294" s="249" t="s">
        <v>1720</v>
      </c>
    </row>
    <row r="295" s="11" customFormat="1" ht="22.8" customHeight="1">
      <c r="A295" s="11"/>
      <c r="B295" s="223"/>
      <c r="C295" s="224"/>
      <c r="D295" s="225" t="s">
        <v>79</v>
      </c>
      <c r="E295" s="307" t="s">
        <v>3220</v>
      </c>
      <c r="F295" s="307" t="s">
        <v>3221</v>
      </c>
      <c r="G295" s="224"/>
      <c r="H295" s="224"/>
      <c r="I295" s="227"/>
      <c r="J295" s="308">
        <f>BK295</f>
        <v>0</v>
      </c>
      <c r="K295" s="224"/>
      <c r="L295" s="229"/>
      <c r="M295" s="230"/>
      <c r="N295" s="231"/>
      <c r="O295" s="231"/>
      <c r="P295" s="232">
        <f>SUM(P296:P321)</f>
        <v>0</v>
      </c>
      <c r="Q295" s="231"/>
      <c r="R295" s="232">
        <f>SUM(R296:R321)</f>
        <v>0</v>
      </c>
      <c r="S295" s="231"/>
      <c r="T295" s="233">
        <f>SUM(T296:T321)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34" t="s">
        <v>87</v>
      </c>
      <c r="AT295" s="235" t="s">
        <v>79</v>
      </c>
      <c r="AU295" s="235" t="s">
        <v>87</v>
      </c>
      <c r="AY295" s="234" t="s">
        <v>235</v>
      </c>
      <c r="BK295" s="236">
        <f>SUM(BK296:BK321)</f>
        <v>0</v>
      </c>
    </row>
    <row r="296" s="2" customFormat="1" ht="16.5" customHeight="1">
      <c r="A296" s="38"/>
      <c r="B296" s="39"/>
      <c r="C296" s="237" t="s">
        <v>733</v>
      </c>
      <c r="D296" s="237" t="s">
        <v>236</v>
      </c>
      <c r="E296" s="238" t="s">
        <v>3222</v>
      </c>
      <c r="F296" s="239" t="s">
        <v>3223</v>
      </c>
      <c r="G296" s="240" t="s">
        <v>313</v>
      </c>
      <c r="H296" s="241">
        <v>63</v>
      </c>
      <c r="I296" s="242"/>
      <c r="J296" s="243">
        <f>ROUND(I296*H296,2)</f>
        <v>0</v>
      </c>
      <c r="K296" s="244"/>
      <c r="L296" s="44"/>
      <c r="M296" s="245" t="s">
        <v>1</v>
      </c>
      <c r="N296" s="246" t="s">
        <v>45</v>
      </c>
      <c r="O296" s="91"/>
      <c r="P296" s="247">
        <f>O296*H296</f>
        <v>0</v>
      </c>
      <c r="Q296" s="247">
        <v>0</v>
      </c>
      <c r="R296" s="247">
        <f>Q296*H296</f>
        <v>0</v>
      </c>
      <c r="S296" s="247">
        <v>0</v>
      </c>
      <c r="T296" s="24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9" t="s">
        <v>240</v>
      </c>
      <c r="AT296" s="249" t="s">
        <v>236</v>
      </c>
      <c r="AU296" s="249" t="s">
        <v>89</v>
      </c>
      <c r="AY296" s="17" t="s">
        <v>235</v>
      </c>
      <c r="BE296" s="250">
        <f>IF(N296="základní",J296,0)</f>
        <v>0</v>
      </c>
      <c r="BF296" s="250">
        <f>IF(N296="snížená",J296,0)</f>
        <v>0</v>
      </c>
      <c r="BG296" s="250">
        <f>IF(N296="zákl. přenesená",J296,0)</f>
        <v>0</v>
      </c>
      <c r="BH296" s="250">
        <f>IF(N296="sníž. přenesená",J296,0)</f>
        <v>0</v>
      </c>
      <c r="BI296" s="250">
        <f>IF(N296="nulová",J296,0)</f>
        <v>0</v>
      </c>
      <c r="BJ296" s="17" t="s">
        <v>87</v>
      </c>
      <c r="BK296" s="250">
        <f>ROUND(I296*H296,2)</f>
        <v>0</v>
      </c>
      <c r="BL296" s="17" t="s">
        <v>240</v>
      </c>
      <c r="BM296" s="249" t="s">
        <v>1724</v>
      </c>
    </row>
    <row r="297" s="2" customFormat="1" ht="16.5" customHeight="1">
      <c r="A297" s="38"/>
      <c r="B297" s="39"/>
      <c r="C297" s="237" t="s">
        <v>1717</v>
      </c>
      <c r="D297" s="237" t="s">
        <v>236</v>
      </c>
      <c r="E297" s="238" t="s">
        <v>3224</v>
      </c>
      <c r="F297" s="239" t="s">
        <v>3225</v>
      </c>
      <c r="G297" s="240" t="s">
        <v>313</v>
      </c>
      <c r="H297" s="241">
        <v>224</v>
      </c>
      <c r="I297" s="242"/>
      <c r="J297" s="243">
        <f>ROUND(I297*H297,2)</f>
        <v>0</v>
      </c>
      <c r="K297" s="244"/>
      <c r="L297" s="44"/>
      <c r="M297" s="245" t="s">
        <v>1</v>
      </c>
      <c r="N297" s="246" t="s">
        <v>45</v>
      </c>
      <c r="O297" s="91"/>
      <c r="P297" s="247">
        <f>O297*H297</f>
        <v>0</v>
      </c>
      <c r="Q297" s="247">
        <v>0</v>
      </c>
      <c r="R297" s="247">
        <f>Q297*H297</f>
        <v>0</v>
      </c>
      <c r="S297" s="247">
        <v>0</v>
      </c>
      <c r="T297" s="24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9" t="s">
        <v>240</v>
      </c>
      <c r="AT297" s="249" t="s">
        <v>236</v>
      </c>
      <c r="AU297" s="249" t="s">
        <v>89</v>
      </c>
      <c r="AY297" s="17" t="s">
        <v>235</v>
      </c>
      <c r="BE297" s="250">
        <f>IF(N297="základní",J297,0)</f>
        <v>0</v>
      </c>
      <c r="BF297" s="250">
        <f>IF(N297="snížená",J297,0)</f>
        <v>0</v>
      </c>
      <c r="BG297" s="250">
        <f>IF(N297="zákl. přenesená",J297,0)</f>
        <v>0</v>
      </c>
      <c r="BH297" s="250">
        <f>IF(N297="sníž. přenesená",J297,0)</f>
        <v>0</v>
      </c>
      <c r="BI297" s="250">
        <f>IF(N297="nulová",J297,0)</f>
        <v>0</v>
      </c>
      <c r="BJ297" s="17" t="s">
        <v>87</v>
      </c>
      <c r="BK297" s="250">
        <f>ROUND(I297*H297,2)</f>
        <v>0</v>
      </c>
      <c r="BL297" s="17" t="s">
        <v>240</v>
      </c>
      <c r="BM297" s="249" t="s">
        <v>1726</v>
      </c>
    </row>
    <row r="298" s="2" customFormat="1" ht="16.5" customHeight="1">
      <c r="A298" s="38"/>
      <c r="B298" s="39"/>
      <c r="C298" s="237" t="s">
        <v>737</v>
      </c>
      <c r="D298" s="237" t="s">
        <v>236</v>
      </c>
      <c r="E298" s="238" t="s">
        <v>3226</v>
      </c>
      <c r="F298" s="239" t="s">
        <v>3227</v>
      </c>
      <c r="G298" s="240" t="s">
        <v>313</v>
      </c>
      <c r="H298" s="241">
        <v>12</v>
      </c>
      <c r="I298" s="242"/>
      <c r="J298" s="243">
        <f>ROUND(I298*H298,2)</f>
        <v>0</v>
      </c>
      <c r="K298" s="244"/>
      <c r="L298" s="44"/>
      <c r="M298" s="245" t="s">
        <v>1</v>
      </c>
      <c r="N298" s="246" t="s">
        <v>45</v>
      </c>
      <c r="O298" s="91"/>
      <c r="P298" s="247">
        <f>O298*H298</f>
        <v>0</v>
      </c>
      <c r="Q298" s="247">
        <v>0</v>
      </c>
      <c r="R298" s="247">
        <f>Q298*H298</f>
        <v>0</v>
      </c>
      <c r="S298" s="247">
        <v>0</v>
      </c>
      <c r="T298" s="24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9" t="s">
        <v>240</v>
      </c>
      <c r="AT298" s="249" t="s">
        <v>236</v>
      </c>
      <c r="AU298" s="249" t="s">
        <v>89</v>
      </c>
      <c r="AY298" s="17" t="s">
        <v>235</v>
      </c>
      <c r="BE298" s="250">
        <f>IF(N298="základní",J298,0)</f>
        <v>0</v>
      </c>
      <c r="BF298" s="250">
        <f>IF(N298="snížená",J298,0)</f>
        <v>0</v>
      </c>
      <c r="BG298" s="250">
        <f>IF(N298="zákl. přenesená",J298,0)</f>
        <v>0</v>
      </c>
      <c r="BH298" s="250">
        <f>IF(N298="sníž. přenesená",J298,0)</f>
        <v>0</v>
      </c>
      <c r="BI298" s="250">
        <f>IF(N298="nulová",J298,0)</f>
        <v>0</v>
      </c>
      <c r="BJ298" s="17" t="s">
        <v>87</v>
      </c>
      <c r="BK298" s="250">
        <f>ROUND(I298*H298,2)</f>
        <v>0</v>
      </c>
      <c r="BL298" s="17" t="s">
        <v>240</v>
      </c>
      <c r="BM298" s="249" t="s">
        <v>1727</v>
      </c>
    </row>
    <row r="299" s="2" customFormat="1" ht="16.5" customHeight="1">
      <c r="A299" s="38"/>
      <c r="B299" s="39"/>
      <c r="C299" s="237" t="s">
        <v>1725</v>
      </c>
      <c r="D299" s="237" t="s">
        <v>236</v>
      </c>
      <c r="E299" s="238" t="s">
        <v>3228</v>
      </c>
      <c r="F299" s="239" t="s">
        <v>3229</v>
      </c>
      <c r="G299" s="240" t="s">
        <v>313</v>
      </c>
      <c r="H299" s="241">
        <v>6</v>
      </c>
      <c r="I299" s="242"/>
      <c r="J299" s="243">
        <f>ROUND(I299*H299,2)</f>
        <v>0</v>
      </c>
      <c r="K299" s="244"/>
      <c r="L299" s="44"/>
      <c r="M299" s="245" t="s">
        <v>1</v>
      </c>
      <c r="N299" s="246" t="s">
        <v>45</v>
      </c>
      <c r="O299" s="91"/>
      <c r="P299" s="247">
        <f>O299*H299</f>
        <v>0</v>
      </c>
      <c r="Q299" s="247">
        <v>0</v>
      </c>
      <c r="R299" s="247">
        <f>Q299*H299</f>
        <v>0</v>
      </c>
      <c r="S299" s="247">
        <v>0</v>
      </c>
      <c r="T299" s="24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9" t="s">
        <v>240</v>
      </c>
      <c r="AT299" s="249" t="s">
        <v>236</v>
      </c>
      <c r="AU299" s="249" t="s">
        <v>89</v>
      </c>
      <c r="AY299" s="17" t="s">
        <v>235</v>
      </c>
      <c r="BE299" s="250">
        <f>IF(N299="základní",J299,0)</f>
        <v>0</v>
      </c>
      <c r="BF299" s="250">
        <f>IF(N299="snížená",J299,0)</f>
        <v>0</v>
      </c>
      <c r="BG299" s="250">
        <f>IF(N299="zákl. přenesená",J299,0)</f>
        <v>0</v>
      </c>
      <c r="BH299" s="250">
        <f>IF(N299="sníž. přenesená",J299,0)</f>
        <v>0</v>
      </c>
      <c r="BI299" s="250">
        <f>IF(N299="nulová",J299,0)</f>
        <v>0</v>
      </c>
      <c r="BJ299" s="17" t="s">
        <v>87</v>
      </c>
      <c r="BK299" s="250">
        <f>ROUND(I299*H299,2)</f>
        <v>0</v>
      </c>
      <c r="BL299" s="17" t="s">
        <v>240</v>
      </c>
      <c r="BM299" s="249" t="s">
        <v>1731</v>
      </c>
    </row>
    <row r="300" s="2" customFormat="1" ht="16.5" customHeight="1">
      <c r="A300" s="38"/>
      <c r="B300" s="39"/>
      <c r="C300" s="237" t="s">
        <v>743</v>
      </c>
      <c r="D300" s="237" t="s">
        <v>236</v>
      </c>
      <c r="E300" s="238" t="s">
        <v>3230</v>
      </c>
      <c r="F300" s="239" t="s">
        <v>3231</v>
      </c>
      <c r="G300" s="240" t="s">
        <v>313</v>
      </c>
      <c r="H300" s="241">
        <v>334</v>
      </c>
      <c r="I300" s="242"/>
      <c r="J300" s="243">
        <f>ROUND(I300*H300,2)</f>
        <v>0</v>
      </c>
      <c r="K300" s="244"/>
      <c r="L300" s="44"/>
      <c r="M300" s="245" t="s">
        <v>1</v>
      </c>
      <c r="N300" s="246" t="s">
        <v>45</v>
      </c>
      <c r="O300" s="91"/>
      <c r="P300" s="247">
        <f>O300*H300</f>
        <v>0</v>
      </c>
      <c r="Q300" s="247">
        <v>0</v>
      </c>
      <c r="R300" s="247">
        <f>Q300*H300</f>
        <v>0</v>
      </c>
      <c r="S300" s="247">
        <v>0</v>
      </c>
      <c r="T300" s="24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9" t="s">
        <v>240</v>
      </c>
      <c r="AT300" s="249" t="s">
        <v>236</v>
      </c>
      <c r="AU300" s="249" t="s">
        <v>89</v>
      </c>
      <c r="AY300" s="17" t="s">
        <v>235</v>
      </c>
      <c r="BE300" s="250">
        <f>IF(N300="základní",J300,0)</f>
        <v>0</v>
      </c>
      <c r="BF300" s="250">
        <f>IF(N300="snížená",J300,0)</f>
        <v>0</v>
      </c>
      <c r="BG300" s="250">
        <f>IF(N300="zákl. přenesená",J300,0)</f>
        <v>0</v>
      </c>
      <c r="BH300" s="250">
        <f>IF(N300="sníž. přenesená",J300,0)</f>
        <v>0</v>
      </c>
      <c r="BI300" s="250">
        <f>IF(N300="nulová",J300,0)</f>
        <v>0</v>
      </c>
      <c r="BJ300" s="17" t="s">
        <v>87</v>
      </c>
      <c r="BK300" s="250">
        <f>ROUND(I300*H300,2)</f>
        <v>0</v>
      </c>
      <c r="BL300" s="17" t="s">
        <v>240</v>
      </c>
      <c r="BM300" s="249" t="s">
        <v>1734</v>
      </c>
    </row>
    <row r="301" s="2" customFormat="1" ht="16.5" customHeight="1">
      <c r="A301" s="38"/>
      <c r="B301" s="39"/>
      <c r="C301" s="237" t="s">
        <v>1730</v>
      </c>
      <c r="D301" s="237" t="s">
        <v>236</v>
      </c>
      <c r="E301" s="238" t="s">
        <v>3232</v>
      </c>
      <c r="F301" s="239" t="s">
        <v>3233</v>
      </c>
      <c r="G301" s="240" t="s">
        <v>313</v>
      </c>
      <c r="H301" s="241">
        <v>58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</v>
      </c>
      <c r="R301" s="247">
        <f>Q301*H301</f>
        <v>0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89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1737</v>
      </c>
    </row>
    <row r="302" s="2" customFormat="1" ht="16.5" customHeight="1">
      <c r="A302" s="38"/>
      <c r="B302" s="39"/>
      <c r="C302" s="237" t="s">
        <v>749</v>
      </c>
      <c r="D302" s="237" t="s">
        <v>236</v>
      </c>
      <c r="E302" s="238" t="s">
        <v>3234</v>
      </c>
      <c r="F302" s="239" t="s">
        <v>3235</v>
      </c>
      <c r="G302" s="240" t="s">
        <v>313</v>
      </c>
      <c r="H302" s="241">
        <v>12</v>
      </c>
      <c r="I302" s="242"/>
      <c r="J302" s="243">
        <f>ROUND(I302*H302,2)</f>
        <v>0</v>
      </c>
      <c r="K302" s="244"/>
      <c r="L302" s="44"/>
      <c r="M302" s="245" t="s">
        <v>1</v>
      </c>
      <c r="N302" s="246" t="s">
        <v>45</v>
      </c>
      <c r="O302" s="91"/>
      <c r="P302" s="247">
        <f>O302*H302</f>
        <v>0</v>
      </c>
      <c r="Q302" s="247">
        <v>0</v>
      </c>
      <c r="R302" s="247">
        <f>Q302*H302</f>
        <v>0</v>
      </c>
      <c r="S302" s="247">
        <v>0</v>
      </c>
      <c r="T302" s="24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9" t="s">
        <v>240</v>
      </c>
      <c r="AT302" s="249" t="s">
        <v>236</v>
      </c>
      <c r="AU302" s="249" t="s">
        <v>89</v>
      </c>
      <c r="AY302" s="17" t="s">
        <v>235</v>
      </c>
      <c r="BE302" s="250">
        <f>IF(N302="základní",J302,0)</f>
        <v>0</v>
      </c>
      <c r="BF302" s="250">
        <f>IF(N302="snížená",J302,0)</f>
        <v>0</v>
      </c>
      <c r="BG302" s="250">
        <f>IF(N302="zákl. přenesená",J302,0)</f>
        <v>0</v>
      </c>
      <c r="BH302" s="250">
        <f>IF(N302="sníž. přenesená",J302,0)</f>
        <v>0</v>
      </c>
      <c r="BI302" s="250">
        <f>IF(N302="nulová",J302,0)</f>
        <v>0</v>
      </c>
      <c r="BJ302" s="17" t="s">
        <v>87</v>
      </c>
      <c r="BK302" s="250">
        <f>ROUND(I302*H302,2)</f>
        <v>0</v>
      </c>
      <c r="BL302" s="17" t="s">
        <v>240</v>
      </c>
      <c r="BM302" s="249" t="s">
        <v>1738</v>
      </c>
    </row>
    <row r="303" s="2" customFormat="1" ht="16.5" customHeight="1">
      <c r="A303" s="38"/>
      <c r="B303" s="39"/>
      <c r="C303" s="237" t="s">
        <v>1736</v>
      </c>
      <c r="D303" s="237" t="s">
        <v>236</v>
      </c>
      <c r="E303" s="238" t="s">
        <v>3236</v>
      </c>
      <c r="F303" s="239" t="s">
        <v>3237</v>
      </c>
      <c r="G303" s="240" t="s">
        <v>671</v>
      </c>
      <c r="H303" s="241">
        <v>1</v>
      </c>
      <c r="I303" s="242"/>
      <c r="J303" s="243">
        <f>ROUND(I303*H303,2)</f>
        <v>0</v>
      </c>
      <c r="K303" s="244"/>
      <c r="L303" s="44"/>
      <c r="M303" s="245" t="s">
        <v>1</v>
      </c>
      <c r="N303" s="246" t="s">
        <v>45</v>
      </c>
      <c r="O303" s="91"/>
      <c r="P303" s="247">
        <f>O303*H303</f>
        <v>0</v>
      </c>
      <c r="Q303" s="247">
        <v>0</v>
      </c>
      <c r="R303" s="247">
        <f>Q303*H303</f>
        <v>0</v>
      </c>
      <c r="S303" s="247">
        <v>0</v>
      </c>
      <c r="T303" s="24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9" t="s">
        <v>240</v>
      </c>
      <c r="AT303" s="249" t="s">
        <v>236</v>
      </c>
      <c r="AU303" s="249" t="s">
        <v>89</v>
      </c>
      <c r="AY303" s="17" t="s">
        <v>235</v>
      </c>
      <c r="BE303" s="250">
        <f>IF(N303="základní",J303,0)</f>
        <v>0</v>
      </c>
      <c r="BF303" s="250">
        <f>IF(N303="snížená",J303,0)</f>
        <v>0</v>
      </c>
      <c r="BG303" s="250">
        <f>IF(N303="zákl. přenesená",J303,0)</f>
        <v>0</v>
      </c>
      <c r="BH303" s="250">
        <f>IF(N303="sníž. přenesená",J303,0)</f>
        <v>0</v>
      </c>
      <c r="BI303" s="250">
        <f>IF(N303="nulová",J303,0)</f>
        <v>0</v>
      </c>
      <c r="BJ303" s="17" t="s">
        <v>87</v>
      </c>
      <c r="BK303" s="250">
        <f>ROUND(I303*H303,2)</f>
        <v>0</v>
      </c>
      <c r="BL303" s="17" t="s">
        <v>240</v>
      </c>
      <c r="BM303" s="249" t="s">
        <v>1740</v>
      </c>
    </row>
    <row r="304" s="2" customFormat="1" ht="16.5" customHeight="1">
      <c r="A304" s="38"/>
      <c r="B304" s="39"/>
      <c r="C304" s="237" t="s">
        <v>755</v>
      </c>
      <c r="D304" s="237" t="s">
        <v>236</v>
      </c>
      <c r="E304" s="238" t="s">
        <v>3238</v>
      </c>
      <c r="F304" s="239" t="s">
        <v>3239</v>
      </c>
      <c r="G304" s="240" t="s">
        <v>671</v>
      </c>
      <c r="H304" s="241">
        <v>12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</v>
      </c>
      <c r="R304" s="247">
        <f>Q304*H304</f>
        <v>0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89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1742</v>
      </c>
    </row>
    <row r="305" s="2" customFormat="1" ht="16.5" customHeight="1">
      <c r="A305" s="38"/>
      <c r="B305" s="39"/>
      <c r="C305" s="237" t="s">
        <v>1739</v>
      </c>
      <c r="D305" s="237" t="s">
        <v>236</v>
      </c>
      <c r="E305" s="238" t="s">
        <v>3240</v>
      </c>
      <c r="F305" s="239" t="s">
        <v>3241</v>
      </c>
      <c r="G305" s="240" t="s">
        <v>671</v>
      </c>
      <c r="H305" s="241">
        <v>2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</v>
      </c>
      <c r="R305" s="247">
        <f>Q305*H305</f>
        <v>0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89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1745</v>
      </c>
    </row>
    <row r="306" s="2" customFormat="1" ht="16.5" customHeight="1">
      <c r="A306" s="38"/>
      <c r="B306" s="39"/>
      <c r="C306" s="237" t="s">
        <v>759</v>
      </c>
      <c r="D306" s="237" t="s">
        <v>236</v>
      </c>
      <c r="E306" s="238" t="s">
        <v>3242</v>
      </c>
      <c r="F306" s="239" t="s">
        <v>3243</v>
      </c>
      <c r="G306" s="240" t="s">
        <v>671</v>
      </c>
      <c r="H306" s="241">
        <v>13</v>
      </c>
      <c r="I306" s="242"/>
      <c r="J306" s="243">
        <f>ROUND(I306*H306,2)</f>
        <v>0</v>
      </c>
      <c r="K306" s="244"/>
      <c r="L306" s="44"/>
      <c r="M306" s="245" t="s">
        <v>1</v>
      </c>
      <c r="N306" s="246" t="s">
        <v>45</v>
      </c>
      <c r="O306" s="91"/>
      <c r="P306" s="247">
        <f>O306*H306</f>
        <v>0</v>
      </c>
      <c r="Q306" s="247">
        <v>0</v>
      </c>
      <c r="R306" s="247">
        <f>Q306*H306</f>
        <v>0</v>
      </c>
      <c r="S306" s="247">
        <v>0</v>
      </c>
      <c r="T306" s="24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9" t="s">
        <v>240</v>
      </c>
      <c r="AT306" s="249" t="s">
        <v>236</v>
      </c>
      <c r="AU306" s="249" t="s">
        <v>89</v>
      </c>
      <c r="AY306" s="17" t="s">
        <v>235</v>
      </c>
      <c r="BE306" s="250">
        <f>IF(N306="základní",J306,0)</f>
        <v>0</v>
      </c>
      <c r="BF306" s="250">
        <f>IF(N306="snížená",J306,0)</f>
        <v>0</v>
      </c>
      <c r="BG306" s="250">
        <f>IF(N306="zákl. přenesená",J306,0)</f>
        <v>0</v>
      </c>
      <c r="BH306" s="250">
        <f>IF(N306="sníž. přenesená",J306,0)</f>
        <v>0</v>
      </c>
      <c r="BI306" s="250">
        <f>IF(N306="nulová",J306,0)</f>
        <v>0</v>
      </c>
      <c r="BJ306" s="17" t="s">
        <v>87</v>
      </c>
      <c r="BK306" s="250">
        <f>ROUND(I306*H306,2)</f>
        <v>0</v>
      </c>
      <c r="BL306" s="17" t="s">
        <v>240</v>
      </c>
      <c r="BM306" s="249" t="s">
        <v>1749</v>
      </c>
    </row>
    <row r="307" s="2" customFormat="1" ht="16.5" customHeight="1">
      <c r="A307" s="38"/>
      <c r="B307" s="39"/>
      <c r="C307" s="237" t="s">
        <v>1744</v>
      </c>
      <c r="D307" s="237" t="s">
        <v>236</v>
      </c>
      <c r="E307" s="238" t="s">
        <v>3244</v>
      </c>
      <c r="F307" s="239" t="s">
        <v>3245</v>
      </c>
      <c r="G307" s="240" t="s">
        <v>671</v>
      </c>
      <c r="H307" s="241">
        <v>3</v>
      </c>
      <c r="I307" s="242"/>
      <c r="J307" s="243">
        <f>ROUND(I307*H307,2)</f>
        <v>0</v>
      </c>
      <c r="K307" s="244"/>
      <c r="L307" s="44"/>
      <c r="M307" s="245" t="s">
        <v>1</v>
      </c>
      <c r="N307" s="246" t="s">
        <v>45</v>
      </c>
      <c r="O307" s="91"/>
      <c r="P307" s="247">
        <f>O307*H307</f>
        <v>0</v>
      </c>
      <c r="Q307" s="247">
        <v>0</v>
      </c>
      <c r="R307" s="247">
        <f>Q307*H307</f>
        <v>0</v>
      </c>
      <c r="S307" s="247">
        <v>0</v>
      </c>
      <c r="T307" s="24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9" t="s">
        <v>240</v>
      </c>
      <c r="AT307" s="249" t="s">
        <v>236</v>
      </c>
      <c r="AU307" s="249" t="s">
        <v>89</v>
      </c>
      <c r="AY307" s="17" t="s">
        <v>235</v>
      </c>
      <c r="BE307" s="250">
        <f>IF(N307="základní",J307,0)</f>
        <v>0</v>
      </c>
      <c r="BF307" s="250">
        <f>IF(N307="snížená",J307,0)</f>
        <v>0</v>
      </c>
      <c r="BG307" s="250">
        <f>IF(N307="zákl. přenesená",J307,0)</f>
        <v>0</v>
      </c>
      <c r="BH307" s="250">
        <f>IF(N307="sníž. přenesená",J307,0)</f>
        <v>0</v>
      </c>
      <c r="BI307" s="250">
        <f>IF(N307="nulová",J307,0)</f>
        <v>0</v>
      </c>
      <c r="BJ307" s="17" t="s">
        <v>87</v>
      </c>
      <c r="BK307" s="250">
        <f>ROUND(I307*H307,2)</f>
        <v>0</v>
      </c>
      <c r="BL307" s="17" t="s">
        <v>240</v>
      </c>
      <c r="BM307" s="249" t="s">
        <v>2101</v>
      </c>
    </row>
    <row r="308" s="2" customFormat="1" ht="16.5" customHeight="1">
      <c r="A308" s="38"/>
      <c r="B308" s="39"/>
      <c r="C308" s="237" t="s">
        <v>763</v>
      </c>
      <c r="D308" s="237" t="s">
        <v>236</v>
      </c>
      <c r="E308" s="238" t="s">
        <v>3246</v>
      </c>
      <c r="F308" s="239" t="s">
        <v>3247</v>
      </c>
      <c r="G308" s="240" t="s">
        <v>671</v>
      </c>
      <c r="H308" s="241">
        <v>1</v>
      </c>
      <c r="I308" s="242"/>
      <c r="J308" s="243">
        <f>ROUND(I308*H308,2)</f>
        <v>0</v>
      </c>
      <c r="K308" s="244"/>
      <c r="L308" s="44"/>
      <c r="M308" s="245" t="s">
        <v>1</v>
      </c>
      <c r="N308" s="246" t="s">
        <v>45</v>
      </c>
      <c r="O308" s="91"/>
      <c r="P308" s="247">
        <f>O308*H308</f>
        <v>0</v>
      </c>
      <c r="Q308" s="247">
        <v>0</v>
      </c>
      <c r="R308" s="247">
        <f>Q308*H308</f>
        <v>0</v>
      </c>
      <c r="S308" s="247">
        <v>0</v>
      </c>
      <c r="T308" s="24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9" t="s">
        <v>240</v>
      </c>
      <c r="AT308" s="249" t="s">
        <v>236</v>
      </c>
      <c r="AU308" s="249" t="s">
        <v>89</v>
      </c>
      <c r="AY308" s="17" t="s">
        <v>235</v>
      </c>
      <c r="BE308" s="250">
        <f>IF(N308="základní",J308,0)</f>
        <v>0</v>
      </c>
      <c r="BF308" s="250">
        <f>IF(N308="snížená",J308,0)</f>
        <v>0</v>
      </c>
      <c r="BG308" s="250">
        <f>IF(N308="zákl. přenesená",J308,0)</f>
        <v>0</v>
      </c>
      <c r="BH308" s="250">
        <f>IF(N308="sníž. přenesená",J308,0)</f>
        <v>0</v>
      </c>
      <c r="BI308" s="250">
        <f>IF(N308="nulová",J308,0)</f>
        <v>0</v>
      </c>
      <c r="BJ308" s="17" t="s">
        <v>87</v>
      </c>
      <c r="BK308" s="250">
        <f>ROUND(I308*H308,2)</f>
        <v>0</v>
      </c>
      <c r="BL308" s="17" t="s">
        <v>240</v>
      </c>
      <c r="BM308" s="249" t="s">
        <v>2102</v>
      </c>
    </row>
    <row r="309" s="2" customFormat="1" ht="16.5" customHeight="1">
      <c r="A309" s="38"/>
      <c r="B309" s="39"/>
      <c r="C309" s="237" t="s">
        <v>2100</v>
      </c>
      <c r="D309" s="237" t="s">
        <v>236</v>
      </c>
      <c r="E309" s="238" t="s">
        <v>3248</v>
      </c>
      <c r="F309" s="239" t="s">
        <v>3249</v>
      </c>
      <c r="G309" s="240" t="s">
        <v>671</v>
      </c>
      <c r="H309" s="241">
        <v>1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89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2105</v>
      </c>
    </row>
    <row r="310" s="2" customFormat="1" ht="21.75" customHeight="1">
      <c r="A310" s="38"/>
      <c r="B310" s="39"/>
      <c r="C310" s="237" t="s">
        <v>769</v>
      </c>
      <c r="D310" s="237" t="s">
        <v>236</v>
      </c>
      <c r="E310" s="238" t="s">
        <v>3250</v>
      </c>
      <c r="F310" s="239" t="s">
        <v>3251</v>
      </c>
      <c r="G310" s="240" t="s">
        <v>671</v>
      </c>
      <c r="H310" s="241">
        <v>1</v>
      </c>
      <c r="I310" s="242"/>
      <c r="J310" s="243">
        <f>ROUND(I310*H310,2)</f>
        <v>0</v>
      </c>
      <c r="K310" s="244"/>
      <c r="L310" s="44"/>
      <c r="M310" s="245" t="s">
        <v>1</v>
      </c>
      <c r="N310" s="246" t="s">
        <v>45</v>
      </c>
      <c r="O310" s="91"/>
      <c r="P310" s="247">
        <f>O310*H310</f>
        <v>0</v>
      </c>
      <c r="Q310" s="247">
        <v>0</v>
      </c>
      <c r="R310" s="247">
        <f>Q310*H310</f>
        <v>0</v>
      </c>
      <c r="S310" s="247">
        <v>0</v>
      </c>
      <c r="T310" s="24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9" t="s">
        <v>240</v>
      </c>
      <c r="AT310" s="249" t="s">
        <v>236</v>
      </c>
      <c r="AU310" s="249" t="s">
        <v>89</v>
      </c>
      <c r="AY310" s="17" t="s">
        <v>235</v>
      </c>
      <c r="BE310" s="250">
        <f>IF(N310="základní",J310,0)</f>
        <v>0</v>
      </c>
      <c r="BF310" s="250">
        <f>IF(N310="snížená",J310,0)</f>
        <v>0</v>
      </c>
      <c r="BG310" s="250">
        <f>IF(N310="zákl. přenesená",J310,0)</f>
        <v>0</v>
      </c>
      <c r="BH310" s="250">
        <f>IF(N310="sníž. přenesená",J310,0)</f>
        <v>0</v>
      </c>
      <c r="BI310" s="250">
        <f>IF(N310="nulová",J310,0)</f>
        <v>0</v>
      </c>
      <c r="BJ310" s="17" t="s">
        <v>87</v>
      </c>
      <c r="BK310" s="250">
        <f>ROUND(I310*H310,2)</f>
        <v>0</v>
      </c>
      <c r="BL310" s="17" t="s">
        <v>240</v>
      </c>
      <c r="BM310" s="249" t="s">
        <v>2107</v>
      </c>
    </row>
    <row r="311" s="2" customFormat="1" ht="21.75" customHeight="1">
      <c r="A311" s="38"/>
      <c r="B311" s="39"/>
      <c r="C311" s="237" t="s">
        <v>2104</v>
      </c>
      <c r="D311" s="237" t="s">
        <v>236</v>
      </c>
      <c r="E311" s="238" t="s">
        <v>3252</v>
      </c>
      <c r="F311" s="239" t="s">
        <v>3253</v>
      </c>
      <c r="G311" s="240" t="s">
        <v>671</v>
      </c>
      <c r="H311" s="241">
        <v>4</v>
      </c>
      <c r="I311" s="242"/>
      <c r="J311" s="243">
        <f>ROUND(I311*H311,2)</f>
        <v>0</v>
      </c>
      <c r="K311" s="244"/>
      <c r="L311" s="44"/>
      <c r="M311" s="245" t="s">
        <v>1</v>
      </c>
      <c r="N311" s="246" t="s">
        <v>45</v>
      </c>
      <c r="O311" s="91"/>
      <c r="P311" s="247">
        <f>O311*H311</f>
        <v>0</v>
      </c>
      <c r="Q311" s="247">
        <v>0</v>
      </c>
      <c r="R311" s="247">
        <f>Q311*H311</f>
        <v>0</v>
      </c>
      <c r="S311" s="247">
        <v>0</v>
      </c>
      <c r="T311" s="24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9" t="s">
        <v>240</v>
      </c>
      <c r="AT311" s="249" t="s">
        <v>236</v>
      </c>
      <c r="AU311" s="249" t="s">
        <v>89</v>
      </c>
      <c r="AY311" s="17" t="s">
        <v>235</v>
      </c>
      <c r="BE311" s="250">
        <f>IF(N311="základní",J311,0)</f>
        <v>0</v>
      </c>
      <c r="BF311" s="250">
        <f>IF(N311="snížená",J311,0)</f>
        <v>0</v>
      </c>
      <c r="BG311" s="250">
        <f>IF(N311="zákl. přenesená",J311,0)</f>
        <v>0</v>
      </c>
      <c r="BH311" s="250">
        <f>IF(N311="sníž. přenesená",J311,0)</f>
        <v>0</v>
      </c>
      <c r="BI311" s="250">
        <f>IF(N311="nulová",J311,0)</f>
        <v>0</v>
      </c>
      <c r="BJ311" s="17" t="s">
        <v>87</v>
      </c>
      <c r="BK311" s="250">
        <f>ROUND(I311*H311,2)</f>
        <v>0</v>
      </c>
      <c r="BL311" s="17" t="s">
        <v>240</v>
      </c>
      <c r="BM311" s="249" t="s">
        <v>2110</v>
      </c>
    </row>
    <row r="312" s="2" customFormat="1" ht="16.5" customHeight="1">
      <c r="A312" s="38"/>
      <c r="B312" s="39"/>
      <c r="C312" s="237" t="s">
        <v>777</v>
      </c>
      <c r="D312" s="237" t="s">
        <v>236</v>
      </c>
      <c r="E312" s="238" t="s">
        <v>3254</v>
      </c>
      <c r="F312" s="239" t="s">
        <v>3255</v>
      </c>
      <c r="G312" s="240" t="s">
        <v>671</v>
      </c>
      <c r="H312" s="241">
        <v>1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</v>
      </c>
      <c r="R312" s="247">
        <f>Q312*H312</f>
        <v>0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89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2425</v>
      </c>
    </row>
    <row r="313" s="2" customFormat="1" ht="16.5" customHeight="1">
      <c r="A313" s="38"/>
      <c r="B313" s="39"/>
      <c r="C313" s="237" t="s">
        <v>2109</v>
      </c>
      <c r="D313" s="237" t="s">
        <v>236</v>
      </c>
      <c r="E313" s="238" t="s">
        <v>3256</v>
      </c>
      <c r="F313" s="239" t="s">
        <v>3257</v>
      </c>
      <c r="G313" s="240" t="s">
        <v>313</v>
      </c>
      <c r="H313" s="241">
        <v>7.2000000000000002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</v>
      </c>
      <c r="R313" s="247">
        <f>Q313*H313</f>
        <v>0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89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3258</v>
      </c>
    </row>
    <row r="314" s="2" customFormat="1" ht="21.75" customHeight="1">
      <c r="A314" s="38"/>
      <c r="B314" s="39"/>
      <c r="C314" s="237" t="s">
        <v>783</v>
      </c>
      <c r="D314" s="237" t="s">
        <v>236</v>
      </c>
      <c r="E314" s="238" t="s">
        <v>3259</v>
      </c>
      <c r="F314" s="239" t="s">
        <v>3260</v>
      </c>
      <c r="G314" s="240" t="s">
        <v>671</v>
      </c>
      <c r="H314" s="241">
        <v>59</v>
      </c>
      <c r="I314" s="242"/>
      <c r="J314" s="243">
        <f>ROUND(I314*H314,2)</f>
        <v>0</v>
      </c>
      <c r="K314" s="244"/>
      <c r="L314" s="44"/>
      <c r="M314" s="245" t="s">
        <v>1</v>
      </c>
      <c r="N314" s="246" t="s">
        <v>45</v>
      </c>
      <c r="O314" s="91"/>
      <c r="P314" s="247">
        <f>O314*H314</f>
        <v>0</v>
      </c>
      <c r="Q314" s="247">
        <v>0</v>
      </c>
      <c r="R314" s="247">
        <f>Q314*H314</f>
        <v>0</v>
      </c>
      <c r="S314" s="247">
        <v>0</v>
      </c>
      <c r="T314" s="24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9" t="s">
        <v>240</v>
      </c>
      <c r="AT314" s="249" t="s">
        <v>236</v>
      </c>
      <c r="AU314" s="249" t="s">
        <v>89</v>
      </c>
      <c r="AY314" s="17" t="s">
        <v>235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7" t="s">
        <v>87</v>
      </c>
      <c r="BK314" s="250">
        <f>ROUND(I314*H314,2)</f>
        <v>0</v>
      </c>
      <c r="BL314" s="17" t="s">
        <v>240</v>
      </c>
      <c r="BM314" s="249" t="s">
        <v>3261</v>
      </c>
    </row>
    <row r="315" s="2" customFormat="1" ht="21.75" customHeight="1">
      <c r="A315" s="38"/>
      <c r="B315" s="39"/>
      <c r="C315" s="237" t="s">
        <v>2424</v>
      </c>
      <c r="D315" s="237" t="s">
        <v>236</v>
      </c>
      <c r="E315" s="238" t="s">
        <v>3262</v>
      </c>
      <c r="F315" s="239" t="s">
        <v>3263</v>
      </c>
      <c r="G315" s="240" t="s">
        <v>671</v>
      </c>
      <c r="H315" s="241">
        <v>3</v>
      </c>
      <c r="I315" s="242"/>
      <c r="J315" s="243">
        <f>ROUND(I315*H315,2)</f>
        <v>0</v>
      </c>
      <c r="K315" s="244"/>
      <c r="L315" s="44"/>
      <c r="M315" s="245" t="s">
        <v>1</v>
      </c>
      <c r="N315" s="246" t="s">
        <v>45</v>
      </c>
      <c r="O315" s="91"/>
      <c r="P315" s="247">
        <f>O315*H315</f>
        <v>0</v>
      </c>
      <c r="Q315" s="247">
        <v>0</v>
      </c>
      <c r="R315" s="247">
        <f>Q315*H315</f>
        <v>0</v>
      </c>
      <c r="S315" s="247">
        <v>0</v>
      </c>
      <c r="T315" s="24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9" t="s">
        <v>240</v>
      </c>
      <c r="AT315" s="249" t="s">
        <v>236</v>
      </c>
      <c r="AU315" s="249" t="s">
        <v>89</v>
      </c>
      <c r="AY315" s="17" t="s">
        <v>235</v>
      </c>
      <c r="BE315" s="250">
        <f>IF(N315="základní",J315,0)</f>
        <v>0</v>
      </c>
      <c r="BF315" s="250">
        <f>IF(N315="snížená",J315,0)</f>
        <v>0</v>
      </c>
      <c r="BG315" s="250">
        <f>IF(N315="zákl. přenesená",J315,0)</f>
        <v>0</v>
      </c>
      <c r="BH315" s="250">
        <f>IF(N315="sníž. přenesená",J315,0)</f>
        <v>0</v>
      </c>
      <c r="BI315" s="250">
        <f>IF(N315="nulová",J315,0)</f>
        <v>0</v>
      </c>
      <c r="BJ315" s="17" t="s">
        <v>87</v>
      </c>
      <c r="BK315" s="250">
        <f>ROUND(I315*H315,2)</f>
        <v>0</v>
      </c>
      <c r="BL315" s="17" t="s">
        <v>240</v>
      </c>
      <c r="BM315" s="249" t="s">
        <v>3264</v>
      </c>
    </row>
    <row r="316" s="2" customFormat="1" ht="21.75" customHeight="1">
      <c r="A316" s="38"/>
      <c r="B316" s="39"/>
      <c r="C316" s="237" t="s">
        <v>789</v>
      </c>
      <c r="D316" s="237" t="s">
        <v>236</v>
      </c>
      <c r="E316" s="238" t="s">
        <v>3265</v>
      </c>
      <c r="F316" s="239" t="s">
        <v>3266</v>
      </c>
      <c r="G316" s="240" t="s">
        <v>671</v>
      </c>
      <c r="H316" s="241">
        <v>8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</v>
      </c>
      <c r="R316" s="247">
        <f>Q316*H316</f>
        <v>0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240</v>
      </c>
      <c r="AT316" s="249" t="s">
        <v>236</v>
      </c>
      <c r="AU316" s="249" t="s">
        <v>89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240</v>
      </c>
      <c r="BM316" s="249" t="s">
        <v>3267</v>
      </c>
    </row>
    <row r="317" s="2" customFormat="1" ht="21.75" customHeight="1">
      <c r="A317" s="38"/>
      <c r="B317" s="39"/>
      <c r="C317" s="237" t="s">
        <v>3268</v>
      </c>
      <c r="D317" s="237" t="s">
        <v>236</v>
      </c>
      <c r="E317" s="238" t="s">
        <v>3000</v>
      </c>
      <c r="F317" s="239" t="s">
        <v>3001</v>
      </c>
      <c r="G317" s="240" t="s">
        <v>671</v>
      </c>
      <c r="H317" s="241">
        <v>6</v>
      </c>
      <c r="I317" s="242"/>
      <c r="J317" s="243">
        <f>ROUND(I317*H317,2)</f>
        <v>0</v>
      </c>
      <c r="K317" s="244"/>
      <c r="L317" s="44"/>
      <c r="M317" s="245" t="s">
        <v>1</v>
      </c>
      <c r="N317" s="246" t="s">
        <v>45</v>
      </c>
      <c r="O317" s="91"/>
      <c r="P317" s="247">
        <f>O317*H317</f>
        <v>0</v>
      </c>
      <c r="Q317" s="247">
        <v>0</v>
      </c>
      <c r="R317" s="247">
        <f>Q317*H317</f>
        <v>0</v>
      </c>
      <c r="S317" s="247">
        <v>0</v>
      </c>
      <c r="T317" s="24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9" t="s">
        <v>240</v>
      </c>
      <c r="AT317" s="249" t="s">
        <v>236</v>
      </c>
      <c r="AU317" s="249" t="s">
        <v>89</v>
      </c>
      <c r="AY317" s="17" t="s">
        <v>235</v>
      </c>
      <c r="BE317" s="250">
        <f>IF(N317="základní",J317,0)</f>
        <v>0</v>
      </c>
      <c r="BF317" s="250">
        <f>IF(N317="snížená",J317,0)</f>
        <v>0</v>
      </c>
      <c r="BG317" s="250">
        <f>IF(N317="zákl. přenesená",J317,0)</f>
        <v>0</v>
      </c>
      <c r="BH317" s="250">
        <f>IF(N317="sníž. přenesená",J317,0)</f>
        <v>0</v>
      </c>
      <c r="BI317" s="250">
        <f>IF(N317="nulová",J317,0)</f>
        <v>0</v>
      </c>
      <c r="BJ317" s="17" t="s">
        <v>87</v>
      </c>
      <c r="BK317" s="250">
        <f>ROUND(I317*H317,2)</f>
        <v>0</v>
      </c>
      <c r="BL317" s="17" t="s">
        <v>240</v>
      </c>
      <c r="BM317" s="249" t="s">
        <v>3269</v>
      </c>
    </row>
    <row r="318" s="2" customFormat="1" ht="21.75" customHeight="1">
      <c r="A318" s="38"/>
      <c r="B318" s="39"/>
      <c r="C318" s="237" t="s">
        <v>793</v>
      </c>
      <c r="D318" s="237" t="s">
        <v>236</v>
      </c>
      <c r="E318" s="238" t="s">
        <v>3002</v>
      </c>
      <c r="F318" s="239" t="s">
        <v>3003</v>
      </c>
      <c r="G318" s="240" t="s">
        <v>671</v>
      </c>
      <c r="H318" s="241">
        <v>2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</v>
      </c>
      <c r="R318" s="247">
        <f>Q318*H318</f>
        <v>0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89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3270</v>
      </c>
    </row>
    <row r="319" s="2" customFormat="1" ht="21.75" customHeight="1">
      <c r="A319" s="38"/>
      <c r="B319" s="39"/>
      <c r="C319" s="237" t="s">
        <v>3271</v>
      </c>
      <c r="D319" s="237" t="s">
        <v>236</v>
      </c>
      <c r="E319" s="238" t="s">
        <v>3272</v>
      </c>
      <c r="F319" s="239" t="s">
        <v>3273</v>
      </c>
      <c r="G319" s="240" t="s">
        <v>671</v>
      </c>
      <c r="H319" s="241">
        <v>1</v>
      </c>
      <c r="I319" s="242"/>
      <c r="J319" s="243">
        <f>ROUND(I319*H319,2)</f>
        <v>0</v>
      </c>
      <c r="K319" s="244"/>
      <c r="L319" s="44"/>
      <c r="M319" s="245" t="s">
        <v>1</v>
      </c>
      <c r="N319" s="246" t="s">
        <v>45</v>
      </c>
      <c r="O319" s="91"/>
      <c r="P319" s="247">
        <f>O319*H319</f>
        <v>0</v>
      </c>
      <c r="Q319" s="247">
        <v>0</v>
      </c>
      <c r="R319" s="247">
        <f>Q319*H319</f>
        <v>0</v>
      </c>
      <c r="S319" s="247">
        <v>0</v>
      </c>
      <c r="T319" s="24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9" t="s">
        <v>240</v>
      </c>
      <c r="AT319" s="249" t="s">
        <v>236</v>
      </c>
      <c r="AU319" s="249" t="s">
        <v>89</v>
      </c>
      <c r="AY319" s="17" t="s">
        <v>235</v>
      </c>
      <c r="BE319" s="250">
        <f>IF(N319="základní",J319,0)</f>
        <v>0</v>
      </c>
      <c r="BF319" s="250">
        <f>IF(N319="snížená",J319,0)</f>
        <v>0</v>
      </c>
      <c r="BG319" s="250">
        <f>IF(N319="zákl. přenesená",J319,0)</f>
        <v>0</v>
      </c>
      <c r="BH319" s="250">
        <f>IF(N319="sníž. přenesená",J319,0)</f>
        <v>0</v>
      </c>
      <c r="BI319" s="250">
        <f>IF(N319="nulová",J319,0)</f>
        <v>0</v>
      </c>
      <c r="BJ319" s="17" t="s">
        <v>87</v>
      </c>
      <c r="BK319" s="250">
        <f>ROUND(I319*H319,2)</f>
        <v>0</v>
      </c>
      <c r="BL319" s="17" t="s">
        <v>240</v>
      </c>
      <c r="BM319" s="249" t="s">
        <v>3274</v>
      </c>
    </row>
    <row r="320" s="2" customFormat="1" ht="21.75" customHeight="1">
      <c r="A320" s="38"/>
      <c r="B320" s="39"/>
      <c r="C320" s="237" t="s">
        <v>797</v>
      </c>
      <c r="D320" s="237" t="s">
        <v>236</v>
      </c>
      <c r="E320" s="238" t="s">
        <v>3275</v>
      </c>
      <c r="F320" s="239" t="s">
        <v>3276</v>
      </c>
      <c r="G320" s="240" t="s">
        <v>671</v>
      </c>
      <c r="H320" s="241">
        <v>71</v>
      </c>
      <c r="I320" s="242"/>
      <c r="J320" s="243">
        <f>ROUND(I320*H320,2)</f>
        <v>0</v>
      </c>
      <c r="K320" s="244"/>
      <c r="L320" s="44"/>
      <c r="M320" s="245" t="s">
        <v>1</v>
      </c>
      <c r="N320" s="246" t="s">
        <v>45</v>
      </c>
      <c r="O320" s="91"/>
      <c r="P320" s="247">
        <f>O320*H320</f>
        <v>0</v>
      </c>
      <c r="Q320" s="247">
        <v>0</v>
      </c>
      <c r="R320" s="247">
        <f>Q320*H320</f>
        <v>0</v>
      </c>
      <c r="S320" s="247">
        <v>0</v>
      </c>
      <c r="T320" s="24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9" t="s">
        <v>240</v>
      </c>
      <c r="AT320" s="249" t="s">
        <v>236</v>
      </c>
      <c r="AU320" s="249" t="s">
        <v>89</v>
      </c>
      <c r="AY320" s="17" t="s">
        <v>235</v>
      </c>
      <c r="BE320" s="250">
        <f>IF(N320="základní",J320,0)</f>
        <v>0</v>
      </c>
      <c r="BF320" s="250">
        <f>IF(N320="snížená",J320,0)</f>
        <v>0</v>
      </c>
      <c r="BG320" s="250">
        <f>IF(N320="zákl. přenesená",J320,0)</f>
        <v>0</v>
      </c>
      <c r="BH320" s="250">
        <f>IF(N320="sníž. přenesená",J320,0)</f>
        <v>0</v>
      </c>
      <c r="BI320" s="250">
        <f>IF(N320="nulová",J320,0)</f>
        <v>0</v>
      </c>
      <c r="BJ320" s="17" t="s">
        <v>87</v>
      </c>
      <c r="BK320" s="250">
        <f>ROUND(I320*H320,2)</f>
        <v>0</v>
      </c>
      <c r="BL320" s="17" t="s">
        <v>240</v>
      </c>
      <c r="BM320" s="249" t="s">
        <v>3277</v>
      </c>
    </row>
    <row r="321" s="2" customFormat="1" ht="21.75" customHeight="1">
      <c r="A321" s="38"/>
      <c r="B321" s="39"/>
      <c r="C321" s="237" t="s">
        <v>3278</v>
      </c>
      <c r="D321" s="237" t="s">
        <v>236</v>
      </c>
      <c r="E321" s="238" t="s">
        <v>3279</v>
      </c>
      <c r="F321" s="239" t="s">
        <v>3280</v>
      </c>
      <c r="G321" s="240" t="s">
        <v>671</v>
      </c>
      <c r="H321" s="241">
        <v>8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0</v>
      </c>
      <c r="R321" s="247">
        <f>Q321*H321</f>
        <v>0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89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3281</v>
      </c>
    </row>
    <row r="322" s="11" customFormat="1" ht="22.8" customHeight="1">
      <c r="A322" s="11"/>
      <c r="B322" s="223"/>
      <c r="C322" s="224"/>
      <c r="D322" s="225" t="s">
        <v>79</v>
      </c>
      <c r="E322" s="307" t="s">
        <v>3282</v>
      </c>
      <c r="F322" s="307" t="s">
        <v>3283</v>
      </c>
      <c r="G322" s="224"/>
      <c r="H322" s="224"/>
      <c r="I322" s="227"/>
      <c r="J322" s="308">
        <f>BK322</f>
        <v>0</v>
      </c>
      <c r="K322" s="224"/>
      <c r="L322" s="229"/>
      <c r="M322" s="230"/>
      <c r="N322" s="231"/>
      <c r="O322" s="231"/>
      <c r="P322" s="232">
        <f>SUM(P323:P324)</f>
        <v>0</v>
      </c>
      <c r="Q322" s="231"/>
      <c r="R322" s="232">
        <f>SUM(R323:R324)</f>
        <v>0.27000000000000002</v>
      </c>
      <c r="S322" s="231"/>
      <c r="T322" s="233">
        <f>SUM(T323:T324)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34" t="s">
        <v>87</v>
      </c>
      <c r="AT322" s="235" t="s">
        <v>79</v>
      </c>
      <c r="AU322" s="235" t="s">
        <v>87</v>
      </c>
      <c r="AY322" s="234" t="s">
        <v>235</v>
      </c>
      <c r="BK322" s="236">
        <f>SUM(BK323:BK324)</f>
        <v>0</v>
      </c>
    </row>
    <row r="323" s="2" customFormat="1" ht="16.5" customHeight="1">
      <c r="A323" s="38"/>
      <c r="B323" s="39"/>
      <c r="C323" s="237" t="s">
        <v>802</v>
      </c>
      <c r="D323" s="237" t="s">
        <v>236</v>
      </c>
      <c r="E323" s="238" t="s">
        <v>3284</v>
      </c>
      <c r="F323" s="239" t="s">
        <v>3285</v>
      </c>
      <c r="G323" s="240" t="s">
        <v>2746</v>
      </c>
      <c r="H323" s="241">
        <v>150</v>
      </c>
      <c r="I323" s="242"/>
      <c r="J323" s="243">
        <f>ROUND(I323*H323,2)</f>
        <v>0</v>
      </c>
      <c r="K323" s="244"/>
      <c r="L323" s="44"/>
      <c r="M323" s="245" t="s">
        <v>1</v>
      </c>
      <c r="N323" s="246" t="s">
        <v>45</v>
      </c>
      <c r="O323" s="91"/>
      <c r="P323" s="247">
        <f>O323*H323</f>
        <v>0</v>
      </c>
      <c r="Q323" s="247">
        <v>0</v>
      </c>
      <c r="R323" s="247">
        <f>Q323*H323</f>
        <v>0</v>
      </c>
      <c r="S323" s="247">
        <v>0</v>
      </c>
      <c r="T323" s="24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9" t="s">
        <v>240</v>
      </c>
      <c r="AT323" s="249" t="s">
        <v>236</v>
      </c>
      <c r="AU323" s="249" t="s">
        <v>89</v>
      </c>
      <c r="AY323" s="17" t="s">
        <v>235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7" t="s">
        <v>87</v>
      </c>
      <c r="BK323" s="250">
        <f>ROUND(I323*H323,2)</f>
        <v>0</v>
      </c>
      <c r="BL323" s="17" t="s">
        <v>240</v>
      </c>
      <c r="BM323" s="249" t="s">
        <v>3286</v>
      </c>
    </row>
    <row r="324" s="2" customFormat="1" ht="21.75" customHeight="1">
      <c r="A324" s="38"/>
      <c r="B324" s="39"/>
      <c r="C324" s="237" t="s">
        <v>3287</v>
      </c>
      <c r="D324" s="237" t="s">
        <v>236</v>
      </c>
      <c r="E324" s="238" t="s">
        <v>3288</v>
      </c>
      <c r="F324" s="239" t="s">
        <v>3289</v>
      </c>
      <c r="G324" s="240" t="s">
        <v>2746</v>
      </c>
      <c r="H324" s="241">
        <v>150</v>
      </c>
      <c r="I324" s="242"/>
      <c r="J324" s="243">
        <f>ROUND(I324*H324,2)</f>
        <v>0</v>
      </c>
      <c r="K324" s="244"/>
      <c r="L324" s="44"/>
      <c r="M324" s="245" t="s">
        <v>1</v>
      </c>
      <c r="N324" s="246" t="s">
        <v>45</v>
      </c>
      <c r="O324" s="91"/>
      <c r="P324" s="247">
        <f>O324*H324</f>
        <v>0</v>
      </c>
      <c r="Q324" s="247">
        <v>0.0018</v>
      </c>
      <c r="R324" s="247">
        <f>Q324*H324</f>
        <v>0.27000000000000002</v>
      </c>
      <c r="S324" s="247">
        <v>0</v>
      </c>
      <c r="T324" s="24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9" t="s">
        <v>240</v>
      </c>
      <c r="AT324" s="249" t="s">
        <v>236</v>
      </c>
      <c r="AU324" s="249" t="s">
        <v>89</v>
      </c>
      <c r="AY324" s="17" t="s">
        <v>235</v>
      </c>
      <c r="BE324" s="250">
        <f>IF(N324="základní",J324,0)</f>
        <v>0</v>
      </c>
      <c r="BF324" s="250">
        <f>IF(N324="snížená",J324,0)</f>
        <v>0</v>
      </c>
      <c r="BG324" s="250">
        <f>IF(N324="zákl. přenesená",J324,0)</f>
        <v>0</v>
      </c>
      <c r="BH324" s="250">
        <f>IF(N324="sníž. přenesená",J324,0)</f>
        <v>0</v>
      </c>
      <c r="BI324" s="250">
        <f>IF(N324="nulová",J324,0)</f>
        <v>0</v>
      </c>
      <c r="BJ324" s="17" t="s">
        <v>87</v>
      </c>
      <c r="BK324" s="250">
        <f>ROUND(I324*H324,2)</f>
        <v>0</v>
      </c>
      <c r="BL324" s="17" t="s">
        <v>240</v>
      </c>
      <c r="BM324" s="249" t="s">
        <v>3290</v>
      </c>
    </row>
    <row r="325" s="11" customFormat="1" ht="22.8" customHeight="1">
      <c r="A325" s="11"/>
      <c r="B325" s="223"/>
      <c r="C325" s="224"/>
      <c r="D325" s="225" t="s">
        <v>79</v>
      </c>
      <c r="E325" s="307" t="s">
        <v>3291</v>
      </c>
      <c r="F325" s="307" t="s">
        <v>3292</v>
      </c>
      <c r="G325" s="224"/>
      <c r="H325" s="224"/>
      <c r="I325" s="227"/>
      <c r="J325" s="308">
        <f>BK325</f>
        <v>0</v>
      </c>
      <c r="K325" s="224"/>
      <c r="L325" s="229"/>
      <c r="M325" s="230"/>
      <c r="N325" s="231"/>
      <c r="O325" s="231"/>
      <c r="P325" s="232">
        <f>SUM(P326:P338)</f>
        <v>0</v>
      </c>
      <c r="Q325" s="231"/>
      <c r="R325" s="232">
        <f>SUM(R326:R338)</f>
        <v>0</v>
      </c>
      <c r="S325" s="231"/>
      <c r="T325" s="233">
        <f>SUM(T326:T338)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34" t="s">
        <v>240</v>
      </c>
      <c r="AT325" s="235" t="s">
        <v>79</v>
      </c>
      <c r="AU325" s="235" t="s">
        <v>87</v>
      </c>
      <c r="AY325" s="234" t="s">
        <v>235</v>
      </c>
      <c r="BK325" s="236">
        <f>SUM(BK326:BK338)</f>
        <v>0</v>
      </c>
    </row>
    <row r="326" s="2" customFormat="1" ht="16.5" customHeight="1">
      <c r="A326" s="38"/>
      <c r="B326" s="39"/>
      <c r="C326" s="237" t="s">
        <v>808</v>
      </c>
      <c r="D326" s="237" t="s">
        <v>236</v>
      </c>
      <c r="E326" s="238" t="s">
        <v>3293</v>
      </c>
      <c r="F326" s="239" t="s">
        <v>3294</v>
      </c>
      <c r="G326" s="240" t="s">
        <v>2853</v>
      </c>
      <c r="H326" s="241">
        <v>24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</v>
      </c>
      <c r="R326" s="247">
        <f>Q326*H326</f>
        <v>0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3295</v>
      </c>
      <c r="AT326" s="249" t="s">
        <v>236</v>
      </c>
      <c r="AU326" s="249" t="s">
        <v>89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3295</v>
      </c>
      <c r="BM326" s="249" t="s">
        <v>3296</v>
      </c>
    </row>
    <row r="327" s="2" customFormat="1" ht="16.5" customHeight="1">
      <c r="A327" s="38"/>
      <c r="B327" s="39"/>
      <c r="C327" s="237" t="s">
        <v>3297</v>
      </c>
      <c r="D327" s="237" t="s">
        <v>236</v>
      </c>
      <c r="E327" s="238" t="s">
        <v>3298</v>
      </c>
      <c r="F327" s="239" t="s">
        <v>3299</v>
      </c>
      <c r="G327" s="240" t="s">
        <v>2853</v>
      </c>
      <c r="H327" s="241">
        <v>12</v>
      </c>
      <c r="I327" s="242"/>
      <c r="J327" s="243">
        <f>ROUND(I327*H327,2)</f>
        <v>0</v>
      </c>
      <c r="K327" s="244"/>
      <c r="L327" s="44"/>
      <c r="M327" s="245" t="s">
        <v>1</v>
      </c>
      <c r="N327" s="246" t="s">
        <v>45</v>
      </c>
      <c r="O327" s="91"/>
      <c r="P327" s="247">
        <f>O327*H327</f>
        <v>0</v>
      </c>
      <c r="Q327" s="247">
        <v>0</v>
      </c>
      <c r="R327" s="247">
        <f>Q327*H327</f>
        <v>0</v>
      </c>
      <c r="S327" s="247">
        <v>0</v>
      </c>
      <c r="T327" s="24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9" t="s">
        <v>3295</v>
      </c>
      <c r="AT327" s="249" t="s">
        <v>236</v>
      </c>
      <c r="AU327" s="249" t="s">
        <v>89</v>
      </c>
      <c r="AY327" s="17" t="s">
        <v>235</v>
      </c>
      <c r="BE327" s="250">
        <f>IF(N327="základní",J327,0)</f>
        <v>0</v>
      </c>
      <c r="BF327" s="250">
        <f>IF(N327="snížená",J327,0)</f>
        <v>0</v>
      </c>
      <c r="BG327" s="250">
        <f>IF(N327="zákl. přenesená",J327,0)</f>
        <v>0</v>
      </c>
      <c r="BH327" s="250">
        <f>IF(N327="sníž. přenesená",J327,0)</f>
        <v>0</v>
      </c>
      <c r="BI327" s="250">
        <f>IF(N327="nulová",J327,0)</f>
        <v>0</v>
      </c>
      <c r="BJ327" s="17" t="s">
        <v>87</v>
      </c>
      <c r="BK327" s="250">
        <f>ROUND(I327*H327,2)</f>
        <v>0</v>
      </c>
      <c r="BL327" s="17" t="s">
        <v>3295</v>
      </c>
      <c r="BM327" s="249" t="s">
        <v>3300</v>
      </c>
    </row>
    <row r="328" s="2" customFormat="1" ht="33" customHeight="1">
      <c r="A328" s="38"/>
      <c r="B328" s="39"/>
      <c r="C328" s="237" t="s">
        <v>813</v>
      </c>
      <c r="D328" s="237" t="s">
        <v>236</v>
      </c>
      <c r="E328" s="238" t="s">
        <v>3301</v>
      </c>
      <c r="F328" s="239" t="s">
        <v>3302</v>
      </c>
      <c r="G328" s="240" t="s">
        <v>313</v>
      </c>
      <c r="H328" s="241">
        <v>92</v>
      </c>
      <c r="I328" s="242"/>
      <c r="J328" s="243">
        <f>ROUND(I328*H328,2)</f>
        <v>0</v>
      </c>
      <c r="K328" s="244"/>
      <c r="L328" s="44"/>
      <c r="M328" s="245" t="s">
        <v>1</v>
      </c>
      <c r="N328" s="246" t="s">
        <v>45</v>
      </c>
      <c r="O328" s="91"/>
      <c r="P328" s="247">
        <f>O328*H328</f>
        <v>0</v>
      </c>
      <c r="Q328" s="247">
        <v>0</v>
      </c>
      <c r="R328" s="247">
        <f>Q328*H328</f>
        <v>0</v>
      </c>
      <c r="S328" s="247">
        <v>0</v>
      </c>
      <c r="T328" s="24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9" t="s">
        <v>3295</v>
      </c>
      <c r="AT328" s="249" t="s">
        <v>236</v>
      </c>
      <c r="AU328" s="249" t="s">
        <v>89</v>
      </c>
      <c r="AY328" s="17" t="s">
        <v>235</v>
      </c>
      <c r="BE328" s="250">
        <f>IF(N328="základní",J328,0)</f>
        <v>0</v>
      </c>
      <c r="BF328" s="250">
        <f>IF(N328="snížená",J328,0)</f>
        <v>0</v>
      </c>
      <c r="BG328" s="250">
        <f>IF(N328="zákl. přenesená",J328,0)</f>
        <v>0</v>
      </c>
      <c r="BH328" s="250">
        <f>IF(N328="sníž. přenesená",J328,0)</f>
        <v>0</v>
      </c>
      <c r="BI328" s="250">
        <f>IF(N328="nulová",J328,0)</f>
        <v>0</v>
      </c>
      <c r="BJ328" s="17" t="s">
        <v>87</v>
      </c>
      <c r="BK328" s="250">
        <f>ROUND(I328*H328,2)</f>
        <v>0</v>
      </c>
      <c r="BL328" s="17" t="s">
        <v>3295</v>
      </c>
      <c r="BM328" s="249" t="s">
        <v>3303</v>
      </c>
    </row>
    <row r="329" s="2" customFormat="1" ht="33" customHeight="1">
      <c r="A329" s="38"/>
      <c r="B329" s="39"/>
      <c r="C329" s="237" t="s">
        <v>3304</v>
      </c>
      <c r="D329" s="237" t="s">
        <v>236</v>
      </c>
      <c r="E329" s="238" t="s">
        <v>3305</v>
      </c>
      <c r="F329" s="239" t="s">
        <v>3306</v>
      </c>
      <c r="G329" s="240" t="s">
        <v>313</v>
      </c>
      <c r="H329" s="241">
        <v>62</v>
      </c>
      <c r="I329" s="242"/>
      <c r="J329" s="243">
        <f>ROUND(I329*H329,2)</f>
        <v>0</v>
      </c>
      <c r="K329" s="244"/>
      <c r="L329" s="44"/>
      <c r="M329" s="245" t="s">
        <v>1</v>
      </c>
      <c r="N329" s="246" t="s">
        <v>45</v>
      </c>
      <c r="O329" s="91"/>
      <c r="P329" s="247">
        <f>O329*H329</f>
        <v>0</v>
      </c>
      <c r="Q329" s="247">
        <v>0</v>
      </c>
      <c r="R329" s="247">
        <f>Q329*H329</f>
        <v>0</v>
      </c>
      <c r="S329" s="247">
        <v>0</v>
      </c>
      <c r="T329" s="24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9" t="s">
        <v>3295</v>
      </c>
      <c r="AT329" s="249" t="s">
        <v>236</v>
      </c>
      <c r="AU329" s="249" t="s">
        <v>89</v>
      </c>
      <c r="AY329" s="17" t="s">
        <v>235</v>
      </c>
      <c r="BE329" s="250">
        <f>IF(N329="základní",J329,0)</f>
        <v>0</v>
      </c>
      <c r="BF329" s="250">
        <f>IF(N329="snížená",J329,0)</f>
        <v>0</v>
      </c>
      <c r="BG329" s="250">
        <f>IF(N329="zákl. přenesená",J329,0)</f>
        <v>0</v>
      </c>
      <c r="BH329" s="250">
        <f>IF(N329="sníž. přenesená",J329,0)</f>
        <v>0</v>
      </c>
      <c r="BI329" s="250">
        <f>IF(N329="nulová",J329,0)</f>
        <v>0</v>
      </c>
      <c r="BJ329" s="17" t="s">
        <v>87</v>
      </c>
      <c r="BK329" s="250">
        <f>ROUND(I329*H329,2)</f>
        <v>0</v>
      </c>
      <c r="BL329" s="17" t="s">
        <v>3295</v>
      </c>
      <c r="BM329" s="249" t="s">
        <v>3307</v>
      </c>
    </row>
    <row r="330" s="2" customFormat="1" ht="21.75" customHeight="1">
      <c r="A330" s="38"/>
      <c r="B330" s="39"/>
      <c r="C330" s="237" t="s">
        <v>822</v>
      </c>
      <c r="D330" s="237" t="s">
        <v>236</v>
      </c>
      <c r="E330" s="238" t="s">
        <v>3308</v>
      </c>
      <c r="F330" s="239" t="s">
        <v>3309</v>
      </c>
      <c r="G330" s="240" t="s">
        <v>2853</v>
      </c>
      <c r="H330" s="241">
        <v>40</v>
      </c>
      <c r="I330" s="242"/>
      <c r="J330" s="243">
        <f>ROUND(I330*H330,2)</f>
        <v>0</v>
      </c>
      <c r="K330" s="244"/>
      <c r="L330" s="44"/>
      <c r="M330" s="245" t="s">
        <v>1</v>
      </c>
      <c r="N330" s="246" t="s">
        <v>45</v>
      </c>
      <c r="O330" s="91"/>
      <c r="P330" s="247">
        <f>O330*H330</f>
        <v>0</v>
      </c>
      <c r="Q330" s="247">
        <v>0</v>
      </c>
      <c r="R330" s="247">
        <f>Q330*H330</f>
        <v>0</v>
      </c>
      <c r="S330" s="247">
        <v>0</v>
      </c>
      <c r="T330" s="24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9" t="s">
        <v>3295</v>
      </c>
      <c r="AT330" s="249" t="s">
        <v>236</v>
      </c>
      <c r="AU330" s="249" t="s">
        <v>89</v>
      </c>
      <c r="AY330" s="17" t="s">
        <v>235</v>
      </c>
      <c r="BE330" s="250">
        <f>IF(N330="základní",J330,0)</f>
        <v>0</v>
      </c>
      <c r="BF330" s="250">
        <f>IF(N330="snížená",J330,0)</f>
        <v>0</v>
      </c>
      <c r="BG330" s="250">
        <f>IF(N330="zákl. přenesená",J330,0)</f>
        <v>0</v>
      </c>
      <c r="BH330" s="250">
        <f>IF(N330="sníž. přenesená",J330,0)</f>
        <v>0</v>
      </c>
      <c r="BI330" s="250">
        <f>IF(N330="nulová",J330,0)</f>
        <v>0</v>
      </c>
      <c r="BJ330" s="17" t="s">
        <v>87</v>
      </c>
      <c r="BK330" s="250">
        <f>ROUND(I330*H330,2)</f>
        <v>0</v>
      </c>
      <c r="BL330" s="17" t="s">
        <v>3295</v>
      </c>
      <c r="BM330" s="249" t="s">
        <v>3310</v>
      </c>
    </row>
    <row r="331" s="2" customFormat="1" ht="16.5" customHeight="1">
      <c r="A331" s="38"/>
      <c r="B331" s="39"/>
      <c r="C331" s="237" t="s">
        <v>3311</v>
      </c>
      <c r="D331" s="237" t="s">
        <v>236</v>
      </c>
      <c r="E331" s="238" t="s">
        <v>3312</v>
      </c>
      <c r="F331" s="239" t="s">
        <v>3313</v>
      </c>
      <c r="G331" s="240" t="s">
        <v>2781</v>
      </c>
      <c r="H331" s="241">
        <v>1</v>
      </c>
      <c r="I331" s="242"/>
      <c r="J331" s="243">
        <f>ROUND(I331*H331,2)</f>
        <v>0</v>
      </c>
      <c r="K331" s="244"/>
      <c r="L331" s="44"/>
      <c r="M331" s="245" t="s">
        <v>1</v>
      </c>
      <c r="N331" s="246" t="s">
        <v>45</v>
      </c>
      <c r="O331" s="91"/>
      <c r="P331" s="247">
        <f>O331*H331</f>
        <v>0</v>
      </c>
      <c r="Q331" s="247">
        <v>0</v>
      </c>
      <c r="R331" s="247">
        <f>Q331*H331</f>
        <v>0</v>
      </c>
      <c r="S331" s="247">
        <v>0</v>
      </c>
      <c r="T331" s="24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9" t="s">
        <v>3295</v>
      </c>
      <c r="AT331" s="249" t="s">
        <v>236</v>
      </c>
      <c r="AU331" s="249" t="s">
        <v>89</v>
      </c>
      <c r="AY331" s="17" t="s">
        <v>235</v>
      </c>
      <c r="BE331" s="250">
        <f>IF(N331="základní",J331,0)</f>
        <v>0</v>
      </c>
      <c r="BF331" s="250">
        <f>IF(N331="snížená",J331,0)</f>
        <v>0</v>
      </c>
      <c r="BG331" s="250">
        <f>IF(N331="zákl. přenesená",J331,0)</f>
        <v>0</v>
      </c>
      <c r="BH331" s="250">
        <f>IF(N331="sníž. přenesená",J331,0)</f>
        <v>0</v>
      </c>
      <c r="BI331" s="250">
        <f>IF(N331="nulová",J331,0)</f>
        <v>0</v>
      </c>
      <c r="BJ331" s="17" t="s">
        <v>87</v>
      </c>
      <c r="BK331" s="250">
        <f>ROUND(I331*H331,2)</f>
        <v>0</v>
      </c>
      <c r="BL331" s="17" t="s">
        <v>3295</v>
      </c>
      <c r="BM331" s="249" t="s">
        <v>3314</v>
      </c>
    </row>
    <row r="332" s="14" customFormat="1">
      <c r="A332" s="14"/>
      <c r="B332" s="277"/>
      <c r="C332" s="278"/>
      <c r="D332" s="253" t="s">
        <v>241</v>
      </c>
      <c r="E332" s="279" t="s">
        <v>1</v>
      </c>
      <c r="F332" s="280" t="s">
        <v>3315</v>
      </c>
      <c r="G332" s="278"/>
      <c r="H332" s="279" t="s">
        <v>1</v>
      </c>
      <c r="I332" s="281"/>
      <c r="J332" s="278"/>
      <c r="K332" s="278"/>
      <c r="L332" s="282"/>
      <c r="M332" s="283"/>
      <c r="N332" s="284"/>
      <c r="O332" s="284"/>
      <c r="P332" s="284"/>
      <c r="Q332" s="284"/>
      <c r="R332" s="284"/>
      <c r="S332" s="284"/>
      <c r="T332" s="28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6" t="s">
        <v>241</v>
      </c>
      <c r="AU332" s="286" t="s">
        <v>89</v>
      </c>
      <c r="AV332" s="14" t="s">
        <v>87</v>
      </c>
      <c r="AW332" s="14" t="s">
        <v>36</v>
      </c>
      <c r="AX332" s="14" t="s">
        <v>80</v>
      </c>
      <c r="AY332" s="286" t="s">
        <v>235</v>
      </c>
    </row>
    <row r="333" s="14" customFormat="1">
      <c r="A333" s="14"/>
      <c r="B333" s="277"/>
      <c r="C333" s="278"/>
      <c r="D333" s="253" t="s">
        <v>241</v>
      </c>
      <c r="E333" s="279" t="s">
        <v>1</v>
      </c>
      <c r="F333" s="280" t="s">
        <v>3316</v>
      </c>
      <c r="G333" s="278"/>
      <c r="H333" s="279" t="s">
        <v>1</v>
      </c>
      <c r="I333" s="281"/>
      <c r="J333" s="278"/>
      <c r="K333" s="278"/>
      <c r="L333" s="282"/>
      <c r="M333" s="283"/>
      <c r="N333" s="284"/>
      <c r="O333" s="284"/>
      <c r="P333" s="284"/>
      <c r="Q333" s="284"/>
      <c r="R333" s="284"/>
      <c r="S333" s="284"/>
      <c r="T333" s="28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6" t="s">
        <v>241</v>
      </c>
      <c r="AU333" s="286" t="s">
        <v>89</v>
      </c>
      <c r="AV333" s="14" t="s">
        <v>87</v>
      </c>
      <c r="AW333" s="14" t="s">
        <v>36</v>
      </c>
      <c r="AX333" s="14" t="s">
        <v>80</v>
      </c>
      <c r="AY333" s="286" t="s">
        <v>235</v>
      </c>
    </row>
    <row r="334" s="14" customFormat="1">
      <c r="A334" s="14"/>
      <c r="B334" s="277"/>
      <c r="C334" s="278"/>
      <c r="D334" s="253" t="s">
        <v>241</v>
      </c>
      <c r="E334" s="279" t="s">
        <v>1</v>
      </c>
      <c r="F334" s="280" t="s">
        <v>3317</v>
      </c>
      <c r="G334" s="278"/>
      <c r="H334" s="279" t="s">
        <v>1</v>
      </c>
      <c r="I334" s="281"/>
      <c r="J334" s="278"/>
      <c r="K334" s="278"/>
      <c r="L334" s="282"/>
      <c r="M334" s="283"/>
      <c r="N334" s="284"/>
      <c r="O334" s="284"/>
      <c r="P334" s="284"/>
      <c r="Q334" s="284"/>
      <c r="R334" s="284"/>
      <c r="S334" s="284"/>
      <c r="T334" s="28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6" t="s">
        <v>241</v>
      </c>
      <c r="AU334" s="286" t="s">
        <v>89</v>
      </c>
      <c r="AV334" s="14" t="s">
        <v>87</v>
      </c>
      <c r="AW334" s="14" t="s">
        <v>36</v>
      </c>
      <c r="AX334" s="14" t="s">
        <v>80</v>
      </c>
      <c r="AY334" s="286" t="s">
        <v>235</v>
      </c>
    </row>
    <row r="335" s="14" customFormat="1">
      <c r="A335" s="14"/>
      <c r="B335" s="277"/>
      <c r="C335" s="278"/>
      <c r="D335" s="253" t="s">
        <v>241</v>
      </c>
      <c r="E335" s="279" t="s">
        <v>1</v>
      </c>
      <c r="F335" s="280" t="s">
        <v>3318</v>
      </c>
      <c r="G335" s="278"/>
      <c r="H335" s="279" t="s">
        <v>1</v>
      </c>
      <c r="I335" s="281"/>
      <c r="J335" s="278"/>
      <c r="K335" s="278"/>
      <c r="L335" s="282"/>
      <c r="M335" s="283"/>
      <c r="N335" s="284"/>
      <c r="O335" s="284"/>
      <c r="P335" s="284"/>
      <c r="Q335" s="284"/>
      <c r="R335" s="284"/>
      <c r="S335" s="284"/>
      <c r="T335" s="28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6" t="s">
        <v>241</v>
      </c>
      <c r="AU335" s="286" t="s">
        <v>89</v>
      </c>
      <c r="AV335" s="14" t="s">
        <v>87</v>
      </c>
      <c r="AW335" s="14" t="s">
        <v>36</v>
      </c>
      <c r="AX335" s="14" t="s">
        <v>80</v>
      </c>
      <c r="AY335" s="286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87</v>
      </c>
      <c r="G336" s="252"/>
      <c r="H336" s="256">
        <v>1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89</v>
      </c>
      <c r="AV336" s="12" t="s">
        <v>89</v>
      </c>
      <c r="AW336" s="12" t="s">
        <v>36</v>
      </c>
      <c r="AX336" s="12" t="s">
        <v>87</v>
      </c>
      <c r="AY336" s="262" t="s">
        <v>235</v>
      </c>
    </row>
    <row r="337" s="2" customFormat="1" ht="16.5" customHeight="1">
      <c r="A337" s="38"/>
      <c r="B337" s="39"/>
      <c r="C337" s="237" t="s">
        <v>826</v>
      </c>
      <c r="D337" s="237" t="s">
        <v>236</v>
      </c>
      <c r="E337" s="238" t="s">
        <v>3319</v>
      </c>
      <c r="F337" s="239" t="s">
        <v>3320</v>
      </c>
      <c r="G337" s="240" t="s">
        <v>671</v>
      </c>
      <c r="H337" s="241">
        <v>1</v>
      </c>
      <c r="I337" s="242"/>
      <c r="J337" s="243">
        <f>ROUND(I337*H337,2)</f>
        <v>0</v>
      </c>
      <c r="K337" s="244"/>
      <c r="L337" s="44"/>
      <c r="M337" s="245" t="s">
        <v>1</v>
      </c>
      <c r="N337" s="246" t="s">
        <v>45</v>
      </c>
      <c r="O337" s="91"/>
      <c r="P337" s="247">
        <f>O337*H337</f>
        <v>0</v>
      </c>
      <c r="Q337" s="247">
        <v>0</v>
      </c>
      <c r="R337" s="247">
        <f>Q337*H337</f>
        <v>0</v>
      </c>
      <c r="S337" s="247">
        <v>0</v>
      </c>
      <c r="T337" s="24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9" t="s">
        <v>3295</v>
      </c>
      <c r="AT337" s="249" t="s">
        <v>236</v>
      </c>
      <c r="AU337" s="249" t="s">
        <v>89</v>
      </c>
      <c r="AY337" s="17" t="s">
        <v>235</v>
      </c>
      <c r="BE337" s="250">
        <f>IF(N337="základní",J337,0)</f>
        <v>0</v>
      </c>
      <c r="BF337" s="250">
        <f>IF(N337="snížená",J337,0)</f>
        <v>0</v>
      </c>
      <c r="BG337" s="250">
        <f>IF(N337="zákl. přenesená",J337,0)</f>
        <v>0</v>
      </c>
      <c r="BH337" s="250">
        <f>IF(N337="sníž. přenesená",J337,0)</f>
        <v>0</v>
      </c>
      <c r="BI337" s="250">
        <f>IF(N337="nulová",J337,0)</f>
        <v>0</v>
      </c>
      <c r="BJ337" s="17" t="s">
        <v>87</v>
      </c>
      <c r="BK337" s="250">
        <f>ROUND(I337*H337,2)</f>
        <v>0</v>
      </c>
      <c r="BL337" s="17" t="s">
        <v>3295</v>
      </c>
      <c r="BM337" s="249" t="s">
        <v>3321</v>
      </c>
    </row>
    <row r="338" s="2" customFormat="1" ht="16.5" customHeight="1">
      <c r="A338" s="38"/>
      <c r="B338" s="39"/>
      <c r="C338" s="237" t="s">
        <v>3322</v>
      </c>
      <c r="D338" s="237" t="s">
        <v>236</v>
      </c>
      <c r="E338" s="238" t="s">
        <v>3323</v>
      </c>
      <c r="F338" s="239" t="s">
        <v>3324</v>
      </c>
      <c r="G338" s="240" t="s">
        <v>2853</v>
      </c>
      <c r="H338" s="241">
        <v>8</v>
      </c>
      <c r="I338" s="242"/>
      <c r="J338" s="243">
        <f>ROUND(I338*H338,2)</f>
        <v>0</v>
      </c>
      <c r="K338" s="244"/>
      <c r="L338" s="44"/>
      <c r="M338" s="309" t="s">
        <v>1</v>
      </c>
      <c r="N338" s="310" t="s">
        <v>45</v>
      </c>
      <c r="O338" s="311"/>
      <c r="P338" s="312">
        <f>O338*H338</f>
        <v>0</v>
      </c>
      <c r="Q338" s="312">
        <v>0</v>
      </c>
      <c r="R338" s="312">
        <f>Q338*H338</f>
        <v>0</v>
      </c>
      <c r="S338" s="312">
        <v>0</v>
      </c>
      <c r="T338" s="31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9" t="s">
        <v>3295</v>
      </c>
      <c r="AT338" s="249" t="s">
        <v>236</v>
      </c>
      <c r="AU338" s="249" t="s">
        <v>89</v>
      </c>
      <c r="AY338" s="17" t="s">
        <v>235</v>
      </c>
      <c r="BE338" s="250">
        <f>IF(N338="základní",J338,0)</f>
        <v>0</v>
      </c>
      <c r="BF338" s="250">
        <f>IF(N338="snížená",J338,0)</f>
        <v>0</v>
      </c>
      <c r="BG338" s="250">
        <f>IF(N338="zákl. přenesená",J338,0)</f>
        <v>0</v>
      </c>
      <c r="BH338" s="250">
        <f>IF(N338="sníž. přenesená",J338,0)</f>
        <v>0</v>
      </c>
      <c r="BI338" s="250">
        <f>IF(N338="nulová",J338,0)</f>
        <v>0</v>
      </c>
      <c r="BJ338" s="17" t="s">
        <v>87</v>
      </c>
      <c r="BK338" s="250">
        <f>ROUND(I338*H338,2)</f>
        <v>0</v>
      </c>
      <c r="BL338" s="17" t="s">
        <v>3295</v>
      </c>
      <c r="BM338" s="249" t="s">
        <v>3325</v>
      </c>
    </row>
    <row r="339" s="2" customFormat="1" ht="6.96" customHeight="1">
      <c r="A339" s="38"/>
      <c r="B339" s="66"/>
      <c r="C339" s="67"/>
      <c r="D339" s="67"/>
      <c r="E339" s="67"/>
      <c r="F339" s="67"/>
      <c r="G339" s="67"/>
      <c r="H339" s="67"/>
      <c r="I339" s="193"/>
      <c r="J339" s="67"/>
      <c r="K339" s="67"/>
      <c r="L339" s="44"/>
      <c r="M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</sheetData>
  <sheetProtection sheet="1" autoFilter="0" formatColumns="0" formatRows="0" objects="1" scenarios="1" spinCount="100000" saltValue="HN363oPxNInr8bfMPVLSQqKpwMIIzu3jHtFGlQc8QJlm5NHpqk6q1ltW2VNPHW09yFK8uvSrhXopz9W14ugQLA==" hashValue="OZTXxC/0Rs1ZcRMbtq3/Sqn0ijA9pQG7DVe6vhYjy+1klKH9g2M17CSpRR3ht8NwAosVphEJ3xkSaH/0VvvjPg==" algorithmName="SHA-512" password="CC35"/>
  <autoFilter ref="C127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2925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3326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ROUND((SUM(BE125:BE217)),  2)</f>
        <v>0</v>
      </c>
      <c r="G35" s="38"/>
      <c r="H35" s="38"/>
      <c r="I35" s="172">
        <v>0.20999999999999999</v>
      </c>
      <c r="J35" s="171">
        <f>ROUND(((SUM(BE125:BE217))*I35),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ROUND((SUM(BF125:BF217)),  2)</f>
        <v>0</v>
      </c>
      <c r="G36" s="38"/>
      <c r="H36" s="38"/>
      <c r="I36" s="172">
        <v>0.14999999999999999</v>
      </c>
      <c r="J36" s="171">
        <f>ROUND(((SUM(BF125:BF217))*I36),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ROUND((SUM(BG125:BG217)),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ROUND((SUM(BH125:BH217)),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ROUND((SUM(BI125:BI217)),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2925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D.1.4.2 - ZAŘÍZENÍ PRO VYTÁPĚNÍ STAVEB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2927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3327</v>
      </c>
      <c r="E100" s="303"/>
      <c r="F100" s="303"/>
      <c r="G100" s="303"/>
      <c r="H100" s="303"/>
      <c r="I100" s="304"/>
      <c r="J100" s="305">
        <f>J127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3328</v>
      </c>
      <c r="E101" s="303"/>
      <c r="F101" s="303"/>
      <c r="G101" s="303"/>
      <c r="H101" s="303"/>
      <c r="I101" s="304"/>
      <c r="J101" s="305">
        <f>J152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2933</v>
      </c>
      <c r="E102" s="303"/>
      <c r="F102" s="303"/>
      <c r="G102" s="303"/>
      <c r="H102" s="303"/>
      <c r="I102" s="304"/>
      <c r="J102" s="305">
        <f>J201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2934</v>
      </c>
      <c r="E103" s="303"/>
      <c r="F103" s="303"/>
      <c r="G103" s="303"/>
      <c r="H103" s="303"/>
      <c r="I103" s="304"/>
      <c r="J103" s="305">
        <f>J204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97" t="s">
        <v>2925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189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D.1.4.2 - ZAŘÍZENÍ PRO VYTÁPĚNÍ STAVEB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Jevíčko</v>
      </c>
      <c r="G119" s="40"/>
      <c r="H119" s="40"/>
      <c r="I119" s="157" t="s">
        <v>22</v>
      </c>
      <c r="J119" s="79" t="str">
        <f>IF(J14="","",J14)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157" t="s">
        <v>32</v>
      </c>
      <c r="J121" s="36" t="str">
        <f>E23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7" t="s">
        <v>37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0.27000000000000002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2485</v>
      </c>
      <c r="F126" s="226" t="s">
        <v>2935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P127+P152+P201+P204</f>
        <v>0</v>
      </c>
      <c r="Q126" s="231"/>
      <c r="R126" s="232">
        <f>R127+R152+R201+R204</f>
        <v>0.27000000000000002</v>
      </c>
      <c r="S126" s="231"/>
      <c r="T126" s="233">
        <f>T127+T152+T201+T204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BK127+BK152+BK201+BK204</f>
        <v>0</v>
      </c>
    </row>
    <row r="127" s="11" customFormat="1" ht="22.8" customHeight="1">
      <c r="A127" s="11"/>
      <c r="B127" s="223"/>
      <c r="C127" s="224"/>
      <c r="D127" s="225" t="s">
        <v>79</v>
      </c>
      <c r="E127" s="307" t="s">
        <v>2936</v>
      </c>
      <c r="F127" s="307" t="s">
        <v>3329</v>
      </c>
      <c r="G127" s="224"/>
      <c r="H127" s="224"/>
      <c r="I127" s="227"/>
      <c r="J127" s="308">
        <f>BK127</f>
        <v>0</v>
      </c>
      <c r="K127" s="224"/>
      <c r="L127" s="229"/>
      <c r="M127" s="230"/>
      <c r="N127" s="231"/>
      <c r="O127" s="231"/>
      <c r="P127" s="232">
        <f>SUM(P128:P151)</f>
        <v>0</v>
      </c>
      <c r="Q127" s="231"/>
      <c r="R127" s="232">
        <f>SUM(R128:R151)</f>
        <v>0</v>
      </c>
      <c r="S127" s="231"/>
      <c r="T127" s="233">
        <f>SUM(T128:T151)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89</v>
      </c>
      <c r="AT127" s="235" t="s">
        <v>79</v>
      </c>
      <c r="AU127" s="235" t="s">
        <v>87</v>
      </c>
      <c r="AY127" s="234" t="s">
        <v>235</v>
      </c>
      <c r="BK127" s="236">
        <f>SUM(BK128:BK151)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3330</v>
      </c>
      <c r="F128" s="239" t="s">
        <v>3331</v>
      </c>
      <c r="G128" s="240" t="s">
        <v>313</v>
      </c>
      <c r="H128" s="241">
        <v>573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280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280</v>
      </c>
      <c r="BM128" s="249" t="s">
        <v>89</v>
      </c>
    </row>
    <row r="129" s="2" customFormat="1" ht="21.75" customHeight="1">
      <c r="A129" s="38"/>
      <c r="B129" s="39"/>
      <c r="C129" s="237" t="s">
        <v>89</v>
      </c>
      <c r="D129" s="237" t="s">
        <v>236</v>
      </c>
      <c r="E129" s="238" t="s">
        <v>3332</v>
      </c>
      <c r="F129" s="239" t="s">
        <v>3333</v>
      </c>
      <c r="G129" s="240" t="s">
        <v>313</v>
      </c>
      <c r="H129" s="241">
        <v>12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280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240</v>
      </c>
    </row>
    <row r="130" s="2" customFormat="1" ht="16.5" customHeight="1">
      <c r="A130" s="38"/>
      <c r="B130" s="39"/>
      <c r="C130" s="237" t="s">
        <v>115</v>
      </c>
      <c r="D130" s="237" t="s">
        <v>236</v>
      </c>
      <c r="E130" s="238" t="s">
        <v>3334</v>
      </c>
      <c r="F130" s="239" t="s">
        <v>3335</v>
      </c>
      <c r="G130" s="240" t="s">
        <v>313</v>
      </c>
      <c r="H130" s="241">
        <v>198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280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280</v>
      </c>
      <c r="BM130" s="249" t="s">
        <v>247</v>
      </c>
    </row>
    <row r="131" s="2" customFormat="1" ht="16.5" customHeight="1">
      <c r="A131" s="38"/>
      <c r="B131" s="39"/>
      <c r="C131" s="237" t="s">
        <v>240</v>
      </c>
      <c r="D131" s="237" t="s">
        <v>236</v>
      </c>
      <c r="E131" s="238" t="s">
        <v>3336</v>
      </c>
      <c r="F131" s="239" t="s">
        <v>3337</v>
      </c>
      <c r="G131" s="240" t="s">
        <v>671</v>
      </c>
      <c r="H131" s="241">
        <v>76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253</v>
      </c>
    </row>
    <row r="132" s="2" customFormat="1" ht="16.5" customHeight="1">
      <c r="A132" s="38"/>
      <c r="B132" s="39"/>
      <c r="C132" s="237" t="s">
        <v>262</v>
      </c>
      <c r="D132" s="237" t="s">
        <v>236</v>
      </c>
      <c r="E132" s="238" t="s">
        <v>3338</v>
      </c>
      <c r="F132" s="239" t="s">
        <v>3339</v>
      </c>
      <c r="G132" s="240" t="s">
        <v>313</v>
      </c>
      <c r="H132" s="241">
        <v>470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258</v>
      </c>
    </row>
    <row r="133" s="2" customFormat="1" ht="33" customHeight="1">
      <c r="A133" s="38"/>
      <c r="B133" s="39"/>
      <c r="C133" s="237" t="s">
        <v>247</v>
      </c>
      <c r="D133" s="237" t="s">
        <v>236</v>
      </c>
      <c r="E133" s="238" t="s">
        <v>3340</v>
      </c>
      <c r="F133" s="239" t="s">
        <v>3341</v>
      </c>
      <c r="G133" s="240" t="s">
        <v>671</v>
      </c>
      <c r="H133" s="241">
        <v>44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280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266</v>
      </c>
    </row>
    <row r="134" s="2" customFormat="1" ht="21.75" customHeight="1">
      <c r="A134" s="38"/>
      <c r="B134" s="39"/>
      <c r="C134" s="237" t="s">
        <v>277</v>
      </c>
      <c r="D134" s="237" t="s">
        <v>236</v>
      </c>
      <c r="E134" s="238" t="s">
        <v>3342</v>
      </c>
      <c r="F134" s="239" t="s">
        <v>3343</v>
      </c>
      <c r="G134" s="240" t="s">
        <v>313</v>
      </c>
      <c r="H134" s="241">
        <v>20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272</v>
      </c>
    </row>
    <row r="135" s="2" customFormat="1" ht="21.75" customHeight="1">
      <c r="A135" s="38"/>
      <c r="B135" s="39"/>
      <c r="C135" s="237" t="s">
        <v>253</v>
      </c>
      <c r="D135" s="237" t="s">
        <v>236</v>
      </c>
      <c r="E135" s="238" t="s">
        <v>3344</v>
      </c>
      <c r="F135" s="239" t="s">
        <v>3345</v>
      </c>
      <c r="G135" s="240" t="s">
        <v>313</v>
      </c>
      <c r="H135" s="241">
        <v>80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280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280</v>
      </c>
    </row>
    <row r="136" s="2" customFormat="1" ht="21.75" customHeight="1">
      <c r="A136" s="38"/>
      <c r="B136" s="39"/>
      <c r="C136" s="237" t="s">
        <v>286</v>
      </c>
      <c r="D136" s="237" t="s">
        <v>236</v>
      </c>
      <c r="E136" s="238" t="s">
        <v>3346</v>
      </c>
      <c r="F136" s="239" t="s">
        <v>3347</v>
      </c>
      <c r="G136" s="240" t="s">
        <v>313</v>
      </c>
      <c r="H136" s="241">
        <v>35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280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280</v>
      </c>
      <c r="BM136" s="249" t="s">
        <v>284</v>
      </c>
    </row>
    <row r="137" s="2" customFormat="1" ht="16.5" customHeight="1">
      <c r="A137" s="38"/>
      <c r="B137" s="39"/>
      <c r="C137" s="237" t="s">
        <v>258</v>
      </c>
      <c r="D137" s="237" t="s">
        <v>236</v>
      </c>
      <c r="E137" s="238" t="s">
        <v>3348</v>
      </c>
      <c r="F137" s="239" t="s">
        <v>3349</v>
      </c>
      <c r="G137" s="240" t="s">
        <v>313</v>
      </c>
      <c r="H137" s="241">
        <v>135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280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289</v>
      </c>
    </row>
    <row r="138" s="2" customFormat="1" ht="16.5" customHeight="1">
      <c r="A138" s="38"/>
      <c r="B138" s="39"/>
      <c r="C138" s="237" t="s">
        <v>297</v>
      </c>
      <c r="D138" s="237" t="s">
        <v>236</v>
      </c>
      <c r="E138" s="238" t="s">
        <v>3350</v>
      </c>
      <c r="F138" s="239" t="s">
        <v>3351</v>
      </c>
      <c r="G138" s="240" t="s">
        <v>313</v>
      </c>
      <c r="H138" s="241">
        <v>22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295</v>
      </c>
    </row>
    <row r="139" s="2" customFormat="1" ht="21.75" customHeight="1">
      <c r="A139" s="38"/>
      <c r="B139" s="39"/>
      <c r="C139" s="237" t="s">
        <v>266</v>
      </c>
      <c r="D139" s="237" t="s">
        <v>236</v>
      </c>
      <c r="E139" s="238" t="s">
        <v>3352</v>
      </c>
      <c r="F139" s="239" t="s">
        <v>3353</v>
      </c>
      <c r="G139" s="240" t="s">
        <v>671</v>
      </c>
      <c r="H139" s="241">
        <v>48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280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300</v>
      </c>
    </row>
    <row r="140" s="2" customFormat="1" ht="21.75" customHeight="1">
      <c r="A140" s="38"/>
      <c r="B140" s="39"/>
      <c r="C140" s="237" t="s">
        <v>306</v>
      </c>
      <c r="D140" s="237" t="s">
        <v>236</v>
      </c>
      <c r="E140" s="238" t="s">
        <v>3354</v>
      </c>
      <c r="F140" s="239" t="s">
        <v>3355</v>
      </c>
      <c r="G140" s="240" t="s">
        <v>671</v>
      </c>
      <c r="H140" s="241">
        <v>68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305</v>
      </c>
    </row>
    <row r="141" s="2" customFormat="1" ht="21.75" customHeight="1">
      <c r="A141" s="38"/>
      <c r="B141" s="39"/>
      <c r="C141" s="237" t="s">
        <v>272</v>
      </c>
      <c r="D141" s="237" t="s">
        <v>236</v>
      </c>
      <c r="E141" s="238" t="s">
        <v>3356</v>
      </c>
      <c r="F141" s="239" t="s">
        <v>3357</v>
      </c>
      <c r="G141" s="240" t="s">
        <v>313</v>
      </c>
      <c r="H141" s="241">
        <v>279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280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309</v>
      </c>
    </row>
    <row r="142" s="2" customFormat="1" ht="21.75" customHeight="1">
      <c r="A142" s="38"/>
      <c r="B142" s="39"/>
      <c r="C142" s="237" t="s">
        <v>8</v>
      </c>
      <c r="D142" s="237" t="s">
        <v>236</v>
      </c>
      <c r="E142" s="238" t="s">
        <v>3358</v>
      </c>
      <c r="F142" s="239" t="s">
        <v>3359</v>
      </c>
      <c r="G142" s="240" t="s">
        <v>313</v>
      </c>
      <c r="H142" s="241">
        <v>504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280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280</v>
      </c>
      <c r="BM142" s="249" t="s">
        <v>314</v>
      </c>
    </row>
    <row r="143" s="2" customFormat="1" ht="16.5" customHeight="1">
      <c r="A143" s="38"/>
      <c r="B143" s="39"/>
      <c r="C143" s="237" t="s">
        <v>280</v>
      </c>
      <c r="D143" s="237" t="s">
        <v>236</v>
      </c>
      <c r="E143" s="238" t="s">
        <v>3360</v>
      </c>
      <c r="F143" s="239" t="s">
        <v>3361</v>
      </c>
      <c r="G143" s="240" t="s">
        <v>671</v>
      </c>
      <c r="H143" s="241">
        <v>16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280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280</v>
      </c>
      <c r="BM143" s="249" t="s">
        <v>321</v>
      </c>
    </row>
    <row r="144" s="2" customFormat="1" ht="16.5" customHeight="1">
      <c r="A144" s="38"/>
      <c r="B144" s="39"/>
      <c r="C144" s="237" t="s">
        <v>334</v>
      </c>
      <c r="D144" s="237" t="s">
        <v>236</v>
      </c>
      <c r="E144" s="238" t="s">
        <v>3362</v>
      </c>
      <c r="F144" s="239" t="s">
        <v>3363</v>
      </c>
      <c r="G144" s="240" t="s">
        <v>671</v>
      </c>
      <c r="H144" s="241">
        <v>22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280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280</v>
      </c>
      <c r="BM144" s="249" t="s">
        <v>260</v>
      </c>
    </row>
    <row r="145" s="2" customFormat="1" ht="16.5" customHeight="1">
      <c r="A145" s="38"/>
      <c r="B145" s="39"/>
      <c r="C145" s="237" t="s">
        <v>284</v>
      </c>
      <c r="D145" s="237" t="s">
        <v>236</v>
      </c>
      <c r="E145" s="238" t="s">
        <v>3364</v>
      </c>
      <c r="F145" s="239" t="s">
        <v>3365</v>
      </c>
      <c r="G145" s="240" t="s">
        <v>671</v>
      </c>
      <c r="H145" s="241">
        <v>10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280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337</v>
      </c>
    </row>
    <row r="146" s="2" customFormat="1" ht="16.5" customHeight="1">
      <c r="A146" s="38"/>
      <c r="B146" s="39"/>
      <c r="C146" s="237" t="s">
        <v>352</v>
      </c>
      <c r="D146" s="237" t="s">
        <v>236</v>
      </c>
      <c r="E146" s="238" t="s">
        <v>3366</v>
      </c>
      <c r="F146" s="239" t="s">
        <v>3367</v>
      </c>
      <c r="G146" s="240" t="s">
        <v>671</v>
      </c>
      <c r="H146" s="241">
        <v>50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280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280</v>
      </c>
      <c r="BM146" s="249" t="s">
        <v>342</v>
      </c>
    </row>
    <row r="147" s="2" customFormat="1" ht="16.5" customHeight="1">
      <c r="A147" s="38"/>
      <c r="B147" s="39"/>
      <c r="C147" s="237" t="s">
        <v>289</v>
      </c>
      <c r="D147" s="237" t="s">
        <v>236</v>
      </c>
      <c r="E147" s="238" t="s">
        <v>3368</v>
      </c>
      <c r="F147" s="239" t="s">
        <v>3369</v>
      </c>
      <c r="G147" s="240" t="s">
        <v>671</v>
      </c>
      <c r="H147" s="241">
        <v>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355</v>
      </c>
    </row>
    <row r="148" s="2" customFormat="1" ht="16.5" customHeight="1">
      <c r="A148" s="38"/>
      <c r="B148" s="39"/>
      <c r="C148" s="237" t="s">
        <v>7</v>
      </c>
      <c r="D148" s="237" t="s">
        <v>236</v>
      </c>
      <c r="E148" s="238" t="s">
        <v>3370</v>
      </c>
      <c r="F148" s="239" t="s">
        <v>3371</v>
      </c>
      <c r="G148" s="240" t="s">
        <v>671</v>
      </c>
      <c r="H148" s="241">
        <v>5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280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386</v>
      </c>
    </row>
    <row r="149" s="2" customFormat="1" ht="16.5" customHeight="1">
      <c r="A149" s="38"/>
      <c r="B149" s="39"/>
      <c r="C149" s="237" t="s">
        <v>295</v>
      </c>
      <c r="D149" s="237" t="s">
        <v>236</v>
      </c>
      <c r="E149" s="238" t="s">
        <v>3372</v>
      </c>
      <c r="F149" s="239" t="s">
        <v>3373</v>
      </c>
      <c r="G149" s="240" t="s">
        <v>671</v>
      </c>
      <c r="H149" s="241">
        <v>17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280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392</v>
      </c>
    </row>
    <row r="150" s="2" customFormat="1" ht="16.5" customHeight="1">
      <c r="A150" s="38"/>
      <c r="B150" s="39"/>
      <c r="C150" s="237" t="s">
        <v>399</v>
      </c>
      <c r="D150" s="237" t="s">
        <v>236</v>
      </c>
      <c r="E150" s="238" t="s">
        <v>3374</v>
      </c>
      <c r="F150" s="239" t="s">
        <v>3375</v>
      </c>
      <c r="G150" s="240" t="s">
        <v>671</v>
      </c>
      <c r="H150" s="241">
        <v>2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280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396</v>
      </c>
    </row>
    <row r="151" s="2" customFormat="1" ht="16.5" customHeight="1">
      <c r="A151" s="38"/>
      <c r="B151" s="39"/>
      <c r="C151" s="237" t="s">
        <v>300</v>
      </c>
      <c r="D151" s="237" t="s">
        <v>236</v>
      </c>
      <c r="E151" s="238" t="s">
        <v>3376</v>
      </c>
      <c r="F151" s="239" t="s">
        <v>3377</v>
      </c>
      <c r="G151" s="240" t="s">
        <v>671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280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280</v>
      </c>
      <c r="BM151" s="249" t="s">
        <v>402</v>
      </c>
    </row>
    <row r="152" s="11" customFormat="1" ht="22.8" customHeight="1">
      <c r="A152" s="11"/>
      <c r="B152" s="223"/>
      <c r="C152" s="224"/>
      <c r="D152" s="225" t="s">
        <v>79</v>
      </c>
      <c r="E152" s="307" t="s">
        <v>3378</v>
      </c>
      <c r="F152" s="307" t="s">
        <v>3379</v>
      </c>
      <c r="G152" s="224"/>
      <c r="H152" s="224"/>
      <c r="I152" s="227"/>
      <c r="J152" s="308">
        <f>BK152</f>
        <v>0</v>
      </c>
      <c r="K152" s="224"/>
      <c r="L152" s="229"/>
      <c r="M152" s="230"/>
      <c r="N152" s="231"/>
      <c r="O152" s="231"/>
      <c r="P152" s="232">
        <f>SUM(P153:P200)</f>
        <v>0</v>
      </c>
      <c r="Q152" s="231"/>
      <c r="R152" s="232">
        <f>SUM(R153:R200)</f>
        <v>0</v>
      </c>
      <c r="S152" s="231"/>
      <c r="T152" s="233">
        <f>SUM(T153:T200)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34" t="s">
        <v>89</v>
      </c>
      <c r="AT152" s="235" t="s">
        <v>79</v>
      </c>
      <c r="AU152" s="235" t="s">
        <v>87</v>
      </c>
      <c r="AY152" s="234" t="s">
        <v>235</v>
      </c>
      <c r="BK152" s="236">
        <f>SUM(BK153:BK200)</f>
        <v>0</v>
      </c>
    </row>
    <row r="153" s="2" customFormat="1" ht="16.5" customHeight="1">
      <c r="A153" s="38"/>
      <c r="B153" s="39"/>
      <c r="C153" s="237" t="s">
        <v>412</v>
      </c>
      <c r="D153" s="237" t="s">
        <v>236</v>
      </c>
      <c r="E153" s="238" t="s">
        <v>3380</v>
      </c>
      <c r="F153" s="239" t="s">
        <v>3381</v>
      </c>
      <c r="G153" s="240" t="s">
        <v>671</v>
      </c>
      <c r="H153" s="241">
        <v>2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280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280</v>
      </c>
      <c r="BM153" s="249" t="s">
        <v>408</v>
      </c>
    </row>
    <row r="154" s="2" customFormat="1" ht="16.5" customHeight="1">
      <c r="A154" s="38"/>
      <c r="B154" s="39"/>
      <c r="C154" s="237" t="s">
        <v>305</v>
      </c>
      <c r="D154" s="237" t="s">
        <v>236</v>
      </c>
      <c r="E154" s="238" t="s">
        <v>3382</v>
      </c>
      <c r="F154" s="239" t="s">
        <v>3383</v>
      </c>
      <c r="G154" s="240" t="s">
        <v>671</v>
      </c>
      <c r="H154" s="241">
        <v>3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280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280</v>
      </c>
      <c r="BM154" s="249" t="s">
        <v>416</v>
      </c>
    </row>
    <row r="155" s="2" customFormat="1" ht="16.5" customHeight="1">
      <c r="A155" s="38"/>
      <c r="B155" s="39"/>
      <c r="C155" s="237" t="s">
        <v>426</v>
      </c>
      <c r="D155" s="237" t="s">
        <v>236</v>
      </c>
      <c r="E155" s="238" t="s">
        <v>3384</v>
      </c>
      <c r="F155" s="239" t="s">
        <v>3385</v>
      </c>
      <c r="G155" s="240" t="s">
        <v>671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422</v>
      </c>
    </row>
    <row r="156" s="2" customFormat="1" ht="16.5" customHeight="1">
      <c r="A156" s="38"/>
      <c r="B156" s="39"/>
      <c r="C156" s="237" t="s">
        <v>309</v>
      </c>
      <c r="D156" s="237" t="s">
        <v>236</v>
      </c>
      <c r="E156" s="238" t="s">
        <v>3386</v>
      </c>
      <c r="F156" s="239" t="s">
        <v>3387</v>
      </c>
      <c r="G156" s="240" t="s">
        <v>671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280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280</v>
      </c>
      <c r="BM156" s="249" t="s">
        <v>429</v>
      </c>
    </row>
    <row r="157" s="2" customFormat="1" ht="16.5" customHeight="1">
      <c r="A157" s="38"/>
      <c r="B157" s="39"/>
      <c r="C157" s="237" t="s">
        <v>440</v>
      </c>
      <c r="D157" s="237" t="s">
        <v>236</v>
      </c>
      <c r="E157" s="238" t="s">
        <v>3388</v>
      </c>
      <c r="F157" s="239" t="s">
        <v>3389</v>
      </c>
      <c r="G157" s="240" t="s">
        <v>671</v>
      </c>
      <c r="H157" s="241">
        <v>1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280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280</v>
      </c>
      <c r="BM157" s="249" t="s">
        <v>434</v>
      </c>
    </row>
    <row r="158" s="2" customFormat="1" ht="16.5" customHeight="1">
      <c r="A158" s="38"/>
      <c r="B158" s="39"/>
      <c r="C158" s="237" t="s">
        <v>314</v>
      </c>
      <c r="D158" s="237" t="s">
        <v>236</v>
      </c>
      <c r="E158" s="238" t="s">
        <v>3390</v>
      </c>
      <c r="F158" s="239" t="s">
        <v>3391</v>
      </c>
      <c r="G158" s="240" t="s">
        <v>671</v>
      </c>
      <c r="H158" s="241">
        <v>5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280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280</v>
      </c>
      <c r="BM158" s="249" t="s">
        <v>443</v>
      </c>
    </row>
    <row r="159" s="2" customFormat="1" ht="16.5" customHeight="1">
      <c r="A159" s="38"/>
      <c r="B159" s="39"/>
      <c r="C159" s="237" t="s">
        <v>233</v>
      </c>
      <c r="D159" s="237" t="s">
        <v>236</v>
      </c>
      <c r="E159" s="238" t="s">
        <v>3392</v>
      </c>
      <c r="F159" s="239" t="s">
        <v>3393</v>
      </c>
      <c r="G159" s="240" t="s">
        <v>671</v>
      </c>
      <c r="H159" s="241">
        <v>14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280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280</v>
      </c>
      <c r="BM159" s="249" t="s">
        <v>448</v>
      </c>
    </row>
    <row r="160" s="2" customFormat="1" ht="16.5" customHeight="1">
      <c r="A160" s="38"/>
      <c r="B160" s="39"/>
      <c r="C160" s="237" t="s">
        <v>321</v>
      </c>
      <c r="D160" s="237" t="s">
        <v>236</v>
      </c>
      <c r="E160" s="238" t="s">
        <v>3394</v>
      </c>
      <c r="F160" s="239" t="s">
        <v>3395</v>
      </c>
      <c r="G160" s="240" t="s">
        <v>671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280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280</v>
      </c>
      <c r="BM160" s="249" t="s">
        <v>438</v>
      </c>
    </row>
    <row r="161" s="2" customFormat="1" ht="16.5" customHeight="1">
      <c r="A161" s="38"/>
      <c r="B161" s="39"/>
      <c r="C161" s="237" t="s">
        <v>459</v>
      </c>
      <c r="D161" s="237" t="s">
        <v>236</v>
      </c>
      <c r="E161" s="238" t="s">
        <v>3396</v>
      </c>
      <c r="F161" s="239" t="s">
        <v>3397</v>
      </c>
      <c r="G161" s="240" t="s">
        <v>671</v>
      </c>
      <c r="H161" s="241">
        <v>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280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280</v>
      </c>
      <c r="BM161" s="249" t="s">
        <v>457</v>
      </c>
    </row>
    <row r="162" s="2" customFormat="1" ht="16.5" customHeight="1">
      <c r="A162" s="38"/>
      <c r="B162" s="39"/>
      <c r="C162" s="237" t="s">
        <v>260</v>
      </c>
      <c r="D162" s="237" t="s">
        <v>236</v>
      </c>
      <c r="E162" s="238" t="s">
        <v>3398</v>
      </c>
      <c r="F162" s="239" t="s">
        <v>3399</v>
      </c>
      <c r="G162" s="240" t="s">
        <v>671</v>
      </c>
      <c r="H162" s="241">
        <v>12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280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280</v>
      </c>
      <c r="BM162" s="249" t="s">
        <v>462</v>
      </c>
    </row>
    <row r="163" s="2" customFormat="1" ht="16.5" customHeight="1">
      <c r="A163" s="38"/>
      <c r="B163" s="39"/>
      <c r="C163" s="237" t="s">
        <v>471</v>
      </c>
      <c r="D163" s="237" t="s">
        <v>236</v>
      </c>
      <c r="E163" s="238" t="s">
        <v>3400</v>
      </c>
      <c r="F163" s="239" t="s">
        <v>3401</v>
      </c>
      <c r="G163" s="240" t="s">
        <v>671</v>
      </c>
      <c r="H163" s="241">
        <v>4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280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280</v>
      </c>
      <c r="BM163" s="249" t="s">
        <v>468</v>
      </c>
    </row>
    <row r="164" s="2" customFormat="1" ht="16.5" customHeight="1">
      <c r="A164" s="38"/>
      <c r="B164" s="39"/>
      <c r="C164" s="237" t="s">
        <v>337</v>
      </c>
      <c r="D164" s="237" t="s">
        <v>236</v>
      </c>
      <c r="E164" s="238" t="s">
        <v>3402</v>
      </c>
      <c r="F164" s="239" t="s">
        <v>3403</v>
      </c>
      <c r="G164" s="240" t="s">
        <v>671</v>
      </c>
      <c r="H164" s="241">
        <v>3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280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280</v>
      </c>
      <c r="BM164" s="249" t="s">
        <v>474</v>
      </c>
    </row>
    <row r="165" s="2" customFormat="1" ht="16.5" customHeight="1">
      <c r="A165" s="38"/>
      <c r="B165" s="39"/>
      <c r="C165" s="237" t="s">
        <v>483</v>
      </c>
      <c r="D165" s="237" t="s">
        <v>236</v>
      </c>
      <c r="E165" s="238" t="s">
        <v>3404</v>
      </c>
      <c r="F165" s="239" t="s">
        <v>3405</v>
      </c>
      <c r="G165" s="240" t="s">
        <v>671</v>
      </c>
      <c r="H165" s="241">
        <v>2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280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280</v>
      </c>
      <c r="BM165" s="249" t="s">
        <v>478</v>
      </c>
    </row>
    <row r="166" s="2" customFormat="1" ht="16.5" customHeight="1">
      <c r="A166" s="38"/>
      <c r="B166" s="39"/>
      <c r="C166" s="237" t="s">
        <v>342</v>
      </c>
      <c r="D166" s="237" t="s">
        <v>236</v>
      </c>
      <c r="E166" s="238" t="s">
        <v>3406</v>
      </c>
      <c r="F166" s="239" t="s">
        <v>3407</v>
      </c>
      <c r="G166" s="240" t="s">
        <v>671</v>
      </c>
      <c r="H166" s="241">
        <v>1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280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280</v>
      </c>
      <c r="BM166" s="249" t="s">
        <v>486</v>
      </c>
    </row>
    <row r="167" s="2" customFormat="1" ht="16.5" customHeight="1">
      <c r="A167" s="38"/>
      <c r="B167" s="39"/>
      <c r="C167" s="237" t="s">
        <v>492</v>
      </c>
      <c r="D167" s="237" t="s">
        <v>236</v>
      </c>
      <c r="E167" s="238" t="s">
        <v>3408</v>
      </c>
      <c r="F167" s="239" t="s">
        <v>3409</v>
      </c>
      <c r="G167" s="240" t="s">
        <v>671</v>
      </c>
      <c r="H167" s="241">
        <v>6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280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280</v>
      </c>
      <c r="BM167" s="249" t="s">
        <v>490</v>
      </c>
    </row>
    <row r="168" s="2" customFormat="1" ht="16.5" customHeight="1">
      <c r="A168" s="38"/>
      <c r="B168" s="39"/>
      <c r="C168" s="237" t="s">
        <v>355</v>
      </c>
      <c r="D168" s="237" t="s">
        <v>236</v>
      </c>
      <c r="E168" s="238" t="s">
        <v>3410</v>
      </c>
      <c r="F168" s="239" t="s">
        <v>3411</v>
      </c>
      <c r="G168" s="240" t="s">
        <v>671</v>
      </c>
      <c r="H168" s="241">
        <v>1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280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280</v>
      </c>
      <c r="BM168" s="249" t="s">
        <v>495</v>
      </c>
    </row>
    <row r="169" s="2" customFormat="1" ht="16.5" customHeight="1">
      <c r="A169" s="38"/>
      <c r="B169" s="39"/>
      <c r="C169" s="237" t="s">
        <v>317</v>
      </c>
      <c r="D169" s="237" t="s">
        <v>236</v>
      </c>
      <c r="E169" s="238" t="s">
        <v>3412</v>
      </c>
      <c r="F169" s="239" t="s">
        <v>3413</v>
      </c>
      <c r="G169" s="240" t="s">
        <v>671</v>
      </c>
      <c r="H169" s="241">
        <v>2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280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280</v>
      </c>
      <c r="BM169" s="249" t="s">
        <v>515</v>
      </c>
    </row>
    <row r="170" s="2" customFormat="1" ht="16.5" customHeight="1">
      <c r="A170" s="38"/>
      <c r="B170" s="39"/>
      <c r="C170" s="237" t="s">
        <v>386</v>
      </c>
      <c r="D170" s="237" t="s">
        <v>236</v>
      </c>
      <c r="E170" s="238" t="s">
        <v>3414</v>
      </c>
      <c r="F170" s="239" t="s">
        <v>3415</v>
      </c>
      <c r="G170" s="240" t="s">
        <v>671</v>
      </c>
      <c r="H170" s="241">
        <v>4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280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280</v>
      </c>
      <c r="BM170" s="249" t="s">
        <v>519</v>
      </c>
    </row>
    <row r="171" s="2" customFormat="1" ht="16.5" customHeight="1">
      <c r="A171" s="38"/>
      <c r="B171" s="39"/>
      <c r="C171" s="237" t="s">
        <v>526</v>
      </c>
      <c r="D171" s="237" t="s">
        <v>236</v>
      </c>
      <c r="E171" s="238" t="s">
        <v>3416</v>
      </c>
      <c r="F171" s="239" t="s">
        <v>3417</v>
      </c>
      <c r="G171" s="240" t="s">
        <v>671</v>
      </c>
      <c r="H171" s="241">
        <v>4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280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280</v>
      </c>
      <c r="BM171" s="249" t="s">
        <v>524</v>
      </c>
    </row>
    <row r="172" s="2" customFormat="1" ht="16.5" customHeight="1">
      <c r="A172" s="38"/>
      <c r="B172" s="39"/>
      <c r="C172" s="237" t="s">
        <v>392</v>
      </c>
      <c r="D172" s="237" t="s">
        <v>236</v>
      </c>
      <c r="E172" s="238" t="s">
        <v>3418</v>
      </c>
      <c r="F172" s="239" t="s">
        <v>3419</v>
      </c>
      <c r="G172" s="240" t="s">
        <v>671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280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280</v>
      </c>
      <c r="BM172" s="249" t="s">
        <v>529</v>
      </c>
    </row>
    <row r="173" s="2" customFormat="1" ht="16.5" customHeight="1">
      <c r="A173" s="38"/>
      <c r="B173" s="39"/>
      <c r="C173" s="237" t="s">
        <v>541</v>
      </c>
      <c r="D173" s="237" t="s">
        <v>236</v>
      </c>
      <c r="E173" s="238" t="s">
        <v>3420</v>
      </c>
      <c r="F173" s="239" t="s">
        <v>3421</v>
      </c>
      <c r="G173" s="240" t="s">
        <v>671</v>
      </c>
      <c r="H173" s="241">
        <v>1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280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280</v>
      </c>
      <c r="BM173" s="249" t="s">
        <v>536</v>
      </c>
    </row>
    <row r="174" s="2" customFormat="1" ht="16.5" customHeight="1">
      <c r="A174" s="38"/>
      <c r="B174" s="39"/>
      <c r="C174" s="237" t="s">
        <v>396</v>
      </c>
      <c r="D174" s="237" t="s">
        <v>236</v>
      </c>
      <c r="E174" s="238" t="s">
        <v>3422</v>
      </c>
      <c r="F174" s="239" t="s">
        <v>3423</v>
      </c>
      <c r="G174" s="240" t="s">
        <v>671</v>
      </c>
      <c r="H174" s="241">
        <v>10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280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280</v>
      </c>
      <c r="BM174" s="249" t="s">
        <v>544</v>
      </c>
    </row>
    <row r="175" s="2" customFormat="1" ht="16.5" customHeight="1">
      <c r="A175" s="38"/>
      <c r="B175" s="39"/>
      <c r="C175" s="237" t="s">
        <v>550</v>
      </c>
      <c r="D175" s="237" t="s">
        <v>236</v>
      </c>
      <c r="E175" s="238" t="s">
        <v>3424</v>
      </c>
      <c r="F175" s="239" t="s">
        <v>3425</v>
      </c>
      <c r="G175" s="240" t="s">
        <v>671</v>
      </c>
      <c r="H175" s="241">
        <v>17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280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280</v>
      </c>
      <c r="BM175" s="249" t="s">
        <v>549</v>
      </c>
    </row>
    <row r="176" s="2" customFormat="1" ht="16.5" customHeight="1">
      <c r="A176" s="38"/>
      <c r="B176" s="39"/>
      <c r="C176" s="237" t="s">
        <v>402</v>
      </c>
      <c r="D176" s="237" t="s">
        <v>236</v>
      </c>
      <c r="E176" s="238" t="s">
        <v>3426</v>
      </c>
      <c r="F176" s="239" t="s">
        <v>3427</v>
      </c>
      <c r="G176" s="240" t="s">
        <v>671</v>
      </c>
      <c r="H176" s="241">
        <v>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280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280</v>
      </c>
      <c r="BM176" s="249" t="s">
        <v>553</v>
      </c>
    </row>
    <row r="177" s="2" customFormat="1" ht="16.5" customHeight="1">
      <c r="A177" s="38"/>
      <c r="B177" s="39"/>
      <c r="C177" s="237" t="s">
        <v>561</v>
      </c>
      <c r="D177" s="237" t="s">
        <v>236</v>
      </c>
      <c r="E177" s="238" t="s">
        <v>3428</v>
      </c>
      <c r="F177" s="239" t="s">
        <v>3429</v>
      </c>
      <c r="G177" s="240" t="s">
        <v>671</v>
      </c>
      <c r="H177" s="241">
        <v>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280</v>
      </c>
      <c r="AT177" s="249" t="s">
        <v>236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280</v>
      </c>
      <c r="BM177" s="249" t="s">
        <v>559</v>
      </c>
    </row>
    <row r="178" s="2" customFormat="1" ht="16.5" customHeight="1">
      <c r="A178" s="38"/>
      <c r="B178" s="39"/>
      <c r="C178" s="237" t="s">
        <v>408</v>
      </c>
      <c r="D178" s="237" t="s">
        <v>236</v>
      </c>
      <c r="E178" s="238" t="s">
        <v>3430</v>
      </c>
      <c r="F178" s="239" t="s">
        <v>3431</v>
      </c>
      <c r="G178" s="240" t="s">
        <v>671</v>
      </c>
      <c r="H178" s="241">
        <v>3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280</v>
      </c>
      <c r="AT178" s="249" t="s">
        <v>236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280</v>
      </c>
      <c r="BM178" s="249" t="s">
        <v>564</v>
      </c>
    </row>
    <row r="179" s="2" customFormat="1" ht="16.5" customHeight="1">
      <c r="A179" s="38"/>
      <c r="B179" s="39"/>
      <c r="C179" s="237" t="s">
        <v>569</v>
      </c>
      <c r="D179" s="237" t="s">
        <v>236</v>
      </c>
      <c r="E179" s="238" t="s">
        <v>3432</v>
      </c>
      <c r="F179" s="239" t="s">
        <v>3433</v>
      </c>
      <c r="G179" s="240" t="s">
        <v>671</v>
      </c>
      <c r="H179" s="241">
        <v>23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280</v>
      </c>
      <c r="AT179" s="249" t="s">
        <v>236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280</v>
      </c>
      <c r="BM179" s="249" t="s">
        <v>568</v>
      </c>
    </row>
    <row r="180" s="2" customFormat="1" ht="16.5" customHeight="1">
      <c r="A180" s="38"/>
      <c r="B180" s="39"/>
      <c r="C180" s="237" t="s">
        <v>416</v>
      </c>
      <c r="D180" s="237" t="s">
        <v>236</v>
      </c>
      <c r="E180" s="238" t="s">
        <v>3434</v>
      </c>
      <c r="F180" s="239" t="s">
        <v>3435</v>
      </c>
      <c r="G180" s="240" t="s">
        <v>671</v>
      </c>
      <c r="H180" s="241">
        <v>19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280</v>
      </c>
      <c r="AT180" s="249" t="s">
        <v>236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280</v>
      </c>
      <c r="BM180" s="249" t="s">
        <v>572</v>
      </c>
    </row>
    <row r="181" s="2" customFormat="1" ht="16.5" customHeight="1">
      <c r="A181" s="38"/>
      <c r="B181" s="39"/>
      <c r="C181" s="237" t="s">
        <v>578</v>
      </c>
      <c r="D181" s="237" t="s">
        <v>236</v>
      </c>
      <c r="E181" s="238" t="s">
        <v>3436</v>
      </c>
      <c r="F181" s="239" t="s">
        <v>3437</v>
      </c>
      <c r="G181" s="240" t="s">
        <v>671</v>
      </c>
      <c r="H181" s="241">
        <v>3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280</v>
      </c>
      <c r="AT181" s="249" t="s">
        <v>236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280</v>
      </c>
      <c r="BM181" s="249" t="s">
        <v>576</v>
      </c>
    </row>
    <row r="182" s="2" customFormat="1" ht="16.5" customHeight="1">
      <c r="A182" s="38"/>
      <c r="B182" s="39"/>
      <c r="C182" s="237" t="s">
        <v>422</v>
      </c>
      <c r="D182" s="237" t="s">
        <v>236</v>
      </c>
      <c r="E182" s="238" t="s">
        <v>3438</v>
      </c>
      <c r="F182" s="239" t="s">
        <v>3439</v>
      </c>
      <c r="G182" s="240" t="s">
        <v>671</v>
      </c>
      <c r="H182" s="241">
        <v>3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280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280</v>
      </c>
      <c r="BM182" s="249" t="s">
        <v>581</v>
      </c>
    </row>
    <row r="183" s="2" customFormat="1" ht="16.5" customHeight="1">
      <c r="A183" s="38"/>
      <c r="B183" s="39"/>
      <c r="C183" s="237" t="s">
        <v>587</v>
      </c>
      <c r="D183" s="237" t="s">
        <v>236</v>
      </c>
      <c r="E183" s="238" t="s">
        <v>3440</v>
      </c>
      <c r="F183" s="239" t="s">
        <v>3441</v>
      </c>
      <c r="G183" s="240" t="s">
        <v>671</v>
      </c>
      <c r="H183" s="241">
        <v>6</v>
      </c>
      <c r="I183" s="242"/>
      <c r="J183" s="243">
        <f>ROUND(I183*H183,2)</f>
        <v>0</v>
      </c>
      <c r="K183" s="244"/>
      <c r="L183" s="44"/>
      <c r="M183" s="245" t="s">
        <v>1</v>
      </c>
      <c r="N183" s="246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280</v>
      </c>
      <c r="AT183" s="249" t="s">
        <v>236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280</v>
      </c>
      <c r="BM183" s="249" t="s">
        <v>585</v>
      </c>
    </row>
    <row r="184" s="2" customFormat="1" ht="16.5" customHeight="1">
      <c r="A184" s="38"/>
      <c r="B184" s="39"/>
      <c r="C184" s="237" t="s">
        <v>429</v>
      </c>
      <c r="D184" s="237" t="s">
        <v>236</v>
      </c>
      <c r="E184" s="238" t="s">
        <v>3442</v>
      </c>
      <c r="F184" s="239" t="s">
        <v>3443</v>
      </c>
      <c r="G184" s="240" t="s">
        <v>671</v>
      </c>
      <c r="H184" s="241">
        <v>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280</v>
      </c>
      <c r="AT184" s="249" t="s">
        <v>236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280</v>
      </c>
      <c r="BM184" s="249" t="s">
        <v>590</v>
      </c>
    </row>
    <row r="185" s="2" customFormat="1" ht="16.5" customHeight="1">
      <c r="A185" s="38"/>
      <c r="B185" s="39"/>
      <c r="C185" s="237" t="s">
        <v>597</v>
      </c>
      <c r="D185" s="237" t="s">
        <v>236</v>
      </c>
      <c r="E185" s="238" t="s">
        <v>3444</v>
      </c>
      <c r="F185" s="239" t="s">
        <v>3445</v>
      </c>
      <c r="G185" s="240" t="s">
        <v>671</v>
      </c>
      <c r="H185" s="241">
        <v>131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280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280</v>
      </c>
      <c r="BM185" s="249" t="s">
        <v>610</v>
      </c>
    </row>
    <row r="186" s="2" customFormat="1" ht="16.5" customHeight="1">
      <c r="A186" s="38"/>
      <c r="B186" s="39"/>
      <c r="C186" s="237" t="s">
        <v>434</v>
      </c>
      <c r="D186" s="237" t="s">
        <v>236</v>
      </c>
      <c r="E186" s="238" t="s">
        <v>3446</v>
      </c>
      <c r="F186" s="239" t="s">
        <v>3447</v>
      </c>
      <c r="G186" s="240" t="s">
        <v>671</v>
      </c>
      <c r="H186" s="241">
        <v>29</v>
      </c>
      <c r="I186" s="242"/>
      <c r="J186" s="243">
        <f>ROUND(I186*H186,2)</f>
        <v>0</v>
      </c>
      <c r="K186" s="244"/>
      <c r="L186" s="44"/>
      <c r="M186" s="245" t="s">
        <v>1</v>
      </c>
      <c r="N186" s="246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280</v>
      </c>
      <c r="AT186" s="249" t="s">
        <v>236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280</v>
      </c>
      <c r="BM186" s="249" t="s">
        <v>615</v>
      </c>
    </row>
    <row r="187" s="2" customFormat="1" ht="21.75" customHeight="1">
      <c r="A187" s="38"/>
      <c r="B187" s="39"/>
      <c r="C187" s="237" t="s">
        <v>607</v>
      </c>
      <c r="D187" s="237" t="s">
        <v>236</v>
      </c>
      <c r="E187" s="238" t="s">
        <v>3448</v>
      </c>
      <c r="F187" s="239" t="s">
        <v>3449</v>
      </c>
      <c r="G187" s="240" t="s">
        <v>671</v>
      </c>
      <c r="H187" s="241">
        <v>29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280</v>
      </c>
      <c r="AT187" s="249" t="s">
        <v>236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280</v>
      </c>
      <c r="BM187" s="249" t="s">
        <v>619</v>
      </c>
    </row>
    <row r="188" s="2" customFormat="1" ht="33" customHeight="1">
      <c r="A188" s="38"/>
      <c r="B188" s="39"/>
      <c r="C188" s="237" t="s">
        <v>443</v>
      </c>
      <c r="D188" s="237" t="s">
        <v>236</v>
      </c>
      <c r="E188" s="238" t="s">
        <v>3450</v>
      </c>
      <c r="F188" s="239" t="s">
        <v>3451</v>
      </c>
      <c r="G188" s="240" t="s">
        <v>671</v>
      </c>
      <c r="H188" s="241">
        <v>29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280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280</v>
      </c>
      <c r="BM188" s="249" t="s">
        <v>629</v>
      </c>
    </row>
    <row r="189" s="2" customFormat="1" ht="16.5" customHeight="1">
      <c r="A189" s="38"/>
      <c r="B189" s="39"/>
      <c r="C189" s="237" t="s">
        <v>332</v>
      </c>
      <c r="D189" s="237" t="s">
        <v>236</v>
      </c>
      <c r="E189" s="238" t="s">
        <v>3452</v>
      </c>
      <c r="F189" s="239" t="s">
        <v>3453</v>
      </c>
      <c r="G189" s="240" t="s">
        <v>671</v>
      </c>
      <c r="H189" s="241">
        <v>55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280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280</v>
      </c>
      <c r="BM189" s="249" t="s">
        <v>632</v>
      </c>
    </row>
    <row r="190" s="2" customFormat="1" ht="21.75" customHeight="1">
      <c r="A190" s="38"/>
      <c r="B190" s="39"/>
      <c r="C190" s="237" t="s">
        <v>448</v>
      </c>
      <c r="D190" s="237" t="s">
        <v>236</v>
      </c>
      <c r="E190" s="238" t="s">
        <v>3454</v>
      </c>
      <c r="F190" s="239" t="s">
        <v>3455</v>
      </c>
      <c r="G190" s="240" t="s">
        <v>671</v>
      </c>
      <c r="H190" s="241">
        <v>76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280</v>
      </c>
      <c r="AT190" s="249" t="s">
        <v>236</v>
      </c>
      <c r="AU190" s="249" t="s">
        <v>89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280</v>
      </c>
      <c r="BM190" s="249" t="s">
        <v>635</v>
      </c>
    </row>
    <row r="191" s="2" customFormat="1" ht="33" customHeight="1">
      <c r="A191" s="38"/>
      <c r="B191" s="39"/>
      <c r="C191" s="237" t="s">
        <v>410</v>
      </c>
      <c r="D191" s="237" t="s">
        <v>236</v>
      </c>
      <c r="E191" s="238" t="s">
        <v>3456</v>
      </c>
      <c r="F191" s="239" t="s">
        <v>3457</v>
      </c>
      <c r="G191" s="240" t="s">
        <v>671</v>
      </c>
      <c r="H191" s="241">
        <v>76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280</v>
      </c>
      <c r="AT191" s="249" t="s">
        <v>236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280</v>
      </c>
      <c r="BM191" s="249" t="s">
        <v>639</v>
      </c>
    </row>
    <row r="192" s="2" customFormat="1" ht="16.5" customHeight="1">
      <c r="A192" s="38"/>
      <c r="B192" s="39"/>
      <c r="C192" s="237" t="s">
        <v>438</v>
      </c>
      <c r="D192" s="237" t="s">
        <v>236</v>
      </c>
      <c r="E192" s="238" t="s">
        <v>3458</v>
      </c>
      <c r="F192" s="239" t="s">
        <v>3459</v>
      </c>
      <c r="G192" s="240" t="s">
        <v>671</v>
      </c>
      <c r="H192" s="241">
        <v>3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280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280</v>
      </c>
      <c r="BM192" s="249" t="s">
        <v>642</v>
      </c>
    </row>
    <row r="193" s="2" customFormat="1" ht="33" customHeight="1">
      <c r="A193" s="38"/>
      <c r="B193" s="39"/>
      <c r="C193" s="237" t="s">
        <v>636</v>
      </c>
      <c r="D193" s="237" t="s">
        <v>236</v>
      </c>
      <c r="E193" s="238" t="s">
        <v>3460</v>
      </c>
      <c r="F193" s="239" t="s">
        <v>3461</v>
      </c>
      <c r="G193" s="240" t="s">
        <v>671</v>
      </c>
      <c r="H193" s="241">
        <v>3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280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280</v>
      </c>
      <c r="BM193" s="249" t="s">
        <v>648</v>
      </c>
    </row>
    <row r="194" s="2" customFormat="1" ht="21.75" customHeight="1">
      <c r="A194" s="38"/>
      <c r="B194" s="39"/>
      <c r="C194" s="237" t="s">
        <v>457</v>
      </c>
      <c r="D194" s="237" t="s">
        <v>236</v>
      </c>
      <c r="E194" s="238" t="s">
        <v>3462</v>
      </c>
      <c r="F194" s="239" t="s">
        <v>3463</v>
      </c>
      <c r="G194" s="240" t="s">
        <v>671</v>
      </c>
      <c r="H194" s="241">
        <v>66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280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280</v>
      </c>
      <c r="BM194" s="249" t="s">
        <v>652</v>
      </c>
    </row>
    <row r="195" s="2" customFormat="1" ht="21.75" customHeight="1">
      <c r="A195" s="38"/>
      <c r="B195" s="39"/>
      <c r="C195" s="237" t="s">
        <v>645</v>
      </c>
      <c r="D195" s="237" t="s">
        <v>236</v>
      </c>
      <c r="E195" s="238" t="s">
        <v>3464</v>
      </c>
      <c r="F195" s="239" t="s">
        <v>3465</v>
      </c>
      <c r="G195" s="240" t="s">
        <v>671</v>
      </c>
      <c r="H195" s="241">
        <v>6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280</v>
      </c>
      <c r="AT195" s="249" t="s">
        <v>236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280</v>
      </c>
      <c r="BM195" s="249" t="s">
        <v>657</v>
      </c>
    </row>
    <row r="196" s="2" customFormat="1" ht="21.75" customHeight="1">
      <c r="A196" s="38"/>
      <c r="B196" s="39"/>
      <c r="C196" s="237" t="s">
        <v>462</v>
      </c>
      <c r="D196" s="237" t="s">
        <v>236</v>
      </c>
      <c r="E196" s="238" t="s">
        <v>3466</v>
      </c>
      <c r="F196" s="239" t="s">
        <v>3467</v>
      </c>
      <c r="G196" s="240" t="s">
        <v>671</v>
      </c>
      <c r="H196" s="241">
        <v>59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280</v>
      </c>
      <c r="AT196" s="249" t="s">
        <v>236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280</v>
      </c>
      <c r="BM196" s="249" t="s">
        <v>662</v>
      </c>
    </row>
    <row r="197" s="2" customFormat="1" ht="21.75" customHeight="1">
      <c r="A197" s="38"/>
      <c r="B197" s="39"/>
      <c r="C197" s="237" t="s">
        <v>654</v>
      </c>
      <c r="D197" s="237" t="s">
        <v>236</v>
      </c>
      <c r="E197" s="238" t="s">
        <v>3468</v>
      </c>
      <c r="F197" s="239" t="s">
        <v>3469</v>
      </c>
      <c r="G197" s="240" t="s">
        <v>671</v>
      </c>
      <c r="H197" s="241">
        <v>59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280</v>
      </c>
      <c r="AT197" s="249" t="s">
        <v>236</v>
      </c>
      <c r="AU197" s="249" t="s">
        <v>89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280</v>
      </c>
      <c r="BM197" s="249" t="s">
        <v>666</v>
      </c>
    </row>
    <row r="198" s="2" customFormat="1" ht="16.5" customHeight="1">
      <c r="A198" s="38"/>
      <c r="B198" s="39"/>
      <c r="C198" s="237" t="s">
        <v>468</v>
      </c>
      <c r="D198" s="237" t="s">
        <v>236</v>
      </c>
      <c r="E198" s="238" t="s">
        <v>3470</v>
      </c>
      <c r="F198" s="239" t="s">
        <v>3471</v>
      </c>
      <c r="G198" s="240" t="s">
        <v>671</v>
      </c>
      <c r="H198" s="241">
        <v>140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280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280</v>
      </c>
      <c r="BM198" s="249" t="s">
        <v>672</v>
      </c>
    </row>
    <row r="199" s="2" customFormat="1" ht="33" customHeight="1">
      <c r="A199" s="38"/>
      <c r="B199" s="39"/>
      <c r="C199" s="237" t="s">
        <v>663</v>
      </c>
      <c r="D199" s="237" t="s">
        <v>236</v>
      </c>
      <c r="E199" s="238" t="s">
        <v>3472</v>
      </c>
      <c r="F199" s="239" t="s">
        <v>3473</v>
      </c>
      <c r="G199" s="240" t="s">
        <v>671</v>
      </c>
      <c r="H199" s="241">
        <v>280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280</v>
      </c>
      <c r="AT199" s="249" t="s">
        <v>236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280</v>
      </c>
      <c r="BM199" s="249" t="s">
        <v>678</v>
      </c>
    </row>
    <row r="200" s="2" customFormat="1" ht="16.5" customHeight="1">
      <c r="A200" s="38"/>
      <c r="B200" s="39"/>
      <c r="C200" s="237" t="s">
        <v>474</v>
      </c>
      <c r="D200" s="237" t="s">
        <v>236</v>
      </c>
      <c r="E200" s="238" t="s">
        <v>3474</v>
      </c>
      <c r="F200" s="239" t="s">
        <v>3475</v>
      </c>
      <c r="G200" s="240" t="s">
        <v>246</v>
      </c>
      <c r="H200" s="241">
        <v>2.6000000000000001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280</v>
      </c>
      <c r="AT200" s="249" t="s">
        <v>236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280</v>
      </c>
      <c r="BM200" s="249" t="s">
        <v>683</v>
      </c>
    </row>
    <row r="201" s="11" customFormat="1" ht="22.8" customHeight="1">
      <c r="A201" s="11"/>
      <c r="B201" s="223"/>
      <c r="C201" s="224"/>
      <c r="D201" s="225" t="s">
        <v>79</v>
      </c>
      <c r="E201" s="307" t="s">
        <v>3282</v>
      </c>
      <c r="F201" s="307" t="s">
        <v>3283</v>
      </c>
      <c r="G201" s="224"/>
      <c r="H201" s="224"/>
      <c r="I201" s="227"/>
      <c r="J201" s="308">
        <f>BK201</f>
        <v>0</v>
      </c>
      <c r="K201" s="224"/>
      <c r="L201" s="229"/>
      <c r="M201" s="230"/>
      <c r="N201" s="231"/>
      <c r="O201" s="231"/>
      <c r="P201" s="232">
        <f>SUM(P202:P203)</f>
        <v>0</v>
      </c>
      <c r="Q201" s="231"/>
      <c r="R201" s="232">
        <f>SUM(R202:R203)</f>
        <v>0.27000000000000002</v>
      </c>
      <c r="S201" s="231"/>
      <c r="T201" s="233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34" t="s">
        <v>87</v>
      </c>
      <c r="AT201" s="235" t="s">
        <v>79</v>
      </c>
      <c r="AU201" s="235" t="s">
        <v>87</v>
      </c>
      <c r="AY201" s="234" t="s">
        <v>235</v>
      </c>
      <c r="BK201" s="236">
        <f>SUM(BK202:BK203)</f>
        <v>0</v>
      </c>
    </row>
    <row r="202" s="2" customFormat="1" ht="16.5" customHeight="1">
      <c r="A202" s="38"/>
      <c r="B202" s="39"/>
      <c r="C202" s="237" t="s">
        <v>675</v>
      </c>
      <c r="D202" s="237" t="s">
        <v>236</v>
      </c>
      <c r="E202" s="238" t="s">
        <v>3476</v>
      </c>
      <c r="F202" s="239" t="s">
        <v>3285</v>
      </c>
      <c r="G202" s="240" t="s">
        <v>2746</v>
      </c>
      <c r="H202" s="241">
        <v>45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692</v>
      </c>
    </row>
    <row r="203" s="2" customFormat="1" ht="21.75" customHeight="1">
      <c r="A203" s="38"/>
      <c r="B203" s="39"/>
      <c r="C203" s="237" t="s">
        <v>478</v>
      </c>
      <c r="D203" s="237" t="s">
        <v>236</v>
      </c>
      <c r="E203" s="238" t="s">
        <v>3477</v>
      </c>
      <c r="F203" s="239" t="s">
        <v>3289</v>
      </c>
      <c r="G203" s="240" t="s">
        <v>2746</v>
      </c>
      <c r="H203" s="241">
        <v>45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0.0060000000000000001</v>
      </c>
      <c r="R203" s="247">
        <f>Q203*H203</f>
        <v>0.27000000000000002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698</v>
      </c>
    </row>
    <row r="204" s="11" customFormat="1" ht="22.8" customHeight="1">
      <c r="A204" s="11"/>
      <c r="B204" s="223"/>
      <c r="C204" s="224"/>
      <c r="D204" s="225" t="s">
        <v>79</v>
      </c>
      <c r="E204" s="307" t="s">
        <v>3291</v>
      </c>
      <c r="F204" s="307" t="s">
        <v>3292</v>
      </c>
      <c r="G204" s="224"/>
      <c r="H204" s="224"/>
      <c r="I204" s="227"/>
      <c r="J204" s="308">
        <f>BK204</f>
        <v>0</v>
      </c>
      <c r="K204" s="224"/>
      <c r="L204" s="229"/>
      <c r="M204" s="230"/>
      <c r="N204" s="231"/>
      <c r="O204" s="231"/>
      <c r="P204" s="232">
        <f>SUM(P205:P217)</f>
        <v>0</v>
      </c>
      <c r="Q204" s="231"/>
      <c r="R204" s="232">
        <f>SUM(R205:R217)</f>
        <v>0</v>
      </c>
      <c r="S204" s="231"/>
      <c r="T204" s="233">
        <f>SUM(T205:T217)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34" t="s">
        <v>240</v>
      </c>
      <c r="AT204" s="235" t="s">
        <v>79</v>
      </c>
      <c r="AU204" s="235" t="s">
        <v>87</v>
      </c>
      <c r="AY204" s="234" t="s">
        <v>235</v>
      </c>
      <c r="BK204" s="236">
        <f>SUM(BK205:BK217)</f>
        <v>0</v>
      </c>
    </row>
    <row r="205" s="2" customFormat="1" ht="16.5" customHeight="1">
      <c r="A205" s="38"/>
      <c r="B205" s="39"/>
      <c r="C205" s="237" t="s">
        <v>689</v>
      </c>
      <c r="D205" s="237" t="s">
        <v>236</v>
      </c>
      <c r="E205" s="238" t="s">
        <v>3478</v>
      </c>
      <c r="F205" s="239" t="s">
        <v>3479</v>
      </c>
      <c r="G205" s="240" t="s">
        <v>2853</v>
      </c>
      <c r="H205" s="241">
        <v>46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3295</v>
      </c>
      <c r="AT205" s="249" t="s">
        <v>236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3295</v>
      </c>
      <c r="BM205" s="249" t="s">
        <v>704</v>
      </c>
    </row>
    <row r="206" s="2" customFormat="1" ht="33" customHeight="1">
      <c r="A206" s="38"/>
      <c r="B206" s="39"/>
      <c r="C206" s="237" t="s">
        <v>486</v>
      </c>
      <c r="D206" s="237" t="s">
        <v>236</v>
      </c>
      <c r="E206" s="238" t="s">
        <v>3480</v>
      </c>
      <c r="F206" s="239" t="s">
        <v>3481</v>
      </c>
      <c r="G206" s="240" t="s">
        <v>313</v>
      </c>
      <c r="H206" s="241">
        <v>196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3295</v>
      </c>
      <c r="AT206" s="249" t="s">
        <v>236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3295</v>
      </c>
      <c r="BM206" s="249" t="s">
        <v>708</v>
      </c>
    </row>
    <row r="207" s="2" customFormat="1" ht="33" customHeight="1">
      <c r="A207" s="38"/>
      <c r="B207" s="39"/>
      <c r="C207" s="237" t="s">
        <v>701</v>
      </c>
      <c r="D207" s="237" t="s">
        <v>236</v>
      </c>
      <c r="E207" s="238" t="s">
        <v>3482</v>
      </c>
      <c r="F207" s="239" t="s">
        <v>3483</v>
      </c>
      <c r="G207" s="240" t="s">
        <v>313</v>
      </c>
      <c r="H207" s="241">
        <v>304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3295</v>
      </c>
      <c r="AT207" s="249" t="s">
        <v>236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3295</v>
      </c>
      <c r="BM207" s="249" t="s">
        <v>712</v>
      </c>
    </row>
    <row r="208" s="2" customFormat="1" ht="16.5" customHeight="1">
      <c r="A208" s="38"/>
      <c r="B208" s="39"/>
      <c r="C208" s="237" t="s">
        <v>490</v>
      </c>
      <c r="D208" s="237" t="s">
        <v>236</v>
      </c>
      <c r="E208" s="238" t="s">
        <v>3484</v>
      </c>
      <c r="F208" s="239" t="s">
        <v>3313</v>
      </c>
      <c r="G208" s="240" t="s">
        <v>2781</v>
      </c>
      <c r="H208" s="241">
        <v>1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3295</v>
      </c>
      <c r="AT208" s="249" t="s">
        <v>236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3295</v>
      </c>
      <c r="BM208" s="249" t="s">
        <v>717</v>
      </c>
    </row>
    <row r="209" s="14" customFormat="1">
      <c r="A209" s="14"/>
      <c r="B209" s="277"/>
      <c r="C209" s="278"/>
      <c r="D209" s="253" t="s">
        <v>241</v>
      </c>
      <c r="E209" s="279" t="s">
        <v>1</v>
      </c>
      <c r="F209" s="280" t="s">
        <v>3485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241</v>
      </c>
      <c r="AU209" s="286" t="s">
        <v>89</v>
      </c>
      <c r="AV209" s="14" t="s">
        <v>87</v>
      </c>
      <c r="AW209" s="14" t="s">
        <v>36</v>
      </c>
      <c r="AX209" s="14" t="s">
        <v>80</v>
      </c>
      <c r="AY209" s="286" t="s">
        <v>235</v>
      </c>
    </row>
    <row r="210" s="14" customFormat="1">
      <c r="A210" s="14"/>
      <c r="B210" s="277"/>
      <c r="C210" s="278"/>
      <c r="D210" s="253" t="s">
        <v>241</v>
      </c>
      <c r="E210" s="279" t="s">
        <v>1</v>
      </c>
      <c r="F210" s="280" t="s">
        <v>3317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241</v>
      </c>
      <c r="AU210" s="286" t="s">
        <v>89</v>
      </c>
      <c r="AV210" s="14" t="s">
        <v>87</v>
      </c>
      <c r="AW210" s="14" t="s">
        <v>36</v>
      </c>
      <c r="AX210" s="14" t="s">
        <v>80</v>
      </c>
      <c r="AY210" s="286" t="s">
        <v>235</v>
      </c>
    </row>
    <row r="211" s="14" customFormat="1">
      <c r="A211" s="14"/>
      <c r="B211" s="277"/>
      <c r="C211" s="278"/>
      <c r="D211" s="253" t="s">
        <v>241</v>
      </c>
      <c r="E211" s="279" t="s">
        <v>1</v>
      </c>
      <c r="F211" s="280" t="s">
        <v>3486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241</v>
      </c>
      <c r="AU211" s="286" t="s">
        <v>89</v>
      </c>
      <c r="AV211" s="14" t="s">
        <v>87</v>
      </c>
      <c r="AW211" s="14" t="s">
        <v>36</v>
      </c>
      <c r="AX211" s="14" t="s">
        <v>80</v>
      </c>
      <c r="AY211" s="286" t="s">
        <v>235</v>
      </c>
    </row>
    <row r="212" s="14" customFormat="1">
      <c r="A212" s="14"/>
      <c r="B212" s="277"/>
      <c r="C212" s="278"/>
      <c r="D212" s="253" t="s">
        <v>241</v>
      </c>
      <c r="E212" s="279" t="s">
        <v>1</v>
      </c>
      <c r="F212" s="280" t="s">
        <v>3487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241</v>
      </c>
      <c r="AU212" s="286" t="s">
        <v>89</v>
      </c>
      <c r="AV212" s="14" t="s">
        <v>87</v>
      </c>
      <c r="AW212" s="14" t="s">
        <v>36</v>
      </c>
      <c r="AX212" s="14" t="s">
        <v>80</v>
      </c>
      <c r="AY212" s="286" t="s">
        <v>235</v>
      </c>
    </row>
    <row r="213" s="14" customFormat="1">
      <c r="A213" s="14"/>
      <c r="B213" s="277"/>
      <c r="C213" s="278"/>
      <c r="D213" s="253" t="s">
        <v>241</v>
      </c>
      <c r="E213" s="279" t="s">
        <v>1</v>
      </c>
      <c r="F213" s="280" t="s">
        <v>3318</v>
      </c>
      <c r="G213" s="278"/>
      <c r="H213" s="279" t="s">
        <v>1</v>
      </c>
      <c r="I213" s="281"/>
      <c r="J213" s="278"/>
      <c r="K213" s="278"/>
      <c r="L213" s="282"/>
      <c r="M213" s="283"/>
      <c r="N213" s="284"/>
      <c r="O213" s="284"/>
      <c r="P213" s="284"/>
      <c r="Q213" s="284"/>
      <c r="R213" s="284"/>
      <c r="S213" s="284"/>
      <c r="T213" s="28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6" t="s">
        <v>241</v>
      </c>
      <c r="AU213" s="286" t="s">
        <v>89</v>
      </c>
      <c r="AV213" s="14" t="s">
        <v>87</v>
      </c>
      <c r="AW213" s="14" t="s">
        <v>36</v>
      </c>
      <c r="AX213" s="14" t="s">
        <v>80</v>
      </c>
      <c r="AY213" s="286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87</v>
      </c>
      <c r="G214" s="252"/>
      <c r="H214" s="256">
        <v>1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89</v>
      </c>
      <c r="AV214" s="12" t="s">
        <v>89</v>
      </c>
      <c r="AW214" s="12" t="s">
        <v>36</v>
      </c>
      <c r="AX214" s="12" t="s">
        <v>87</v>
      </c>
      <c r="AY214" s="262" t="s">
        <v>235</v>
      </c>
    </row>
    <row r="215" s="2" customFormat="1" ht="16.5" customHeight="1">
      <c r="A215" s="38"/>
      <c r="B215" s="39"/>
      <c r="C215" s="237" t="s">
        <v>709</v>
      </c>
      <c r="D215" s="237" t="s">
        <v>236</v>
      </c>
      <c r="E215" s="238" t="s">
        <v>3488</v>
      </c>
      <c r="F215" s="239" t="s">
        <v>3320</v>
      </c>
      <c r="G215" s="240" t="s">
        <v>671</v>
      </c>
      <c r="H215" s="241">
        <v>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3295</v>
      </c>
      <c r="AT215" s="249" t="s">
        <v>236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3295</v>
      </c>
      <c r="BM215" s="249" t="s">
        <v>723</v>
      </c>
    </row>
    <row r="216" s="2" customFormat="1" ht="16.5" customHeight="1">
      <c r="A216" s="38"/>
      <c r="B216" s="39"/>
      <c r="C216" s="237" t="s">
        <v>495</v>
      </c>
      <c r="D216" s="237" t="s">
        <v>236</v>
      </c>
      <c r="E216" s="238" t="s">
        <v>3489</v>
      </c>
      <c r="F216" s="239" t="s">
        <v>3490</v>
      </c>
      <c r="G216" s="240" t="s">
        <v>2853</v>
      </c>
      <c r="H216" s="241">
        <v>24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3295</v>
      </c>
      <c r="AT216" s="249" t="s">
        <v>236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3295</v>
      </c>
      <c r="BM216" s="249" t="s">
        <v>728</v>
      </c>
    </row>
    <row r="217" s="2" customFormat="1" ht="16.5" customHeight="1">
      <c r="A217" s="38"/>
      <c r="B217" s="39"/>
      <c r="C217" s="237" t="s">
        <v>720</v>
      </c>
      <c r="D217" s="237" t="s">
        <v>236</v>
      </c>
      <c r="E217" s="238" t="s">
        <v>3491</v>
      </c>
      <c r="F217" s="239" t="s">
        <v>3492</v>
      </c>
      <c r="G217" s="240" t="s">
        <v>2853</v>
      </c>
      <c r="H217" s="241">
        <v>24</v>
      </c>
      <c r="I217" s="242"/>
      <c r="J217" s="243">
        <f>ROUND(I217*H217,2)</f>
        <v>0</v>
      </c>
      <c r="K217" s="244"/>
      <c r="L217" s="44"/>
      <c r="M217" s="309" t="s">
        <v>1</v>
      </c>
      <c r="N217" s="310" t="s">
        <v>45</v>
      </c>
      <c r="O217" s="311"/>
      <c r="P217" s="312">
        <f>O217*H217</f>
        <v>0</v>
      </c>
      <c r="Q217" s="312">
        <v>0</v>
      </c>
      <c r="R217" s="312">
        <f>Q217*H217</f>
        <v>0</v>
      </c>
      <c r="S217" s="312">
        <v>0</v>
      </c>
      <c r="T217" s="31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3295</v>
      </c>
      <c r="AT217" s="249" t="s">
        <v>236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3295</v>
      </c>
      <c r="BM217" s="249" t="s">
        <v>733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193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qx3Wj/5O4U0kAX1JNfQqbgywV1SSTYcLTMNbG1P6qUhIhYP0tMH6zU5IJGQ0ublNmcP756frM7xCmPxBhHlvdg==" hashValue="fwtBAFajfr35eCDNX/n2erj7vvvbFTKm21SvLfIenIxVCFBR8fDakidIK/O6tMmuL66Ft0eOcfQrdE0JZVaC/w==" algorithmName="SHA-512" password="CC35"/>
  <autoFilter ref="C124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3494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ROUND(J141,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ROUND((SUM(BE141:BE279)),  2)</f>
        <v>0</v>
      </c>
      <c r="G37" s="38"/>
      <c r="H37" s="38"/>
      <c r="I37" s="172">
        <v>0.20999999999999999</v>
      </c>
      <c r="J37" s="171">
        <f>ROUND(((SUM(BE141:BE279))*I37),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ROUND((SUM(BF141:BF279)),  2)</f>
        <v>0</v>
      </c>
      <c r="G38" s="38"/>
      <c r="H38" s="38"/>
      <c r="I38" s="172">
        <v>0.14999999999999999</v>
      </c>
      <c r="J38" s="171">
        <f>ROUND(((SUM(BF141:BF279))*I38),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ROUND((SUM(BG141:BG279)),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ROUND((SUM(BH141:BH279)),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ROUND((SUM(BI141:BI279)),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D.1.4.3a - Etapa 1.PP a 1.NP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J141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3495</v>
      </c>
      <c r="E101" s="206"/>
      <c r="F101" s="206"/>
      <c r="G101" s="206"/>
      <c r="H101" s="206"/>
      <c r="I101" s="207"/>
      <c r="J101" s="208">
        <f>J142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3496</v>
      </c>
      <c r="E102" s="206"/>
      <c r="F102" s="206"/>
      <c r="G102" s="206"/>
      <c r="H102" s="206"/>
      <c r="I102" s="207"/>
      <c r="J102" s="208">
        <f>J152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3497</v>
      </c>
      <c r="E103" s="206"/>
      <c r="F103" s="206"/>
      <c r="G103" s="206"/>
      <c r="H103" s="206"/>
      <c r="I103" s="207"/>
      <c r="J103" s="208">
        <f>J162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3498</v>
      </c>
      <c r="E104" s="206"/>
      <c r="F104" s="206"/>
      <c r="G104" s="206"/>
      <c r="H104" s="206"/>
      <c r="I104" s="207"/>
      <c r="J104" s="208">
        <f>J182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3499</v>
      </c>
      <c r="E105" s="206"/>
      <c r="F105" s="206"/>
      <c r="G105" s="206"/>
      <c r="H105" s="206"/>
      <c r="I105" s="207"/>
      <c r="J105" s="208">
        <f>J202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3500</v>
      </c>
      <c r="E106" s="206"/>
      <c r="F106" s="206"/>
      <c r="G106" s="206"/>
      <c r="H106" s="206"/>
      <c r="I106" s="207"/>
      <c r="J106" s="208">
        <f>J210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3501</v>
      </c>
      <c r="E107" s="206"/>
      <c r="F107" s="206"/>
      <c r="G107" s="206"/>
      <c r="H107" s="206"/>
      <c r="I107" s="207"/>
      <c r="J107" s="208">
        <f>J218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3502</v>
      </c>
      <c r="E108" s="206"/>
      <c r="F108" s="206"/>
      <c r="G108" s="206"/>
      <c r="H108" s="206"/>
      <c r="I108" s="207"/>
      <c r="J108" s="208">
        <f>J224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3503</v>
      </c>
      <c r="E109" s="206"/>
      <c r="F109" s="206"/>
      <c r="G109" s="206"/>
      <c r="H109" s="206"/>
      <c r="I109" s="207"/>
      <c r="J109" s="208">
        <f>J230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3504</v>
      </c>
      <c r="E110" s="206"/>
      <c r="F110" s="206"/>
      <c r="G110" s="206"/>
      <c r="H110" s="206"/>
      <c r="I110" s="207"/>
      <c r="J110" s="208">
        <f>J240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3505</v>
      </c>
      <c r="E111" s="206"/>
      <c r="F111" s="206"/>
      <c r="G111" s="206"/>
      <c r="H111" s="206"/>
      <c r="I111" s="207"/>
      <c r="J111" s="208">
        <f>J252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3506</v>
      </c>
      <c r="E112" s="206"/>
      <c r="F112" s="206"/>
      <c r="G112" s="206"/>
      <c r="H112" s="206"/>
      <c r="I112" s="207"/>
      <c r="J112" s="208">
        <f>J255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3507</v>
      </c>
      <c r="E113" s="206"/>
      <c r="F113" s="206"/>
      <c r="G113" s="206"/>
      <c r="H113" s="206"/>
      <c r="I113" s="207"/>
      <c r="J113" s="208">
        <f>J258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3508</v>
      </c>
      <c r="E114" s="206"/>
      <c r="F114" s="206"/>
      <c r="G114" s="206"/>
      <c r="H114" s="206"/>
      <c r="I114" s="207"/>
      <c r="J114" s="208">
        <f>J261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3509</v>
      </c>
      <c r="E115" s="206"/>
      <c r="F115" s="206"/>
      <c r="G115" s="206"/>
      <c r="H115" s="206"/>
      <c r="I115" s="207"/>
      <c r="J115" s="208">
        <f>J267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3510</v>
      </c>
      <c r="E116" s="206"/>
      <c r="F116" s="206"/>
      <c r="G116" s="206"/>
      <c r="H116" s="206"/>
      <c r="I116" s="207"/>
      <c r="J116" s="208">
        <f>J273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3511</v>
      </c>
      <c r="E117" s="206"/>
      <c r="F117" s="206"/>
      <c r="G117" s="206"/>
      <c r="H117" s="206"/>
      <c r="I117" s="207"/>
      <c r="J117" s="208">
        <f>J277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9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9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220</v>
      </c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97" t="str">
        <f>E7</f>
        <v>Odborný léčebný ústav Jevíčko, rekonstrukce lůžkové části pavilonu S</v>
      </c>
      <c r="F127" s="32"/>
      <c r="G127" s="32"/>
      <c r="H127" s="32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" customFormat="1" ht="12" customHeight="1">
      <c r="B128" s="21"/>
      <c r="C128" s="32" t="s">
        <v>187</v>
      </c>
      <c r="D128" s="22"/>
      <c r="E128" s="22"/>
      <c r="F128" s="22"/>
      <c r="G128" s="22"/>
      <c r="H128" s="22"/>
      <c r="I128" s="147"/>
      <c r="J128" s="22"/>
      <c r="K128" s="22"/>
      <c r="L128" s="20"/>
    </row>
    <row r="129" s="1" customFormat="1" ht="16.5" customHeight="1">
      <c r="B129" s="21"/>
      <c r="C129" s="22"/>
      <c r="D129" s="22"/>
      <c r="E129" s="197" t="s">
        <v>2925</v>
      </c>
      <c r="F129" s="22"/>
      <c r="G129" s="22"/>
      <c r="H129" s="22"/>
      <c r="I129" s="147"/>
      <c r="J129" s="22"/>
      <c r="K129" s="22"/>
      <c r="L129" s="20"/>
    </row>
    <row r="130" s="1" customFormat="1" ht="12" customHeight="1">
      <c r="B130" s="21"/>
      <c r="C130" s="32" t="s">
        <v>189</v>
      </c>
      <c r="D130" s="22"/>
      <c r="E130" s="22"/>
      <c r="F130" s="22"/>
      <c r="G130" s="22"/>
      <c r="H130" s="22"/>
      <c r="I130" s="147"/>
      <c r="J130" s="22"/>
      <c r="K130" s="22"/>
      <c r="L130" s="20"/>
    </row>
    <row r="131" s="2" customFormat="1" ht="16.5" customHeight="1">
      <c r="A131" s="38"/>
      <c r="B131" s="39"/>
      <c r="C131" s="40"/>
      <c r="D131" s="40"/>
      <c r="E131" s="314" t="s">
        <v>3493</v>
      </c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2762</v>
      </c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E13</f>
        <v>D.1.4.3a - Etapa 1.PP a 1.NP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F16</f>
        <v>Jevíčko</v>
      </c>
      <c r="G135" s="40"/>
      <c r="H135" s="40"/>
      <c r="I135" s="157" t="s">
        <v>22</v>
      </c>
      <c r="J135" s="79" t="str">
        <f>IF(J16="","",J16)</f>
        <v>12. 4. 2021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E19</f>
        <v>Pardubický kraj</v>
      </c>
      <c r="G137" s="40"/>
      <c r="H137" s="40"/>
      <c r="I137" s="157" t="s">
        <v>32</v>
      </c>
      <c r="J137" s="36" t="str">
        <f>E25</f>
        <v>K I P spol. s 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30</v>
      </c>
      <c r="D138" s="40"/>
      <c r="E138" s="40"/>
      <c r="F138" s="27" t="str">
        <f>IF(E22="","",E22)</f>
        <v>Vyplň údaj</v>
      </c>
      <c r="G138" s="40"/>
      <c r="H138" s="40"/>
      <c r="I138" s="157" t="s">
        <v>37</v>
      </c>
      <c r="J138" s="36" t="str">
        <f>E28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0" customFormat="1" ht="29.28" customHeight="1">
      <c r="A140" s="210"/>
      <c r="B140" s="211"/>
      <c r="C140" s="212" t="s">
        <v>221</v>
      </c>
      <c r="D140" s="213" t="s">
        <v>65</v>
      </c>
      <c r="E140" s="213" t="s">
        <v>61</v>
      </c>
      <c r="F140" s="213" t="s">
        <v>62</v>
      </c>
      <c r="G140" s="213" t="s">
        <v>222</v>
      </c>
      <c r="H140" s="213" t="s">
        <v>223</v>
      </c>
      <c r="I140" s="214" t="s">
        <v>224</v>
      </c>
      <c r="J140" s="215" t="s">
        <v>193</v>
      </c>
      <c r="K140" s="216" t="s">
        <v>225</v>
      </c>
      <c r="L140" s="217"/>
      <c r="M140" s="100" t="s">
        <v>1</v>
      </c>
      <c r="N140" s="101" t="s">
        <v>44</v>
      </c>
      <c r="O140" s="101" t="s">
        <v>226</v>
      </c>
      <c r="P140" s="101" t="s">
        <v>227</v>
      </c>
      <c r="Q140" s="101" t="s">
        <v>228</v>
      </c>
      <c r="R140" s="101" t="s">
        <v>229</v>
      </c>
      <c r="S140" s="101" t="s">
        <v>230</v>
      </c>
      <c r="T140" s="102" t="s">
        <v>231</v>
      </c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</row>
    <row r="141" s="2" customFormat="1" ht="22.8" customHeight="1">
      <c r="A141" s="38"/>
      <c r="B141" s="39"/>
      <c r="C141" s="107" t="s">
        <v>232</v>
      </c>
      <c r="D141" s="40"/>
      <c r="E141" s="40"/>
      <c r="F141" s="40"/>
      <c r="G141" s="40"/>
      <c r="H141" s="40"/>
      <c r="I141" s="155"/>
      <c r="J141" s="218">
        <f>BK141</f>
        <v>0</v>
      </c>
      <c r="K141" s="40"/>
      <c r="L141" s="44"/>
      <c r="M141" s="103"/>
      <c r="N141" s="219"/>
      <c r="O141" s="104"/>
      <c r="P141" s="220">
        <f>P142+P152+P162+P182+P202+P210+P218+P224+P230+P240+P252+P255+P258+P261+P267+P273+P277</f>
        <v>0</v>
      </c>
      <c r="Q141" s="104"/>
      <c r="R141" s="220">
        <f>R142+R152+R162+R182+R202+R210+R218+R224+R230+R240+R252+R255+R258+R261+R267+R273+R277</f>
        <v>0</v>
      </c>
      <c r="S141" s="104"/>
      <c r="T141" s="221">
        <f>T142+T152+T162+T182+T202+T210+T218+T224+T230+T240+T252+T255+T258+T261+T267+T273+T277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79</v>
      </c>
      <c r="AU141" s="17" t="s">
        <v>195</v>
      </c>
      <c r="BK141" s="222">
        <f>BK142+BK152+BK162+BK182+BK202+BK210+BK218+BK224+BK230+BK240+BK252+BK255+BK258+BK261+BK267+BK273+BK277</f>
        <v>0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3017</v>
      </c>
      <c r="F142" s="226" t="s">
        <v>3512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SUM(P143:P151)</f>
        <v>0</v>
      </c>
      <c r="Q142" s="231"/>
      <c r="R142" s="232">
        <f>SUM(R143:R151)</f>
        <v>0</v>
      </c>
      <c r="S142" s="231"/>
      <c r="T142" s="233">
        <f>SUM(T143:T151)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SUM(BK143:BK151)</f>
        <v>0</v>
      </c>
    </row>
    <row r="143" s="2" customFormat="1" ht="16.5" customHeight="1">
      <c r="A143" s="38"/>
      <c r="B143" s="39"/>
      <c r="C143" s="237" t="s">
        <v>87</v>
      </c>
      <c r="D143" s="237" t="s">
        <v>236</v>
      </c>
      <c r="E143" s="238" t="s">
        <v>3513</v>
      </c>
      <c r="F143" s="239" t="s">
        <v>3514</v>
      </c>
      <c r="G143" s="240" t="s">
        <v>671</v>
      </c>
      <c r="H143" s="241">
        <v>2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89</v>
      </c>
    </row>
    <row r="144" s="2" customFormat="1" ht="16.5" customHeight="1">
      <c r="A144" s="38"/>
      <c r="B144" s="39"/>
      <c r="C144" s="237" t="s">
        <v>89</v>
      </c>
      <c r="D144" s="237" t="s">
        <v>236</v>
      </c>
      <c r="E144" s="238" t="s">
        <v>3515</v>
      </c>
      <c r="F144" s="239" t="s">
        <v>3516</v>
      </c>
      <c r="G144" s="240" t="s">
        <v>671</v>
      </c>
      <c r="H144" s="241">
        <v>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240</v>
      </c>
    </row>
    <row r="145" s="2" customFormat="1" ht="16.5" customHeight="1">
      <c r="A145" s="38"/>
      <c r="B145" s="39"/>
      <c r="C145" s="237" t="s">
        <v>115</v>
      </c>
      <c r="D145" s="237" t="s">
        <v>236</v>
      </c>
      <c r="E145" s="238" t="s">
        <v>3517</v>
      </c>
      <c r="F145" s="239" t="s">
        <v>3518</v>
      </c>
      <c r="G145" s="240" t="s">
        <v>671</v>
      </c>
      <c r="H145" s="241">
        <v>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247</v>
      </c>
    </row>
    <row r="146" s="2" customFormat="1" ht="16.5" customHeight="1">
      <c r="A146" s="38"/>
      <c r="B146" s="39"/>
      <c r="C146" s="237" t="s">
        <v>240</v>
      </c>
      <c r="D146" s="237" t="s">
        <v>236</v>
      </c>
      <c r="E146" s="238" t="s">
        <v>3519</v>
      </c>
      <c r="F146" s="239" t="s">
        <v>3520</v>
      </c>
      <c r="G146" s="240" t="s">
        <v>671</v>
      </c>
      <c r="H146" s="241">
        <v>6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253</v>
      </c>
    </row>
    <row r="147" s="2" customFormat="1" ht="16.5" customHeight="1">
      <c r="A147" s="38"/>
      <c r="B147" s="39"/>
      <c r="C147" s="237" t="s">
        <v>262</v>
      </c>
      <c r="D147" s="237" t="s">
        <v>236</v>
      </c>
      <c r="E147" s="238" t="s">
        <v>3521</v>
      </c>
      <c r="F147" s="239" t="s">
        <v>3522</v>
      </c>
      <c r="G147" s="240" t="s">
        <v>671</v>
      </c>
      <c r="H147" s="241">
        <v>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258</v>
      </c>
    </row>
    <row r="148" s="2" customFormat="1" ht="16.5" customHeight="1">
      <c r="A148" s="38"/>
      <c r="B148" s="39"/>
      <c r="C148" s="237" t="s">
        <v>247</v>
      </c>
      <c r="D148" s="237" t="s">
        <v>236</v>
      </c>
      <c r="E148" s="238" t="s">
        <v>3523</v>
      </c>
      <c r="F148" s="239" t="s">
        <v>3524</v>
      </c>
      <c r="G148" s="240" t="s">
        <v>671</v>
      </c>
      <c r="H148" s="241">
        <v>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266</v>
      </c>
    </row>
    <row r="149" s="2" customFormat="1" ht="16.5" customHeight="1">
      <c r="A149" s="38"/>
      <c r="B149" s="39"/>
      <c r="C149" s="237" t="s">
        <v>277</v>
      </c>
      <c r="D149" s="237" t="s">
        <v>236</v>
      </c>
      <c r="E149" s="238" t="s">
        <v>3525</v>
      </c>
      <c r="F149" s="239" t="s">
        <v>3526</v>
      </c>
      <c r="G149" s="240" t="s">
        <v>671</v>
      </c>
      <c r="H149" s="241">
        <v>1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272</v>
      </c>
    </row>
    <row r="150" s="2" customFormat="1" ht="16.5" customHeight="1">
      <c r="A150" s="38"/>
      <c r="B150" s="39"/>
      <c r="C150" s="237" t="s">
        <v>253</v>
      </c>
      <c r="D150" s="237" t="s">
        <v>236</v>
      </c>
      <c r="E150" s="238" t="s">
        <v>3527</v>
      </c>
      <c r="F150" s="239" t="s">
        <v>3528</v>
      </c>
      <c r="G150" s="240" t="s">
        <v>671</v>
      </c>
      <c r="H150" s="241">
        <v>1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280</v>
      </c>
    </row>
    <row r="151" s="2" customFormat="1" ht="21.75" customHeight="1">
      <c r="A151" s="38"/>
      <c r="B151" s="39"/>
      <c r="C151" s="237" t="s">
        <v>286</v>
      </c>
      <c r="D151" s="237" t="s">
        <v>236</v>
      </c>
      <c r="E151" s="238" t="s">
        <v>3529</v>
      </c>
      <c r="F151" s="239" t="s">
        <v>3530</v>
      </c>
      <c r="G151" s="240" t="s">
        <v>671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284</v>
      </c>
    </row>
    <row r="152" s="11" customFormat="1" ht="25.92" customHeight="1">
      <c r="A152" s="11"/>
      <c r="B152" s="223"/>
      <c r="C152" s="224"/>
      <c r="D152" s="225" t="s">
        <v>79</v>
      </c>
      <c r="E152" s="226" t="s">
        <v>3057</v>
      </c>
      <c r="F152" s="226" t="s">
        <v>3531</v>
      </c>
      <c r="G152" s="224"/>
      <c r="H152" s="224"/>
      <c r="I152" s="227"/>
      <c r="J152" s="228">
        <f>BK152</f>
        <v>0</v>
      </c>
      <c r="K152" s="224"/>
      <c r="L152" s="229"/>
      <c r="M152" s="230"/>
      <c r="N152" s="231"/>
      <c r="O152" s="231"/>
      <c r="P152" s="232">
        <f>SUM(P153:P161)</f>
        <v>0</v>
      </c>
      <c r="Q152" s="231"/>
      <c r="R152" s="232">
        <f>SUM(R153:R161)</f>
        <v>0</v>
      </c>
      <c r="S152" s="231"/>
      <c r="T152" s="233">
        <f>SUM(T153:T161)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34" t="s">
        <v>87</v>
      </c>
      <c r="AT152" s="235" t="s">
        <v>79</v>
      </c>
      <c r="AU152" s="235" t="s">
        <v>80</v>
      </c>
      <c r="AY152" s="234" t="s">
        <v>235</v>
      </c>
      <c r="BK152" s="236">
        <f>SUM(BK153:BK161)</f>
        <v>0</v>
      </c>
    </row>
    <row r="153" s="2" customFormat="1" ht="16.5" customHeight="1">
      <c r="A153" s="38"/>
      <c r="B153" s="39"/>
      <c r="C153" s="287" t="s">
        <v>258</v>
      </c>
      <c r="D153" s="287" t="s">
        <v>598</v>
      </c>
      <c r="E153" s="288" t="s">
        <v>3532</v>
      </c>
      <c r="F153" s="289" t="s">
        <v>3514</v>
      </c>
      <c r="G153" s="290" t="s">
        <v>671</v>
      </c>
      <c r="H153" s="291">
        <v>2</v>
      </c>
      <c r="I153" s="292"/>
      <c r="J153" s="293">
        <f>ROUND(I153*H153,2)</f>
        <v>0</v>
      </c>
      <c r="K153" s="294"/>
      <c r="L153" s="295"/>
      <c r="M153" s="296" t="s">
        <v>1</v>
      </c>
      <c r="N153" s="297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253</v>
      </c>
      <c r="AT153" s="249" t="s">
        <v>598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289</v>
      </c>
    </row>
    <row r="154" s="2" customFormat="1" ht="16.5" customHeight="1">
      <c r="A154" s="38"/>
      <c r="B154" s="39"/>
      <c r="C154" s="287" t="s">
        <v>297</v>
      </c>
      <c r="D154" s="287" t="s">
        <v>598</v>
      </c>
      <c r="E154" s="288" t="s">
        <v>3533</v>
      </c>
      <c r="F154" s="289" t="s">
        <v>3516</v>
      </c>
      <c r="G154" s="290" t="s">
        <v>671</v>
      </c>
      <c r="H154" s="291">
        <v>2</v>
      </c>
      <c r="I154" s="292"/>
      <c r="J154" s="293">
        <f>ROUND(I154*H154,2)</f>
        <v>0</v>
      </c>
      <c r="K154" s="294"/>
      <c r="L154" s="295"/>
      <c r="M154" s="296" t="s">
        <v>1</v>
      </c>
      <c r="N154" s="297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253</v>
      </c>
      <c r="AT154" s="249" t="s">
        <v>598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295</v>
      </c>
    </row>
    <row r="155" s="2" customFormat="1" ht="16.5" customHeight="1">
      <c r="A155" s="38"/>
      <c r="B155" s="39"/>
      <c r="C155" s="287" t="s">
        <v>266</v>
      </c>
      <c r="D155" s="287" t="s">
        <v>598</v>
      </c>
      <c r="E155" s="288" t="s">
        <v>3534</v>
      </c>
      <c r="F155" s="289" t="s">
        <v>3518</v>
      </c>
      <c r="G155" s="290" t="s">
        <v>671</v>
      </c>
      <c r="H155" s="291">
        <v>6</v>
      </c>
      <c r="I155" s="292"/>
      <c r="J155" s="293">
        <f>ROUND(I155*H155,2)</f>
        <v>0</v>
      </c>
      <c r="K155" s="294"/>
      <c r="L155" s="295"/>
      <c r="M155" s="296" t="s">
        <v>1</v>
      </c>
      <c r="N155" s="297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253</v>
      </c>
      <c r="AT155" s="249" t="s">
        <v>598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300</v>
      </c>
    </row>
    <row r="156" s="2" customFormat="1" ht="16.5" customHeight="1">
      <c r="A156" s="38"/>
      <c r="B156" s="39"/>
      <c r="C156" s="287" t="s">
        <v>306</v>
      </c>
      <c r="D156" s="287" t="s">
        <v>598</v>
      </c>
      <c r="E156" s="288" t="s">
        <v>3535</v>
      </c>
      <c r="F156" s="289" t="s">
        <v>3520</v>
      </c>
      <c r="G156" s="290" t="s">
        <v>671</v>
      </c>
      <c r="H156" s="291">
        <v>6</v>
      </c>
      <c r="I156" s="292"/>
      <c r="J156" s="293">
        <f>ROUND(I156*H156,2)</f>
        <v>0</v>
      </c>
      <c r="K156" s="294"/>
      <c r="L156" s="295"/>
      <c r="M156" s="296" t="s">
        <v>1</v>
      </c>
      <c r="N156" s="297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253</v>
      </c>
      <c r="AT156" s="249" t="s">
        <v>598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305</v>
      </c>
    </row>
    <row r="157" s="2" customFormat="1" ht="16.5" customHeight="1">
      <c r="A157" s="38"/>
      <c r="B157" s="39"/>
      <c r="C157" s="287" t="s">
        <v>272</v>
      </c>
      <c r="D157" s="287" t="s">
        <v>598</v>
      </c>
      <c r="E157" s="288" t="s">
        <v>3536</v>
      </c>
      <c r="F157" s="289" t="s">
        <v>3522</v>
      </c>
      <c r="G157" s="290" t="s">
        <v>671</v>
      </c>
      <c r="H157" s="291">
        <v>1</v>
      </c>
      <c r="I157" s="292"/>
      <c r="J157" s="293">
        <f>ROUND(I157*H157,2)</f>
        <v>0</v>
      </c>
      <c r="K157" s="294"/>
      <c r="L157" s="295"/>
      <c r="M157" s="296" t="s">
        <v>1</v>
      </c>
      <c r="N157" s="297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253</v>
      </c>
      <c r="AT157" s="249" t="s">
        <v>598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309</v>
      </c>
    </row>
    <row r="158" s="2" customFormat="1" ht="16.5" customHeight="1">
      <c r="A158" s="38"/>
      <c r="B158" s="39"/>
      <c r="C158" s="287" t="s">
        <v>8</v>
      </c>
      <c r="D158" s="287" t="s">
        <v>598</v>
      </c>
      <c r="E158" s="288" t="s">
        <v>3537</v>
      </c>
      <c r="F158" s="289" t="s">
        <v>3524</v>
      </c>
      <c r="G158" s="290" t="s">
        <v>671</v>
      </c>
      <c r="H158" s="291">
        <v>1</v>
      </c>
      <c r="I158" s="292"/>
      <c r="J158" s="293">
        <f>ROUND(I158*H158,2)</f>
        <v>0</v>
      </c>
      <c r="K158" s="294"/>
      <c r="L158" s="295"/>
      <c r="M158" s="296" t="s">
        <v>1</v>
      </c>
      <c r="N158" s="297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253</v>
      </c>
      <c r="AT158" s="249" t="s">
        <v>598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314</v>
      </c>
    </row>
    <row r="159" s="2" customFormat="1" ht="16.5" customHeight="1">
      <c r="A159" s="38"/>
      <c r="B159" s="39"/>
      <c r="C159" s="287" t="s">
        <v>280</v>
      </c>
      <c r="D159" s="287" t="s">
        <v>598</v>
      </c>
      <c r="E159" s="288" t="s">
        <v>3538</v>
      </c>
      <c r="F159" s="289" t="s">
        <v>3526</v>
      </c>
      <c r="G159" s="290" t="s">
        <v>671</v>
      </c>
      <c r="H159" s="291">
        <v>1</v>
      </c>
      <c r="I159" s="292"/>
      <c r="J159" s="293">
        <f>ROUND(I159*H159,2)</f>
        <v>0</v>
      </c>
      <c r="K159" s="294"/>
      <c r="L159" s="295"/>
      <c r="M159" s="296" t="s">
        <v>1</v>
      </c>
      <c r="N159" s="297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253</v>
      </c>
      <c r="AT159" s="249" t="s">
        <v>598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321</v>
      </c>
    </row>
    <row r="160" s="2" customFormat="1" ht="16.5" customHeight="1">
      <c r="A160" s="38"/>
      <c r="B160" s="39"/>
      <c r="C160" s="287" t="s">
        <v>334</v>
      </c>
      <c r="D160" s="287" t="s">
        <v>598</v>
      </c>
      <c r="E160" s="288" t="s">
        <v>3539</v>
      </c>
      <c r="F160" s="289" t="s">
        <v>3528</v>
      </c>
      <c r="G160" s="290" t="s">
        <v>671</v>
      </c>
      <c r="H160" s="291">
        <v>1</v>
      </c>
      <c r="I160" s="292"/>
      <c r="J160" s="293">
        <f>ROUND(I160*H160,2)</f>
        <v>0</v>
      </c>
      <c r="K160" s="294"/>
      <c r="L160" s="295"/>
      <c r="M160" s="296" t="s">
        <v>1</v>
      </c>
      <c r="N160" s="297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253</v>
      </c>
      <c r="AT160" s="249" t="s">
        <v>598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260</v>
      </c>
    </row>
    <row r="161" s="2" customFormat="1" ht="21.75" customHeight="1">
      <c r="A161" s="38"/>
      <c r="B161" s="39"/>
      <c r="C161" s="287" t="s">
        <v>284</v>
      </c>
      <c r="D161" s="287" t="s">
        <v>598</v>
      </c>
      <c r="E161" s="288" t="s">
        <v>3540</v>
      </c>
      <c r="F161" s="289" t="s">
        <v>3530</v>
      </c>
      <c r="G161" s="290" t="s">
        <v>671</v>
      </c>
      <c r="H161" s="291">
        <v>1</v>
      </c>
      <c r="I161" s="292"/>
      <c r="J161" s="293">
        <f>ROUND(I161*H161,2)</f>
        <v>0</v>
      </c>
      <c r="K161" s="294"/>
      <c r="L161" s="295"/>
      <c r="M161" s="296" t="s">
        <v>1</v>
      </c>
      <c r="N161" s="297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253</v>
      </c>
      <c r="AT161" s="249" t="s">
        <v>598</v>
      </c>
      <c r="AU161" s="249" t="s">
        <v>87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337</v>
      </c>
    </row>
    <row r="162" s="11" customFormat="1" ht="25.92" customHeight="1">
      <c r="A162" s="11"/>
      <c r="B162" s="223"/>
      <c r="C162" s="224"/>
      <c r="D162" s="225" t="s">
        <v>79</v>
      </c>
      <c r="E162" s="226" t="s">
        <v>3071</v>
      </c>
      <c r="F162" s="226" t="s">
        <v>3541</v>
      </c>
      <c r="G162" s="224"/>
      <c r="H162" s="224"/>
      <c r="I162" s="227"/>
      <c r="J162" s="228">
        <f>BK162</f>
        <v>0</v>
      </c>
      <c r="K162" s="224"/>
      <c r="L162" s="229"/>
      <c r="M162" s="230"/>
      <c r="N162" s="231"/>
      <c r="O162" s="231"/>
      <c r="P162" s="232">
        <f>SUM(P163:P181)</f>
        <v>0</v>
      </c>
      <c r="Q162" s="231"/>
      <c r="R162" s="232">
        <f>SUM(R163:R181)</f>
        <v>0</v>
      </c>
      <c r="S162" s="231"/>
      <c r="T162" s="233">
        <f>SUM(T163:T181)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34" t="s">
        <v>87</v>
      </c>
      <c r="AT162" s="235" t="s">
        <v>79</v>
      </c>
      <c r="AU162" s="235" t="s">
        <v>80</v>
      </c>
      <c r="AY162" s="234" t="s">
        <v>235</v>
      </c>
      <c r="BK162" s="236">
        <f>SUM(BK163:BK181)</f>
        <v>0</v>
      </c>
    </row>
    <row r="163" s="2" customFormat="1" ht="21.75" customHeight="1">
      <c r="A163" s="38"/>
      <c r="B163" s="39"/>
      <c r="C163" s="237" t="s">
        <v>352</v>
      </c>
      <c r="D163" s="237" t="s">
        <v>236</v>
      </c>
      <c r="E163" s="238" t="s">
        <v>3542</v>
      </c>
      <c r="F163" s="239" t="s">
        <v>3543</v>
      </c>
      <c r="G163" s="240" t="s">
        <v>671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342</v>
      </c>
    </row>
    <row r="164" s="2" customFormat="1" ht="16.5" customHeight="1">
      <c r="A164" s="38"/>
      <c r="B164" s="39"/>
      <c r="C164" s="237" t="s">
        <v>289</v>
      </c>
      <c r="D164" s="237" t="s">
        <v>236</v>
      </c>
      <c r="E164" s="238" t="s">
        <v>3544</v>
      </c>
      <c r="F164" s="239" t="s">
        <v>3545</v>
      </c>
      <c r="G164" s="240" t="s">
        <v>671</v>
      </c>
      <c r="H164" s="241">
        <v>4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240</v>
      </c>
      <c r="AT164" s="249" t="s">
        <v>236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355</v>
      </c>
    </row>
    <row r="165" s="2" customFormat="1" ht="16.5" customHeight="1">
      <c r="A165" s="38"/>
      <c r="B165" s="39"/>
      <c r="C165" s="237" t="s">
        <v>7</v>
      </c>
      <c r="D165" s="237" t="s">
        <v>236</v>
      </c>
      <c r="E165" s="238" t="s">
        <v>3546</v>
      </c>
      <c r="F165" s="239" t="s">
        <v>3547</v>
      </c>
      <c r="G165" s="240" t="s">
        <v>671</v>
      </c>
      <c r="H165" s="241">
        <v>14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386</v>
      </c>
    </row>
    <row r="166" s="2" customFormat="1" ht="16.5" customHeight="1">
      <c r="A166" s="38"/>
      <c r="B166" s="39"/>
      <c r="C166" s="237" t="s">
        <v>295</v>
      </c>
      <c r="D166" s="237" t="s">
        <v>236</v>
      </c>
      <c r="E166" s="238" t="s">
        <v>3548</v>
      </c>
      <c r="F166" s="239" t="s">
        <v>3549</v>
      </c>
      <c r="G166" s="240" t="s">
        <v>671</v>
      </c>
      <c r="H166" s="241">
        <v>22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392</v>
      </c>
    </row>
    <row r="167" s="2" customFormat="1" ht="16.5" customHeight="1">
      <c r="A167" s="38"/>
      <c r="B167" s="39"/>
      <c r="C167" s="237" t="s">
        <v>399</v>
      </c>
      <c r="D167" s="237" t="s">
        <v>236</v>
      </c>
      <c r="E167" s="238" t="s">
        <v>3550</v>
      </c>
      <c r="F167" s="239" t="s">
        <v>3551</v>
      </c>
      <c r="G167" s="240" t="s">
        <v>671</v>
      </c>
      <c r="H167" s="241">
        <v>11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396</v>
      </c>
    </row>
    <row r="168" s="2" customFormat="1" ht="16.5" customHeight="1">
      <c r="A168" s="38"/>
      <c r="B168" s="39"/>
      <c r="C168" s="237" t="s">
        <v>300</v>
      </c>
      <c r="D168" s="237" t="s">
        <v>236</v>
      </c>
      <c r="E168" s="238" t="s">
        <v>3552</v>
      </c>
      <c r="F168" s="239" t="s">
        <v>3553</v>
      </c>
      <c r="G168" s="240" t="s">
        <v>671</v>
      </c>
      <c r="H168" s="241">
        <v>13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402</v>
      </c>
    </row>
    <row r="169" s="2" customFormat="1" ht="16.5" customHeight="1">
      <c r="A169" s="38"/>
      <c r="B169" s="39"/>
      <c r="C169" s="237" t="s">
        <v>412</v>
      </c>
      <c r="D169" s="237" t="s">
        <v>236</v>
      </c>
      <c r="E169" s="238" t="s">
        <v>3554</v>
      </c>
      <c r="F169" s="239" t="s">
        <v>3555</v>
      </c>
      <c r="G169" s="240" t="s">
        <v>671</v>
      </c>
      <c r="H169" s="241">
        <v>28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408</v>
      </c>
    </row>
    <row r="170" s="2" customFormat="1" ht="21.75" customHeight="1">
      <c r="A170" s="38"/>
      <c r="B170" s="39"/>
      <c r="C170" s="237" t="s">
        <v>305</v>
      </c>
      <c r="D170" s="237" t="s">
        <v>236</v>
      </c>
      <c r="E170" s="238" t="s">
        <v>3556</v>
      </c>
      <c r="F170" s="239" t="s">
        <v>3557</v>
      </c>
      <c r="G170" s="240" t="s">
        <v>671</v>
      </c>
      <c r="H170" s="241">
        <v>9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416</v>
      </c>
    </row>
    <row r="171" s="2" customFormat="1" ht="16.5" customHeight="1">
      <c r="A171" s="38"/>
      <c r="B171" s="39"/>
      <c r="C171" s="237" t="s">
        <v>426</v>
      </c>
      <c r="D171" s="237" t="s">
        <v>236</v>
      </c>
      <c r="E171" s="238" t="s">
        <v>3558</v>
      </c>
      <c r="F171" s="239" t="s">
        <v>3559</v>
      </c>
      <c r="G171" s="240" t="s">
        <v>671</v>
      </c>
      <c r="H171" s="241">
        <v>21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422</v>
      </c>
    </row>
    <row r="172" s="2" customFormat="1" ht="21.75" customHeight="1">
      <c r="A172" s="38"/>
      <c r="B172" s="39"/>
      <c r="C172" s="237" t="s">
        <v>309</v>
      </c>
      <c r="D172" s="237" t="s">
        <v>236</v>
      </c>
      <c r="E172" s="238" t="s">
        <v>3560</v>
      </c>
      <c r="F172" s="239" t="s">
        <v>3561</v>
      </c>
      <c r="G172" s="240" t="s">
        <v>671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429</v>
      </c>
    </row>
    <row r="173" s="2" customFormat="1" ht="16.5" customHeight="1">
      <c r="A173" s="38"/>
      <c r="B173" s="39"/>
      <c r="C173" s="237" t="s">
        <v>440</v>
      </c>
      <c r="D173" s="237" t="s">
        <v>236</v>
      </c>
      <c r="E173" s="238" t="s">
        <v>3562</v>
      </c>
      <c r="F173" s="239" t="s">
        <v>3563</v>
      </c>
      <c r="G173" s="240" t="s">
        <v>671</v>
      </c>
      <c r="H173" s="241">
        <v>30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434</v>
      </c>
    </row>
    <row r="174" s="2" customFormat="1" ht="16.5" customHeight="1">
      <c r="A174" s="38"/>
      <c r="B174" s="39"/>
      <c r="C174" s="237" t="s">
        <v>314</v>
      </c>
      <c r="D174" s="237" t="s">
        <v>236</v>
      </c>
      <c r="E174" s="238" t="s">
        <v>3564</v>
      </c>
      <c r="F174" s="239" t="s">
        <v>3565</v>
      </c>
      <c r="G174" s="240" t="s">
        <v>671</v>
      </c>
      <c r="H174" s="241">
        <v>6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443</v>
      </c>
    </row>
    <row r="175" s="2" customFormat="1" ht="16.5" customHeight="1">
      <c r="A175" s="38"/>
      <c r="B175" s="39"/>
      <c r="C175" s="237" t="s">
        <v>233</v>
      </c>
      <c r="D175" s="237" t="s">
        <v>236</v>
      </c>
      <c r="E175" s="238" t="s">
        <v>3566</v>
      </c>
      <c r="F175" s="239" t="s">
        <v>3567</v>
      </c>
      <c r="G175" s="240" t="s">
        <v>671</v>
      </c>
      <c r="H175" s="241">
        <v>35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448</v>
      </c>
    </row>
    <row r="176" s="2" customFormat="1" ht="16.5" customHeight="1">
      <c r="A176" s="38"/>
      <c r="B176" s="39"/>
      <c r="C176" s="237" t="s">
        <v>321</v>
      </c>
      <c r="D176" s="237" t="s">
        <v>236</v>
      </c>
      <c r="E176" s="238" t="s">
        <v>3568</v>
      </c>
      <c r="F176" s="239" t="s">
        <v>3569</v>
      </c>
      <c r="G176" s="240" t="s">
        <v>671</v>
      </c>
      <c r="H176" s="241">
        <v>31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87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438</v>
      </c>
    </row>
    <row r="177" s="2" customFormat="1" ht="16.5" customHeight="1">
      <c r="A177" s="38"/>
      <c r="B177" s="39"/>
      <c r="C177" s="237" t="s">
        <v>459</v>
      </c>
      <c r="D177" s="237" t="s">
        <v>236</v>
      </c>
      <c r="E177" s="238" t="s">
        <v>3570</v>
      </c>
      <c r="F177" s="239" t="s">
        <v>3571</v>
      </c>
      <c r="G177" s="240" t="s">
        <v>671</v>
      </c>
      <c r="H177" s="241">
        <v>5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457</v>
      </c>
    </row>
    <row r="178" s="2" customFormat="1" ht="16.5" customHeight="1">
      <c r="A178" s="38"/>
      <c r="B178" s="39"/>
      <c r="C178" s="237" t="s">
        <v>260</v>
      </c>
      <c r="D178" s="237" t="s">
        <v>236</v>
      </c>
      <c r="E178" s="238" t="s">
        <v>3572</v>
      </c>
      <c r="F178" s="239" t="s">
        <v>3573</v>
      </c>
      <c r="G178" s="240" t="s">
        <v>671</v>
      </c>
      <c r="H178" s="241">
        <v>70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462</v>
      </c>
    </row>
    <row r="179" s="2" customFormat="1" ht="16.5" customHeight="1">
      <c r="A179" s="38"/>
      <c r="B179" s="39"/>
      <c r="C179" s="237" t="s">
        <v>471</v>
      </c>
      <c r="D179" s="237" t="s">
        <v>236</v>
      </c>
      <c r="E179" s="238" t="s">
        <v>3574</v>
      </c>
      <c r="F179" s="239" t="s">
        <v>3575</v>
      </c>
      <c r="G179" s="240" t="s">
        <v>671</v>
      </c>
      <c r="H179" s="241">
        <v>14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468</v>
      </c>
    </row>
    <row r="180" s="2" customFormat="1" ht="16.5" customHeight="1">
      <c r="A180" s="38"/>
      <c r="B180" s="39"/>
      <c r="C180" s="237" t="s">
        <v>337</v>
      </c>
      <c r="D180" s="237" t="s">
        <v>236</v>
      </c>
      <c r="E180" s="238" t="s">
        <v>3576</v>
      </c>
      <c r="F180" s="239" t="s">
        <v>3577</v>
      </c>
      <c r="G180" s="240" t="s">
        <v>671</v>
      </c>
      <c r="H180" s="241">
        <v>2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474</v>
      </c>
    </row>
    <row r="181" s="2" customFormat="1" ht="16.5" customHeight="1">
      <c r="A181" s="38"/>
      <c r="B181" s="39"/>
      <c r="C181" s="237" t="s">
        <v>483</v>
      </c>
      <c r="D181" s="237" t="s">
        <v>236</v>
      </c>
      <c r="E181" s="238" t="s">
        <v>3578</v>
      </c>
      <c r="F181" s="239" t="s">
        <v>3579</v>
      </c>
      <c r="G181" s="240" t="s">
        <v>671</v>
      </c>
      <c r="H181" s="241">
        <v>11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478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3220</v>
      </c>
      <c r="F182" s="226" t="s">
        <v>3580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SUM(P183:P201)</f>
        <v>0</v>
      </c>
      <c r="Q182" s="231"/>
      <c r="R182" s="232">
        <f>SUM(R183:R201)</f>
        <v>0</v>
      </c>
      <c r="S182" s="231"/>
      <c r="T182" s="233">
        <f>SUM(T183:T201)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SUM(BK183:BK201)</f>
        <v>0</v>
      </c>
    </row>
    <row r="183" s="2" customFormat="1" ht="21.75" customHeight="1">
      <c r="A183" s="38"/>
      <c r="B183" s="39"/>
      <c r="C183" s="287" t="s">
        <v>342</v>
      </c>
      <c r="D183" s="287" t="s">
        <v>598</v>
      </c>
      <c r="E183" s="288" t="s">
        <v>3581</v>
      </c>
      <c r="F183" s="289" t="s">
        <v>3543</v>
      </c>
      <c r="G183" s="290" t="s">
        <v>671</v>
      </c>
      <c r="H183" s="291">
        <v>1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486</v>
      </c>
    </row>
    <row r="184" s="2" customFormat="1" ht="16.5" customHeight="1">
      <c r="A184" s="38"/>
      <c r="B184" s="39"/>
      <c r="C184" s="287" t="s">
        <v>492</v>
      </c>
      <c r="D184" s="287" t="s">
        <v>598</v>
      </c>
      <c r="E184" s="288" t="s">
        <v>3582</v>
      </c>
      <c r="F184" s="289" t="s">
        <v>3545</v>
      </c>
      <c r="G184" s="290" t="s">
        <v>671</v>
      </c>
      <c r="H184" s="291">
        <v>4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490</v>
      </c>
    </row>
    <row r="185" s="2" customFormat="1" ht="16.5" customHeight="1">
      <c r="A185" s="38"/>
      <c r="B185" s="39"/>
      <c r="C185" s="287" t="s">
        <v>355</v>
      </c>
      <c r="D185" s="287" t="s">
        <v>598</v>
      </c>
      <c r="E185" s="288" t="s">
        <v>3583</v>
      </c>
      <c r="F185" s="289" t="s">
        <v>3547</v>
      </c>
      <c r="G185" s="290" t="s">
        <v>671</v>
      </c>
      <c r="H185" s="291">
        <v>14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495</v>
      </c>
    </row>
    <row r="186" s="2" customFormat="1" ht="16.5" customHeight="1">
      <c r="A186" s="38"/>
      <c r="B186" s="39"/>
      <c r="C186" s="287" t="s">
        <v>317</v>
      </c>
      <c r="D186" s="287" t="s">
        <v>598</v>
      </c>
      <c r="E186" s="288" t="s">
        <v>3584</v>
      </c>
      <c r="F186" s="289" t="s">
        <v>3549</v>
      </c>
      <c r="G186" s="290" t="s">
        <v>671</v>
      </c>
      <c r="H186" s="291">
        <v>22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515</v>
      </c>
    </row>
    <row r="187" s="2" customFormat="1" ht="16.5" customHeight="1">
      <c r="A187" s="38"/>
      <c r="B187" s="39"/>
      <c r="C187" s="287" t="s">
        <v>386</v>
      </c>
      <c r="D187" s="287" t="s">
        <v>598</v>
      </c>
      <c r="E187" s="288" t="s">
        <v>3585</v>
      </c>
      <c r="F187" s="289" t="s">
        <v>3551</v>
      </c>
      <c r="G187" s="290" t="s">
        <v>671</v>
      </c>
      <c r="H187" s="291">
        <v>11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519</v>
      </c>
    </row>
    <row r="188" s="2" customFormat="1" ht="16.5" customHeight="1">
      <c r="A188" s="38"/>
      <c r="B188" s="39"/>
      <c r="C188" s="287" t="s">
        <v>526</v>
      </c>
      <c r="D188" s="287" t="s">
        <v>598</v>
      </c>
      <c r="E188" s="288" t="s">
        <v>3586</v>
      </c>
      <c r="F188" s="289" t="s">
        <v>3553</v>
      </c>
      <c r="G188" s="290" t="s">
        <v>671</v>
      </c>
      <c r="H188" s="291">
        <v>13</v>
      </c>
      <c r="I188" s="292"/>
      <c r="J188" s="293">
        <f>ROUND(I188*H188,2)</f>
        <v>0</v>
      </c>
      <c r="K188" s="294"/>
      <c r="L188" s="295"/>
      <c r="M188" s="296" t="s">
        <v>1</v>
      </c>
      <c r="N188" s="297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253</v>
      </c>
      <c r="AT188" s="249" t="s">
        <v>598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524</v>
      </c>
    </row>
    <row r="189" s="2" customFormat="1" ht="16.5" customHeight="1">
      <c r="A189" s="38"/>
      <c r="B189" s="39"/>
      <c r="C189" s="287" t="s">
        <v>392</v>
      </c>
      <c r="D189" s="287" t="s">
        <v>598</v>
      </c>
      <c r="E189" s="288" t="s">
        <v>3587</v>
      </c>
      <c r="F189" s="289" t="s">
        <v>3555</v>
      </c>
      <c r="G189" s="290" t="s">
        <v>671</v>
      </c>
      <c r="H189" s="291">
        <v>28</v>
      </c>
      <c r="I189" s="292"/>
      <c r="J189" s="293">
        <f>ROUND(I189*H189,2)</f>
        <v>0</v>
      </c>
      <c r="K189" s="294"/>
      <c r="L189" s="295"/>
      <c r="M189" s="296" t="s">
        <v>1</v>
      </c>
      <c r="N189" s="297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253</v>
      </c>
      <c r="AT189" s="249" t="s">
        <v>598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529</v>
      </c>
    </row>
    <row r="190" s="2" customFormat="1" ht="21.75" customHeight="1">
      <c r="A190" s="38"/>
      <c r="B190" s="39"/>
      <c r="C190" s="287" t="s">
        <v>541</v>
      </c>
      <c r="D190" s="287" t="s">
        <v>598</v>
      </c>
      <c r="E190" s="288" t="s">
        <v>3588</v>
      </c>
      <c r="F190" s="289" t="s">
        <v>3557</v>
      </c>
      <c r="G190" s="290" t="s">
        <v>671</v>
      </c>
      <c r="H190" s="291">
        <v>9</v>
      </c>
      <c r="I190" s="292"/>
      <c r="J190" s="293">
        <f>ROUND(I190*H190,2)</f>
        <v>0</v>
      </c>
      <c r="K190" s="294"/>
      <c r="L190" s="295"/>
      <c r="M190" s="296" t="s">
        <v>1</v>
      </c>
      <c r="N190" s="297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253</v>
      </c>
      <c r="AT190" s="249" t="s">
        <v>598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536</v>
      </c>
    </row>
    <row r="191" s="2" customFormat="1" ht="16.5" customHeight="1">
      <c r="A191" s="38"/>
      <c r="B191" s="39"/>
      <c r="C191" s="287" t="s">
        <v>396</v>
      </c>
      <c r="D191" s="287" t="s">
        <v>598</v>
      </c>
      <c r="E191" s="288" t="s">
        <v>3589</v>
      </c>
      <c r="F191" s="289" t="s">
        <v>3559</v>
      </c>
      <c r="G191" s="290" t="s">
        <v>671</v>
      </c>
      <c r="H191" s="291">
        <v>21</v>
      </c>
      <c r="I191" s="292"/>
      <c r="J191" s="293">
        <f>ROUND(I191*H191,2)</f>
        <v>0</v>
      </c>
      <c r="K191" s="294"/>
      <c r="L191" s="295"/>
      <c r="M191" s="296" t="s">
        <v>1</v>
      </c>
      <c r="N191" s="297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253</v>
      </c>
      <c r="AT191" s="249" t="s">
        <v>598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544</v>
      </c>
    </row>
    <row r="192" s="2" customFormat="1" ht="21.75" customHeight="1">
      <c r="A192" s="38"/>
      <c r="B192" s="39"/>
      <c r="C192" s="287" t="s">
        <v>550</v>
      </c>
      <c r="D192" s="287" t="s">
        <v>598</v>
      </c>
      <c r="E192" s="288" t="s">
        <v>3590</v>
      </c>
      <c r="F192" s="289" t="s">
        <v>3561</v>
      </c>
      <c r="G192" s="290" t="s">
        <v>671</v>
      </c>
      <c r="H192" s="291">
        <v>1</v>
      </c>
      <c r="I192" s="292"/>
      <c r="J192" s="293">
        <f>ROUND(I192*H192,2)</f>
        <v>0</v>
      </c>
      <c r="K192" s="294"/>
      <c r="L192" s="295"/>
      <c r="M192" s="296" t="s">
        <v>1</v>
      </c>
      <c r="N192" s="297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253</v>
      </c>
      <c r="AT192" s="249" t="s">
        <v>598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549</v>
      </c>
    </row>
    <row r="193" s="2" customFormat="1" ht="16.5" customHeight="1">
      <c r="A193" s="38"/>
      <c r="B193" s="39"/>
      <c r="C193" s="287" t="s">
        <v>402</v>
      </c>
      <c r="D193" s="287" t="s">
        <v>598</v>
      </c>
      <c r="E193" s="288" t="s">
        <v>3591</v>
      </c>
      <c r="F193" s="289" t="s">
        <v>3563</v>
      </c>
      <c r="G193" s="290" t="s">
        <v>671</v>
      </c>
      <c r="H193" s="291">
        <v>30</v>
      </c>
      <c r="I193" s="292"/>
      <c r="J193" s="293">
        <f>ROUND(I193*H193,2)</f>
        <v>0</v>
      </c>
      <c r="K193" s="294"/>
      <c r="L193" s="295"/>
      <c r="M193" s="296" t="s">
        <v>1</v>
      </c>
      <c r="N193" s="297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253</v>
      </c>
      <c r="AT193" s="249" t="s">
        <v>598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553</v>
      </c>
    </row>
    <row r="194" s="2" customFormat="1" ht="16.5" customHeight="1">
      <c r="A194" s="38"/>
      <c r="B194" s="39"/>
      <c r="C194" s="287" t="s">
        <v>561</v>
      </c>
      <c r="D194" s="287" t="s">
        <v>598</v>
      </c>
      <c r="E194" s="288" t="s">
        <v>3592</v>
      </c>
      <c r="F194" s="289" t="s">
        <v>3565</v>
      </c>
      <c r="G194" s="290" t="s">
        <v>671</v>
      </c>
      <c r="H194" s="291">
        <v>6</v>
      </c>
      <c r="I194" s="292"/>
      <c r="J194" s="293">
        <f>ROUND(I194*H194,2)</f>
        <v>0</v>
      </c>
      <c r="K194" s="294"/>
      <c r="L194" s="295"/>
      <c r="M194" s="296" t="s">
        <v>1</v>
      </c>
      <c r="N194" s="297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253</v>
      </c>
      <c r="AT194" s="249" t="s">
        <v>598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559</v>
      </c>
    </row>
    <row r="195" s="2" customFormat="1" ht="16.5" customHeight="1">
      <c r="A195" s="38"/>
      <c r="B195" s="39"/>
      <c r="C195" s="287" t="s">
        <v>408</v>
      </c>
      <c r="D195" s="287" t="s">
        <v>598</v>
      </c>
      <c r="E195" s="288" t="s">
        <v>3593</v>
      </c>
      <c r="F195" s="289" t="s">
        <v>3567</v>
      </c>
      <c r="G195" s="290" t="s">
        <v>671</v>
      </c>
      <c r="H195" s="291">
        <v>35</v>
      </c>
      <c r="I195" s="292"/>
      <c r="J195" s="293">
        <f>ROUND(I195*H195,2)</f>
        <v>0</v>
      </c>
      <c r="K195" s="294"/>
      <c r="L195" s="295"/>
      <c r="M195" s="296" t="s">
        <v>1</v>
      </c>
      <c r="N195" s="297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253</v>
      </c>
      <c r="AT195" s="249" t="s">
        <v>598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564</v>
      </c>
    </row>
    <row r="196" s="2" customFormat="1" ht="16.5" customHeight="1">
      <c r="A196" s="38"/>
      <c r="B196" s="39"/>
      <c r="C196" s="287" t="s">
        <v>569</v>
      </c>
      <c r="D196" s="287" t="s">
        <v>598</v>
      </c>
      <c r="E196" s="288" t="s">
        <v>3594</v>
      </c>
      <c r="F196" s="289" t="s">
        <v>3569</v>
      </c>
      <c r="G196" s="290" t="s">
        <v>671</v>
      </c>
      <c r="H196" s="291">
        <v>31</v>
      </c>
      <c r="I196" s="292"/>
      <c r="J196" s="293">
        <f>ROUND(I196*H196,2)</f>
        <v>0</v>
      </c>
      <c r="K196" s="294"/>
      <c r="L196" s="295"/>
      <c r="M196" s="296" t="s">
        <v>1</v>
      </c>
      <c r="N196" s="297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253</v>
      </c>
      <c r="AT196" s="249" t="s">
        <v>598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568</v>
      </c>
    </row>
    <row r="197" s="2" customFormat="1" ht="16.5" customHeight="1">
      <c r="A197" s="38"/>
      <c r="B197" s="39"/>
      <c r="C197" s="287" t="s">
        <v>416</v>
      </c>
      <c r="D197" s="287" t="s">
        <v>598</v>
      </c>
      <c r="E197" s="288" t="s">
        <v>3595</v>
      </c>
      <c r="F197" s="289" t="s">
        <v>3571</v>
      </c>
      <c r="G197" s="290" t="s">
        <v>671</v>
      </c>
      <c r="H197" s="291">
        <v>5</v>
      </c>
      <c r="I197" s="292"/>
      <c r="J197" s="293">
        <f>ROUND(I197*H197,2)</f>
        <v>0</v>
      </c>
      <c r="K197" s="294"/>
      <c r="L197" s="295"/>
      <c r="M197" s="296" t="s">
        <v>1</v>
      </c>
      <c r="N197" s="297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253</v>
      </c>
      <c r="AT197" s="249" t="s">
        <v>598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572</v>
      </c>
    </row>
    <row r="198" s="2" customFormat="1" ht="16.5" customHeight="1">
      <c r="A198" s="38"/>
      <c r="B198" s="39"/>
      <c r="C198" s="287" t="s">
        <v>578</v>
      </c>
      <c r="D198" s="287" t="s">
        <v>598</v>
      </c>
      <c r="E198" s="288" t="s">
        <v>3596</v>
      </c>
      <c r="F198" s="289" t="s">
        <v>3573</v>
      </c>
      <c r="G198" s="290" t="s">
        <v>671</v>
      </c>
      <c r="H198" s="291">
        <v>70</v>
      </c>
      <c r="I198" s="292"/>
      <c r="J198" s="293">
        <f>ROUND(I198*H198,2)</f>
        <v>0</v>
      </c>
      <c r="K198" s="294"/>
      <c r="L198" s="295"/>
      <c r="M198" s="296" t="s">
        <v>1</v>
      </c>
      <c r="N198" s="297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253</v>
      </c>
      <c r="AT198" s="249" t="s">
        <v>598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576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3597</v>
      </c>
      <c r="F199" s="289" t="s">
        <v>3575</v>
      </c>
      <c r="G199" s="290" t="s">
        <v>671</v>
      </c>
      <c r="H199" s="291">
        <v>14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3598</v>
      </c>
      <c r="F200" s="289" t="s">
        <v>3577</v>
      </c>
      <c r="G200" s="290" t="s">
        <v>671</v>
      </c>
      <c r="H200" s="291">
        <v>2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3599</v>
      </c>
      <c r="F201" s="289" t="s">
        <v>3579</v>
      </c>
      <c r="G201" s="290" t="s">
        <v>671</v>
      </c>
      <c r="H201" s="291">
        <v>11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11" customFormat="1" ht="25.92" customHeight="1">
      <c r="A202" s="11"/>
      <c r="B202" s="223"/>
      <c r="C202" s="224"/>
      <c r="D202" s="225" t="s">
        <v>79</v>
      </c>
      <c r="E202" s="226" t="s">
        <v>3600</v>
      </c>
      <c r="F202" s="226" t="s">
        <v>3601</v>
      </c>
      <c r="G202" s="224"/>
      <c r="H202" s="224"/>
      <c r="I202" s="227"/>
      <c r="J202" s="228">
        <f>BK202</f>
        <v>0</v>
      </c>
      <c r="K202" s="224"/>
      <c r="L202" s="229"/>
      <c r="M202" s="230"/>
      <c r="N202" s="231"/>
      <c r="O202" s="231"/>
      <c r="P202" s="232">
        <f>SUM(P203:P209)</f>
        <v>0</v>
      </c>
      <c r="Q202" s="231"/>
      <c r="R202" s="232">
        <f>SUM(R203:R209)</f>
        <v>0</v>
      </c>
      <c r="S202" s="231"/>
      <c r="T202" s="233">
        <f>SUM(T203:T209)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34" t="s">
        <v>87</v>
      </c>
      <c r="AT202" s="235" t="s">
        <v>79</v>
      </c>
      <c r="AU202" s="235" t="s">
        <v>80</v>
      </c>
      <c r="AY202" s="234" t="s">
        <v>235</v>
      </c>
      <c r="BK202" s="236">
        <f>SUM(BK203:BK209)</f>
        <v>0</v>
      </c>
    </row>
    <row r="203" s="2" customFormat="1" ht="16.5" customHeight="1">
      <c r="A203" s="38"/>
      <c r="B203" s="39"/>
      <c r="C203" s="237" t="s">
        <v>597</v>
      </c>
      <c r="D203" s="237" t="s">
        <v>236</v>
      </c>
      <c r="E203" s="238" t="s">
        <v>3602</v>
      </c>
      <c r="F203" s="239" t="s">
        <v>3603</v>
      </c>
      <c r="G203" s="240" t="s">
        <v>313</v>
      </c>
      <c r="H203" s="241">
        <v>220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610</v>
      </c>
    </row>
    <row r="204" s="2" customFormat="1" ht="16.5" customHeight="1">
      <c r="A204" s="38"/>
      <c r="B204" s="39"/>
      <c r="C204" s="237" t="s">
        <v>434</v>
      </c>
      <c r="D204" s="237" t="s">
        <v>236</v>
      </c>
      <c r="E204" s="238" t="s">
        <v>3604</v>
      </c>
      <c r="F204" s="239" t="s">
        <v>3605</v>
      </c>
      <c r="G204" s="240" t="s">
        <v>313</v>
      </c>
      <c r="H204" s="241">
        <v>300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615</v>
      </c>
    </row>
    <row r="205" s="2" customFormat="1" ht="16.5" customHeight="1">
      <c r="A205" s="38"/>
      <c r="B205" s="39"/>
      <c r="C205" s="237" t="s">
        <v>607</v>
      </c>
      <c r="D205" s="237" t="s">
        <v>236</v>
      </c>
      <c r="E205" s="238" t="s">
        <v>3606</v>
      </c>
      <c r="F205" s="239" t="s">
        <v>3607</v>
      </c>
      <c r="G205" s="240" t="s">
        <v>313</v>
      </c>
      <c r="H205" s="241">
        <v>100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619</v>
      </c>
    </row>
    <row r="206" s="2" customFormat="1" ht="16.5" customHeight="1">
      <c r="A206" s="38"/>
      <c r="B206" s="39"/>
      <c r="C206" s="237" t="s">
        <v>443</v>
      </c>
      <c r="D206" s="237" t="s">
        <v>236</v>
      </c>
      <c r="E206" s="238" t="s">
        <v>3608</v>
      </c>
      <c r="F206" s="239" t="s">
        <v>3609</v>
      </c>
      <c r="G206" s="240" t="s">
        <v>313</v>
      </c>
      <c r="H206" s="241">
        <v>12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629</v>
      </c>
    </row>
    <row r="207" s="2" customFormat="1" ht="16.5" customHeight="1">
      <c r="A207" s="38"/>
      <c r="B207" s="39"/>
      <c r="C207" s="237" t="s">
        <v>332</v>
      </c>
      <c r="D207" s="237" t="s">
        <v>236</v>
      </c>
      <c r="E207" s="238" t="s">
        <v>3610</v>
      </c>
      <c r="F207" s="239" t="s">
        <v>3611</v>
      </c>
      <c r="G207" s="240" t="s">
        <v>313</v>
      </c>
      <c r="H207" s="241">
        <v>20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632</v>
      </c>
    </row>
    <row r="208" s="2" customFormat="1" ht="16.5" customHeight="1">
      <c r="A208" s="38"/>
      <c r="B208" s="39"/>
      <c r="C208" s="237" t="s">
        <v>448</v>
      </c>
      <c r="D208" s="237" t="s">
        <v>236</v>
      </c>
      <c r="E208" s="238" t="s">
        <v>3612</v>
      </c>
      <c r="F208" s="239" t="s">
        <v>3613</v>
      </c>
      <c r="G208" s="240" t="s">
        <v>313</v>
      </c>
      <c r="H208" s="241">
        <v>50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635</v>
      </c>
    </row>
    <row r="209" s="2" customFormat="1" ht="16.5" customHeight="1">
      <c r="A209" s="38"/>
      <c r="B209" s="39"/>
      <c r="C209" s="237" t="s">
        <v>410</v>
      </c>
      <c r="D209" s="237" t="s">
        <v>236</v>
      </c>
      <c r="E209" s="238" t="s">
        <v>3614</v>
      </c>
      <c r="F209" s="239" t="s">
        <v>3615</v>
      </c>
      <c r="G209" s="240" t="s">
        <v>313</v>
      </c>
      <c r="H209" s="241">
        <v>110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639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3616</v>
      </c>
      <c r="F210" s="226" t="s">
        <v>3617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SUM(P211:P217)</f>
        <v>0</v>
      </c>
      <c r="Q210" s="231"/>
      <c r="R210" s="232">
        <f>SUM(R211:R217)</f>
        <v>0</v>
      </c>
      <c r="S210" s="231"/>
      <c r="T210" s="233">
        <f>SUM(T211:T217)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SUM(BK211:BK217)</f>
        <v>0</v>
      </c>
    </row>
    <row r="211" s="2" customFormat="1" ht="16.5" customHeight="1">
      <c r="A211" s="38"/>
      <c r="B211" s="39"/>
      <c r="C211" s="287" t="s">
        <v>438</v>
      </c>
      <c r="D211" s="287" t="s">
        <v>598</v>
      </c>
      <c r="E211" s="288" t="s">
        <v>3618</v>
      </c>
      <c r="F211" s="289" t="s">
        <v>3603</v>
      </c>
      <c r="G211" s="290" t="s">
        <v>313</v>
      </c>
      <c r="H211" s="291">
        <v>220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642</v>
      </c>
    </row>
    <row r="212" s="2" customFormat="1" ht="16.5" customHeight="1">
      <c r="A212" s="38"/>
      <c r="B212" s="39"/>
      <c r="C212" s="287" t="s">
        <v>636</v>
      </c>
      <c r="D212" s="287" t="s">
        <v>598</v>
      </c>
      <c r="E212" s="288" t="s">
        <v>3619</v>
      </c>
      <c r="F212" s="289" t="s">
        <v>3605</v>
      </c>
      <c r="G212" s="290" t="s">
        <v>313</v>
      </c>
      <c r="H212" s="291">
        <v>300</v>
      </c>
      <c r="I212" s="292"/>
      <c r="J212" s="293">
        <f>ROUND(I212*H212,2)</f>
        <v>0</v>
      </c>
      <c r="K212" s="294"/>
      <c r="L212" s="295"/>
      <c r="M212" s="296" t="s">
        <v>1</v>
      </c>
      <c r="N212" s="297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253</v>
      </c>
      <c r="AT212" s="249" t="s">
        <v>598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648</v>
      </c>
    </row>
    <row r="213" s="2" customFormat="1" ht="16.5" customHeight="1">
      <c r="A213" s="38"/>
      <c r="B213" s="39"/>
      <c r="C213" s="287" t="s">
        <v>457</v>
      </c>
      <c r="D213" s="287" t="s">
        <v>598</v>
      </c>
      <c r="E213" s="288" t="s">
        <v>3620</v>
      </c>
      <c r="F213" s="289" t="s">
        <v>3607</v>
      </c>
      <c r="G213" s="290" t="s">
        <v>313</v>
      </c>
      <c r="H213" s="291">
        <v>100</v>
      </c>
      <c r="I213" s="292"/>
      <c r="J213" s="293">
        <f>ROUND(I213*H213,2)</f>
        <v>0</v>
      </c>
      <c r="K213" s="294"/>
      <c r="L213" s="295"/>
      <c r="M213" s="296" t="s">
        <v>1</v>
      </c>
      <c r="N213" s="297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253</v>
      </c>
      <c r="AT213" s="249" t="s">
        <v>598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652</v>
      </c>
    </row>
    <row r="214" s="2" customFormat="1" ht="16.5" customHeight="1">
      <c r="A214" s="38"/>
      <c r="B214" s="39"/>
      <c r="C214" s="287" t="s">
        <v>645</v>
      </c>
      <c r="D214" s="287" t="s">
        <v>598</v>
      </c>
      <c r="E214" s="288" t="s">
        <v>3621</v>
      </c>
      <c r="F214" s="289" t="s">
        <v>3609</v>
      </c>
      <c r="G214" s="290" t="s">
        <v>313</v>
      </c>
      <c r="H214" s="291">
        <v>12</v>
      </c>
      <c r="I214" s="292"/>
      <c r="J214" s="293">
        <f>ROUND(I214*H214,2)</f>
        <v>0</v>
      </c>
      <c r="K214" s="294"/>
      <c r="L214" s="295"/>
      <c r="M214" s="296" t="s">
        <v>1</v>
      </c>
      <c r="N214" s="297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253</v>
      </c>
      <c r="AT214" s="249" t="s">
        <v>598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657</v>
      </c>
    </row>
    <row r="215" s="2" customFormat="1" ht="16.5" customHeight="1">
      <c r="A215" s="38"/>
      <c r="B215" s="39"/>
      <c r="C215" s="287" t="s">
        <v>462</v>
      </c>
      <c r="D215" s="287" t="s">
        <v>598</v>
      </c>
      <c r="E215" s="288" t="s">
        <v>3622</v>
      </c>
      <c r="F215" s="289" t="s">
        <v>3611</v>
      </c>
      <c r="G215" s="290" t="s">
        <v>313</v>
      </c>
      <c r="H215" s="291">
        <v>20</v>
      </c>
      <c r="I215" s="292"/>
      <c r="J215" s="293">
        <f>ROUND(I215*H215,2)</f>
        <v>0</v>
      </c>
      <c r="K215" s="294"/>
      <c r="L215" s="295"/>
      <c r="M215" s="296" t="s">
        <v>1</v>
      </c>
      <c r="N215" s="297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253</v>
      </c>
      <c r="AT215" s="249" t="s">
        <v>598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662</v>
      </c>
    </row>
    <row r="216" s="2" customFormat="1" ht="16.5" customHeight="1">
      <c r="A216" s="38"/>
      <c r="B216" s="39"/>
      <c r="C216" s="287" t="s">
        <v>654</v>
      </c>
      <c r="D216" s="287" t="s">
        <v>598</v>
      </c>
      <c r="E216" s="288" t="s">
        <v>3623</v>
      </c>
      <c r="F216" s="289" t="s">
        <v>3613</v>
      </c>
      <c r="G216" s="290" t="s">
        <v>313</v>
      </c>
      <c r="H216" s="291">
        <v>50</v>
      </c>
      <c r="I216" s="292"/>
      <c r="J216" s="293">
        <f>ROUND(I216*H216,2)</f>
        <v>0</v>
      </c>
      <c r="K216" s="294"/>
      <c r="L216" s="295"/>
      <c r="M216" s="296" t="s">
        <v>1</v>
      </c>
      <c r="N216" s="297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253</v>
      </c>
      <c r="AT216" s="249" t="s">
        <v>598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666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3624</v>
      </c>
      <c r="F217" s="289" t="s">
        <v>3615</v>
      </c>
      <c r="G217" s="290" t="s">
        <v>313</v>
      </c>
      <c r="H217" s="291">
        <v>110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672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3625</v>
      </c>
      <c r="F218" s="226" t="s">
        <v>3626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SUM(P219:P223)</f>
        <v>0</v>
      </c>
      <c r="Q218" s="231"/>
      <c r="R218" s="232">
        <f>SUM(R219:R223)</f>
        <v>0</v>
      </c>
      <c r="S218" s="231"/>
      <c r="T218" s="233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SUM(BK219:BK223)</f>
        <v>0</v>
      </c>
    </row>
    <row r="219" s="2" customFormat="1" ht="16.5" customHeight="1">
      <c r="A219" s="38"/>
      <c r="B219" s="39"/>
      <c r="C219" s="237" t="s">
        <v>663</v>
      </c>
      <c r="D219" s="237" t="s">
        <v>236</v>
      </c>
      <c r="E219" s="238" t="s">
        <v>3627</v>
      </c>
      <c r="F219" s="239" t="s">
        <v>3628</v>
      </c>
      <c r="G219" s="240" t="s">
        <v>313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678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3629</v>
      </c>
      <c r="F220" s="239" t="s">
        <v>3630</v>
      </c>
      <c r="G220" s="240" t="s">
        <v>313</v>
      </c>
      <c r="H220" s="241">
        <v>900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683</v>
      </c>
    </row>
    <row r="221" s="2" customFormat="1" ht="16.5" customHeight="1">
      <c r="A221" s="38"/>
      <c r="B221" s="39"/>
      <c r="C221" s="237" t="s">
        <v>675</v>
      </c>
      <c r="D221" s="237" t="s">
        <v>236</v>
      </c>
      <c r="E221" s="238" t="s">
        <v>3631</v>
      </c>
      <c r="F221" s="239" t="s">
        <v>3632</v>
      </c>
      <c r="G221" s="240" t="s">
        <v>313</v>
      </c>
      <c r="H221" s="241">
        <v>950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692</v>
      </c>
    </row>
    <row r="222" s="2" customFormat="1" ht="16.5" customHeight="1">
      <c r="A222" s="38"/>
      <c r="B222" s="39"/>
      <c r="C222" s="237" t="s">
        <v>478</v>
      </c>
      <c r="D222" s="237" t="s">
        <v>236</v>
      </c>
      <c r="E222" s="238" t="s">
        <v>3633</v>
      </c>
      <c r="F222" s="239" t="s">
        <v>3634</v>
      </c>
      <c r="G222" s="240" t="s">
        <v>313</v>
      </c>
      <c r="H222" s="241">
        <v>320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698</v>
      </c>
    </row>
    <row r="223" s="2" customFormat="1" ht="16.5" customHeight="1">
      <c r="A223" s="38"/>
      <c r="B223" s="39"/>
      <c r="C223" s="237" t="s">
        <v>689</v>
      </c>
      <c r="D223" s="237" t="s">
        <v>236</v>
      </c>
      <c r="E223" s="238" t="s">
        <v>3635</v>
      </c>
      <c r="F223" s="239" t="s">
        <v>3636</v>
      </c>
      <c r="G223" s="240" t="s">
        <v>313</v>
      </c>
      <c r="H223" s="241">
        <v>50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704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3637</v>
      </c>
      <c r="F224" s="226" t="s">
        <v>3638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SUM(P225:P229)</f>
        <v>0</v>
      </c>
      <c r="Q224" s="231"/>
      <c r="R224" s="232">
        <f>SUM(R225:R229)</f>
        <v>0</v>
      </c>
      <c r="S224" s="231"/>
      <c r="T224" s="233">
        <f>SUM(T225:T229)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SUM(BK225:BK229)</f>
        <v>0</v>
      </c>
    </row>
    <row r="225" s="2" customFormat="1" ht="16.5" customHeight="1">
      <c r="A225" s="38"/>
      <c r="B225" s="39"/>
      <c r="C225" s="287" t="s">
        <v>486</v>
      </c>
      <c r="D225" s="287" t="s">
        <v>598</v>
      </c>
      <c r="E225" s="288" t="s">
        <v>3639</v>
      </c>
      <c r="F225" s="289" t="s">
        <v>3628</v>
      </c>
      <c r="G225" s="290" t="s">
        <v>313</v>
      </c>
      <c r="H225" s="291">
        <v>250</v>
      </c>
      <c r="I225" s="292"/>
      <c r="J225" s="293">
        <f>ROUND(I225*H225,2)</f>
        <v>0</v>
      </c>
      <c r="K225" s="294"/>
      <c r="L225" s="295"/>
      <c r="M225" s="296" t="s">
        <v>1</v>
      </c>
      <c r="N225" s="297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253</v>
      </c>
      <c r="AT225" s="249" t="s">
        <v>598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708</v>
      </c>
    </row>
    <row r="226" s="2" customFormat="1" ht="16.5" customHeight="1">
      <c r="A226" s="38"/>
      <c r="B226" s="39"/>
      <c r="C226" s="287" t="s">
        <v>701</v>
      </c>
      <c r="D226" s="287" t="s">
        <v>598</v>
      </c>
      <c r="E226" s="288" t="s">
        <v>3640</v>
      </c>
      <c r="F226" s="289" t="s">
        <v>3630</v>
      </c>
      <c r="G226" s="290" t="s">
        <v>313</v>
      </c>
      <c r="H226" s="291">
        <v>900</v>
      </c>
      <c r="I226" s="292"/>
      <c r="J226" s="293">
        <f>ROUND(I226*H226,2)</f>
        <v>0</v>
      </c>
      <c r="K226" s="294"/>
      <c r="L226" s="295"/>
      <c r="M226" s="296" t="s">
        <v>1</v>
      </c>
      <c r="N226" s="297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253</v>
      </c>
      <c r="AT226" s="249" t="s">
        <v>598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712</v>
      </c>
    </row>
    <row r="227" s="2" customFormat="1" ht="16.5" customHeight="1">
      <c r="A227" s="38"/>
      <c r="B227" s="39"/>
      <c r="C227" s="287" t="s">
        <v>490</v>
      </c>
      <c r="D227" s="287" t="s">
        <v>598</v>
      </c>
      <c r="E227" s="288" t="s">
        <v>3641</v>
      </c>
      <c r="F227" s="289" t="s">
        <v>3632</v>
      </c>
      <c r="G227" s="290" t="s">
        <v>313</v>
      </c>
      <c r="H227" s="291">
        <v>950</v>
      </c>
      <c r="I227" s="292"/>
      <c r="J227" s="293">
        <f>ROUND(I227*H227,2)</f>
        <v>0</v>
      </c>
      <c r="K227" s="294"/>
      <c r="L227" s="295"/>
      <c r="M227" s="296" t="s">
        <v>1</v>
      </c>
      <c r="N227" s="297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253</v>
      </c>
      <c r="AT227" s="249" t="s">
        <v>598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717</v>
      </c>
    </row>
    <row r="228" s="2" customFormat="1" ht="16.5" customHeight="1">
      <c r="A228" s="38"/>
      <c r="B228" s="39"/>
      <c r="C228" s="287" t="s">
        <v>709</v>
      </c>
      <c r="D228" s="287" t="s">
        <v>598</v>
      </c>
      <c r="E228" s="288" t="s">
        <v>3642</v>
      </c>
      <c r="F228" s="289" t="s">
        <v>3634</v>
      </c>
      <c r="G228" s="290" t="s">
        <v>313</v>
      </c>
      <c r="H228" s="291">
        <v>320</v>
      </c>
      <c r="I228" s="292"/>
      <c r="J228" s="293">
        <f>ROUND(I228*H228,2)</f>
        <v>0</v>
      </c>
      <c r="K228" s="294"/>
      <c r="L228" s="295"/>
      <c r="M228" s="296" t="s">
        <v>1</v>
      </c>
      <c r="N228" s="297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253</v>
      </c>
      <c r="AT228" s="249" t="s">
        <v>598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723</v>
      </c>
    </row>
    <row r="229" s="2" customFormat="1" ht="16.5" customHeight="1">
      <c r="A229" s="38"/>
      <c r="B229" s="39"/>
      <c r="C229" s="287" t="s">
        <v>495</v>
      </c>
      <c r="D229" s="287" t="s">
        <v>598</v>
      </c>
      <c r="E229" s="288" t="s">
        <v>3643</v>
      </c>
      <c r="F229" s="289" t="s">
        <v>3636</v>
      </c>
      <c r="G229" s="290" t="s">
        <v>313</v>
      </c>
      <c r="H229" s="291">
        <v>50</v>
      </c>
      <c r="I229" s="292"/>
      <c r="J229" s="293">
        <f>ROUND(I229*H229,2)</f>
        <v>0</v>
      </c>
      <c r="K229" s="294"/>
      <c r="L229" s="295"/>
      <c r="M229" s="296" t="s">
        <v>1</v>
      </c>
      <c r="N229" s="297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253</v>
      </c>
      <c r="AT229" s="249" t="s">
        <v>598</v>
      </c>
      <c r="AU229" s="249" t="s">
        <v>87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728</v>
      </c>
    </row>
    <row r="230" s="11" customFormat="1" ht="25.92" customHeight="1">
      <c r="A230" s="11"/>
      <c r="B230" s="223"/>
      <c r="C230" s="224"/>
      <c r="D230" s="225" t="s">
        <v>79</v>
      </c>
      <c r="E230" s="226" t="s">
        <v>3644</v>
      </c>
      <c r="F230" s="226" t="s">
        <v>3645</v>
      </c>
      <c r="G230" s="224"/>
      <c r="H230" s="224"/>
      <c r="I230" s="227"/>
      <c r="J230" s="228">
        <f>BK230</f>
        <v>0</v>
      </c>
      <c r="K230" s="224"/>
      <c r="L230" s="229"/>
      <c r="M230" s="230"/>
      <c r="N230" s="231"/>
      <c r="O230" s="231"/>
      <c r="P230" s="232">
        <f>SUM(P231:P239)</f>
        <v>0</v>
      </c>
      <c r="Q230" s="231"/>
      <c r="R230" s="232">
        <f>SUM(R231:R239)</f>
        <v>0</v>
      </c>
      <c r="S230" s="231"/>
      <c r="T230" s="233">
        <f>SUM(T231:T239)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34" t="s">
        <v>87</v>
      </c>
      <c r="AT230" s="235" t="s">
        <v>79</v>
      </c>
      <c r="AU230" s="235" t="s">
        <v>80</v>
      </c>
      <c r="AY230" s="234" t="s">
        <v>235</v>
      </c>
      <c r="BK230" s="236">
        <f>SUM(BK231:BK239)</f>
        <v>0</v>
      </c>
    </row>
    <row r="231" s="2" customFormat="1" ht="16.5" customHeight="1">
      <c r="A231" s="38"/>
      <c r="B231" s="39"/>
      <c r="C231" s="237" t="s">
        <v>720</v>
      </c>
      <c r="D231" s="237" t="s">
        <v>236</v>
      </c>
      <c r="E231" s="238" t="s">
        <v>3646</v>
      </c>
      <c r="F231" s="239" t="s">
        <v>3647</v>
      </c>
      <c r="G231" s="240" t="s">
        <v>313</v>
      </c>
      <c r="H231" s="241">
        <v>150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87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737</v>
      </c>
    </row>
    <row r="232" s="2" customFormat="1" ht="16.5" customHeight="1">
      <c r="A232" s="38"/>
      <c r="B232" s="39"/>
      <c r="C232" s="237" t="s">
        <v>515</v>
      </c>
      <c r="D232" s="237" t="s">
        <v>236</v>
      </c>
      <c r="E232" s="238" t="s">
        <v>3648</v>
      </c>
      <c r="F232" s="239" t="s">
        <v>3649</v>
      </c>
      <c r="G232" s="240" t="s">
        <v>313</v>
      </c>
      <c r="H232" s="241">
        <v>80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87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743</v>
      </c>
    </row>
    <row r="233" s="2" customFormat="1" ht="16.5" customHeight="1">
      <c r="A233" s="38"/>
      <c r="B233" s="39"/>
      <c r="C233" s="237" t="s">
        <v>730</v>
      </c>
      <c r="D233" s="237" t="s">
        <v>236</v>
      </c>
      <c r="E233" s="238" t="s">
        <v>3650</v>
      </c>
      <c r="F233" s="239" t="s">
        <v>3651</v>
      </c>
      <c r="G233" s="240" t="s">
        <v>313</v>
      </c>
      <c r="H233" s="241">
        <v>40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87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749</v>
      </c>
    </row>
    <row r="234" s="2" customFormat="1" ht="16.5" customHeight="1">
      <c r="A234" s="38"/>
      <c r="B234" s="39"/>
      <c r="C234" s="237" t="s">
        <v>519</v>
      </c>
      <c r="D234" s="237" t="s">
        <v>236</v>
      </c>
      <c r="E234" s="238" t="s">
        <v>3652</v>
      </c>
      <c r="F234" s="239" t="s">
        <v>3653</v>
      </c>
      <c r="G234" s="240" t="s">
        <v>671</v>
      </c>
      <c r="H234" s="241">
        <v>1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87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755</v>
      </c>
    </row>
    <row r="235" s="2" customFormat="1" ht="16.5" customHeight="1">
      <c r="A235" s="38"/>
      <c r="B235" s="39"/>
      <c r="C235" s="237" t="s">
        <v>740</v>
      </c>
      <c r="D235" s="237" t="s">
        <v>236</v>
      </c>
      <c r="E235" s="238" t="s">
        <v>3654</v>
      </c>
      <c r="F235" s="239" t="s">
        <v>3655</v>
      </c>
      <c r="G235" s="240" t="s">
        <v>671</v>
      </c>
      <c r="H235" s="241">
        <v>4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87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759</v>
      </c>
    </row>
    <row r="236" s="2" customFormat="1" ht="16.5" customHeight="1">
      <c r="A236" s="38"/>
      <c r="B236" s="39"/>
      <c r="C236" s="237" t="s">
        <v>524</v>
      </c>
      <c r="D236" s="237" t="s">
        <v>236</v>
      </c>
      <c r="E236" s="238" t="s">
        <v>3656</v>
      </c>
      <c r="F236" s="239" t="s">
        <v>3657</v>
      </c>
      <c r="G236" s="240" t="s">
        <v>671</v>
      </c>
      <c r="H236" s="241">
        <v>3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87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763</v>
      </c>
    </row>
    <row r="237" s="2" customFormat="1" ht="16.5" customHeight="1">
      <c r="A237" s="38"/>
      <c r="B237" s="39"/>
      <c r="C237" s="237" t="s">
        <v>752</v>
      </c>
      <c r="D237" s="237" t="s">
        <v>236</v>
      </c>
      <c r="E237" s="238" t="s">
        <v>3658</v>
      </c>
      <c r="F237" s="239" t="s">
        <v>3659</v>
      </c>
      <c r="G237" s="240" t="s">
        <v>3660</v>
      </c>
      <c r="H237" s="241">
        <v>1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87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769</v>
      </c>
    </row>
    <row r="238" s="2" customFormat="1" ht="33" customHeight="1">
      <c r="A238" s="38"/>
      <c r="B238" s="39"/>
      <c r="C238" s="237" t="s">
        <v>529</v>
      </c>
      <c r="D238" s="237" t="s">
        <v>236</v>
      </c>
      <c r="E238" s="238" t="s">
        <v>3661</v>
      </c>
      <c r="F238" s="239" t="s">
        <v>3662</v>
      </c>
      <c r="G238" s="240" t="s">
        <v>3660</v>
      </c>
      <c r="H238" s="241">
        <v>2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87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777</v>
      </c>
    </row>
    <row r="239" s="2" customFormat="1" ht="21.75" customHeight="1">
      <c r="A239" s="38"/>
      <c r="B239" s="39"/>
      <c r="C239" s="237" t="s">
        <v>760</v>
      </c>
      <c r="D239" s="237" t="s">
        <v>236</v>
      </c>
      <c r="E239" s="238" t="s">
        <v>3663</v>
      </c>
      <c r="F239" s="239" t="s">
        <v>3664</v>
      </c>
      <c r="G239" s="240" t="s">
        <v>313</v>
      </c>
      <c r="H239" s="241">
        <v>110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87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783</v>
      </c>
    </row>
    <row r="240" s="11" customFormat="1" ht="25.92" customHeight="1">
      <c r="A240" s="11"/>
      <c r="B240" s="223"/>
      <c r="C240" s="224"/>
      <c r="D240" s="225" t="s">
        <v>79</v>
      </c>
      <c r="E240" s="226" t="s">
        <v>3665</v>
      </c>
      <c r="F240" s="226" t="s">
        <v>3666</v>
      </c>
      <c r="G240" s="224"/>
      <c r="H240" s="224"/>
      <c r="I240" s="227"/>
      <c r="J240" s="228">
        <f>BK240</f>
        <v>0</v>
      </c>
      <c r="K240" s="224"/>
      <c r="L240" s="229"/>
      <c r="M240" s="230"/>
      <c r="N240" s="231"/>
      <c r="O240" s="231"/>
      <c r="P240" s="232">
        <f>SUM(P241:P251)</f>
        <v>0</v>
      </c>
      <c r="Q240" s="231"/>
      <c r="R240" s="232">
        <f>SUM(R241:R251)</f>
        <v>0</v>
      </c>
      <c r="S240" s="231"/>
      <c r="T240" s="233">
        <f>SUM(T241:T251)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34" t="s">
        <v>87</v>
      </c>
      <c r="AT240" s="235" t="s">
        <v>79</v>
      </c>
      <c r="AU240" s="235" t="s">
        <v>80</v>
      </c>
      <c r="AY240" s="234" t="s">
        <v>235</v>
      </c>
      <c r="BK240" s="236">
        <f>SUM(BK241:BK251)</f>
        <v>0</v>
      </c>
    </row>
    <row r="241" s="2" customFormat="1" ht="16.5" customHeight="1">
      <c r="A241" s="38"/>
      <c r="B241" s="39"/>
      <c r="C241" s="287" t="s">
        <v>536</v>
      </c>
      <c r="D241" s="287" t="s">
        <v>598</v>
      </c>
      <c r="E241" s="288" t="s">
        <v>3667</v>
      </c>
      <c r="F241" s="289" t="s">
        <v>3647</v>
      </c>
      <c r="G241" s="290" t="s">
        <v>313</v>
      </c>
      <c r="H241" s="291">
        <v>150</v>
      </c>
      <c r="I241" s="292"/>
      <c r="J241" s="293">
        <f>ROUND(I241*H241,2)</f>
        <v>0</v>
      </c>
      <c r="K241" s="294"/>
      <c r="L241" s="295"/>
      <c r="M241" s="296" t="s">
        <v>1</v>
      </c>
      <c r="N241" s="297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253</v>
      </c>
      <c r="AT241" s="249" t="s">
        <v>598</v>
      </c>
      <c r="AU241" s="249" t="s">
        <v>87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789</v>
      </c>
    </row>
    <row r="242" s="2" customFormat="1" ht="16.5" customHeight="1">
      <c r="A242" s="38"/>
      <c r="B242" s="39"/>
      <c r="C242" s="287" t="s">
        <v>774</v>
      </c>
      <c r="D242" s="287" t="s">
        <v>598</v>
      </c>
      <c r="E242" s="288" t="s">
        <v>3668</v>
      </c>
      <c r="F242" s="289" t="s">
        <v>3649</v>
      </c>
      <c r="G242" s="290" t="s">
        <v>313</v>
      </c>
      <c r="H242" s="291">
        <v>80</v>
      </c>
      <c r="I242" s="292"/>
      <c r="J242" s="293">
        <f>ROUND(I242*H242,2)</f>
        <v>0</v>
      </c>
      <c r="K242" s="294"/>
      <c r="L242" s="295"/>
      <c r="M242" s="296" t="s">
        <v>1</v>
      </c>
      <c r="N242" s="297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253</v>
      </c>
      <c r="AT242" s="249" t="s">
        <v>598</v>
      </c>
      <c r="AU242" s="249" t="s">
        <v>87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793</v>
      </c>
    </row>
    <row r="243" s="2" customFormat="1" ht="16.5" customHeight="1">
      <c r="A243" s="38"/>
      <c r="B243" s="39"/>
      <c r="C243" s="287" t="s">
        <v>544</v>
      </c>
      <c r="D243" s="287" t="s">
        <v>598</v>
      </c>
      <c r="E243" s="288" t="s">
        <v>3669</v>
      </c>
      <c r="F243" s="289" t="s">
        <v>3651</v>
      </c>
      <c r="G243" s="290" t="s">
        <v>313</v>
      </c>
      <c r="H243" s="291">
        <v>40</v>
      </c>
      <c r="I243" s="292"/>
      <c r="J243" s="293">
        <f>ROUND(I243*H243,2)</f>
        <v>0</v>
      </c>
      <c r="K243" s="294"/>
      <c r="L243" s="295"/>
      <c r="M243" s="296" t="s">
        <v>1</v>
      </c>
      <c r="N243" s="297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253</v>
      </c>
      <c r="AT243" s="249" t="s">
        <v>598</v>
      </c>
      <c r="AU243" s="249" t="s">
        <v>87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797</v>
      </c>
    </row>
    <row r="244" s="2" customFormat="1" ht="16.5" customHeight="1">
      <c r="A244" s="38"/>
      <c r="B244" s="39"/>
      <c r="C244" s="287" t="s">
        <v>786</v>
      </c>
      <c r="D244" s="287" t="s">
        <v>598</v>
      </c>
      <c r="E244" s="288" t="s">
        <v>3670</v>
      </c>
      <c r="F244" s="289" t="s">
        <v>3653</v>
      </c>
      <c r="G244" s="290" t="s">
        <v>671</v>
      </c>
      <c r="H244" s="291">
        <v>1</v>
      </c>
      <c r="I244" s="292"/>
      <c r="J244" s="293">
        <f>ROUND(I244*H244,2)</f>
        <v>0</v>
      </c>
      <c r="K244" s="294"/>
      <c r="L244" s="295"/>
      <c r="M244" s="296" t="s">
        <v>1</v>
      </c>
      <c r="N244" s="297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253</v>
      </c>
      <c r="AT244" s="249" t="s">
        <v>598</v>
      </c>
      <c r="AU244" s="249" t="s">
        <v>87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802</v>
      </c>
    </row>
    <row r="245" s="2" customFormat="1" ht="16.5" customHeight="1">
      <c r="A245" s="38"/>
      <c r="B245" s="39"/>
      <c r="C245" s="287" t="s">
        <v>549</v>
      </c>
      <c r="D245" s="287" t="s">
        <v>598</v>
      </c>
      <c r="E245" s="288" t="s">
        <v>3671</v>
      </c>
      <c r="F245" s="289" t="s">
        <v>3655</v>
      </c>
      <c r="G245" s="290" t="s">
        <v>671</v>
      </c>
      <c r="H245" s="291">
        <v>4</v>
      </c>
      <c r="I245" s="292"/>
      <c r="J245" s="293">
        <f>ROUND(I245*H245,2)</f>
        <v>0</v>
      </c>
      <c r="K245" s="294"/>
      <c r="L245" s="295"/>
      <c r="M245" s="296" t="s">
        <v>1</v>
      </c>
      <c r="N245" s="297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253</v>
      </c>
      <c r="AT245" s="249" t="s">
        <v>598</v>
      </c>
      <c r="AU245" s="249" t="s">
        <v>87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808</v>
      </c>
    </row>
    <row r="246" s="2" customFormat="1" ht="16.5" customHeight="1">
      <c r="A246" s="38"/>
      <c r="B246" s="39"/>
      <c r="C246" s="287" t="s">
        <v>794</v>
      </c>
      <c r="D246" s="287" t="s">
        <v>598</v>
      </c>
      <c r="E246" s="288" t="s">
        <v>3672</v>
      </c>
      <c r="F246" s="289" t="s">
        <v>3657</v>
      </c>
      <c r="G246" s="290" t="s">
        <v>671</v>
      </c>
      <c r="H246" s="291">
        <v>3</v>
      </c>
      <c r="I246" s="292"/>
      <c r="J246" s="293">
        <f>ROUND(I246*H246,2)</f>
        <v>0</v>
      </c>
      <c r="K246" s="294"/>
      <c r="L246" s="295"/>
      <c r="M246" s="296" t="s">
        <v>1</v>
      </c>
      <c r="N246" s="297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253</v>
      </c>
      <c r="AT246" s="249" t="s">
        <v>598</v>
      </c>
      <c r="AU246" s="249" t="s">
        <v>87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813</v>
      </c>
    </row>
    <row r="247" s="2" customFormat="1" ht="16.5" customHeight="1">
      <c r="A247" s="38"/>
      <c r="B247" s="39"/>
      <c r="C247" s="287" t="s">
        <v>553</v>
      </c>
      <c r="D247" s="287" t="s">
        <v>598</v>
      </c>
      <c r="E247" s="288" t="s">
        <v>3673</v>
      </c>
      <c r="F247" s="289" t="s">
        <v>3659</v>
      </c>
      <c r="G247" s="290" t="s">
        <v>3660</v>
      </c>
      <c r="H247" s="291">
        <v>1</v>
      </c>
      <c r="I247" s="292"/>
      <c r="J247" s="293">
        <f>ROUND(I247*H247,2)</f>
        <v>0</v>
      </c>
      <c r="K247" s="294"/>
      <c r="L247" s="295"/>
      <c r="M247" s="296" t="s">
        <v>1</v>
      </c>
      <c r="N247" s="297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253</v>
      </c>
      <c r="AT247" s="249" t="s">
        <v>598</v>
      </c>
      <c r="AU247" s="249" t="s">
        <v>87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822</v>
      </c>
    </row>
    <row r="248" s="2" customFormat="1" ht="21.75" customHeight="1">
      <c r="A248" s="38"/>
      <c r="B248" s="39"/>
      <c r="C248" s="287" t="s">
        <v>805</v>
      </c>
      <c r="D248" s="287" t="s">
        <v>598</v>
      </c>
      <c r="E248" s="288" t="s">
        <v>3674</v>
      </c>
      <c r="F248" s="289" t="s">
        <v>3664</v>
      </c>
      <c r="G248" s="290" t="s">
        <v>313</v>
      </c>
      <c r="H248" s="291">
        <v>110</v>
      </c>
      <c r="I248" s="292"/>
      <c r="J248" s="293">
        <f>ROUND(I248*H248,2)</f>
        <v>0</v>
      </c>
      <c r="K248" s="294"/>
      <c r="L248" s="295"/>
      <c r="M248" s="296" t="s">
        <v>1</v>
      </c>
      <c r="N248" s="297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253</v>
      </c>
      <c r="AT248" s="249" t="s">
        <v>598</v>
      </c>
      <c r="AU248" s="249" t="s">
        <v>87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826</v>
      </c>
    </row>
    <row r="249" s="2" customFormat="1" ht="21.75" customHeight="1">
      <c r="A249" s="38"/>
      <c r="B249" s="39"/>
      <c r="C249" s="287" t="s">
        <v>559</v>
      </c>
      <c r="D249" s="287" t="s">
        <v>598</v>
      </c>
      <c r="E249" s="288" t="s">
        <v>3675</v>
      </c>
      <c r="F249" s="289" t="s">
        <v>3676</v>
      </c>
      <c r="G249" s="290" t="s">
        <v>3660</v>
      </c>
      <c r="H249" s="291">
        <v>1</v>
      </c>
      <c r="I249" s="292"/>
      <c r="J249" s="293">
        <f>ROUND(I249*H249,2)</f>
        <v>0</v>
      </c>
      <c r="K249" s="294"/>
      <c r="L249" s="295"/>
      <c r="M249" s="296" t="s">
        <v>1</v>
      </c>
      <c r="N249" s="297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253</v>
      </c>
      <c r="AT249" s="249" t="s">
        <v>598</v>
      </c>
      <c r="AU249" s="249" t="s">
        <v>87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831</v>
      </c>
    </row>
    <row r="250" s="2" customFormat="1" ht="21.75" customHeight="1">
      <c r="A250" s="38"/>
      <c r="B250" s="39"/>
      <c r="C250" s="287" t="s">
        <v>819</v>
      </c>
      <c r="D250" s="287" t="s">
        <v>598</v>
      </c>
      <c r="E250" s="288" t="s">
        <v>3677</v>
      </c>
      <c r="F250" s="289" t="s">
        <v>3678</v>
      </c>
      <c r="G250" s="290" t="s">
        <v>3660</v>
      </c>
      <c r="H250" s="291">
        <v>1</v>
      </c>
      <c r="I250" s="292"/>
      <c r="J250" s="293">
        <f>ROUND(I250*H250,2)</f>
        <v>0</v>
      </c>
      <c r="K250" s="294"/>
      <c r="L250" s="295"/>
      <c r="M250" s="296" t="s">
        <v>1</v>
      </c>
      <c r="N250" s="297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253</v>
      </c>
      <c r="AT250" s="249" t="s">
        <v>598</v>
      </c>
      <c r="AU250" s="249" t="s">
        <v>87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837</v>
      </c>
    </row>
    <row r="251" s="2" customFormat="1" ht="21.75" customHeight="1">
      <c r="A251" s="38"/>
      <c r="B251" s="39"/>
      <c r="C251" s="287" t="s">
        <v>564</v>
      </c>
      <c r="D251" s="287" t="s">
        <v>598</v>
      </c>
      <c r="E251" s="288" t="s">
        <v>3679</v>
      </c>
      <c r="F251" s="289" t="s">
        <v>3680</v>
      </c>
      <c r="G251" s="290" t="s">
        <v>3660</v>
      </c>
      <c r="H251" s="291">
        <v>1</v>
      </c>
      <c r="I251" s="292"/>
      <c r="J251" s="293">
        <f>ROUND(I251*H251,2)</f>
        <v>0</v>
      </c>
      <c r="K251" s="294"/>
      <c r="L251" s="295"/>
      <c r="M251" s="296" t="s">
        <v>1</v>
      </c>
      <c r="N251" s="297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253</v>
      </c>
      <c r="AT251" s="249" t="s">
        <v>598</v>
      </c>
      <c r="AU251" s="249" t="s">
        <v>87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842</v>
      </c>
    </row>
    <row r="252" s="11" customFormat="1" ht="25.92" customHeight="1">
      <c r="A252" s="11"/>
      <c r="B252" s="223"/>
      <c r="C252" s="224"/>
      <c r="D252" s="225" t="s">
        <v>79</v>
      </c>
      <c r="E252" s="226" t="s">
        <v>3681</v>
      </c>
      <c r="F252" s="226" t="s">
        <v>3682</v>
      </c>
      <c r="G252" s="224"/>
      <c r="H252" s="224"/>
      <c r="I252" s="227"/>
      <c r="J252" s="228">
        <f>BK252</f>
        <v>0</v>
      </c>
      <c r="K252" s="224"/>
      <c r="L252" s="229"/>
      <c r="M252" s="230"/>
      <c r="N252" s="231"/>
      <c r="O252" s="231"/>
      <c r="P252" s="232">
        <f>SUM(P253:P254)</f>
        <v>0</v>
      </c>
      <c r="Q252" s="231"/>
      <c r="R252" s="232">
        <f>SUM(R253:R254)</f>
        <v>0</v>
      </c>
      <c r="S252" s="231"/>
      <c r="T252" s="233">
        <f>SUM(T253:T254)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34" t="s">
        <v>87</v>
      </c>
      <c r="AT252" s="235" t="s">
        <v>79</v>
      </c>
      <c r="AU252" s="235" t="s">
        <v>80</v>
      </c>
      <c r="AY252" s="234" t="s">
        <v>235</v>
      </c>
      <c r="BK252" s="236">
        <f>SUM(BK253:BK254)</f>
        <v>0</v>
      </c>
    </row>
    <row r="253" s="2" customFormat="1" ht="16.5" customHeight="1">
      <c r="A253" s="38"/>
      <c r="B253" s="39"/>
      <c r="C253" s="237" t="s">
        <v>828</v>
      </c>
      <c r="D253" s="237" t="s">
        <v>236</v>
      </c>
      <c r="E253" s="238" t="s">
        <v>3683</v>
      </c>
      <c r="F253" s="239" t="s">
        <v>3684</v>
      </c>
      <c r="G253" s="240" t="s">
        <v>671</v>
      </c>
      <c r="H253" s="241">
        <v>8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87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845</v>
      </c>
    </row>
    <row r="254" s="2" customFormat="1" ht="16.5" customHeight="1">
      <c r="A254" s="38"/>
      <c r="B254" s="39"/>
      <c r="C254" s="287" t="s">
        <v>568</v>
      </c>
      <c r="D254" s="287" t="s">
        <v>598</v>
      </c>
      <c r="E254" s="288" t="s">
        <v>3685</v>
      </c>
      <c r="F254" s="289" t="s">
        <v>3686</v>
      </c>
      <c r="G254" s="290" t="s">
        <v>671</v>
      </c>
      <c r="H254" s="291">
        <v>8</v>
      </c>
      <c r="I254" s="292"/>
      <c r="J254" s="293">
        <f>ROUND(I254*H254,2)</f>
        <v>0</v>
      </c>
      <c r="K254" s="294"/>
      <c r="L254" s="295"/>
      <c r="M254" s="296" t="s">
        <v>1</v>
      </c>
      <c r="N254" s="297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253</v>
      </c>
      <c r="AT254" s="249" t="s">
        <v>598</v>
      </c>
      <c r="AU254" s="249" t="s">
        <v>87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240</v>
      </c>
      <c r="BM254" s="249" t="s">
        <v>851</v>
      </c>
    </row>
    <row r="255" s="11" customFormat="1" ht="25.92" customHeight="1">
      <c r="A255" s="11"/>
      <c r="B255" s="223"/>
      <c r="C255" s="224"/>
      <c r="D255" s="225" t="s">
        <v>79</v>
      </c>
      <c r="E255" s="226" t="s">
        <v>3687</v>
      </c>
      <c r="F255" s="226" t="s">
        <v>3688</v>
      </c>
      <c r="G255" s="224"/>
      <c r="H255" s="224"/>
      <c r="I255" s="227"/>
      <c r="J255" s="228">
        <f>BK255</f>
        <v>0</v>
      </c>
      <c r="K255" s="224"/>
      <c r="L255" s="229"/>
      <c r="M255" s="230"/>
      <c r="N255" s="231"/>
      <c r="O255" s="231"/>
      <c r="P255" s="232">
        <f>SUM(P256:P257)</f>
        <v>0</v>
      </c>
      <c r="Q255" s="231"/>
      <c r="R255" s="232">
        <f>SUM(R256:R257)</f>
        <v>0</v>
      </c>
      <c r="S255" s="231"/>
      <c r="T255" s="233">
        <f>SUM(T256:T257)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34" t="s">
        <v>87</v>
      </c>
      <c r="AT255" s="235" t="s">
        <v>79</v>
      </c>
      <c r="AU255" s="235" t="s">
        <v>80</v>
      </c>
      <c r="AY255" s="234" t="s">
        <v>235</v>
      </c>
      <c r="BK255" s="236">
        <f>SUM(BK256:BK257)</f>
        <v>0</v>
      </c>
    </row>
    <row r="256" s="2" customFormat="1" ht="16.5" customHeight="1">
      <c r="A256" s="38"/>
      <c r="B256" s="39"/>
      <c r="C256" s="237" t="s">
        <v>839</v>
      </c>
      <c r="D256" s="237" t="s">
        <v>236</v>
      </c>
      <c r="E256" s="238" t="s">
        <v>3689</v>
      </c>
      <c r="F256" s="239" t="s">
        <v>3690</v>
      </c>
      <c r="G256" s="240" t="s">
        <v>313</v>
      </c>
      <c r="H256" s="241">
        <v>150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240</v>
      </c>
      <c r="AT256" s="249" t="s">
        <v>236</v>
      </c>
      <c r="AU256" s="249" t="s">
        <v>87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856</v>
      </c>
    </row>
    <row r="257" s="2" customFormat="1" ht="21.75" customHeight="1">
      <c r="A257" s="38"/>
      <c r="B257" s="39"/>
      <c r="C257" s="237" t="s">
        <v>572</v>
      </c>
      <c r="D257" s="237" t="s">
        <v>236</v>
      </c>
      <c r="E257" s="238" t="s">
        <v>3691</v>
      </c>
      <c r="F257" s="239" t="s">
        <v>3692</v>
      </c>
      <c r="G257" s="240" t="s">
        <v>671</v>
      </c>
      <c r="H257" s="241">
        <v>30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240</v>
      </c>
      <c r="AT257" s="249" t="s">
        <v>236</v>
      </c>
      <c r="AU257" s="249" t="s">
        <v>87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862</v>
      </c>
    </row>
    <row r="258" s="11" customFormat="1" ht="25.92" customHeight="1">
      <c r="A258" s="11"/>
      <c r="B258" s="223"/>
      <c r="C258" s="224"/>
      <c r="D258" s="225" t="s">
        <v>79</v>
      </c>
      <c r="E258" s="226" t="s">
        <v>3693</v>
      </c>
      <c r="F258" s="226" t="s">
        <v>3694</v>
      </c>
      <c r="G258" s="224"/>
      <c r="H258" s="224"/>
      <c r="I258" s="227"/>
      <c r="J258" s="228">
        <f>BK258</f>
        <v>0</v>
      </c>
      <c r="K258" s="224"/>
      <c r="L258" s="229"/>
      <c r="M258" s="230"/>
      <c r="N258" s="231"/>
      <c r="O258" s="231"/>
      <c r="P258" s="232">
        <f>SUM(P259:P260)</f>
        <v>0</v>
      </c>
      <c r="Q258" s="231"/>
      <c r="R258" s="232">
        <f>SUM(R259:R260)</f>
        <v>0</v>
      </c>
      <c r="S258" s="231"/>
      <c r="T258" s="233">
        <f>SUM(T259:T260)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34" t="s">
        <v>87</v>
      </c>
      <c r="AT258" s="235" t="s">
        <v>79</v>
      </c>
      <c r="AU258" s="235" t="s">
        <v>80</v>
      </c>
      <c r="AY258" s="234" t="s">
        <v>235</v>
      </c>
      <c r="BK258" s="236">
        <f>SUM(BK259:BK260)</f>
        <v>0</v>
      </c>
    </row>
    <row r="259" s="2" customFormat="1" ht="16.5" customHeight="1">
      <c r="A259" s="38"/>
      <c r="B259" s="39"/>
      <c r="C259" s="287" t="s">
        <v>848</v>
      </c>
      <c r="D259" s="287" t="s">
        <v>598</v>
      </c>
      <c r="E259" s="288" t="s">
        <v>3695</v>
      </c>
      <c r="F259" s="289" t="s">
        <v>3690</v>
      </c>
      <c r="G259" s="290" t="s">
        <v>313</v>
      </c>
      <c r="H259" s="291">
        <v>150</v>
      </c>
      <c r="I259" s="292"/>
      <c r="J259" s="293">
        <f>ROUND(I259*H259,2)</f>
        <v>0</v>
      </c>
      <c r="K259" s="294"/>
      <c r="L259" s="295"/>
      <c r="M259" s="296" t="s">
        <v>1</v>
      </c>
      <c r="N259" s="297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253</v>
      </c>
      <c r="AT259" s="249" t="s">
        <v>598</v>
      </c>
      <c r="AU259" s="249" t="s">
        <v>87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868</v>
      </c>
    </row>
    <row r="260" s="2" customFormat="1" ht="21.75" customHeight="1">
      <c r="A260" s="38"/>
      <c r="B260" s="39"/>
      <c r="C260" s="287" t="s">
        <v>576</v>
      </c>
      <c r="D260" s="287" t="s">
        <v>598</v>
      </c>
      <c r="E260" s="288" t="s">
        <v>3696</v>
      </c>
      <c r="F260" s="289" t="s">
        <v>3692</v>
      </c>
      <c r="G260" s="290" t="s">
        <v>671</v>
      </c>
      <c r="H260" s="291">
        <v>30</v>
      </c>
      <c r="I260" s="292"/>
      <c r="J260" s="293">
        <f>ROUND(I260*H260,2)</f>
        <v>0</v>
      </c>
      <c r="K260" s="294"/>
      <c r="L260" s="295"/>
      <c r="M260" s="296" t="s">
        <v>1</v>
      </c>
      <c r="N260" s="297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253</v>
      </c>
      <c r="AT260" s="249" t="s">
        <v>598</v>
      </c>
      <c r="AU260" s="249" t="s">
        <v>87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874</v>
      </c>
    </row>
    <row r="261" s="11" customFormat="1" ht="25.92" customHeight="1">
      <c r="A261" s="11"/>
      <c r="B261" s="223"/>
      <c r="C261" s="224"/>
      <c r="D261" s="225" t="s">
        <v>79</v>
      </c>
      <c r="E261" s="226" t="s">
        <v>3697</v>
      </c>
      <c r="F261" s="226" t="s">
        <v>3698</v>
      </c>
      <c r="G261" s="224"/>
      <c r="H261" s="224"/>
      <c r="I261" s="227"/>
      <c r="J261" s="228">
        <f>BK261</f>
        <v>0</v>
      </c>
      <c r="K261" s="224"/>
      <c r="L261" s="229"/>
      <c r="M261" s="230"/>
      <c r="N261" s="231"/>
      <c r="O261" s="231"/>
      <c r="P261" s="232">
        <f>SUM(P262:P266)</f>
        <v>0</v>
      </c>
      <c r="Q261" s="231"/>
      <c r="R261" s="232">
        <f>SUM(R262:R266)</f>
        <v>0</v>
      </c>
      <c r="S261" s="231"/>
      <c r="T261" s="233">
        <f>SUM(T262:T266)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34" t="s">
        <v>87</v>
      </c>
      <c r="AT261" s="235" t="s">
        <v>79</v>
      </c>
      <c r="AU261" s="235" t="s">
        <v>80</v>
      </c>
      <c r="AY261" s="234" t="s">
        <v>235</v>
      </c>
      <c r="BK261" s="236">
        <f>SUM(BK262:BK266)</f>
        <v>0</v>
      </c>
    </row>
    <row r="262" s="2" customFormat="1" ht="16.5" customHeight="1">
      <c r="A262" s="38"/>
      <c r="B262" s="39"/>
      <c r="C262" s="237" t="s">
        <v>859</v>
      </c>
      <c r="D262" s="237" t="s">
        <v>236</v>
      </c>
      <c r="E262" s="238" t="s">
        <v>3699</v>
      </c>
      <c r="F262" s="239" t="s">
        <v>3700</v>
      </c>
      <c r="G262" s="240" t="s">
        <v>671</v>
      </c>
      <c r="H262" s="241">
        <v>850</v>
      </c>
      <c r="I262" s="242"/>
      <c r="J262" s="243">
        <f>ROUND(I262*H262,2)</f>
        <v>0</v>
      </c>
      <c r="K262" s="244"/>
      <c r="L262" s="44"/>
      <c r="M262" s="245" t="s">
        <v>1</v>
      </c>
      <c r="N262" s="246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240</v>
      </c>
      <c r="AT262" s="249" t="s">
        <v>236</v>
      </c>
      <c r="AU262" s="249" t="s">
        <v>87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903</v>
      </c>
    </row>
    <row r="263" s="2" customFormat="1" ht="16.5" customHeight="1">
      <c r="A263" s="38"/>
      <c r="B263" s="39"/>
      <c r="C263" s="237" t="s">
        <v>581</v>
      </c>
      <c r="D263" s="237" t="s">
        <v>236</v>
      </c>
      <c r="E263" s="238" t="s">
        <v>3701</v>
      </c>
      <c r="F263" s="239" t="s">
        <v>3702</v>
      </c>
      <c r="G263" s="240" t="s">
        <v>671</v>
      </c>
      <c r="H263" s="241">
        <v>120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87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908</v>
      </c>
    </row>
    <row r="264" s="2" customFormat="1" ht="16.5" customHeight="1">
      <c r="A264" s="38"/>
      <c r="B264" s="39"/>
      <c r="C264" s="237" t="s">
        <v>871</v>
      </c>
      <c r="D264" s="237" t="s">
        <v>236</v>
      </c>
      <c r="E264" s="238" t="s">
        <v>3703</v>
      </c>
      <c r="F264" s="239" t="s">
        <v>3704</v>
      </c>
      <c r="G264" s="240" t="s">
        <v>671</v>
      </c>
      <c r="H264" s="241">
        <v>100</v>
      </c>
      <c r="I264" s="242"/>
      <c r="J264" s="243">
        <f>ROUND(I264*H264,2)</f>
        <v>0</v>
      </c>
      <c r="K264" s="244"/>
      <c r="L264" s="44"/>
      <c r="M264" s="245" t="s">
        <v>1</v>
      </c>
      <c r="N264" s="246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240</v>
      </c>
      <c r="AT264" s="249" t="s">
        <v>236</v>
      </c>
      <c r="AU264" s="249" t="s">
        <v>87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911</v>
      </c>
    </row>
    <row r="265" s="2" customFormat="1" ht="16.5" customHeight="1">
      <c r="A265" s="38"/>
      <c r="B265" s="39"/>
      <c r="C265" s="237" t="s">
        <v>585</v>
      </c>
      <c r="D265" s="237" t="s">
        <v>236</v>
      </c>
      <c r="E265" s="238" t="s">
        <v>3705</v>
      </c>
      <c r="F265" s="239" t="s">
        <v>3706</v>
      </c>
      <c r="G265" s="240" t="s">
        <v>671</v>
      </c>
      <c r="H265" s="241">
        <v>3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87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916</v>
      </c>
    </row>
    <row r="266" s="2" customFormat="1" ht="16.5" customHeight="1">
      <c r="A266" s="38"/>
      <c r="B266" s="39"/>
      <c r="C266" s="287" t="s">
        <v>905</v>
      </c>
      <c r="D266" s="287" t="s">
        <v>598</v>
      </c>
      <c r="E266" s="288" t="s">
        <v>3707</v>
      </c>
      <c r="F266" s="289" t="s">
        <v>3708</v>
      </c>
      <c r="G266" s="290" t="s">
        <v>671</v>
      </c>
      <c r="H266" s="291">
        <v>3</v>
      </c>
      <c r="I266" s="292"/>
      <c r="J266" s="293">
        <f>ROUND(I266*H266,2)</f>
        <v>0</v>
      </c>
      <c r="K266" s="294"/>
      <c r="L266" s="295"/>
      <c r="M266" s="296" t="s">
        <v>1</v>
      </c>
      <c r="N266" s="297" t="s">
        <v>45</v>
      </c>
      <c r="O266" s="91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253</v>
      </c>
      <c r="AT266" s="249" t="s">
        <v>598</v>
      </c>
      <c r="AU266" s="249" t="s">
        <v>87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922</v>
      </c>
    </row>
    <row r="267" s="11" customFormat="1" ht="25.92" customHeight="1">
      <c r="A267" s="11"/>
      <c r="B267" s="223"/>
      <c r="C267" s="224"/>
      <c r="D267" s="225" t="s">
        <v>79</v>
      </c>
      <c r="E267" s="226" t="s">
        <v>3709</v>
      </c>
      <c r="F267" s="226" t="s">
        <v>3710</v>
      </c>
      <c r="G267" s="224"/>
      <c r="H267" s="224"/>
      <c r="I267" s="227"/>
      <c r="J267" s="228">
        <f>BK267</f>
        <v>0</v>
      </c>
      <c r="K267" s="224"/>
      <c r="L267" s="229"/>
      <c r="M267" s="230"/>
      <c r="N267" s="231"/>
      <c r="O267" s="231"/>
      <c r="P267" s="232">
        <f>SUM(P268:P272)</f>
        <v>0</v>
      </c>
      <c r="Q267" s="231"/>
      <c r="R267" s="232">
        <f>SUM(R268:R272)</f>
        <v>0</v>
      </c>
      <c r="S267" s="231"/>
      <c r="T267" s="233">
        <f>SUM(T268:T272)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34" t="s">
        <v>87</v>
      </c>
      <c r="AT267" s="235" t="s">
        <v>79</v>
      </c>
      <c r="AU267" s="235" t="s">
        <v>80</v>
      </c>
      <c r="AY267" s="234" t="s">
        <v>235</v>
      </c>
      <c r="BK267" s="236">
        <f>SUM(BK268:BK272)</f>
        <v>0</v>
      </c>
    </row>
    <row r="268" s="2" customFormat="1" ht="16.5" customHeight="1">
      <c r="A268" s="38"/>
      <c r="B268" s="39"/>
      <c r="C268" s="237" t="s">
        <v>590</v>
      </c>
      <c r="D268" s="237" t="s">
        <v>236</v>
      </c>
      <c r="E268" s="238" t="s">
        <v>3711</v>
      </c>
      <c r="F268" s="239" t="s">
        <v>3712</v>
      </c>
      <c r="G268" s="240" t="s">
        <v>2853</v>
      </c>
      <c r="H268" s="241">
        <v>300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87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928</v>
      </c>
    </row>
    <row r="269" s="2" customFormat="1" ht="16.5" customHeight="1">
      <c r="A269" s="38"/>
      <c r="B269" s="39"/>
      <c r="C269" s="237" t="s">
        <v>913</v>
      </c>
      <c r="D269" s="237" t="s">
        <v>236</v>
      </c>
      <c r="E269" s="238" t="s">
        <v>3713</v>
      </c>
      <c r="F269" s="239" t="s">
        <v>3714</v>
      </c>
      <c r="G269" s="240" t="s">
        <v>2853</v>
      </c>
      <c r="H269" s="241">
        <v>50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240</v>
      </c>
      <c r="AT269" s="249" t="s">
        <v>236</v>
      </c>
      <c r="AU269" s="249" t="s">
        <v>87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240</v>
      </c>
      <c r="BM269" s="249" t="s">
        <v>936</v>
      </c>
    </row>
    <row r="270" s="2" customFormat="1" ht="16.5" customHeight="1">
      <c r="A270" s="38"/>
      <c r="B270" s="39"/>
      <c r="C270" s="237" t="s">
        <v>610</v>
      </c>
      <c r="D270" s="237" t="s">
        <v>236</v>
      </c>
      <c r="E270" s="238" t="s">
        <v>3715</v>
      </c>
      <c r="F270" s="239" t="s">
        <v>3716</v>
      </c>
      <c r="G270" s="240" t="s">
        <v>2853</v>
      </c>
      <c r="H270" s="241">
        <v>20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87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967</v>
      </c>
    </row>
    <row r="271" s="2" customFormat="1" ht="16.5" customHeight="1">
      <c r="A271" s="38"/>
      <c r="B271" s="39"/>
      <c r="C271" s="237" t="s">
        <v>925</v>
      </c>
      <c r="D271" s="237" t="s">
        <v>236</v>
      </c>
      <c r="E271" s="238" t="s">
        <v>3717</v>
      </c>
      <c r="F271" s="239" t="s">
        <v>3718</v>
      </c>
      <c r="G271" s="240" t="s">
        <v>671</v>
      </c>
      <c r="H271" s="241">
        <v>1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</v>
      </c>
      <c r="R271" s="247">
        <f>Q271*H271</f>
        <v>0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87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970</v>
      </c>
    </row>
    <row r="272" s="2" customFormat="1" ht="16.5" customHeight="1">
      <c r="A272" s="38"/>
      <c r="B272" s="39"/>
      <c r="C272" s="287" t="s">
        <v>615</v>
      </c>
      <c r="D272" s="287" t="s">
        <v>598</v>
      </c>
      <c r="E272" s="288" t="s">
        <v>3719</v>
      </c>
      <c r="F272" s="289" t="s">
        <v>3720</v>
      </c>
      <c r="G272" s="290" t="s">
        <v>671</v>
      </c>
      <c r="H272" s="291">
        <v>1</v>
      </c>
      <c r="I272" s="292"/>
      <c r="J272" s="293">
        <f>ROUND(I272*H272,2)</f>
        <v>0</v>
      </c>
      <c r="K272" s="294"/>
      <c r="L272" s="295"/>
      <c r="M272" s="296" t="s">
        <v>1</v>
      </c>
      <c r="N272" s="297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253</v>
      </c>
      <c r="AT272" s="249" t="s">
        <v>598</v>
      </c>
      <c r="AU272" s="249" t="s">
        <v>87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975</v>
      </c>
    </row>
    <row r="273" s="11" customFormat="1" ht="25.92" customHeight="1">
      <c r="A273" s="11"/>
      <c r="B273" s="223"/>
      <c r="C273" s="224"/>
      <c r="D273" s="225" t="s">
        <v>79</v>
      </c>
      <c r="E273" s="226" t="s">
        <v>3721</v>
      </c>
      <c r="F273" s="226" t="s">
        <v>3722</v>
      </c>
      <c r="G273" s="224"/>
      <c r="H273" s="224"/>
      <c r="I273" s="227"/>
      <c r="J273" s="228">
        <f>BK273</f>
        <v>0</v>
      </c>
      <c r="K273" s="224"/>
      <c r="L273" s="229"/>
      <c r="M273" s="230"/>
      <c r="N273" s="231"/>
      <c r="O273" s="231"/>
      <c r="P273" s="232">
        <f>SUM(P274:P276)</f>
        <v>0</v>
      </c>
      <c r="Q273" s="231"/>
      <c r="R273" s="232">
        <f>SUM(R274:R276)</f>
        <v>0</v>
      </c>
      <c r="S273" s="231"/>
      <c r="T273" s="233">
        <f>SUM(T274:T276)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34" t="s">
        <v>87</v>
      </c>
      <c r="AT273" s="235" t="s">
        <v>79</v>
      </c>
      <c r="AU273" s="235" t="s">
        <v>80</v>
      </c>
      <c r="AY273" s="234" t="s">
        <v>235</v>
      </c>
      <c r="BK273" s="236">
        <f>SUM(BK274:BK276)</f>
        <v>0</v>
      </c>
    </row>
    <row r="274" s="2" customFormat="1" ht="16.5" customHeight="1">
      <c r="A274" s="38"/>
      <c r="B274" s="39"/>
      <c r="C274" s="237" t="s">
        <v>964</v>
      </c>
      <c r="D274" s="237" t="s">
        <v>236</v>
      </c>
      <c r="E274" s="238" t="s">
        <v>3723</v>
      </c>
      <c r="F274" s="239" t="s">
        <v>3724</v>
      </c>
      <c r="G274" s="240" t="s">
        <v>2853</v>
      </c>
      <c r="H274" s="241">
        <v>40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0</v>
      </c>
      <c r="R274" s="247">
        <f>Q274*H274</f>
        <v>0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240</v>
      </c>
      <c r="AT274" s="249" t="s">
        <v>236</v>
      </c>
      <c r="AU274" s="249" t="s">
        <v>87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240</v>
      </c>
      <c r="BM274" s="249" t="s">
        <v>982</v>
      </c>
    </row>
    <row r="275" s="2" customFormat="1" ht="16.5" customHeight="1">
      <c r="A275" s="38"/>
      <c r="B275" s="39"/>
      <c r="C275" s="237" t="s">
        <v>619</v>
      </c>
      <c r="D275" s="237" t="s">
        <v>236</v>
      </c>
      <c r="E275" s="238" t="s">
        <v>3725</v>
      </c>
      <c r="F275" s="239" t="s">
        <v>3726</v>
      </c>
      <c r="G275" s="240" t="s">
        <v>2853</v>
      </c>
      <c r="H275" s="241">
        <v>10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</v>
      </c>
      <c r="R275" s="247">
        <f>Q275*H275</f>
        <v>0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87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988</v>
      </c>
    </row>
    <row r="276" s="2" customFormat="1" ht="21.75" customHeight="1">
      <c r="A276" s="38"/>
      <c r="B276" s="39"/>
      <c r="C276" s="237" t="s">
        <v>972</v>
      </c>
      <c r="D276" s="237" t="s">
        <v>236</v>
      </c>
      <c r="E276" s="238" t="s">
        <v>3727</v>
      </c>
      <c r="F276" s="239" t="s">
        <v>3728</v>
      </c>
      <c r="G276" s="240" t="s">
        <v>2853</v>
      </c>
      <c r="H276" s="241">
        <v>50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</v>
      </c>
      <c r="R276" s="247">
        <f>Q276*H276</f>
        <v>0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87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991</v>
      </c>
    </row>
    <row r="277" s="11" customFormat="1" ht="25.92" customHeight="1">
      <c r="A277" s="11"/>
      <c r="B277" s="223"/>
      <c r="C277" s="224"/>
      <c r="D277" s="225" t="s">
        <v>79</v>
      </c>
      <c r="E277" s="226" t="s">
        <v>3729</v>
      </c>
      <c r="F277" s="226" t="s">
        <v>3730</v>
      </c>
      <c r="G277" s="224"/>
      <c r="H277" s="224"/>
      <c r="I277" s="227"/>
      <c r="J277" s="228">
        <f>BK277</f>
        <v>0</v>
      </c>
      <c r="K277" s="224"/>
      <c r="L277" s="229"/>
      <c r="M277" s="230"/>
      <c r="N277" s="231"/>
      <c r="O277" s="231"/>
      <c r="P277" s="232">
        <f>SUM(P278:P279)</f>
        <v>0</v>
      </c>
      <c r="Q277" s="231"/>
      <c r="R277" s="232">
        <f>SUM(R278:R279)</f>
        <v>0</v>
      </c>
      <c r="S277" s="231"/>
      <c r="T277" s="233">
        <f>SUM(T278:T279)</f>
        <v>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34" t="s">
        <v>87</v>
      </c>
      <c r="AT277" s="235" t="s">
        <v>79</v>
      </c>
      <c r="AU277" s="235" t="s">
        <v>80</v>
      </c>
      <c r="AY277" s="234" t="s">
        <v>235</v>
      </c>
      <c r="BK277" s="236">
        <f>SUM(BK278:BK279)</f>
        <v>0</v>
      </c>
    </row>
    <row r="278" s="2" customFormat="1" ht="16.5" customHeight="1">
      <c r="A278" s="38"/>
      <c r="B278" s="39"/>
      <c r="C278" s="237" t="s">
        <v>629</v>
      </c>
      <c r="D278" s="237" t="s">
        <v>236</v>
      </c>
      <c r="E278" s="238" t="s">
        <v>3731</v>
      </c>
      <c r="F278" s="239" t="s">
        <v>3732</v>
      </c>
      <c r="G278" s="240" t="s">
        <v>2781</v>
      </c>
      <c r="H278" s="241">
        <v>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</v>
      </c>
      <c r="R278" s="247">
        <f>Q278*H278</f>
        <v>0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87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998</v>
      </c>
    </row>
    <row r="279" s="2" customFormat="1" ht="16.5" customHeight="1">
      <c r="A279" s="38"/>
      <c r="B279" s="39"/>
      <c r="C279" s="237" t="s">
        <v>985</v>
      </c>
      <c r="D279" s="237" t="s">
        <v>236</v>
      </c>
      <c r="E279" s="238" t="s">
        <v>3733</v>
      </c>
      <c r="F279" s="239" t="s">
        <v>3734</v>
      </c>
      <c r="G279" s="240" t="s">
        <v>2781</v>
      </c>
      <c r="H279" s="241">
        <v>1</v>
      </c>
      <c r="I279" s="242"/>
      <c r="J279" s="243">
        <f>ROUND(I279*H279,2)</f>
        <v>0</v>
      </c>
      <c r="K279" s="244"/>
      <c r="L279" s="44"/>
      <c r="M279" s="309" t="s">
        <v>1</v>
      </c>
      <c r="N279" s="310" t="s">
        <v>45</v>
      </c>
      <c r="O279" s="311"/>
      <c r="P279" s="312">
        <f>O279*H279</f>
        <v>0</v>
      </c>
      <c r="Q279" s="312">
        <v>0</v>
      </c>
      <c r="R279" s="312">
        <f>Q279*H279</f>
        <v>0</v>
      </c>
      <c r="S279" s="312">
        <v>0</v>
      </c>
      <c r="T279" s="31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87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1002</v>
      </c>
    </row>
    <row r="280" s="2" customFormat="1" ht="6.96" customHeight="1">
      <c r="A280" s="38"/>
      <c r="B280" s="66"/>
      <c r="C280" s="67"/>
      <c r="D280" s="67"/>
      <c r="E280" s="67"/>
      <c r="F280" s="67"/>
      <c r="G280" s="67"/>
      <c r="H280" s="67"/>
      <c r="I280" s="193"/>
      <c r="J280" s="67"/>
      <c r="K280" s="67"/>
      <c r="L280" s="44"/>
      <c r="M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</sheetData>
  <sheetProtection sheet="1" autoFilter="0" formatColumns="0" formatRows="0" objects="1" scenarios="1" spinCount="100000" saltValue="bYM5A15qo1rV34EtJDkVCNNM+a4RphPvt70e7MP7bzDkxF5sunfWOJXnQezb3knRAqE7RNpVE8PzK4f6oHgg7g==" hashValue="6cAV+IuHjONQ8MICdIrXq4BqpAtkbH/04BErkiGM+GROP9pJo2qbNiYvvcKsPsiom3pqhogSmxmkI3EVntB8bA==" algorithmName="SHA-512" password="CC35"/>
  <autoFilter ref="C140:K2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3735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ROUND((SUM(BE137:BE226)),  2)</f>
        <v>0</v>
      </c>
      <c r="G37" s="38"/>
      <c r="H37" s="38"/>
      <c r="I37" s="172">
        <v>0.20999999999999999</v>
      </c>
      <c r="J37" s="171">
        <f>ROUND(((SUM(BE137:BE226))*I37),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ROUND((SUM(BF137:BF226)),  2)</f>
        <v>0</v>
      </c>
      <c r="G38" s="38"/>
      <c r="H38" s="38"/>
      <c r="I38" s="172">
        <v>0.14999999999999999</v>
      </c>
      <c r="J38" s="171">
        <f>ROUND(((SUM(BF137:BF226))*I38),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D.1.4.3b - Etapa 2.NP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3495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3496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3497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3498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3736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3737</v>
      </c>
      <c r="E106" s="206"/>
      <c r="F106" s="206"/>
      <c r="G106" s="206"/>
      <c r="H106" s="206"/>
      <c r="I106" s="207"/>
      <c r="J106" s="208">
        <f>J181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3738</v>
      </c>
      <c r="E107" s="206"/>
      <c r="F107" s="206"/>
      <c r="G107" s="206"/>
      <c r="H107" s="206"/>
      <c r="I107" s="207"/>
      <c r="J107" s="208">
        <f>J186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3739</v>
      </c>
      <c r="E108" s="206"/>
      <c r="F108" s="206"/>
      <c r="G108" s="206"/>
      <c r="H108" s="206"/>
      <c r="I108" s="207"/>
      <c r="J108" s="208">
        <f>J196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3740</v>
      </c>
      <c r="E109" s="206"/>
      <c r="F109" s="206"/>
      <c r="G109" s="206"/>
      <c r="H109" s="206"/>
      <c r="I109" s="207"/>
      <c r="J109" s="208">
        <f>J207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3741</v>
      </c>
      <c r="E110" s="206"/>
      <c r="F110" s="206"/>
      <c r="G110" s="206"/>
      <c r="H110" s="206"/>
      <c r="I110" s="207"/>
      <c r="J110" s="208">
        <f>J210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3742</v>
      </c>
      <c r="E111" s="206"/>
      <c r="F111" s="206"/>
      <c r="G111" s="206"/>
      <c r="H111" s="206"/>
      <c r="I111" s="207"/>
      <c r="J111" s="208">
        <f>J216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3743</v>
      </c>
      <c r="E112" s="206"/>
      <c r="F112" s="206"/>
      <c r="G112" s="206"/>
      <c r="H112" s="206"/>
      <c r="I112" s="207"/>
      <c r="J112" s="208">
        <f>J220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3744</v>
      </c>
      <c r="E113" s="206"/>
      <c r="F113" s="206"/>
      <c r="G113" s="206"/>
      <c r="H113" s="206"/>
      <c r="I113" s="207"/>
      <c r="J113" s="208">
        <f>J224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2925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4" t="s">
        <v>3493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2762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D.1.4.3b - Etapa 2.NP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12. 4. 2021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P138+P142+P146+P161+P176+P181+P186+P196+P207+P210+P216+P220+P224</f>
        <v>0</v>
      </c>
      <c r="Q137" s="104"/>
      <c r="R137" s="220">
        <f>R138+R142+R146+R161+R176+R181+R186+R196+R207+R210+R216+R220+R224</f>
        <v>0</v>
      </c>
      <c r="S137" s="104"/>
      <c r="T137" s="221">
        <f>T138+T142+T146+T161+T176+T181+T186+T196+T207+T210+T216+T220+T224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BK138+BK142+BK146+BK161+BK176+BK181+BK186+BK196+BK207+BK210+BK216+BK220+BK224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3017</v>
      </c>
      <c r="F138" s="226" t="s">
        <v>3512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3745</v>
      </c>
      <c r="F139" s="239" t="s">
        <v>3746</v>
      </c>
      <c r="G139" s="240" t="s">
        <v>671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3747</v>
      </c>
      <c r="F140" s="239" t="s">
        <v>3748</v>
      </c>
      <c r="G140" s="240" t="s">
        <v>671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3749</v>
      </c>
      <c r="F141" s="239" t="s">
        <v>3750</v>
      </c>
      <c r="G141" s="240" t="s">
        <v>671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3057</v>
      </c>
      <c r="F142" s="226" t="s">
        <v>3531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7" t="s">
        <v>240</v>
      </c>
      <c r="D143" s="287" t="s">
        <v>598</v>
      </c>
      <c r="E143" s="288" t="s">
        <v>3751</v>
      </c>
      <c r="F143" s="289" t="s">
        <v>3746</v>
      </c>
      <c r="G143" s="290" t="s">
        <v>671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253</v>
      </c>
    </row>
    <row r="144" s="2" customFormat="1" ht="16.5" customHeight="1">
      <c r="A144" s="38"/>
      <c r="B144" s="39"/>
      <c r="C144" s="287" t="s">
        <v>262</v>
      </c>
      <c r="D144" s="287" t="s">
        <v>598</v>
      </c>
      <c r="E144" s="288" t="s">
        <v>3752</v>
      </c>
      <c r="F144" s="289" t="s">
        <v>3748</v>
      </c>
      <c r="G144" s="290" t="s">
        <v>671</v>
      </c>
      <c r="H144" s="291">
        <v>1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258</v>
      </c>
    </row>
    <row r="145" s="2" customFormat="1" ht="16.5" customHeight="1">
      <c r="A145" s="38"/>
      <c r="B145" s="39"/>
      <c r="C145" s="287" t="s">
        <v>247</v>
      </c>
      <c r="D145" s="287" t="s">
        <v>598</v>
      </c>
      <c r="E145" s="288" t="s">
        <v>3753</v>
      </c>
      <c r="F145" s="289" t="s">
        <v>3750</v>
      </c>
      <c r="G145" s="290" t="s">
        <v>671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266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3071</v>
      </c>
      <c r="F146" s="226" t="s">
        <v>3541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277</v>
      </c>
      <c r="D147" s="237" t="s">
        <v>236</v>
      </c>
      <c r="E147" s="238" t="s">
        <v>3754</v>
      </c>
      <c r="F147" s="239" t="s">
        <v>3549</v>
      </c>
      <c r="G147" s="240" t="s">
        <v>671</v>
      </c>
      <c r="H147" s="241">
        <v>20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272</v>
      </c>
    </row>
    <row r="148" s="2" customFormat="1" ht="16.5" customHeight="1">
      <c r="A148" s="38"/>
      <c r="B148" s="39"/>
      <c r="C148" s="237" t="s">
        <v>253</v>
      </c>
      <c r="D148" s="237" t="s">
        <v>236</v>
      </c>
      <c r="E148" s="238" t="s">
        <v>3755</v>
      </c>
      <c r="F148" s="239" t="s">
        <v>3551</v>
      </c>
      <c r="G148" s="240" t="s">
        <v>671</v>
      </c>
      <c r="H148" s="241">
        <v>14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280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3756</v>
      </c>
      <c r="F149" s="239" t="s">
        <v>3553</v>
      </c>
      <c r="G149" s="240" t="s">
        <v>671</v>
      </c>
      <c r="H149" s="241">
        <v>9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284</v>
      </c>
    </row>
    <row r="150" s="2" customFormat="1" ht="16.5" customHeight="1">
      <c r="A150" s="38"/>
      <c r="B150" s="39"/>
      <c r="C150" s="237" t="s">
        <v>258</v>
      </c>
      <c r="D150" s="237" t="s">
        <v>236</v>
      </c>
      <c r="E150" s="238" t="s">
        <v>3757</v>
      </c>
      <c r="F150" s="239" t="s">
        <v>3758</v>
      </c>
      <c r="G150" s="240" t="s">
        <v>671</v>
      </c>
      <c r="H150" s="241">
        <v>43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289</v>
      </c>
    </row>
    <row r="151" s="2" customFormat="1" ht="21.75" customHeight="1">
      <c r="A151" s="38"/>
      <c r="B151" s="39"/>
      <c r="C151" s="237" t="s">
        <v>297</v>
      </c>
      <c r="D151" s="237" t="s">
        <v>236</v>
      </c>
      <c r="E151" s="238" t="s">
        <v>3759</v>
      </c>
      <c r="F151" s="239" t="s">
        <v>3760</v>
      </c>
      <c r="G151" s="240" t="s">
        <v>671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295</v>
      </c>
    </row>
    <row r="152" s="2" customFormat="1" ht="16.5" customHeight="1">
      <c r="A152" s="38"/>
      <c r="B152" s="39"/>
      <c r="C152" s="237" t="s">
        <v>266</v>
      </c>
      <c r="D152" s="237" t="s">
        <v>236</v>
      </c>
      <c r="E152" s="238" t="s">
        <v>3761</v>
      </c>
      <c r="F152" s="239" t="s">
        <v>3762</v>
      </c>
      <c r="G152" s="240" t="s">
        <v>671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300</v>
      </c>
    </row>
    <row r="153" s="2" customFormat="1" ht="16.5" customHeight="1">
      <c r="A153" s="38"/>
      <c r="B153" s="39"/>
      <c r="C153" s="237" t="s">
        <v>306</v>
      </c>
      <c r="D153" s="237" t="s">
        <v>236</v>
      </c>
      <c r="E153" s="238" t="s">
        <v>3763</v>
      </c>
      <c r="F153" s="239" t="s">
        <v>3764</v>
      </c>
      <c r="G153" s="240" t="s">
        <v>671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305</v>
      </c>
    </row>
    <row r="154" s="2" customFormat="1" ht="16.5" customHeight="1">
      <c r="A154" s="38"/>
      <c r="B154" s="39"/>
      <c r="C154" s="237" t="s">
        <v>272</v>
      </c>
      <c r="D154" s="237" t="s">
        <v>236</v>
      </c>
      <c r="E154" s="238" t="s">
        <v>3765</v>
      </c>
      <c r="F154" s="239" t="s">
        <v>3766</v>
      </c>
      <c r="G154" s="240" t="s">
        <v>671</v>
      </c>
      <c r="H154" s="241">
        <v>37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309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3767</v>
      </c>
      <c r="F155" s="239" t="s">
        <v>3545</v>
      </c>
      <c r="G155" s="240" t="s">
        <v>671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314</v>
      </c>
    </row>
    <row r="156" s="2" customFormat="1" ht="16.5" customHeight="1">
      <c r="A156" s="38"/>
      <c r="B156" s="39"/>
      <c r="C156" s="237" t="s">
        <v>280</v>
      </c>
      <c r="D156" s="237" t="s">
        <v>236</v>
      </c>
      <c r="E156" s="238" t="s">
        <v>3768</v>
      </c>
      <c r="F156" s="239" t="s">
        <v>3567</v>
      </c>
      <c r="G156" s="240" t="s">
        <v>671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321</v>
      </c>
    </row>
    <row r="157" s="2" customFormat="1" ht="16.5" customHeight="1">
      <c r="A157" s="38"/>
      <c r="B157" s="39"/>
      <c r="C157" s="237" t="s">
        <v>334</v>
      </c>
      <c r="D157" s="237" t="s">
        <v>236</v>
      </c>
      <c r="E157" s="238" t="s">
        <v>3769</v>
      </c>
      <c r="F157" s="239" t="s">
        <v>3569</v>
      </c>
      <c r="G157" s="240" t="s">
        <v>671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260</v>
      </c>
    </row>
    <row r="158" s="2" customFormat="1" ht="16.5" customHeight="1">
      <c r="A158" s="38"/>
      <c r="B158" s="39"/>
      <c r="C158" s="237" t="s">
        <v>284</v>
      </c>
      <c r="D158" s="237" t="s">
        <v>236</v>
      </c>
      <c r="E158" s="238" t="s">
        <v>3770</v>
      </c>
      <c r="F158" s="239" t="s">
        <v>3573</v>
      </c>
      <c r="G158" s="240" t="s">
        <v>671</v>
      </c>
      <c r="H158" s="241">
        <v>155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337</v>
      </c>
    </row>
    <row r="159" s="2" customFormat="1" ht="16.5" customHeight="1">
      <c r="A159" s="38"/>
      <c r="B159" s="39"/>
      <c r="C159" s="237" t="s">
        <v>352</v>
      </c>
      <c r="D159" s="237" t="s">
        <v>236</v>
      </c>
      <c r="E159" s="238" t="s">
        <v>3771</v>
      </c>
      <c r="F159" s="239" t="s">
        <v>3575</v>
      </c>
      <c r="G159" s="240" t="s">
        <v>671</v>
      </c>
      <c r="H159" s="241">
        <v>17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342</v>
      </c>
    </row>
    <row r="160" s="2" customFormat="1" ht="16.5" customHeight="1">
      <c r="A160" s="38"/>
      <c r="B160" s="39"/>
      <c r="C160" s="237" t="s">
        <v>289</v>
      </c>
      <c r="D160" s="237" t="s">
        <v>236</v>
      </c>
      <c r="E160" s="238" t="s">
        <v>3772</v>
      </c>
      <c r="F160" s="239" t="s">
        <v>3773</v>
      </c>
      <c r="G160" s="240" t="s">
        <v>671</v>
      </c>
      <c r="H160" s="241">
        <v>2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355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3220</v>
      </c>
      <c r="F161" s="226" t="s">
        <v>3580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7" t="s">
        <v>7</v>
      </c>
      <c r="D162" s="287" t="s">
        <v>598</v>
      </c>
      <c r="E162" s="288" t="s">
        <v>3774</v>
      </c>
      <c r="F162" s="289" t="s">
        <v>3549</v>
      </c>
      <c r="G162" s="290" t="s">
        <v>671</v>
      </c>
      <c r="H162" s="291">
        <v>20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386</v>
      </c>
    </row>
    <row r="163" s="2" customFormat="1" ht="16.5" customHeight="1">
      <c r="A163" s="38"/>
      <c r="B163" s="39"/>
      <c r="C163" s="287" t="s">
        <v>295</v>
      </c>
      <c r="D163" s="287" t="s">
        <v>598</v>
      </c>
      <c r="E163" s="288" t="s">
        <v>3775</v>
      </c>
      <c r="F163" s="289" t="s">
        <v>3551</v>
      </c>
      <c r="G163" s="290" t="s">
        <v>671</v>
      </c>
      <c r="H163" s="291">
        <v>14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392</v>
      </c>
    </row>
    <row r="164" s="2" customFormat="1" ht="16.5" customHeight="1">
      <c r="A164" s="38"/>
      <c r="B164" s="39"/>
      <c r="C164" s="287" t="s">
        <v>399</v>
      </c>
      <c r="D164" s="287" t="s">
        <v>598</v>
      </c>
      <c r="E164" s="288" t="s">
        <v>3776</v>
      </c>
      <c r="F164" s="289" t="s">
        <v>3553</v>
      </c>
      <c r="G164" s="290" t="s">
        <v>671</v>
      </c>
      <c r="H164" s="291">
        <v>9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396</v>
      </c>
    </row>
    <row r="165" s="2" customFormat="1" ht="16.5" customHeight="1">
      <c r="A165" s="38"/>
      <c r="B165" s="39"/>
      <c r="C165" s="287" t="s">
        <v>300</v>
      </c>
      <c r="D165" s="287" t="s">
        <v>598</v>
      </c>
      <c r="E165" s="288" t="s">
        <v>3777</v>
      </c>
      <c r="F165" s="289" t="s">
        <v>3758</v>
      </c>
      <c r="G165" s="290" t="s">
        <v>671</v>
      </c>
      <c r="H165" s="291">
        <v>43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402</v>
      </c>
    </row>
    <row r="166" s="2" customFormat="1" ht="21.75" customHeight="1">
      <c r="A166" s="38"/>
      <c r="B166" s="39"/>
      <c r="C166" s="287" t="s">
        <v>412</v>
      </c>
      <c r="D166" s="287" t="s">
        <v>598</v>
      </c>
      <c r="E166" s="288" t="s">
        <v>3778</v>
      </c>
      <c r="F166" s="289" t="s">
        <v>3760</v>
      </c>
      <c r="G166" s="290" t="s">
        <v>671</v>
      </c>
      <c r="H166" s="291">
        <v>4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408</v>
      </c>
    </row>
    <row r="167" s="2" customFormat="1" ht="16.5" customHeight="1">
      <c r="A167" s="38"/>
      <c r="B167" s="39"/>
      <c r="C167" s="287" t="s">
        <v>305</v>
      </c>
      <c r="D167" s="287" t="s">
        <v>598</v>
      </c>
      <c r="E167" s="288" t="s">
        <v>3779</v>
      </c>
      <c r="F167" s="289" t="s">
        <v>3762</v>
      </c>
      <c r="G167" s="290" t="s">
        <v>671</v>
      </c>
      <c r="H167" s="291">
        <v>45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87" t="s">
        <v>426</v>
      </c>
      <c r="D168" s="287" t="s">
        <v>598</v>
      </c>
      <c r="E168" s="288" t="s">
        <v>3780</v>
      </c>
      <c r="F168" s="289" t="s">
        <v>3764</v>
      </c>
      <c r="G168" s="290" t="s">
        <v>671</v>
      </c>
      <c r="H168" s="291">
        <v>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87" t="s">
        <v>309</v>
      </c>
      <c r="D169" s="287" t="s">
        <v>598</v>
      </c>
      <c r="E169" s="288" t="s">
        <v>3781</v>
      </c>
      <c r="F169" s="289" t="s">
        <v>3766</v>
      </c>
      <c r="G169" s="290" t="s">
        <v>671</v>
      </c>
      <c r="H169" s="291">
        <v>37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87" t="s">
        <v>440</v>
      </c>
      <c r="D170" s="287" t="s">
        <v>598</v>
      </c>
      <c r="E170" s="288" t="s">
        <v>3782</v>
      </c>
      <c r="F170" s="289" t="s">
        <v>3545</v>
      </c>
      <c r="G170" s="290" t="s">
        <v>671</v>
      </c>
      <c r="H170" s="291">
        <v>3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16.5" customHeight="1">
      <c r="A171" s="38"/>
      <c r="B171" s="39"/>
      <c r="C171" s="287" t="s">
        <v>314</v>
      </c>
      <c r="D171" s="287" t="s">
        <v>598</v>
      </c>
      <c r="E171" s="288" t="s">
        <v>3783</v>
      </c>
      <c r="F171" s="289" t="s">
        <v>3567</v>
      </c>
      <c r="G171" s="290" t="s">
        <v>671</v>
      </c>
      <c r="H171" s="291">
        <v>10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87" t="s">
        <v>233</v>
      </c>
      <c r="D172" s="287" t="s">
        <v>598</v>
      </c>
      <c r="E172" s="288" t="s">
        <v>3784</v>
      </c>
      <c r="F172" s="289" t="s">
        <v>3569</v>
      </c>
      <c r="G172" s="290" t="s">
        <v>671</v>
      </c>
      <c r="H172" s="291">
        <v>58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87" t="s">
        <v>321</v>
      </c>
      <c r="D173" s="287" t="s">
        <v>598</v>
      </c>
      <c r="E173" s="288" t="s">
        <v>3785</v>
      </c>
      <c r="F173" s="289" t="s">
        <v>3573</v>
      </c>
      <c r="G173" s="290" t="s">
        <v>671</v>
      </c>
      <c r="H173" s="291">
        <v>155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87" t="s">
        <v>459</v>
      </c>
      <c r="D174" s="287" t="s">
        <v>598</v>
      </c>
      <c r="E174" s="288" t="s">
        <v>3786</v>
      </c>
      <c r="F174" s="289" t="s">
        <v>3575</v>
      </c>
      <c r="G174" s="290" t="s">
        <v>671</v>
      </c>
      <c r="H174" s="291">
        <v>17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87" t="s">
        <v>260</v>
      </c>
      <c r="D175" s="287" t="s">
        <v>598</v>
      </c>
      <c r="E175" s="288" t="s">
        <v>3787</v>
      </c>
      <c r="F175" s="289" t="s">
        <v>3773</v>
      </c>
      <c r="G175" s="290" t="s">
        <v>671</v>
      </c>
      <c r="H175" s="291">
        <v>2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3600</v>
      </c>
      <c r="F176" s="226" t="s">
        <v>3788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SUM(P177:P180)</f>
        <v>0</v>
      </c>
      <c r="Q176" s="231"/>
      <c r="R176" s="232">
        <f>SUM(R177:R180)</f>
        <v>0</v>
      </c>
      <c r="S176" s="231"/>
      <c r="T176" s="233">
        <f>SUM(T177:T180)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SUM(BK177:BK180)</f>
        <v>0</v>
      </c>
    </row>
    <row r="177" s="2" customFormat="1" ht="16.5" customHeight="1">
      <c r="A177" s="38"/>
      <c r="B177" s="39"/>
      <c r="C177" s="237" t="s">
        <v>471</v>
      </c>
      <c r="D177" s="237" t="s">
        <v>236</v>
      </c>
      <c r="E177" s="238" t="s">
        <v>3789</v>
      </c>
      <c r="F177" s="239" t="s">
        <v>3628</v>
      </c>
      <c r="G177" s="240" t="s">
        <v>313</v>
      </c>
      <c r="H177" s="241">
        <v>250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468</v>
      </c>
    </row>
    <row r="178" s="2" customFormat="1" ht="16.5" customHeight="1">
      <c r="A178" s="38"/>
      <c r="B178" s="39"/>
      <c r="C178" s="237" t="s">
        <v>337</v>
      </c>
      <c r="D178" s="237" t="s">
        <v>236</v>
      </c>
      <c r="E178" s="238" t="s">
        <v>3790</v>
      </c>
      <c r="F178" s="239" t="s">
        <v>3791</v>
      </c>
      <c r="G178" s="240" t="s">
        <v>313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 ht="16.5" customHeight="1">
      <c r="A179" s="38"/>
      <c r="B179" s="39"/>
      <c r="C179" s="237" t="s">
        <v>483</v>
      </c>
      <c r="D179" s="237" t="s">
        <v>236</v>
      </c>
      <c r="E179" s="238" t="s">
        <v>3792</v>
      </c>
      <c r="F179" s="239" t="s">
        <v>3793</v>
      </c>
      <c r="G179" s="240" t="s">
        <v>313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478</v>
      </c>
    </row>
    <row r="180" s="2" customFormat="1" ht="16.5" customHeight="1">
      <c r="A180" s="38"/>
      <c r="B180" s="39"/>
      <c r="C180" s="237" t="s">
        <v>342</v>
      </c>
      <c r="D180" s="237" t="s">
        <v>236</v>
      </c>
      <c r="E180" s="238" t="s">
        <v>3794</v>
      </c>
      <c r="F180" s="239" t="s">
        <v>3795</v>
      </c>
      <c r="G180" s="240" t="s">
        <v>313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486</v>
      </c>
    </row>
    <row r="181" s="11" customFormat="1" ht="25.92" customHeight="1">
      <c r="A181" s="11"/>
      <c r="B181" s="223"/>
      <c r="C181" s="224"/>
      <c r="D181" s="225" t="s">
        <v>79</v>
      </c>
      <c r="E181" s="226" t="s">
        <v>3616</v>
      </c>
      <c r="F181" s="226" t="s">
        <v>3796</v>
      </c>
      <c r="G181" s="224"/>
      <c r="H181" s="224"/>
      <c r="I181" s="227"/>
      <c r="J181" s="228">
        <f>BK181</f>
        <v>0</v>
      </c>
      <c r="K181" s="224"/>
      <c r="L181" s="229"/>
      <c r="M181" s="230"/>
      <c r="N181" s="231"/>
      <c r="O181" s="231"/>
      <c r="P181" s="232">
        <f>SUM(P182:P185)</f>
        <v>0</v>
      </c>
      <c r="Q181" s="231"/>
      <c r="R181" s="232">
        <f>SUM(R182:R185)</f>
        <v>0</v>
      </c>
      <c r="S181" s="231"/>
      <c r="T181" s="233">
        <f>SUM(T182:T185)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34" t="s">
        <v>87</v>
      </c>
      <c r="AT181" s="235" t="s">
        <v>79</v>
      </c>
      <c r="AU181" s="235" t="s">
        <v>80</v>
      </c>
      <c r="AY181" s="234" t="s">
        <v>235</v>
      </c>
      <c r="BK181" s="236">
        <f>SUM(BK182:BK185)</f>
        <v>0</v>
      </c>
    </row>
    <row r="182" s="2" customFormat="1" ht="16.5" customHeight="1">
      <c r="A182" s="38"/>
      <c r="B182" s="39"/>
      <c r="C182" s="287" t="s">
        <v>492</v>
      </c>
      <c r="D182" s="287" t="s">
        <v>598</v>
      </c>
      <c r="E182" s="288" t="s">
        <v>3797</v>
      </c>
      <c r="F182" s="289" t="s">
        <v>3628</v>
      </c>
      <c r="G182" s="290" t="s">
        <v>313</v>
      </c>
      <c r="H182" s="291">
        <v>250</v>
      </c>
      <c r="I182" s="292"/>
      <c r="J182" s="293">
        <f>ROUND(I182*H182,2)</f>
        <v>0</v>
      </c>
      <c r="K182" s="294"/>
      <c r="L182" s="295"/>
      <c r="M182" s="296" t="s">
        <v>1</v>
      </c>
      <c r="N182" s="297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253</v>
      </c>
      <c r="AT182" s="249" t="s">
        <v>598</v>
      </c>
      <c r="AU182" s="249" t="s">
        <v>87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490</v>
      </c>
    </row>
    <row r="183" s="2" customFormat="1" ht="16.5" customHeight="1">
      <c r="A183" s="38"/>
      <c r="B183" s="39"/>
      <c r="C183" s="287" t="s">
        <v>355</v>
      </c>
      <c r="D183" s="287" t="s">
        <v>598</v>
      </c>
      <c r="E183" s="288" t="s">
        <v>3798</v>
      </c>
      <c r="F183" s="289" t="s">
        <v>3791</v>
      </c>
      <c r="G183" s="290" t="s">
        <v>313</v>
      </c>
      <c r="H183" s="291">
        <v>1200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3799</v>
      </c>
      <c r="F184" s="289" t="s">
        <v>3793</v>
      </c>
      <c r="G184" s="290" t="s">
        <v>313</v>
      </c>
      <c r="H184" s="291">
        <v>1400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3800</v>
      </c>
      <c r="F185" s="289" t="s">
        <v>3795</v>
      </c>
      <c r="G185" s="290" t="s">
        <v>313</v>
      </c>
      <c r="H185" s="291">
        <v>100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11" customFormat="1" ht="25.92" customHeight="1">
      <c r="A186" s="11"/>
      <c r="B186" s="223"/>
      <c r="C186" s="224"/>
      <c r="D186" s="225" t="s">
        <v>79</v>
      </c>
      <c r="E186" s="226" t="s">
        <v>3625</v>
      </c>
      <c r="F186" s="226" t="s">
        <v>3801</v>
      </c>
      <c r="G186" s="224"/>
      <c r="H186" s="224"/>
      <c r="I186" s="227"/>
      <c r="J186" s="228">
        <f>BK186</f>
        <v>0</v>
      </c>
      <c r="K186" s="224"/>
      <c r="L186" s="229"/>
      <c r="M186" s="230"/>
      <c r="N186" s="231"/>
      <c r="O186" s="231"/>
      <c r="P186" s="232">
        <f>SUM(P187:P195)</f>
        <v>0</v>
      </c>
      <c r="Q186" s="231"/>
      <c r="R186" s="232">
        <f>SUM(R187:R195)</f>
        <v>0</v>
      </c>
      <c r="S186" s="231"/>
      <c r="T186" s="233">
        <f>SUM(T187:T195)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34" t="s">
        <v>87</v>
      </c>
      <c r="AT186" s="235" t="s">
        <v>79</v>
      </c>
      <c r="AU186" s="235" t="s">
        <v>80</v>
      </c>
      <c r="AY186" s="234" t="s">
        <v>235</v>
      </c>
      <c r="BK186" s="236">
        <f>SUM(BK187:BK195)</f>
        <v>0</v>
      </c>
    </row>
    <row r="187" s="2" customFormat="1" ht="16.5" customHeight="1">
      <c r="A187" s="38"/>
      <c r="B187" s="39"/>
      <c r="C187" s="237" t="s">
        <v>526</v>
      </c>
      <c r="D187" s="237" t="s">
        <v>236</v>
      </c>
      <c r="E187" s="238" t="s">
        <v>3802</v>
      </c>
      <c r="F187" s="239" t="s">
        <v>3803</v>
      </c>
      <c r="G187" s="240" t="s">
        <v>313</v>
      </c>
      <c r="H187" s="241">
        <v>500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524</v>
      </c>
    </row>
    <row r="188" s="2" customFormat="1" ht="16.5" customHeight="1">
      <c r="A188" s="38"/>
      <c r="B188" s="39"/>
      <c r="C188" s="237" t="s">
        <v>392</v>
      </c>
      <c r="D188" s="237" t="s">
        <v>236</v>
      </c>
      <c r="E188" s="238" t="s">
        <v>3804</v>
      </c>
      <c r="F188" s="239" t="s">
        <v>3805</v>
      </c>
      <c r="G188" s="240" t="s">
        <v>313</v>
      </c>
      <c r="H188" s="241">
        <v>400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529</v>
      </c>
    </row>
    <row r="189" s="2" customFormat="1" ht="16.5" customHeight="1">
      <c r="A189" s="38"/>
      <c r="B189" s="39"/>
      <c r="C189" s="237" t="s">
        <v>541</v>
      </c>
      <c r="D189" s="237" t="s">
        <v>236</v>
      </c>
      <c r="E189" s="238" t="s">
        <v>3806</v>
      </c>
      <c r="F189" s="239" t="s">
        <v>3807</v>
      </c>
      <c r="G189" s="240" t="s">
        <v>313</v>
      </c>
      <c r="H189" s="241">
        <v>80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536</v>
      </c>
    </row>
    <row r="190" s="2" customFormat="1" ht="16.5" customHeight="1">
      <c r="A190" s="38"/>
      <c r="B190" s="39"/>
      <c r="C190" s="237" t="s">
        <v>396</v>
      </c>
      <c r="D190" s="237" t="s">
        <v>236</v>
      </c>
      <c r="E190" s="238" t="s">
        <v>3808</v>
      </c>
      <c r="F190" s="239" t="s">
        <v>3809</v>
      </c>
      <c r="G190" s="240" t="s">
        <v>313</v>
      </c>
      <c r="H190" s="241">
        <v>550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544</v>
      </c>
    </row>
    <row r="191" s="2" customFormat="1" ht="16.5" customHeight="1">
      <c r="A191" s="38"/>
      <c r="B191" s="39"/>
      <c r="C191" s="237" t="s">
        <v>550</v>
      </c>
      <c r="D191" s="237" t="s">
        <v>236</v>
      </c>
      <c r="E191" s="238" t="s">
        <v>3810</v>
      </c>
      <c r="F191" s="239" t="s">
        <v>3653</v>
      </c>
      <c r="G191" s="240" t="s">
        <v>671</v>
      </c>
      <c r="H191" s="241">
        <v>16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549</v>
      </c>
    </row>
    <row r="192" s="2" customFormat="1" ht="16.5" customHeight="1">
      <c r="A192" s="38"/>
      <c r="B192" s="39"/>
      <c r="C192" s="237" t="s">
        <v>402</v>
      </c>
      <c r="D192" s="237" t="s">
        <v>236</v>
      </c>
      <c r="E192" s="238" t="s">
        <v>3811</v>
      </c>
      <c r="F192" s="239" t="s">
        <v>3655</v>
      </c>
      <c r="G192" s="240" t="s">
        <v>671</v>
      </c>
      <c r="H192" s="241">
        <v>6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553</v>
      </c>
    </row>
    <row r="193" s="2" customFormat="1" ht="16.5" customHeight="1">
      <c r="A193" s="38"/>
      <c r="B193" s="39"/>
      <c r="C193" s="237" t="s">
        <v>561</v>
      </c>
      <c r="D193" s="237" t="s">
        <v>236</v>
      </c>
      <c r="E193" s="238" t="s">
        <v>3812</v>
      </c>
      <c r="F193" s="239" t="s">
        <v>3657</v>
      </c>
      <c r="G193" s="240" t="s">
        <v>671</v>
      </c>
      <c r="H193" s="241">
        <v>34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559</v>
      </c>
    </row>
    <row r="194" s="2" customFormat="1" ht="16.5" customHeight="1">
      <c r="A194" s="38"/>
      <c r="B194" s="39"/>
      <c r="C194" s="237" t="s">
        <v>408</v>
      </c>
      <c r="D194" s="237" t="s">
        <v>236</v>
      </c>
      <c r="E194" s="238" t="s">
        <v>3813</v>
      </c>
      <c r="F194" s="239" t="s">
        <v>3659</v>
      </c>
      <c r="G194" s="240" t="s">
        <v>3660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564</v>
      </c>
    </row>
    <row r="195" s="2" customFormat="1" ht="33" customHeight="1">
      <c r="A195" s="38"/>
      <c r="B195" s="39"/>
      <c r="C195" s="237" t="s">
        <v>569</v>
      </c>
      <c r="D195" s="237" t="s">
        <v>236</v>
      </c>
      <c r="E195" s="238" t="s">
        <v>3814</v>
      </c>
      <c r="F195" s="239" t="s">
        <v>3662</v>
      </c>
      <c r="G195" s="240" t="s">
        <v>3660</v>
      </c>
      <c r="H195" s="241">
        <v>2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568</v>
      </c>
    </row>
    <row r="196" s="11" customFormat="1" ht="25.92" customHeight="1">
      <c r="A196" s="11"/>
      <c r="B196" s="223"/>
      <c r="C196" s="224"/>
      <c r="D196" s="225" t="s">
        <v>79</v>
      </c>
      <c r="E196" s="226" t="s">
        <v>3637</v>
      </c>
      <c r="F196" s="226" t="s">
        <v>3666</v>
      </c>
      <c r="G196" s="224"/>
      <c r="H196" s="224"/>
      <c r="I196" s="227"/>
      <c r="J196" s="228">
        <f>BK196</f>
        <v>0</v>
      </c>
      <c r="K196" s="224"/>
      <c r="L196" s="229"/>
      <c r="M196" s="230"/>
      <c r="N196" s="231"/>
      <c r="O196" s="231"/>
      <c r="P196" s="232">
        <f>SUM(P197:P206)</f>
        <v>0</v>
      </c>
      <c r="Q196" s="231"/>
      <c r="R196" s="232">
        <f>SUM(R197:R206)</f>
        <v>0</v>
      </c>
      <c r="S196" s="231"/>
      <c r="T196" s="233">
        <f>SUM(T197:T206)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34" t="s">
        <v>87</v>
      </c>
      <c r="AT196" s="235" t="s">
        <v>79</v>
      </c>
      <c r="AU196" s="235" t="s">
        <v>80</v>
      </c>
      <c r="AY196" s="234" t="s">
        <v>235</v>
      </c>
      <c r="BK196" s="236">
        <f>SUM(BK197:BK206)</f>
        <v>0</v>
      </c>
    </row>
    <row r="197" s="2" customFormat="1" ht="16.5" customHeight="1">
      <c r="A197" s="38"/>
      <c r="B197" s="39"/>
      <c r="C197" s="287" t="s">
        <v>416</v>
      </c>
      <c r="D197" s="287" t="s">
        <v>598</v>
      </c>
      <c r="E197" s="288" t="s">
        <v>3815</v>
      </c>
      <c r="F197" s="289" t="s">
        <v>3803</v>
      </c>
      <c r="G197" s="290" t="s">
        <v>313</v>
      </c>
      <c r="H197" s="291">
        <v>500</v>
      </c>
      <c r="I197" s="292"/>
      <c r="J197" s="293">
        <f>ROUND(I197*H197,2)</f>
        <v>0</v>
      </c>
      <c r="K197" s="294"/>
      <c r="L197" s="295"/>
      <c r="M197" s="296" t="s">
        <v>1</v>
      </c>
      <c r="N197" s="297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253</v>
      </c>
      <c r="AT197" s="249" t="s">
        <v>598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572</v>
      </c>
    </row>
    <row r="198" s="2" customFormat="1" ht="16.5" customHeight="1">
      <c r="A198" s="38"/>
      <c r="B198" s="39"/>
      <c r="C198" s="287" t="s">
        <v>578</v>
      </c>
      <c r="D198" s="287" t="s">
        <v>598</v>
      </c>
      <c r="E198" s="288" t="s">
        <v>3816</v>
      </c>
      <c r="F198" s="289" t="s">
        <v>3805</v>
      </c>
      <c r="G198" s="290" t="s">
        <v>313</v>
      </c>
      <c r="H198" s="291">
        <v>400</v>
      </c>
      <c r="I198" s="292"/>
      <c r="J198" s="293">
        <f>ROUND(I198*H198,2)</f>
        <v>0</v>
      </c>
      <c r="K198" s="294"/>
      <c r="L198" s="295"/>
      <c r="M198" s="296" t="s">
        <v>1</v>
      </c>
      <c r="N198" s="297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253</v>
      </c>
      <c r="AT198" s="249" t="s">
        <v>598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576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3817</v>
      </c>
      <c r="F199" s="289" t="s">
        <v>3807</v>
      </c>
      <c r="G199" s="290" t="s">
        <v>313</v>
      </c>
      <c r="H199" s="291">
        <v>80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3818</v>
      </c>
      <c r="F200" s="289" t="s">
        <v>3809</v>
      </c>
      <c r="G200" s="290" t="s">
        <v>313</v>
      </c>
      <c r="H200" s="291">
        <v>550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3819</v>
      </c>
      <c r="F201" s="289" t="s">
        <v>3653</v>
      </c>
      <c r="G201" s="290" t="s">
        <v>671</v>
      </c>
      <c r="H201" s="291">
        <v>16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2" customFormat="1" ht="16.5" customHeight="1">
      <c r="A202" s="38"/>
      <c r="B202" s="39"/>
      <c r="C202" s="287" t="s">
        <v>597</v>
      </c>
      <c r="D202" s="287" t="s">
        <v>598</v>
      </c>
      <c r="E202" s="288" t="s">
        <v>3820</v>
      </c>
      <c r="F202" s="289" t="s">
        <v>3655</v>
      </c>
      <c r="G202" s="290" t="s">
        <v>671</v>
      </c>
      <c r="H202" s="291">
        <v>6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253</v>
      </c>
      <c r="AT202" s="249" t="s">
        <v>598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610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3821</v>
      </c>
      <c r="F203" s="289" t="s">
        <v>3657</v>
      </c>
      <c r="G203" s="290" t="s">
        <v>671</v>
      </c>
      <c r="H203" s="291">
        <v>34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16.5" customHeight="1">
      <c r="A204" s="38"/>
      <c r="B204" s="39"/>
      <c r="C204" s="287" t="s">
        <v>607</v>
      </c>
      <c r="D204" s="287" t="s">
        <v>598</v>
      </c>
      <c r="E204" s="288" t="s">
        <v>3822</v>
      </c>
      <c r="F204" s="289" t="s">
        <v>3659</v>
      </c>
      <c r="G204" s="290" t="s">
        <v>3660</v>
      </c>
      <c r="H204" s="291">
        <v>1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 ht="33" customHeight="1">
      <c r="A205" s="38"/>
      <c r="B205" s="39"/>
      <c r="C205" s="287" t="s">
        <v>443</v>
      </c>
      <c r="D205" s="287" t="s">
        <v>598</v>
      </c>
      <c r="E205" s="288" t="s">
        <v>3823</v>
      </c>
      <c r="F205" s="289" t="s">
        <v>3662</v>
      </c>
      <c r="G205" s="290" t="s">
        <v>3660</v>
      </c>
      <c r="H205" s="291">
        <v>2</v>
      </c>
      <c r="I205" s="292"/>
      <c r="J205" s="293">
        <f>ROUND(I205*H205,2)</f>
        <v>0</v>
      </c>
      <c r="K205" s="294"/>
      <c r="L205" s="295"/>
      <c r="M205" s="296" t="s">
        <v>1</v>
      </c>
      <c r="N205" s="297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253</v>
      </c>
      <c r="AT205" s="249" t="s">
        <v>598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629</v>
      </c>
    </row>
    <row r="206" s="2" customFormat="1" ht="21.75" customHeight="1">
      <c r="A206" s="38"/>
      <c r="B206" s="39"/>
      <c r="C206" s="287" t="s">
        <v>332</v>
      </c>
      <c r="D206" s="287" t="s">
        <v>598</v>
      </c>
      <c r="E206" s="288" t="s">
        <v>3824</v>
      </c>
      <c r="F206" s="289" t="s">
        <v>3825</v>
      </c>
      <c r="G206" s="290" t="s">
        <v>3660</v>
      </c>
      <c r="H206" s="291">
        <v>1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632</v>
      </c>
    </row>
    <row r="207" s="11" customFormat="1" ht="25.92" customHeight="1">
      <c r="A207" s="11"/>
      <c r="B207" s="223"/>
      <c r="C207" s="224"/>
      <c r="D207" s="225" t="s">
        <v>79</v>
      </c>
      <c r="E207" s="226" t="s">
        <v>3644</v>
      </c>
      <c r="F207" s="226" t="s">
        <v>3682</v>
      </c>
      <c r="G207" s="224"/>
      <c r="H207" s="224"/>
      <c r="I207" s="227"/>
      <c r="J207" s="228">
        <f>BK207</f>
        <v>0</v>
      </c>
      <c r="K207" s="224"/>
      <c r="L207" s="229"/>
      <c r="M207" s="230"/>
      <c r="N207" s="231"/>
      <c r="O207" s="231"/>
      <c r="P207" s="232">
        <f>SUM(P208:P209)</f>
        <v>0</v>
      </c>
      <c r="Q207" s="231"/>
      <c r="R207" s="232">
        <f>SUM(R208:R209)</f>
        <v>0</v>
      </c>
      <c r="S207" s="231"/>
      <c r="T207" s="233">
        <f>SUM(T208:T209)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34" t="s">
        <v>87</v>
      </c>
      <c r="AT207" s="235" t="s">
        <v>79</v>
      </c>
      <c r="AU207" s="235" t="s">
        <v>80</v>
      </c>
      <c r="AY207" s="234" t="s">
        <v>235</v>
      </c>
      <c r="BK207" s="236">
        <f>SUM(BK208:BK209)</f>
        <v>0</v>
      </c>
    </row>
    <row r="208" s="2" customFormat="1" ht="21.75" customHeight="1">
      <c r="A208" s="38"/>
      <c r="B208" s="39"/>
      <c r="C208" s="237" t="s">
        <v>448</v>
      </c>
      <c r="D208" s="237" t="s">
        <v>236</v>
      </c>
      <c r="E208" s="238" t="s">
        <v>3826</v>
      </c>
      <c r="F208" s="239" t="s">
        <v>3827</v>
      </c>
      <c r="G208" s="240" t="s">
        <v>671</v>
      </c>
      <c r="H208" s="241">
        <v>40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635</v>
      </c>
    </row>
    <row r="209" s="2" customFormat="1" ht="21.75" customHeight="1">
      <c r="A209" s="38"/>
      <c r="B209" s="39"/>
      <c r="C209" s="287" t="s">
        <v>410</v>
      </c>
      <c r="D209" s="287" t="s">
        <v>598</v>
      </c>
      <c r="E209" s="288" t="s">
        <v>3828</v>
      </c>
      <c r="F209" s="289" t="s">
        <v>3829</v>
      </c>
      <c r="G209" s="290" t="s">
        <v>671</v>
      </c>
      <c r="H209" s="291">
        <v>40</v>
      </c>
      <c r="I209" s="292"/>
      <c r="J209" s="293">
        <f>ROUND(I209*H209,2)</f>
        <v>0</v>
      </c>
      <c r="K209" s="294"/>
      <c r="L209" s="295"/>
      <c r="M209" s="296" t="s">
        <v>1</v>
      </c>
      <c r="N209" s="297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253</v>
      </c>
      <c r="AT209" s="249" t="s">
        <v>598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639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3665</v>
      </c>
      <c r="F210" s="226" t="s">
        <v>3698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SUM(P211:P215)</f>
        <v>0</v>
      </c>
      <c r="Q210" s="231"/>
      <c r="R210" s="232">
        <f>SUM(R211:R215)</f>
        <v>0</v>
      </c>
      <c r="S210" s="231"/>
      <c r="T210" s="233">
        <f>SUM(T211:T215)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SUM(BK211:BK215)</f>
        <v>0</v>
      </c>
    </row>
    <row r="211" s="2" customFormat="1" ht="16.5" customHeight="1">
      <c r="A211" s="38"/>
      <c r="B211" s="39"/>
      <c r="C211" s="237" t="s">
        <v>438</v>
      </c>
      <c r="D211" s="237" t="s">
        <v>236</v>
      </c>
      <c r="E211" s="238" t="s">
        <v>3830</v>
      </c>
      <c r="F211" s="239" t="s">
        <v>3700</v>
      </c>
      <c r="G211" s="240" t="s">
        <v>671</v>
      </c>
      <c r="H211" s="241">
        <v>650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642</v>
      </c>
    </row>
    <row r="212" s="2" customFormat="1" ht="16.5" customHeight="1">
      <c r="A212" s="38"/>
      <c r="B212" s="39"/>
      <c r="C212" s="237" t="s">
        <v>636</v>
      </c>
      <c r="D212" s="237" t="s">
        <v>236</v>
      </c>
      <c r="E212" s="238" t="s">
        <v>3831</v>
      </c>
      <c r="F212" s="239" t="s">
        <v>3702</v>
      </c>
      <c r="G212" s="240" t="s">
        <v>671</v>
      </c>
      <c r="H212" s="241">
        <v>110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648</v>
      </c>
    </row>
    <row r="213" s="2" customFormat="1" ht="16.5" customHeight="1">
      <c r="A213" s="38"/>
      <c r="B213" s="39"/>
      <c r="C213" s="237" t="s">
        <v>457</v>
      </c>
      <c r="D213" s="237" t="s">
        <v>236</v>
      </c>
      <c r="E213" s="238" t="s">
        <v>3832</v>
      </c>
      <c r="F213" s="239" t="s">
        <v>3704</v>
      </c>
      <c r="G213" s="240" t="s">
        <v>671</v>
      </c>
      <c r="H213" s="241">
        <v>86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652</v>
      </c>
    </row>
    <row r="214" s="2" customFormat="1" ht="16.5" customHeight="1">
      <c r="A214" s="38"/>
      <c r="B214" s="39"/>
      <c r="C214" s="237" t="s">
        <v>645</v>
      </c>
      <c r="D214" s="237" t="s">
        <v>236</v>
      </c>
      <c r="E214" s="238" t="s">
        <v>3833</v>
      </c>
      <c r="F214" s="239" t="s">
        <v>3706</v>
      </c>
      <c r="G214" s="240" t="s">
        <v>671</v>
      </c>
      <c r="H214" s="241">
        <v>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657</v>
      </c>
    </row>
    <row r="215" s="2" customFormat="1" ht="16.5" customHeight="1">
      <c r="A215" s="38"/>
      <c r="B215" s="39"/>
      <c r="C215" s="287" t="s">
        <v>462</v>
      </c>
      <c r="D215" s="287" t="s">
        <v>598</v>
      </c>
      <c r="E215" s="288" t="s">
        <v>3834</v>
      </c>
      <c r="F215" s="289" t="s">
        <v>3708</v>
      </c>
      <c r="G215" s="290" t="s">
        <v>671</v>
      </c>
      <c r="H215" s="291">
        <v>10</v>
      </c>
      <c r="I215" s="292"/>
      <c r="J215" s="293">
        <f>ROUND(I215*H215,2)</f>
        <v>0</v>
      </c>
      <c r="K215" s="294"/>
      <c r="L215" s="295"/>
      <c r="M215" s="296" t="s">
        <v>1</v>
      </c>
      <c r="N215" s="297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253</v>
      </c>
      <c r="AT215" s="249" t="s">
        <v>598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662</v>
      </c>
    </row>
    <row r="216" s="11" customFormat="1" ht="25.92" customHeight="1">
      <c r="A216" s="11"/>
      <c r="B216" s="223"/>
      <c r="C216" s="224"/>
      <c r="D216" s="225" t="s">
        <v>79</v>
      </c>
      <c r="E216" s="226" t="s">
        <v>3681</v>
      </c>
      <c r="F216" s="226" t="s">
        <v>3710</v>
      </c>
      <c r="G216" s="224"/>
      <c r="H216" s="224"/>
      <c r="I216" s="227"/>
      <c r="J216" s="228">
        <f>BK216</f>
        <v>0</v>
      </c>
      <c r="K216" s="224"/>
      <c r="L216" s="229"/>
      <c r="M216" s="230"/>
      <c r="N216" s="231"/>
      <c r="O216" s="231"/>
      <c r="P216" s="232">
        <f>SUM(P217:P219)</f>
        <v>0</v>
      </c>
      <c r="Q216" s="231"/>
      <c r="R216" s="232">
        <f>SUM(R217:R219)</f>
        <v>0</v>
      </c>
      <c r="S216" s="231"/>
      <c r="T216" s="233">
        <f>SUM(T217:T219)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34" t="s">
        <v>87</v>
      </c>
      <c r="AT216" s="235" t="s">
        <v>79</v>
      </c>
      <c r="AU216" s="235" t="s">
        <v>80</v>
      </c>
      <c r="AY216" s="234" t="s">
        <v>235</v>
      </c>
      <c r="BK216" s="236">
        <f>SUM(BK217:BK219)</f>
        <v>0</v>
      </c>
    </row>
    <row r="217" s="2" customFormat="1" ht="16.5" customHeight="1">
      <c r="A217" s="38"/>
      <c r="B217" s="39"/>
      <c r="C217" s="237" t="s">
        <v>654</v>
      </c>
      <c r="D217" s="237" t="s">
        <v>236</v>
      </c>
      <c r="E217" s="238" t="s">
        <v>3835</v>
      </c>
      <c r="F217" s="239" t="s">
        <v>3712</v>
      </c>
      <c r="G217" s="240" t="s">
        <v>2853</v>
      </c>
      <c r="H217" s="241">
        <v>250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666</v>
      </c>
    </row>
    <row r="218" s="2" customFormat="1" ht="16.5" customHeight="1">
      <c r="A218" s="38"/>
      <c r="B218" s="39"/>
      <c r="C218" s="237" t="s">
        <v>468</v>
      </c>
      <c r="D218" s="237" t="s">
        <v>236</v>
      </c>
      <c r="E218" s="238" t="s">
        <v>3836</v>
      </c>
      <c r="F218" s="239" t="s">
        <v>3714</v>
      </c>
      <c r="G218" s="240" t="s">
        <v>2853</v>
      </c>
      <c r="H218" s="241">
        <v>50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87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672</v>
      </c>
    </row>
    <row r="219" s="2" customFormat="1" ht="16.5" customHeight="1">
      <c r="A219" s="38"/>
      <c r="B219" s="39"/>
      <c r="C219" s="237" t="s">
        <v>663</v>
      </c>
      <c r="D219" s="237" t="s">
        <v>236</v>
      </c>
      <c r="E219" s="238" t="s">
        <v>3837</v>
      </c>
      <c r="F219" s="239" t="s">
        <v>3716</v>
      </c>
      <c r="G219" s="240" t="s">
        <v>2853</v>
      </c>
      <c r="H219" s="241">
        <v>20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678</v>
      </c>
    </row>
    <row r="220" s="11" customFormat="1" ht="25.92" customHeight="1">
      <c r="A220" s="11"/>
      <c r="B220" s="223"/>
      <c r="C220" s="224"/>
      <c r="D220" s="225" t="s">
        <v>79</v>
      </c>
      <c r="E220" s="226" t="s">
        <v>3687</v>
      </c>
      <c r="F220" s="226" t="s">
        <v>3722</v>
      </c>
      <c r="G220" s="224"/>
      <c r="H220" s="224"/>
      <c r="I220" s="227"/>
      <c r="J220" s="228">
        <f>BK220</f>
        <v>0</v>
      </c>
      <c r="K220" s="224"/>
      <c r="L220" s="229"/>
      <c r="M220" s="230"/>
      <c r="N220" s="231"/>
      <c r="O220" s="231"/>
      <c r="P220" s="232">
        <f>SUM(P221:P223)</f>
        <v>0</v>
      </c>
      <c r="Q220" s="231"/>
      <c r="R220" s="232">
        <f>SUM(R221:R223)</f>
        <v>0</v>
      </c>
      <c r="S220" s="231"/>
      <c r="T220" s="233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34" t="s">
        <v>87</v>
      </c>
      <c r="AT220" s="235" t="s">
        <v>79</v>
      </c>
      <c r="AU220" s="235" t="s">
        <v>80</v>
      </c>
      <c r="AY220" s="234" t="s">
        <v>235</v>
      </c>
      <c r="BK220" s="236">
        <f>SUM(BK221:BK223)</f>
        <v>0</v>
      </c>
    </row>
    <row r="221" s="2" customFormat="1" ht="16.5" customHeight="1">
      <c r="A221" s="38"/>
      <c r="B221" s="39"/>
      <c r="C221" s="237" t="s">
        <v>474</v>
      </c>
      <c r="D221" s="237" t="s">
        <v>236</v>
      </c>
      <c r="E221" s="238" t="s">
        <v>3838</v>
      </c>
      <c r="F221" s="239" t="s">
        <v>3724</v>
      </c>
      <c r="G221" s="240" t="s">
        <v>2853</v>
      </c>
      <c r="H221" s="241">
        <v>40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683</v>
      </c>
    </row>
    <row r="222" s="2" customFormat="1" ht="16.5" customHeight="1">
      <c r="A222" s="38"/>
      <c r="B222" s="39"/>
      <c r="C222" s="237" t="s">
        <v>675</v>
      </c>
      <c r="D222" s="237" t="s">
        <v>236</v>
      </c>
      <c r="E222" s="238" t="s">
        <v>3839</v>
      </c>
      <c r="F222" s="239" t="s">
        <v>3726</v>
      </c>
      <c r="G222" s="240" t="s">
        <v>2853</v>
      </c>
      <c r="H222" s="241">
        <v>10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692</v>
      </c>
    </row>
    <row r="223" s="2" customFormat="1" ht="21.75" customHeight="1">
      <c r="A223" s="38"/>
      <c r="B223" s="39"/>
      <c r="C223" s="237" t="s">
        <v>478</v>
      </c>
      <c r="D223" s="237" t="s">
        <v>236</v>
      </c>
      <c r="E223" s="238" t="s">
        <v>3840</v>
      </c>
      <c r="F223" s="239" t="s">
        <v>3728</v>
      </c>
      <c r="G223" s="240" t="s">
        <v>2853</v>
      </c>
      <c r="H223" s="241">
        <v>50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698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3693</v>
      </c>
      <c r="F224" s="226" t="s">
        <v>3730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SUM(P225:P226)</f>
        <v>0</v>
      </c>
      <c r="Q224" s="231"/>
      <c r="R224" s="232">
        <f>SUM(R225:R226)</f>
        <v>0</v>
      </c>
      <c r="S224" s="231"/>
      <c r="T224" s="233">
        <f>SUM(T225:T226)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SUM(BK225:BK226)</f>
        <v>0</v>
      </c>
    </row>
    <row r="225" s="2" customFormat="1" ht="16.5" customHeight="1">
      <c r="A225" s="38"/>
      <c r="B225" s="39"/>
      <c r="C225" s="237" t="s">
        <v>689</v>
      </c>
      <c r="D225" s="237" t="s">
        <v>236</v>
      </c>
      <c r="E225" s="238" t="s">
        <v>3841</v>
      </c>
      <c r="F225" s="239" t="s">
        <v>3732</v>
      </c>
      <c r="G225" s="240" t="s">
        <v>2781</v>
      </c>
      <c r="H225" s="241">
        <v>1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704</v>
      </c>
    </row>
    <row r="226" s="2" customFormat="1" ht="16.5" customHeight="1">
      <c r="A226" s="38"/>
      <c r="B226" s="39"/>
      <c r="C226" s="237" t="s">
        <v>486</v>
      </c>
      <c r="D226" s="237" t="s">
        <v>236</v>
      </c>
      <c r="E226" s="238" t="s">
        <v>3842</v>
      </c>
      <c r="F226" s="239" t="s">
        <v>3734</v>
      </c>
      <c r="G226" s="240" t="s">
        <v>2781</v>
      </c>
      <c r="H226" s="241">
        <v>1</v>
      </c>
      <c r="I226" s="242"/>
      <c r="J226" s="243">
        <f>ROUND(I226*H226,2)</f>
        <v>0</v>
      </c>
      <c r="K226" s="244"/>
      <c r="L226" s="44"/>
      <c r="M226" s="309" t="s">
        <v>1</v>
      </c>
      <c r="N226" s="310" t="s">
        <v>45</v>
      </c>
      <c r="O226" s="311"/>
      <c r="P226" s="312">
        <f>O226*H226</f>
        <v>0</v>
      </c>
      <c r="Q226" s="312">
        <v>0</v>
      </c>
      <c r="R226" s="312">
        <f>Q226*H226</f>
        <v>0</v>
      </c>
      <c r="S226" s="312">
        <v>0</v>
      </c>
      <c r="T226" s="31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708</v>
      </c>
    </row>
    <row r="227" s="2" customFormat="1" ht="6.96" customHeight="1">
      <c r="A227" s="38"/>
      <c r="B227" s="66"/>
      <c r="C227" s="67"/>
      <c r="D227" s="67"/>
      <c r="E227" s="67"/>
      <c r="F227" s="67"/>
      <c r="G227" s="67"/>
      <c r="H227" s="67"/>
      <c r="I227" s="193"/>
      <c r="J227" s="67"/>
      <c r="K227" s="67"/>
      <c r="L227" s="44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sheetProtection sheet="1" autoFilter="0" formatColumns="0" formatRows="0" objects="1" scenarios="1" spinCount="100000" saltValue="cQa7KyQlxCUsl4M6qGMEjP4rSUVuRAUKnbL9G+n4KkMqw4kNdNmxkeIzWHzLCc1faCMuRltyhpc8Vcg3+9NZJw==" hashValue="PzhnxpKM8zFmORITuC7dv37+wjWkhnFr4/FQbpp+UQm6BNxnf2rhFErfYKyrvXVGkFk9zxBHTv2XfKp0DgVZBg==" algorithmName="SHA-512" password="CC35"/>
  <autoFilter ref="C136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3843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ROUND((SUM(BE137:BE228)),  2)</f>
        <v>0</v>
      </c>
      <c r="G37" s="38"/>
      <c r="H37" s="38"/>
      <c r="I37" s="172">
        <v>0.20999999999999999</v>
      </c>
      <c r="J37" s="171">
        <f>ROUND(((SUM(BE137:BE228))*I37),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ROUND((SUM(BF137:BF228)),  2)</f>
        <v>0</v>
      </c>
      <c r="G38" s="38"/>
      <c r="H38" s="38"/>
      <c r="I38" s="172">
        <v>0.14999999999999999</v>
      </c>
      <c r="J38" s="171">
        <f>ROUND(((SUM(BF137:BF228))*I38),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D.1.4.3c - Etapa 3.NP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3495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3496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3497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3498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3736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3844</v>
      </c>
      <c r="E106" s="206"/>
      <c r="F106" s="206"/>
      <c r="G106" s="206"/>
      <c r="H106" s="206"/>
      <c r="I106" s="207"/>
      <c r="J106" s="208">
        <f>J182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3845</v>
      </c>
      <c r="E107" s="206"/>
      <c r="F107" s="206"/>
      <c r="G107" s="206"/>
      <c r="H107" s="206"/>
      <c r="I107" s="207"/>
      <c r="J107" s="208">
        <f>J188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3846</v>
      </c>
      <c r="E108" s="206"/>
      <c r="F108" s="206"/>
      <c r="G108" s="206"/>
      <c r="H108" s="206"/>
      <c r="I108" s="207"/>
      <c r="J108" s="208">
        <f>J198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3740</v>
      </c>
      <c r="E109" s="206"/>
      <c r="F109" s="206"/>
      <c r="G109" s="206"/>
      <c r="H109" s="206"/>
      <c r="I109" s="207"/>
      <c r="J109" s="208">
        <f>J209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3741</v>
      </c>
      <c r="E110" s="206"/>
      <c r="F110" s="206"/>
      <c r="G110" s="206"/>
      <c r="H110" s="206"/>
      <c r="I110" s="207"/>
      <c r="J110" s="208">
        <f>J212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3742</v>
      </c>
      <c r="E111" s="206"/>
      <c r="F111" s="206"/>
      <c r="G111" s="206"/>
      <c r="H111" s="206"/>
      <c r="I111" s="207"/>
      <c r="J111" s="208">
        <f>J218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3743</v>
      </c>
      <c r="E112" s="206"/>
      <c r="F112" s="206"/>
      <c r="G112" s="206"/>
      <c r="H112" s="206"/>
      <c r="I112" s="207"/>
      <c r="J112" s="208">
        <f>J222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3744</v>
      </c>
      <c r="E113" s="206"/>
      <c r="F113" s="206"/>
      <c r="G113" s="206"/>
      <c r="H113" s="206"/>
      <c r="I113" s="207"/>
      <c r="J113" s="208">
        <f>J226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2925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4" t="s">
        <v>3493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2762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D.1.4.3c - Etapa 3.NP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12. 4. 2021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P138+P142+P146+P161+P176+P182+P188+P198+P209+P212+P218+P222+P226</f>
        <v>0</v>
      </c>
      <c r="Q137" s="104"/>
      <c r="R137" s="220">
        <f>R138+R142+R146+R161+R176+R182+R188+R198+R209+R212+R218+R222+R226</f>
        <v>0</v>
      </c>
      <c r="S137" s="104"/>
      <c r="T137" s="221">
        <f>T138+T142+T146+T161+T176+T182+T188+T198+T209+T212+T218+T222+T226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BK138+BK142+BK146+BK161+BK176+BK182+BK188+BK198+BK209+BK212+BK218+BK222+BK226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3017</v>
      </c>
      <c r="F138" s="226" t="s">
        <v>3512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3847</v>
      </c>
      <c r="F139" s="239" t="s">
        <v>3848</v>
      </c>
      <c r="G139" s="240" t="s">
        <v>671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3849</v>
      </c>
      <c r="F140" s="239" t="s">
        <v>3850</v>
      </c>
      <c r="G140" s="240" t="s">
        <v>671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3851</v>
      </c>
      <c r="F141" s="239" t="s">
        <v>3852</v>
      </c>
      <c r="G141" s="240" t="s">
        <v>671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3057</v>
      </c>
      <c r="F142" s="226" t="s">
        <v>3531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7" t="s">
        <v>240</v>
      </c>
      <c r="D143" s="287" t="s">
        <v>598</v>
      </c>
      <c r="E143" s="288" t="s">
        <v>3853</v>
      </c>
      <c r="F143" s="289" t="s">
        <v>3848</v>
      </c>
      <c r="G143" s="290" t="s">
        <v>671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253</v>
      </c>
    </row>
    <row r="144" s="2" customFormat="1" ht="16.5" customHeight="1">
      <c r="A144" s="38"/>
      <c r="B144" s="39"/>
      <c r="C144" s="287" t="s">
        <v>262</v>
      </c>
      <c r="D144" s="287" t="s">
        <v>598</v>
      </c>
      <c r="E144" s="288" t="s">
        <v>3854</v>
      </c>
      <c r="F144" s="289" t="s">
        <v>3850</v>
      </c>
      <c r="G144" s="290" t="s">
        <v>671</v>
      </c>
      <c r="H144" s="291">
        <v>1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258</v>
      </c>
    </row>
    <row r="145" s="2" customFormat="1" ht="16.5" customHeight="1">
      <c r="A145" s="38"/>
      <c r="B145" s="39"/>
      <c r="C145" s="287" t="s">
        <v>247</v>
      </c>
      <c r="D145" s="287" t="s">
        <v>598</v>
      </c>
      <c r="E145" s="288" t="s">
        <v>3855</v>
      </c>
      <c r="F145" s="289" t="s">
        <v>3852</v>
      </c>
      <c r="G145" s="290" t="s">
        <v>671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266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3071</v>
      </c>
      <c r="F146" s="226" t="s">
        <v>3541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277</v>
      </c>
      <c r="D147" s="237" t="s">
        <v>236</v>
      </c>
      <c r="E147" s="238" t="s">
        <v>3856</v>
      </c>
      <c r="F147" s="239" t="s">
        <v>3857</v>
      </c>
      <c r="G147" s="240" t="s">
        <v>671</v>
      </c>
      <c r="H147" s="241">
        <v>17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272</v>
      </c>
    </row>
    <row r="148" s="2" customFormat="1" ht="16.5" customHeight="1">
      <c r="A148" s="38"/>
      <c r="B148" s="39"/>
      <c r="C148" s="237" t="s">
        <v>253</v>
      </c>
      <c r="D148" s="237" t="s">
        <v>236</v>
      </c>
      <c r="E148" s="238" t="s">
        <v>3858</v>
      </c>
      <c r="F148" s="239" t="s">
        <v>3551</v>
      </c>
      <c r="G148" s="240" t="s">
        <v>671</v>
      </c>
      <c r="H148" s="241">
        <v>11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280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3859</v>
      </c>
      <c r="F149" s="239" t="s">
        <v>3553</v>
      </c>
      <c r="G149" s="240" t="s">
        <v>671</v>
      </c>
      <c r="H149" s="241">
        <v>9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284</v>
      </c>
    </row>
    <row r="150" s="2" customFormat="1" ht="16.5" customHeight="1">
      <c r="A150" s="38"/>
      <c r="B150" s="39"/>
      <c r="C150" s="237" t="s">
        <v>258</v>
      </c>
      <c r="D150" s="237" t="s">
        <v>236</v>
      </c>
      <c r="E150" s="238" t="s">
        <v>3860</v>
      </c>
      <c r="F150" s="239" t="s">
        <v>3758</v>
      </c>
      <c r="G150" s="240" t="s">
        <v>671</v>
      </c>
      <c r="H150" s="241">
        <v>41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289</v>
      </c>
    </row>
    <row r="151" s="2" customFormat="1" ht="21.75" customHeight="1">
      <c r="A151" s="38"/>
      <c r="B151" s="39"/>
      <c r="C151" s="237" t="s">
        <v>297</v>
      </c>
      <c r="D151" s="237" t="s">
        <v>236</v>
      </c>
      <c r="E151" s="238" t="s">
        <v>3861</v>
      </c>
      <c r="F151" s="239" t="s">
        <v>3760</v>
      </c>
      <c r="G151" s="240" t="s">
        <v>671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295</v>
      </c>
    </row>
    <row r="152" s="2" customFormat="1" ht="16.5" customHeight="1">
      <c r="A152" s="38"/>
      <c r="B152" s="39"/>
      <c r="C152" s="237" t="s">
        <v>266</v>
      </c>
      <c r="D152" s="237" t="s">
        <v>236</v>
      </c>
      <c r="E152" s="238" t="s">
        <v>3862</v>
      </c>
      <c r="F152" s="239" t="s">
        <v>3762</v>
      </c>
      <c r="G152" s="240" t="s">
        <v>671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300</v>
      </c>
    </row>
    <row r="153" s="2" customFormat="1" ht="16.5" customHeight="1">
      <c r="A153" s="38"/>
      <c r="B153" s="39"/>
      <c r="C153" s="237" t="s">
        <v>306</v>
      </c>
      <c r="D153" s="237" t="s">
        <v>236</v>
      </c>
      <c r="E153" s="238" t="s">
        <v>3863</v>
      </c>
      <c r="F153" s="239" t="s">
        <v>3764</v>
      </c>
      <c r="G153" s="240" t="s">
        <v>671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305</v>
      </c>
    </row>
    <row r="154" s="2" customFormat="1" ht="16.5" customHeight="1">
      <c r="A154" s="38"/>
      <c r="B154" s="39"/>
      <c r="C154" s="237" t="s">
        <v>272</v>
      </c>
      <c r="D154" s="237" t="s">
        <v>236</v>
      </c>
      <c r="E154" s="238" t="s">
        <v>3864</v>
      </c>
      <c r="F154" s="239" t="s">
        <v>3766</v>
      </c>
      <c r="G154" s="240" t="s">
        <v>671</v>
      </c>
      <c r="H154" s="241">
        <v>37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309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3865</v>
      </c>
      <c r="F155" s="239" t="s">
        <v>3545</v>
      </c>
      <c r="G155" s="240" t="s">
        <v>671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314</v>
      </c>
    </row>
    <row r="156" s="2" customFormat="1" ht="16.5" customHeight="1">
      <c r="A156" s="38"/>
      <c r="B156" s="39"/>
      <c r="C156" s="237" t="s">
        <v>280</v>
      </c>
      <c r="D156" s="237" t="s">
        <v>236</v>
      </c>
      <c r="E156" s="238" t="s">
        <v>3866</v>
      </c>
      <c r="F156" s="239" t="s">
        <v>3567</v>
      </c>
      <c r="G156" s="240" t="s">
        <v>671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321</v>
      </c>
    </row>
    <row r="157" s="2" customFormat="1" ht="16.5" customHeight="1">
      <c r="A157" s="38"/>
      <c r="B157" s="39"/>
      <c r="C157" s="237" t="s">
        <v>334</v>
      </c>
      <c r="D157" s="237" t="s">
        <v>236</v>
      </c>
      <c r="E157" s="238" t="s">
        <v>3867</v>
      </c>
      <c r="F157" s="239" t="s">
        <v>3569</v>
      </c>
      <c r="G157" s="240" t="s">
        <v>671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260</v>
      </c>
    </row>
    <row r="158" s="2" customFormat="1" ht="16.5" customHeight="1">
      <c r="A158" s="38"/>
      <c r="B158" s="39"/>
      <c r="C158" s="237" t="s">
        <v>284</v>
      </c>
      <c r="D158" s="237" t="s">
        <v>236</v>
      </c>
      <c r="E158" s="238" t="s">
        <v>3868</v>
      </c>
      <c r="F158" s="239" t="s">
        <v>3573</v>
      </c>
      <c r="G158" s="240" t="s">
        <v>671</v>
      </c>
      <c r="H158" s="241">
        <v>158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337</v>
      </c>
    </row>
    <row r="159" s="2" customFormat="1" ht="16.5" customHeight="1">
      <c r="A159" s="38"/>
      <c r="B159" s="39"/>
      <c r="C159" s="237" t="s">
        <v>352</v>
      </c>
      <c r="D159" s="237" t="s">
        <v>236</v>
      </c>
      <c r="E159" s="238" t="s">
        <v>3869</v>
      </c>
      <c r="F159" s="239" t="s">
        <v>3870</v>
      </c>
      <c r="G159" s="240" t="s">
        <v>671</v>
      </c>
      <c r="H159" s="241">
        <v>29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342</v>
      </c>
    </row>
    <row r="160" s="2" customFormat="1" ht="16.5" customHeight="1">
      <c r="A160" s="38"/>
      <c r="B160" s="39"/>
      <c r="C160" s="237" t="s">
        <v>289</v>
      </c>
      <c r="D160" s="237" t="s">
        <v>236</v>
      </c>
      <c r="E160" s="238" t="s">
        <v>3871</v>
      </c>
      <c r="F160" s="239" t="s">
        <v>3773</v>
      </c>
      <c r="G160" s="240" t="s">
        <v>671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355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3220</v>
      </c>
      <c r="F161" s="226" t="s">
        <v>3580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7" t="s">
        <v>7</v>
      </c>
      <c r="D162" s="287" t="s">
        <v>598</v>
      </c>
      <c r="E162" s="288" t="s">
        <v>3872</v>
      </c>
      <c r="F162" s="289" t="s">
        <v>3857</v>
      </c>
      <c r="G162" s="290" t="s">
        <v>671</v>
      </c>
      <c r="H162" s="291">
        <v>17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386</v>
      </c>
    </row>
    <row r="163" s="2" customFormat="1" ht="16.5" customHeight="1">
      <c r="A163" s="38"/>
      <c r="B163" s="39"/>
      <c r="C163" s="287" t="s">
        <v>295</v>
      </c>
      <c r="D163" s="287" t="s">
        <v>598</v>
      </c>
      <c r="E163" s="288" t="s">
        <v>3873</v>
      </c>
      <c r="F163" s="289" t="s">
        <v>3551</v>
      </c>
      <c r="G163" s="290" t="s">
        <v>671</v>
      </c>
      <c r="H163" s="291">
        <v>11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392</v>
      </c>
    </row>
    <row r="164" s="2" customFormat="1" ht="16.5" customHeight="1">
      <c r="A164" s="38"/>
      <c r="B164" s="39"/>
      <c r="C164" s="287" t="s">
        <v>399</v>
      </c>
      <c r="D164" s="287" t="s">
        <v>598</v>
      </c>
      <c r="E164" s="288" t="s">
        <v>3874</v>
      </c>
      <c r="F164" s="289" t="s">
        <v>3553</v>
      </c>
      <c r="G164" s="290" t="s">
        <v>671</v>
      </c>
      <c r="H164" s="291">
        <v>9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396</v>
      </c>
    </row>
    <row r="165" s="2" customFormat="1" ht="16.5" customHeight="1">
      <c r="A165" s="38"/>
      <c r="B165" s="39"/>
      <c r="C165" s="287" t="s">
        <v>300</v>
      </c>
      <c r="D165" s="287" t="s">
        <v>598</v>
      </c>
      <c r="E165" s="288" t="s">
        <v>3875</v>
      </c>
      <c r="F165" s="289" t="s">
        <v>3758</v>
      </c>
      <c r="G165" s="290" t="s">
        <v>671</v>
      </c>
      <c r="H165" s="291">
        <v>41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402</v>
      </c>
    </row>
    <row r="166" s="2" customFormat="1" ht="21.75" customHeight="1">
      <c r="A166" s="38"/>
      <c r="B166" s="39"/>
      <c r="C166" s="287" t="s">
        <v>412</v>
      </c>
      <c r="D166" s="287" t="s">
        <v>598</v>
      </c>
      <c r="E166" s="288" t="s">
        <v>3876</v>
      </c>
      <c r="F166" s="289" t="s">
        <v>3760</v>
      </c>
      <c r="G166" s="290" t="s">
        <v>671</v>
      </c>
      <c r="H166" s="291">
        <v>4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408</v>
      </c>
    </row>
    <row r="167" s="2" customFormat="1" ht="16.5" customHeight="1">
      <c r="A167" s="38"/>
      <c r="B167" s="39"/>
      <c r="C167" s="287" t="s">
        <v>305</v>
      </c>
      <c r="D167" s="287" t="s">
        <v>598</v>
      </c>
      <c r="E167" s="288" t="s">
        <v>3877</v>
      </c>
      <c r="F167" s="289" t="s">
        <v>3762</v>
      </c>
      <c r="G167" s="290" t="s">
        <v>671</v>
      </c>
      <c r="H167" s="291">
        <v>45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87" t="s">
        <v>426</v>
      </c>
      <c r="D168" s="287" t="s">
        <v>598</v>
      </c>
      <c r="E168" s="288" t="s">
        <v>3878</v>
      </c>
      <c r="F168" s="289" t="s">
        <v>3764</v>
      </c>
      <c r="G168" s="290" t="s">
        <v>671</v>
      </c>
      <c r="H168" s="291">
        <v>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87" t="s">
        <v>309</v>
      </c>
      <c r="D169" s="287" t="s">
        <v>598</v>
      </c>
      <c r="E169" s="288" t="s">
        <v>3879</v>
      </c>
      <c r="F169" s="289" t="s">
        <v>3766</v>
      </c>
      <c r="G169" s="290" t="s">
        <v>671</v>
      </c>
      <c r="H169" s="291">
        <v>37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87" t="s">
        <v>440</v>
      </c>
      <c r="D170" s="287" t="s">
        <v>598</v>
      </c>
      <c r="E170" s="288" t="s">
        <v>3880</v>
      </c>
      <c r="F170" s="289" t="s">
        <v>3545</v>
      </c>
      <c r="G170" s="290" t="s">
        <v>671</v>
      </c>
      <c r="H170" s="291">
        <v>3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16.5" customHeight="1">
      <c r="A171" s="38"/>
      <c r="B171" s="39"/>
      <c r="C171" s="287" t="s">
        <v>314</v>
      </c>
      <c r="D171" s="287" t="s">
        <v>598</v>
      </c>
      <c r="E171" s="288" t="s">
        <v>3881</v>
      </c>
      <c r="F171" s="289" t="s">
        <v>3567</v>
      </c>
      <c r="G171" s="290" t="s">
        <v>671</v>
      </c>
      <c r="H171" s="291">
        <v>10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87" t="s">
        <v>233</v>
      </c>
      <c r="D172" s="287" t="s">
        <v>598</v>
      </c>
      <c r="E172" s="288" t="s">
        <v>3882</v>
      </c>
      <c r="F172" s="289" t="s">
        <v>3569</v>
      </c>
      <c r="G172" s="290" t="s">
        <v>671</v>
      </c>
      <c r="H172" s="291">
        <v>58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87" t="s">
        <v>321</v>
      </c>
      <c r="D173" s="287" t="s">
        <v>598</v>
      </c>
      <c r="E173" s="288" t="s">
        <v>3883</v>
      </c>
      <c r="F173" s="289" t="s">
        <v>3573</v>
      </c>
      <c r="G173" s="290" t="s">
        <v>671</v>
      </c>
      <c r="H173" s="291">
        <v>158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87" t="s">
        <v>459</v>
      </c>
      <c r="D174" s="287" t="s">
        <v>598</v>
      </c>
      <c r="E174" s="288" t="s">
        <v>3884</v>
      </c>
      <c r="F174" s="289" t="s">
        <v>3870</v>
      </c>
      <c r="G174" s="290" t="s">
        <v>671</v>
      </c>
      <c r="H174" s="291">
        <v>29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87" t="s">
        <v>260</v>
      </c>
      <c r="D175" s="287" t="s">
        <v>598</v>
      </c>
      <c r="E175" s="288" t="s">
        <v>3885</v>
      </c>
      <c r="F175" s="289" t="s">
        <v>3773</v>
      </c>
      <c r="G175" s="290" t="s">
        <v>671</v>
      </c>
      <c r="H175" s="291">
        <v>1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3600</v>
      </c>
      <c r="F176" s="226" t="s">
        <v>3788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SUM(P177:P181)</f>
        <v>0</v>
      </c>
      <c r="Q176" s="231"/>
      <c r="R176" s="232">
        <f>SUM(R177:R181)</f>
        <v>0</v>
      </c>
      <c r="S176" s="231"/>
      <c r="T176" s="233">
        <f>SUM(T177:T181)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SUM(BK177:BK181)</f>
        <v>0</v>
      </c>
    </row>
    <row r="177" s="2" customFormat="1" ht="16.5" customHeight="1">
      <c r="A177" s="38"/>
      <c r="B177" s="39"/>
      <c r="C177" s="237" t="s">
        <v>471</v>
      </c>
      <c r="D177" s="237" t="s">
        <v>236</v>
      </c>
      <c r="E177" s="238" t="s">
        <v>3886</v>
      </c>
      <c r="F177" s="239" t="s">
        <v>3628</v>
      </c>
      <c r="G177" s="240" t="s">
        <v>313</v>
      </c>
      <c r="H177" s="241">
        <v>280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468</v>
      </c>
    </row>
    <row r="178" s="2" customFormat="1" ht="16.5" customHeight="1">
      <c r="A178" s="38"/>
      <c r="B178" s="39"/>
      <c r="C178" s="237" t="s">
        <v>337</v>
      </c>
      <c r="D178" s="237" t="s">
        <v>236</v>
      </c>
      <c r="E178" s="238" t="s">
        <v>3887</v>
      </c>
      <c r="F178" s="239" t="s">
        <v>3888</v>
      </c>
      <c r="G178" s="240" t="s">
        <v>313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 ht="16.5" customHeight="1">
      <c r="A179" s="38"/>
      <c r="B179" s="39"/>
      <c r="C179" s="237" t="s">
        <v>483</v>
      </c>
      <c r="D179" s="237" t="s">
        <v>236</v>
      </c>
      <c r="E179" s="238" t="s">
        <v>3889</v>
      </c>
      <c r="F179" s="239" t="s">
        <v>3890</v>
      </c>
      <c r="G179" s="240" t="s">
        <v>313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478</v>
      </c>
    </row>
    <row r="180" s="2" customFormat="1" ht="16.5" customHeight="1">
      <c r="A180" s="38"/>
      <c r="B180" s="39"/>
      <c r="C180" s="237" t="s">
        <v>342</v>
      </c>
      <c r="D180" s="237" t="s">
        <v>236</v>
      </c>
      <c r="E180" s="238" t="s">
        <v>3891</v>
      </c>
      <c r="F180" s="239" t="s">
        <v>3795</v>
      </c>
      <c r="G180" s="240" t="s">
        <v>313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486</v>
      </c>
    </row>
    <row r="181" s="2" customFormat="1" ht="16.5" customHeight="1">
      <c r="A181" s="38"/>
      <c r="B181" s="39"/>
      <c r="C181" s="237" t="s">
        <v>492</v>
      </c>
      <c r="D181" s="237" t="s">
        <v>236</v>
      </c>
      <c r="E181" s="238" t="s">
        <v>3892</v>
      </c>
      <c r="F181" s="239" t="s">
        <v>3634</v>
      </c>
      <c r="G181" s="240" t="s">
        <v>313</v>
      </c>
      <c r="H181" s="241">
        <v>400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490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3616</v>
      </c>
      <c r="F182" s="226" t="s">
        <v>3893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SUM(P183:P187)</f>
        <v>0</v>
      </c>
      <c r="Q182" s="231"/>
      <c r="R182" s="232">
        <f>SUM(R183:R187)</f>
        <v>0</v>
      </c>
      <c r="S182" s="231"/>
      <c r="T182" s="233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SUM(BK183:BK187)</f>
        <v>0</v>
      </c>
    </row>
    <row r="183" s="2" customFormat="1" ht="16.5" customHeight="1">
      <c r="A183" s="38"/>
      <c r="B183" s="39"/>
      <c r="C183" s="287" t="s">
        <v>355</v>
      </c>
      <c r="D183" s="287" t="s">
        <v>598</v>
      </c>
      <c r="E183" s="288" t="s">
        <v>3894</v>
      </c>
      <c r="F183" s="289" t="s">
        <v>3628</v>
      </c>
      <c r="G183" s="290" t="s">
        <v>313</v>
      </c>
      <c r="H183" s="291">
        <v>280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3895</v>
      </c>
      <c r="F184" s="289" t="s">
        <v>3888</v>
      </c>
      <c r="G184" s="290" t="s">
        <v>313</v>
      </c>
      <c r="H184" s="291">
        <v>1200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3896</v>
      </c>
      <c r="F185" s="289" t="s">
        <v>3890</v>
      </c>
      <c r="G185" s="290" t="s">
        <v>313</v>
      </c>
      <c r="H185" s="291">
        <v>1400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2" customFormat="1" ht="16.5" customHeight="1">
      <c r="A186" s="38"/>
      <c r="B186" s="39"/>
      <c r="C186" s="287" t="s">
        <v>526</v>
      </c>
      <c r="D186" s="287" t="s">
        <v>598</v>
      </c>
      <c r="E186" s="288" t="s">
        <v>3897</v>
      </c>
      <c r="F186" s="289" t="s">
        <v>3795</v>
      </c>
      <c r="G186" s="290" t="s">
        <v>313</v>
      </c>
      <c r="H186" s="291">
        <v>100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524</v>
      </c>
    </row>
    <row r="187" s="2" customFormat="1" ht="16.5" customHeight="1">
      <c r="A187" s="38"/>
      <c r="B187" s="39"/>
      <c r="C187" s="287" t="s">
        <v>392</v>
      </c>
      <c r="D187" s="287" t="s">
        <v>598</v>
      </c>
      <c r="E187" s="288" t="s">
        <v>3898</v>
      </c>
      <c r="F187" s="289" t="s">
        <v>3634</v>
      </c>
      <c r="G187" s="290" t="s">
        <v>313</v>
      </c>
      <c r="H187" s="291">
        <v>400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529</v>
      </c>
    </row>
    <row r="188" s="11" customFormat="1" ht="25.92" customHeight="1">
      <c r="A188" s="11"/>
      <c r="B188" s="223"/>
      <c r="C188" s="224"/>
      <c r="D188" s="225" t="s">
        <v>79</v>
      </c>
      <c r="E188" s="226" t="s">
        <v>3625</v>
      </c>
      <c r="F188" s="226" t="s">
        <v>3899</v>
      </c>
      <c r="G188" s="224"/>
      <c r="H188" s="224"/>
      <c r="I188" s="227"/>
      <c r="J188" s="22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</v>
      </c>
      <c r="S188" s="231"/>
      <c r="T188" s="233">
        <f>SUM(T189:T197)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34" t="s">
        <v>87</v>
      </c>
      <c r="AT188" s="235" t="s">
        <v>79</v>
      </c>
      <c r="AU188" s="235" t="s">
        <v>80</v>
      </c>
      <c r="AY188" s="234" t="s">
        <v>235</v>
      </c>
      <c r="BK188" s="236">
        <f>SUM(BK189:BK197)</f>
        <v>0</v>
      </c>
    </row>
    <row r="189" s="2" customFormat="1" ht="16.5" customHeight="1">
      <c r="A189" s="38"/>
      <c r="B189" s="39"/>
      <c r="C189" s="237" t="s">
        <v>541</v>
      </c>
      <c r="D189" s="237" t="s">
        <v>236</v>
      </c>
      <c r="E189" s="238" t="s">
        <v>3900</v>
      </c>
      <c r="F189" s="239" t="s">
        <v>3647</v>
      </c>
      <c r="G189" s="240" t="s">
        <v>313</v>
      </c>
      <c r="H189" s="241">
        <v>500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536</v>
      </c>
    </row>
    <row r="190" s="2" customFormat="1" ht="16.5" customHeight="1">
      <c r="A190" s="38"/>
      <c r="B190" s="39"/>
      <c r="C190" s="237" t="s">
        <v>396</v>
      </c>
      <c r="D190" s="237" t="s">
        <v>236</v>
      </c>
      <c r="E190" s="238" t="s">
        <v>3901</v>
      </c>
      <c r="F190" s="239" t="s">
        <v>3805</v>
      </c>
      <c r="G190" s="240" t="s">
        <v>313</v>
      </c>
      <c r="H190" s="241">
        <v>400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544</v>
      </c>
    </row>
    <row r="191" s="2" customFormat="1" ht="16.5" customHeight="1">
      <c r="A191" s="38"/>
      <c r="B191" s="39"/>
      <c r="C191" s="237" t="s">
        <v>550</v>
      </c>
      <c r="D191" s="237" t="s">
        <v>236</v>
      </c>
      <c r="E191" s="238" t="s">
        <v>3902</v>
      </c>
      <c r="F191" s="239" t="s">
        <v>3649</v>
      </c>
      <c r="G191" s="240" t="s">
        <v>313</v>
      </c>
      <c r="H191" s="241">
        <v>80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549</v>
      </c>
    </row>
    <row r="192" s="2" customFormat="1" ht="16.5" customHeight="1">
      <c r="A192" s="38"/>
      <c r="B192" s="39"/>
      <c r="C192" s="237" t="s">
        <v>402</v>
      </c>
      <c r="D192" s="237" t="s">
        <v>236</v>
      </c>
      <c r="E192" s="238" t="s">
        <v>3903</v>
      </c>
      <c r="F192" s="239" t="s">
        <v>3651</v>
      </c>
      <c r="G192" s="240" t="s">
        <v>313</v>
      </c>
      <c r="H192" s="241">
        <v>580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553</v>
      </c>
    </row>
    <row r="193" s="2" customFormat="1" ht="16.5" customHeight="1">
      <c r="A193" s="38"/>
      <c r="B193" s="39"/>
      <c r="C193" s="237" t="s">
        <v>561</v>
      </c>
      <c r="D193" s="237" t="s">
        <v>236</v>
      </c>
      <c r="E193" s="238" t="s">
        <v>3904</v>
      </c>
      <c r="F193" s="239" t="s">
        <v>3653</v>
      </c>
      <c r="G193" s="240" t="s">
        <v>671</v>
      </c>
      <c r="H193" s="241">
        <v>17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559</v>
      </c>
    </row>
    <row r="194" s="2" customFormat="1" ht="16.5" customHeight="1">
      <c r="A194" s="38"/>
      <c r="B194" s="39"/>
      <c r="C194" s="237" t="s">
        <v>408</v>
      </c>
      <c r="D194" s="237" t="s">
        <v>236</v>
      </c>
      <c r="E194" s="238" t="s">
        <v>3905</v>
      </c>
      <c r="F194" s="239" t="s">
        <v>3655</v>
      </c>
      <c r="G194" s="240" t="s">
        <v>671</v>
      </c>
      <c r="H194" s="241">
        <v>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564</v>
      </c>
    </row>
    <row r="195" s="2" customFormat="1" ht="16.5" customHeight="1">
      <c r="A195" s="38"/>
      <c r="B195" s="39"/>
      <c r="C195" s="237" t="s">
        <v>569</v>
      </c>
      <c r="D195" s="237" t="s">
        <v>236</v>
      </c>
      <c r="E195" s="238" t="s">
        <v>3906</v>
      </c>
      <c r="F195" s="239" t="s">
        <v>3657</v>
      </c>
      <c r="G195" s="240" t="s">
        <v>671</v>
      </c>
      <c r="H195" s="241">
        <v>34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568</v>
      </c>
    </row>
    <row r="196" s="2" customFormat="1" ht="16.5" customHeight="1">
      <c r="A196" s="38"/>
      <c r="B196" s="39"/>
      <c r="C196" s="237" t="s">
        <v>416</v>
      </c>
      <c r="D196" s="237" t="s">
        <v>236</v>
      </c>
      <c r="E196" s="238" t="s">
        <v>3907</v>
      </c>
      <c r="F196" s="239" t="s">
        <v>3659</v>
      </c>
      <c r="G196" s="240" t="s">
        <v>3660</v>
      </c>
      <c r="H196" s="241">
        <v>1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572</v>
      </c>
    </row>
    <row r="197" s="2" customFormat="1" ht="33" customHeight="1">
      <c r="A197" s="38"/>
      <c r="B197" s="39"/>
      <c r="C197" s="237" t="s">
        <v>578</v>
      </c>
      <c r="D197" s="237" t="s">
        <v>236</v>
      </c>
      <c r="E197" s="238" t="s">
        <v>3908</v>
      </c>
      <c r="F197" s="239" t="s">
        <v>3662</v>
      </c>
      <c r="G197" s="240" t="s">
        <v>3660</v>
      </c>
      <c r="H197" s="241">
        <v>2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576</v>
      </c>
    </row>
    <row r="198" s="11" customFormat="1" ht="25.92" customHeight="1">
      <c r="A198" s="11"/>
      <c r="B198" s="223"/>
      <c r="C198" s="224"/>
      <c r="D198" s="225" t="s">
        <v>79</v>
      </c>
      <c r="E198" s="226" t="s">
        <v>3637</v>
      </c>
      <c r="F198" s="226" t="s">
        <v>3909</v>
      </c>
      <c r="G198" s="224"/>
      <c r="H198" s="224"/>
      <c r="I198" s="227"/>
      <c r="J198" s="228">
        <f>BK198</f>
        <v>0</v>
      </c>
      <c r="K198" s="224"/>
      <c r="L198" s="229"/>
      <c r="M198" s="230"/>
      <c r="N198" s="231"/>
      <c r="O198" s="231"/>
      <c r="P198" s="232">
        <f>SUM(P199:P208)</f>
        <v>0</v>
      </c>
      <c r="Q198" s="231"/>
      <c r="R198" s="232">
        <f>SUM(R199:R208)</f>
        <v>0</v>
      </c>
      <c r="S198" s="231"/>
      <c r="T198" s="233">
        <f>SUM(T199:T208)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34" t="s">
        <v>87</v>
      </c>
      <c r="AT198" s="235" t="s">
        <v>79</v>
      </c>
      <c r="AU198" s="235" t="s">
        <v>80</v>
      </c>
      <c r="AY198" s="234" t="s">
        <v>235</v>
      </c>
      <c r="BK198" s="236">
        <f>SUM(BK199:BK208)</f>
        <v>0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3910</v>
      </c>
      <c r="F199" s="289" t="s">
        <v>3647</v>
      </c>
      <c r="G199" s="290" t="s">
        <v>313</v>
      </c>
      <c r="H199" s="291">
        <v>500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3911</v>
      </c>
      <c r="F200" s="289" t="s">
        <v>3805</v>
      </c>
      <c r="G200" s="290" t="s">
        <v>313</v>
      </c>
      <c r="H200" s="291">
        <v>400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3912</v>
      </c>
      <c r="F201" s="289" t="s">
        <v>3649</v>
      </c>
      <c r="G201" s="290" t="s">
        <v>313</v>
      </c>
      <c r="H201" s="291">
        <v>80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2" customFormat="1" ht="16.5" customHeight="1">
      <c r="A202" s="38"/>
      <c r="B202" s="39"/>
      <c r="C202" s="287" t="s">
        <v>597</v>
      </c>
      <c r="D202" s="287" t="s">
        <v>598</v>
      </c>
      <c r="E202" s="288" t="s">
        <v>3913</v>
      </c>
      <c r="F202" s="289" t="s">
        <v>3651</v>
      </c>
      <c r="G202" s="290" t="s">
        <v>313</v>
      </c>
      <c r="H202" s="291">
        <v>580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253</v>
      </c>
      <c r="AT202" s="249" t="s">
        <v>598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610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3914</v>
      </c>
      <c r="F203" s="289" t="s">
        <v>3653</v>
      </c>
      <c r="G203" s="290" t="s">
        <v>671</v>
      </c>
      <c r="H203" s="291">
        <v>17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16.5" customHeight="1">
      <c r="A204" s="38"/>
      <c r="B204" s="39"/>
      <c r="C204" s="287" t="s">
        <v>607</v>
      </c>
      <c r="D204" s="287" t="s">
        <v>598</v>
      </c>
      <c r="E204" s="288" t="s">
        <v>3915</v>
      </c>
      <c r="F204" s="289" t="s">
        <v>3655</v>
      </c>
      <c r="G204" s="290" t="s">
        <v>671</v>
      </c>
      <c r="H204" s="291">
        <v>6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 ht="16.5" customHeight="1">
      <c r="A205" s="38"/>
      <c r="B205" s="39"/>
      <c r="C205" s="287" t="s">
        <v>443</v>
      </c>
      <c r="D205" s="287" t="s">
        <v>598</v>
      </c>
      <c r="E205" s="288" t="s">
        <v>3916</v>
      </c>
      <c r="F205" s="289" t="s">
        <v>3657</v>
      </c>
      <c r="G205" s="290" t="s">
        <v>671</v>
      </c>
      <c r="H205" s="291">
        <v>34</v>
      </c>
      <c r="I205" s="292"/>
      <c r="J205" s="293">
        <f>ROUND(I205*H205,2)</f>
        <v>0</v>
      </c>
      <c r="K205" s="294"/>
      <c r="L205" s="295"/>
      <c r="M205" s="296" t="s">
        <v>1</v>
      </c>
      <c r="N205" s="297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253</v>
      </c>
      <c r="AT205" s="249" t="s">
        <v>598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629</v>
      </c>
    </row>
    <row r="206" s="2" customFormat="1" ht="16.5" customHeight="1">
      <c r="A206" s="38"/>
      <c r="B206" s="39"/>
      <c r="C206" s="287" t="s">
        <v>332</v>
      </c>
      <c r="D206" s="287" t="s">
        <v>598</v>
      </c>
      <c r="E206" s="288" t="s">
        <v>3917</v>
      </c>
      <c r="F206" s="289" t="s">
        <v>3659</v>
      </c>
      <c r="G206" s="290" t="s">
        <v>3660</v>
      </c>
      <c r="H206" s="291">
        <v>1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632</v>
      </c>
    </row>
    <row r="207" s="2" customFormat="1" ht="33" customHeight="1">
      <c r="A207" s="38"/>
      <c r="B207" s="39"/>
      <c r="C207" s="287" t="s">
        <v>448</v>
      </c>
      <c r="D207" s="287" t="s">
        <v>598</v>
      </c>
      <c r="E207" s="288" t="s">
        <v>3918</v>
      </c>
      <c r="F207" s="289" t="s">
        <v>3662</v>
      </c>
      <c r="G207" s="290" t="s">
        <v>3660</v>
      </c>
      <c r="H207" s="291">
        <v>2</v>
      </c>
      <c r="I207" s="292"/>
      <c r="J207" s="293">
        <f>ROUND(I207*H207,2)</f>
        <v>0</v>
      </c>
      <c r="K207" s="294"/>
      <c r="L207" s="295"/>
      <c r="M207" s="296" t="s">
        <v>1</v>
      </c>
      <c r="N207" s="297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253</v>
      </c>
      <c r="AT207" s="249" t="s">
        <v>598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635</v>
      </c>
    </row>
    <row r="208" s="2" customFormat="1" ht="21.75" customHeight="1">
      <c r="A208" s="38"/>
      <c r="B208" s="39"/>
      <c r="C208" s="287" t="s">
        <v>410</v>
      </c>
      <c r="D208" s="287" t="s">
        <v>598</v>
      </c>
      <c r="E208" s="288" t="s">
        <v>3919</v>
      </c>
      <c r="F208" s="289" t="s">
        <v>3825</v>
      </c>
      <c r="G208" s="290" t="s">
        <v>3660</v>
      </c>
      <c r="H208" s="291">
        <v>1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253</v>
      </c>
      <c r="AT208" s="249" t="s">
        <v>598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639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3644</v>
      </c>
      <c r="F209" s="226" t="s">
        <v>3682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SUM(P210:P211)</f>
        <v>0</v>
      </c>
      <c r="Q209" s="231"/>
      <c r="R209" s="232">
        <f>SUM(R210:R211)</f>
        <v>0</v>
      </c>
      <c r="S209" s="231"/>
      <c r="T209" s="233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SUM(BK210:BK211)</f>
        <v>0</v>
      </c>
    </row>
    <row r="210" s="2" customFormat="1" ht="21.75" customHeight="1">
      <c r="A210" s="38"/>
      <c r="B210" s="39"/>
      <c r="C210" s="237" t="s">
        <v>438</v>
      </c>
      <c r="D210" s="237" t="s">
        <v>236</v>
      </c>
      <c r="E210" s="238" t="s">
        <v>3920</v>
      </c>
      <c r="F210" s="239" t="s">
        <v>3921</v>
      </c>
      <c r="G210" s="240" t="s">
        <v>671</v>
      </c>
      <c r="H210" s="241">
        <v>40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642</v>
      </c>
    </row>
    <row r="211" s="2" customFormat="1" ht="21.75" customHeight="1">
      <c r="A211" s="38"/>
      <c r="B211" s="39"/>
      <c r="C211" s="287" t="s">
        <v>636</v>
      </c>
      <c r="D211" s="287" t="s">
        <v>598</v>
      </c>
      <c r="E211" s="288" t="s">
        <v>3922</v>
      </c>
      <c r="F211" s="289" t="s">
        <v>3923</v>
      </c>
      <c r="G211" s="290" t="s">
        <v>671</v>
      </c>
      <c r="H211" s="291">
        <v>40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648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3665</v>
      </c>
      <c r="F212" s="226" t="s">
        <v>3698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SUM(P213:P217)</f>
        <v>0</v>
      </c>
      <c r="Q212" s="231"/>
      <c r="R212" s="232">
        <f>SUM(R213:R217)</f>
        <v>0</v>
      </c>
      <c r="S212" s="231"/>
      <c r="T212" s="233">
        <f>SUM(T213:T217)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SUM(BK213:BK217)</f>
        <v>0</v>
      </c>
    </row>
    <row r="213" s="2" customFormat="1" ht="16.5" customHeight="1">
      <c r="A213" s="38"/>
      <c r="B213" s="39"/>
      <c r="C213" s="237" t="s">
        <v>457</v>
      </c>
      <c r="D213" s="237" t="s">
        <v>236</v>
      </c>
      <c r="E213" s="238" t="s">
        <v>3924</v>
      </c>
      <c r="F213" s="239" t="s">
        <v>3700</v>
      </c>
      <c r="G213" s="240" t="s">
        <v>671</v>
      </c>
      <c r="H213" s="241">
        <v>650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652</v>
      </c>
    </row>
    <row r="214" s="2" customFormat="1" ht="16.5" customHeight="1">
      <c r="A214" s="38"/>
      <c r="B214" s="39"/>
      <c r="C214" s="237" t="s">
        <v>645</v>
      </c>
      <c r="D214" s="237" t="s">
        <v>236</v>
      </c>
      <c r="E214" s="238" t="s">
        <v>3925</v>
      </c>
      <c r="F214" s="239" t="s">
        <v>3702</v>
      </c>
      <c r="G214" s="240" t="s">
        <v>671</v>
      </c>
      <c r="H214" s="241">
        <v>110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657</v>
      </c>
    </row>
    <row r="215" s="2" customFormat="1" ht="16.5" customHeight="1">
      <c r="A215" s="38"/>
      <c r="B215" s="39"/>
      <c r="C215" s="237" t="s">
        <v>462</v>
      </c>
      <c r="D215" s="237" t="s">
        <v>236</v>
      </c>
      <c r="E215" s="238" t="s">
        <v>3926</v>
      </c>
      <c r="F215" s="239" t="s">
        <v>3704</v>
      </c>
      <c r="G215" s="240" t="s">
        <v>671</v>
      </c>
      <c r="H215" s="241">
        <v>86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662</v>
      </c>
    </row>
    <row r="216" s="2" customFormat="1" ht="16.5" customHeight="1">
      <c r="A216" s="38"/>
      <c r="B216" s="39"/>
      <c r="C216" s="237" t="s">
        <v>654</v>
      </c>
      <c r="D216" s="237" t="s">
        <v>236</v>
      </c>
      <c r="E216" s="238" t="s">
        <v>3927</v>
      </c>
      <c r="F216" s="239" t="s">
        <v>3706</v>
      </c>
      <c r="G216" s="240" t="s">
        <v>671</v>
      </c>
      <c r="H216" s="241">
        <v>10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666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3928</v>
      </c>
      <c r="F217" s="289" t="s">
        <v>3708</v>
      </c>
      <c r="G217" s="290" t="s">
        <v>671</v>
      </c>
      <c r="H217" s="291">
        <v>10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672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3681</v>
      </c>
      <c r="F218" s="226" t="s">
        <v>3710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663</v>
      </c>
      <c r="D219" s="237" t="s">
        <v>236</v>
      </c>
      <c r="E219" s="238" t="s">
        <v>3929</v>
      </c>
      <c r="F219" s="239" t="s">
        <v>3712</v>
      </c>
      <c r="G219" s="240" t="s">
        <v>2853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678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3930</v>
      </c>
      <c r="F220" s="239" t="s">
        <v>3714</v>
      </c>
      <c r="G220" s="240" t="s">
        <v>2853</v>
      </c>
      <c r="H220" s="241">
        <v>50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683</v>
      </c>
    </row>
    <row r="221" s="2" customFormat="1" ht="16.5" customHeight="1">
      <c r="A221" s="38"/>
      <c r="B221" s="39"/>
      <c r="C221" s="237" t="s">
        <v>675</v>
      </c>
      <c r="D221" s="237" t="s">
        <v>236</v>
      </c>
      <c r="E221" s="238" t="s">
        <v>3931</v>
      </c>
      <c r="F221" s="239" t="s">
        <v>3716</v>
      </c>
      <c r="G221" s="240" t="s">
        <v>2853</v>
      </c>
      <c r="H221" s="241">
        <v>20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692</v>
      </c>
    </row>
    <row r="222" s="11" customFormat="1" ht="25.92" customHeight="1">
      <c r="A222" s="11"/>
      <c r="B222" s="223"/>
      <c r="C222" s="224"/>
      <c r="D222" s="225" t="s">
        <v>79</v>
      </c>
      <c r="E222" s="226" t="s">
        <v>3687</v>
      </c>
      <c r="F222" s="226" t="s">
        <v>3722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80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37" t="s">
        <v>478</v>
      </c>
      <c r="D223" s="237" t="s">
        <v>236</v>
      </c>
      <c r="E223" s="238" t="s">
        <v>3932</v>
      </c>
      <c r="F223" s="239" t="s">
        <v>3724</v>
      </c>
      <c r="G223" s="240" t="s">
        <v>2853</v>
      </c>
      <c r="H223" s="241">
        <v>40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698</v>
      </c>
    </row>
    <row r="224" s="2" customFormat="1" ht="16.5" customHeight="1">
      <c r="A224" s="38"/>
      <c r="B224" s="39"/>
      <c r="C224" s="237" t="s">
        <v>689</v>
      </c>
      <c r="D224" s="237" t="s">
        <v>236</v>
      </c>
      <c r="E224" s="238" t="s">
        <v>3933</v>
      </c>
      <c r="F224" s="239" t="s">
        <v>3726</v>
      </c>
      <c r="G224" s="240" t="s">
        <v>2853</v>
      </c>
      <c r="H224" s="241">
        <v>10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704</v>
      </c>
    </row>
    <row r="225" s="2" customFormat="1" ht="21.75" customHeight="1">
      <c r="A225" s="38"/>
      <c r="B225" s="39"/>
      <c r="C225" s="237" t="s">
        <v>486</v>
      </c>
      <c r="D225" s="237" t="s">
        <v>236</v>
      </c>
      <c r="E225" s="238" t="s">
        <v>3934</v>
      </c>
      <c r="F225" s="239" t="s">
        <v>3728</v>
      </c>
      <c r="G225" s="240" t="s">
        <v>2853</v>
      </c>
      <c r="H225" s="241">
        <v>50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708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3693</v>
      </c>
      <c r="F226" s="226" t="s">
        <v>3730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SUM(P227:P228)</f>
        <v>0</v>
      </c>
      <c r="Q226" s="231"/>
      <c r="R226" s="232">
        <f>SUM(R227:R228)</f>
        <v>0</v>
      </c>
      <c r="S226" s="231"/>
      <c r="T226" s="23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SUM(BK227:BK228)</f>
        <v>0</v>
      </c>
    </row>
    <row r="227" s="2" customFormat="1" ht="16.5" customHeight="1">
      <c r="A227" s="38"/>
      <c r="B227" s="39"/>
      <c r="C227" s="237" t="s">
        <v>701</v>
      </c>
      <c r="D227" s="237" t="s">
        <v>236</v>
      </c>
      <c r="E227" s="238" t="s">
        <v>3935</v>
      </c>
      <c r="F227" s="239" t="s">
        <v>3732</v>
      </c>
      <c r="G227" s="240" t="s">
        <v>2781</v>
      </c>
      <c r="H227" s="241">
        <v>1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712</v>
      </c>
    </row>
    <row r="228" s="2" customFormat="1" ht="16.5" customHeight="1">
      <c r="A228" s="38"/>
      <c r="B228" s="39"/>
      <c r="C228" s="237" t="s">
        <v>490</v>
      </c>
      <c r="D228" s="237" t="s">
        <v>236</v>
      </c>
      <c r="E228" s="238" t="s">
        <v>3936</v>
      </c>
      <c r="F228" s="239" t="s">
        <v>3734</v>
      </c>
      <c r="G228" s="240" t="s">
        <v>2781</v>
      </c>
      <c r="H228" s="241">
        <v>1</v>
      </c>
      <c r="I228" s="242"/>
      <c r="J228" s="243">
        <f>ROUND(I228*H228,2)</f>
        <v>0</v>
      </c>
      <c r="K228" s="244"/>
      <c r="L228" s="44"/>
      <c r="M228" s="309" t="s">
        <v>1</v>
      </c>
      <c r="N228" s="310" t="s">
        <v>45</v>
      </c>
      <c r="O228" s="311"/>
      <c r="P228" s="312">
        <f>O228*H228</f>
        <v>0</v>
      </c>
      <c r="Q228" s="312">
        <v>0</v>
      </c>
      <c r="R228" s="312">
        <f>Q228*H228</f>
        <v>0</v>
      </c>
      <c r="S228" s="312">
        <v>0</v>
      </c>
      <c r="T228" s="31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717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193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eBIyktaq/cZyl0MMspI9iG9v1S957VTOEdrm0bQpv1/Wh0v3jE6T1UzxQMUSpbhAMd8OGpgdG7/4E2jJ0+t+UQ==" hashValue="kQLMNQPigJJe+Ip+FqpoL9pw8VMYXx/G3Hnnge8rPTgUCmg0IjRcayT8PuSlXF+xOi8L/hdILvg+CnHueNq11w==" algorithmName="SHA-512" password="CC35"/>
  <autoFilter ref="C136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3937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ROUND((SUM(BE137:BE228)),  2)</f>
        <v>0</v>
      </c>
      <c r="G37" s="38"/>
      <c r="H37" s="38"/>
      <c r="I37" s="172">
        <v>0.20999999999999999</v>
      </c>
      <c r="J37" s="171">
        <f>ROUND(((SUM(BE137:BE228))*I37),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ROUND((SUM(BF137:BF228)),  2)</f>
        <v>0</v>
      </c>
      <c r="G38" s="38"/>
      <c r="H38" s="38"/>
      <c r="I38" s="172">
        <v>0.14999999999999999</v>
      </c>
      <c r="J38" s="171">
        <f>ROUND(((SUM(BF137:BF228))*I38),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D.1.4.3d - Etapa 4.NP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3495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3496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3497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3498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3736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3844</v>
      </c>
      <c r="E106" s="206"/>
      <c r="F106" s="206"/>
      <c r="G106" s="206"/>
      <c r="H106" s="206"/>
      <c r="I106" s="207"/>
      <c r="J106" s="208">
        <f>J182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3845</v>
      </c>
      <c r="E107" s="206"/>
      <c r="F107" s="206"/>
      <c r="G107" s="206"/>
      <c r="H107" s="206"/>
      <c r="I107" s="207"/>
      <c r="J107" s="208">
        <f>J188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3846</v>
      </c>
      <c r="E108" s="206"/>
      <c r="F108" s="206"/>
      <c r="G108" s="206"/>
      <c r="H108" s="206"/>
      <c r="I108" s="207"/>
      <c r="J108" s="208">
        <f>J198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3740</v>
      </c>
      <c r="E109" s="206"/>
      <c r="F109" s="206"/>
      <c r="G109" s="206"/>
      <c r="H109" s="206"/>
      <c r="I109" s="207"/>
      <c r="J109" s="208">
        <f>J209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3741</v>
      </c>
      <c r="E110" s="206"/>
      <c r="F110" s="206"/>
      <c r="G110" s="206"/>
      <c r="H110" s="206"/>
      <c r="I110" s="207"/>
      <c r="J110" s="208">
        <f>J212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3742</v>
      </c>
      <c r="E111" s="206"/>
      <c r="F111" s="206"/>
      <c r="G111" s="206"/>
      <c r="H111" s="206"/>
      <c r="I111" s="207"/>
      <c r="J111" s="208">
        <f>J218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3743</v>
      </c>
      <c r="E112" s="206"/>
      <c r="F112" s="206"/>
      <c r="G112" s="206"/>
      <c r="H112" s="206"/>
      <c r="I112" s="207"/>
      <c r="J112" s="208">
        <f>J222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3744</v>
      </c>
      <c r="E113" s="206"/>
      <c r="F113" s="206"/>
      <c r="G113" s="206"/>
      <c r="H113" s="206"/>
      <c r="I113" s="207"/>
      <c r="J113" s="208">
        <f>J226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2925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4" t="s">
        <v>3493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2762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D.1.4.3d - Etapa 4.NP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12. 4. 2021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P138+P142+P146+P161+P176+P182+P188+P198+P209+P212+P218+P222+P226</f>
        <v>0</v>
      </c>
      <c r="Q137" s="104"/>
      <c r="R137" s="220">
        <f>R138+R142+R146+R161+R176+R182+R188+R198+R209+R212+R218+R222+R226</f>
        <v>0</v>
      </c>
      <c r="S137" s="104"/>
      <c r="T137" s="221">
        <f>T138+T142+T146+T161+T176+T182+T188+T198+T209+T212+T218+T222+T226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BK138+BK142+BK146+BK161+BK176+BK182+BK188+BK198+BK209+BK212+BK218+BK222+BK226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3017</v>
      </c>
      <c r="F138" s="226" t="s">
        <v>3512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3938</v>
      </c>
      <c r="F139" s="239" t="s">
        <v>3939</v>
      </c>
      <c r="G139" s="240" t="s">
        <v>671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3940</v>
      </c>
      <c r="F140" s="239" t="s">
        <v>3941</v>
      </c>
      <c r="G140" s="240" t="s">
        <v>671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3942</v>
      </c>
      <c r="F141" s="239" t="s">
        <v>3943</v>
      </c>
      <c r="G141" s="240" t="s">
        <v>671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3057</v>
      </c>
      <c r="F142" s="226" t="s">
        <v>3531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7" t="s">
        <v>240</v>
      </c>
      <c r="D143" s="287" t="s">
        <v>598</v>
      </c>
      <c r="E143" s="288" t="s">
        <v>3944</v>
      </c>
      <c r="F143" s="289" t="s">
        <v>3939</v>
      </c>
      <c r="G143" s="290" t="s">
        <v>671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253</v>
      </c>
    </row>
    <row r="144" s="2" customFormat="1" ht="16.5" customHeight="1">
      <c r="A144" s="38"/>
      <c r="B144" s="39"/>
      <c r="C144" s="287" t="s">
        <v>262</v>
      </c>
      <c r="D144" s="287" t="s">
        <v>598</v>
      </c>
      <c r="E144" s="288" t="s">
        <v>3945</v>
      </c>
      <c r="F144" s="289" t="s">
        <v>3941</v>
      </c>
      <c r="G144" s="290" t="s">
        <v>671</v>
      </c>
      <c r="H144" s="291">
        <v>1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258</v>
      </c>
    </row>
    <row r="145" s="2" customFormat="1" ht="16.5" customHeight="1">
      <c r="A145" s="38"/>
      <c r="B145" s="39"/>
      <c r="C145" s="287" t="s">
        <v>247</v>
      </c>
      <c r="D145" s="287" t="s">
        <v>598</v>
      </c>
      <c r="E145" s="288" t="s">
        <v>3946</v>
      </c>
      <c r="F145" s="289" t="s">
        <v>3943</v>
      </c>
      <c r="G145" s="290" t="s">
        <v>671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266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3071</v>
      </c>
      <c r="F146" s="226" t="s">
        <v>3541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277</v>
      </c>
      <c r="D147" s="237" t="s">
        <v>236</v>
      </c>
      <c r="E147" s="238" t="s">
        <v>3947</v>
      </c>
      <c r="F147" s="239" t="s">
        <v>3549</v>
      </c>
      <c r="G147" s="240" t="s">
        <v>671</v>
      </c>
      <c r="H147" s="241">
        <v>14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272</v>
      </c>
    </row>
    <row r="148" s="2" customFormat="1" ht="16.5" customHeight="1">
      <c r="A148" s="38"/>
      <c r="B148" s="39"/>
      <c r="C148" s="237" t="s">
        <v>253</v>
      </c>
      <c r="D148" s="237" t="s">
        <v>236</v>
      </c>
      <c r="E148" s="238" t="s">
        <v>3948</v>
      </c>
      <c r="F148" s="239" t="s">
        <v>3551</v>
      </c>
      <c r="G148" s="240" t="s">
        <v>671</v>
      </c>
      <c r="H148" s="241">
        <v>11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280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3949</v>
      </c>
      <c r="F149" s="239" t="s">
        <v>3553</v>
      </c>
      <c r="G149" s="240" t="s">
        <v>671</v>
      </c>
      <c r="H149" s="241">
        <v>10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284</v>
      </c>
    </row>
    <row r="150" s="2" customFormat="1" ht="16.5" customHeight="1">
      <c r="A150" s="38"/>
      <c r="B150" s="39"/>
      <c r="C150" s="237" t="s">
        <v>258</v>
      </c>
      <c r="D150" s="237" t="s">
        <v>236</v>
      </c>
      <c r="E150" s="238" t="s">
        <v>3950</v>
      </c>
      <c r="F150" s="239" t="s">
        <v>3758</v>
      </c>
      <c r="G150" s="240" t="s">
        <v>671</v>
      </c>
      <c r="H150" s="241">
        <v>42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289</v>
      </c>
    </row>
    <row r="151" s="2" customFormat="1" ht="21.75" customHeight="1">
      <c r="A151" s="38"/>
      <c r="B151" s="39"/>
      <c r="C151" s="237" t="s">
        <v>297</v>
      </c>
      <c r="D151" s="237" t="s">
        <v>236</v>
      </c>
      <c r="E151" s="238" t="s">
        <v>3951</v>
      </c>
      <c r="F151" s="239" t="s">
        <v>3760</v>
      </c>
      <c r="G151" s="240" t="s">
        <v>671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295</v>
      </c>
    </row>
    <row r="152" s="2" customFormat="1" ht="16.5" customHeight="1">
      <c r="A152" s="38"/>
      <c r="B152" s="39"/>
      <c r="C152" s="237" t="s">
        <v>266</v>
      </c>
      <c r="D152" s="237" t="s">
        <v>236</v>
      </c>
      <c r="E152" s="238" t="s">
        <v>3952</v>
      </c>
      <c r="F152" s="239" t="s">
        <v>3762</v>
      </c>
      <c r="G152" s="240" t="s">
        <v>671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300</v>
      </c>
    </row>
    <row r="153" s="2" customFormat="1" ht="16.5" customHeight="1">
      <c r="A153" s="38"/>
      <c r="B153" s="39"/>
      <c r="C153" s="237" t="s">
        <v>306</v>
      </c>
      <c r="D153" s="237" t="s">
        <v>236</v>
      </c>
      <c r="E153" s="238" t="s">
        <v>3953</v>
      </c>
      <c r="F153" s="239" t="s">
        <v>3764</v>
      </c>
      <c r="G153" s="240" t="s">
        <v>671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305</v>
      </c>
    </row>
    <row r="154" s="2" customFormat="1" ht="16.5" customHeight="1">
      <c r="A154" s="38"/>
      <c r="B154" s="39"/>
      <c r="C154" s="237" t="s">
        <v>272</v>
      </c>
      <c r="D154" s="237" t="s">
        <v>236</v>
      </c>
      <c r="E154" s="238" t="s">
        <v>3954</v>
      </c>
      <c r="F154" s="239" t="s">
        <v>3766</v>
      </c>
      <c r="G154" s="240" t="s">
        <v>671</v>
      </c>
      <c r="H154" s="241">
        <v>31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309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3955</v>
      </c>
      <c r="F155" s="239" t="s">
        <v>3956</v>
      </c>
      <c r="G155" s="240" t="s">
        <v>671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314</v>
      </c>
    </row>
    <row r="156" s="2" customFormat="1" ht="16.5" customHeight="1">
      <c r="A156" s="38"/>
      <c r="B156" s="39"/>
      <c r="C156" s="237" t="s">
        <v>280</v>
      </c>
      <c r="D156" s="237" t="s">
        <v>236</v>
      </c>
      <c r="E156" s="238" t="s">
        <v>3957</v>
      </c>
      <c r="F156" s="239" t="s">
        <v>3567</v>
      </c>
      <c r="G156" s="240" t="s">
        <v>671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321</v>
      </c>
    </row>
    <row r="157" s="2" customFormat="1" ht="16.5" customHeight="1">
      <c r="A157" s="38"/>
      <c r="B157" s="39"/>
      <c r="C157" s="237" t="s">
        <v>334</v>
      </c>
      <c r="D157" s="237" t="s">
        <v>236</v>
      </c>
      <c r="E157" s="238" t="s">
        <v>3958</v>
      </c>
      <c r="F157" s="239" t="s">
        <v>3569</v>
      </c>
      <c r="G157" s="240" t="s">
        <v>671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260</v>
      </c>
    </row>
    <row r="158" s="2" customFormat="1" ht="16.5" customHeight="1">
      <c r="A158" s="38"/>
      <c r="B158" s="39"/>
      <c r="C158" s="237" t="s">
        <v>284</v>
      </c>
      <c r="D158" s="237" t="s">
        <v>236</v>
      </c>
      <c r="E158" s="238" t="s">
        <v>3959</v>
      </c>
      <c r="F158" s="239" t="s">
        <v>3573</v>
      </c>
      <c r="G158" s="240" t="s">
        <v>671</v>
      </c>
      <c r="H158" s="241">
        <v>156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337</v>
      </c>
    </row>
    <row r="159" s="2" customFormat="1" ht="16.5" customHeight="1">
      <c r="A159" s="38"/>
      <c r="B159" s="39"/>
      <c r="C159" s="237" t="s">
        <v>352</v>
      </c>
      <c r="D159" s="237" t="s">
        <v>236</v>
      </c>
      <c r="E159" s="238" t="s">
        <v>3960</v>
      </c>
      <c r="F159" s="239" t="s">
        <v>3575</v>
      </c>
      <c r="G159" s="240" t="s">
        <v>671</v>
      </c>
      <c r="H159" s="241">
        <v>29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342</v>
      </c>
    </row>
    <row r="160" s="2" customFormat="1" ht="16.5" customHeight="1">
      <c r="A160" s="38"/>
      <c r="B160" s="39"/>
      <c r="C160" s="237" t="s">
        <v>289</v>
      </c>
      <c r="D160" s="237" t="s">
        <v>236</v>
      </c>
      <c r="E160" s="238" t="s">
        <v>3961</v>
      </c>
      <c r="F160" s="239" t="s">
        <v>3773</v>
      </c>
      <c r="G160" s="240" t="s">
        <v>671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355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3220</v>
      </c>
      <c r="F161" s="226" t="s">
        <v>3580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7" t="s">
        <v>7</v>
      </c>
      <c r="D162" s="287" t="s">
        <v>598</v>
      </c>
      <c r="E162" s="288" t="s">
        <v>3962</v>
      </c>
      <c r="F162" s="289" t="s">
        <v>3549</v>
      </c>
      <c r="G162" s="290" t="s">
        <v>671</v>
      </c>
      <c r="H162" s="291">
        <v>14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386</v>
      </c>
    </row>
    <row r="163" s="2" customFormat="1" ht="16.5" customHeight="1">
      <c r="A163" s="38"/>
      <c r="B163" s="39"/>
      <c r="C163" s="287" t="s">
        <v>295</v>
      </c>
      <c r="D163" s="287" t="s">
        <v>598</v>
      </c>
      <c r="E163" s="288" t="s">
        <v>3963</v>
      </c>
      <c r="F163" s="289" t="s">
        <v>3551</v>
      </c>
      <c r="G163" s="290" t="s">
        <v>671</v>
      </c>
      <c r="H163" s="291">
        <v>11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392</v>
      </c>
    </row>
    <row r="164" s="2" customFormat="1" ht="16.5" customHeight="1">
      <c r="A164" s="38"/>
      <c r="B164" s="39"/>
      <c r="C164" s="287" t="s">
        <v>399</v>
      </c>
      <c r="D164" s="287" t="s">
        <v>598</v>
      </c>
      <c r="E164" s="288" t="s">
        <v>3964</v>
      </c>
      <c r="F164" s="289" t="s">
        <v>3553</v>
      </c>
      <c r="G164" s="290" t="s">
        <v>671</v>
      </c>
      <c r="H164" s="291">
        <v>10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396</v>
      </c>
    </row>
    <row r="165" s="2" customFormat="1" ht="16.5" customHeight="1">
      <c r="A165" s="38"/>
      <c r="B165" s="39"/>
      <c r="C165" s="287" t="s">
        <v>300</v>
      </c>
      <c r="D165" s="287" t="s">
        <v>598</v>
      </c>
      <c r="E165" s="288" t="s">
        <v>3965</v>
      </c>
      <c r="F165" s="289" t="s">
        <v>3758</v>
      </c>
      <c r="G165" s="290" t="s">
        <v>671</v>
      </c>
      <c r="H165" s="291">
        <v>42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402</v>
      </c>
    </row>
    <row r="166" s="2" customFormat="1" ht="21.75" customHeight="1">
      <c r="A166" s="38"/>
      <c r="B166" s="39"/>
      <c r="C166" s="287" t="s">
        <v>412</v>
      </c>
      <c r="D166" s="287" t="s">
        <v>598</v>
      </c>
      <c r="E166" s="288" t="s">
        <v>3966</v>
      </c>
      <c r="F166" s="289" t="s">
        <v>3760</v>
      </c>
      <c r="G166" s="290" t="s">
        <v>671</v>
      </c>
      <c r="H166" s="291">
        <v>4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408</v>
      </c>
    </row>
    <row r="167" s="2" customFormat="1" ht="16.5" customHeight="1">
      <c r="A167" s="38"/>
      <c r="B167" s="39"/>
      <c r="C167" s="287" t="s">
        <v>305</v>
      </c>
      <c r="D167" s="287" t="s">
        <v>598</v>
      </c>
      <c r="E167" s="288" t="s">
        <v>3967</v>
      </c>
      <c r="F167" s="289" t="s">
        <v>3762</v>
      </c>
      <c r="G167" s="290" t="s">
        <v>671</v>
      </c>
      <c r="H167" s="291">
        <v>45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87" t="s">
        <v>426</v>
      </c>
      <c r="D168" s="287" t="s">
        <v>598</v>
      </c>
      <c r="E168" s="288" t="s">
        <v>3968</v>
      </c>
      <c r="F168" s="289" t="s">
        <v>3764</v>
      </c>
      <c r="G168" s="290" t="s">
        <v>671</v>
      </c>
      <c r="H168" s="291">
        <v>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87" t="s">
        <v>309</v>
      </c>
      <c r="D169" s="287" t="s">
        <v>598</v>
      </c>
      <c r="E169" s="288" t="s">
        <v>3969</v>
      </c>
      <c r="F169" s="289" t="s">
        <v>3766</v>
      </c>
      <c r="G169" s="290" t="s">
        <v>671</v>
      </c>
      <c r="H169" s="291">
        <v>31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87" t="s">
        <v>440</v>
      </c>
      <c r="D170" s="287" t="s">
        <v>598</v>
      </c>
      <c r="E170" s="288" t="s">
        <v>3970</v>
      </c>
      <c r="F170" s="289" t="s">
        <v>3956</v>
      </c>
      <c r="G170" s="290" t="s">
        <v>671</v>
      </c>
      <c r="H170" s="291">
        <v>3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16.5" customHeight="1">
      <c r="A171" s="38"/>
      <c r="B171" s="39"/>
      <c r="C171" s="287" t="s">
        <v>314</v>
      </c>
      <c r="D171" s="287" t="s">
        <v>598</v>
      </c>
      <c r="E171" s="288" t="s">
        <v>3971</v>
      </c>
      <c r="F171" s="289" t="s">
        <v>3567</v>
      </c>
      <c r="G171" s="290" t="s">
        <v>671</v>
      </c>
      <c r="H171" s="291">
        <v>10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87" t="s">
        <v>233</v>
      </c>
      <c r="D172" s="287" t="s">
        <v>598</v>
      </c>
      <c r="E172" s="288" t="s">
        <v>3972</v>
      </c>
      <c r="F172" s="289" t="s">
        <v>3569</v>
      </c>
      <c r="G172" s="290" t="s">
        <v>671</v>
      </c>
      <c r="H172" s="291">
        <v>58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87" t="s">
        <v>321</v>
      </c>
      <c r="D173" s="287" t="s">
        <v>598</v>
      </c>
      <c r="E173" s="288" t="s">
        <v>3973</v>
      </c>
      <c r="F173" s="289" t="s">
        <v>3573</v>
      </c>
      <c r="G173" s="290" t="s">
        <v>671</v>
      </c>
      <c r="H173" s="291">
        <v>156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87" t="s">
        <v>459</v>
      </c>
      <c r="D174" s="287" t="s">
        <v>598</v>
      </c>
      <c r="E174" s="288" t="s">
        <v>3974</v>
      </c>
      <c r="F174" s="289" t="s">
        <v>3575</v>
      </c>
      <c r="G174" s="290" t="s">
        <v>671</v>
      </c>
      <c r="H174" s="291">
        <v>29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87" t="s">
        <v>260</v>
      </c>
      <c r="D175" s="287" t="s">
        <v>598</v>
      </c>
      <c r="E175" s="288" t="s">
        <v>3975</v>
      </c>
      <c r="F175" s="289" t="s">
        <v>3773</v>
      </c>
      <c r="G175" s="290" t="s">
        <v>671</v>
      </c>
      <c r="H175" s="291">
        <v>1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3600</v>
      </c>
      <c r="F176" s="226" t="s">
        <v>3788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SUM(P177:P181)</f>
        <v>0</v>
      </c>
      <c r="Q176" s="231"/>
      <c r="R176" s="232">
        <f>SUM(R177:R181)</f>
        <v>0</v>
      </c>
      <c r="S176" s="231"/>
      <c r="T176" s="233">
        <f>SUM(T177:T181)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SUM(BK177:BK181)</f>
        <v>0</v>
      </c>
    </row>
    <row r="177" s="2" customFormat="1" ht="16.5" customHeight="1">
      <c r="A177" s="38"/>
      <c r="B177" s="39"/>
      <c r="C177" s="237" t="s">
        <v>471</v>
      </c>
      <c r="D177" s="237" t="s">
        <v>236</v>
      </c>
      <c r="E177" s="238" t="s">
        <v>3976</v>
      </c>
      <c r="F177" s="239" t="s">
        <v>3628</v>
      </c>
      <c r="G177" s="240" t="s">
        <v>313</v>
      </c>
      <c r="H177" s="241">
        <v>320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468</v>
      </c>
    </row>
    <row r="178" s="2" customFormat="1" ht="16.5" customHeight="1">
      <c r="A178" s="38"/>
      <c r="B178" s="39"/>
      <c r="C178" s="237" t="s">
        <v>337</v>
      </c>
      <c r="D178" s="237" t="s">
        <v>236</v>
      </c>
      <c r="E178" s="238" t="s">
        <v>3977</v>
      </c>
      <c r="F178" s="239" t="s">
        <v>3888</v>
      </c>
      <c r="G178" s="240" t="s">
        <v>313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 ht="16.5" customHeight="1">
      <c r="A179" s="38"/>
      <c r="B179" s="39"/>
      <c r="C179" s="237" t="s">
        <v>483</v>
      </c>
      <c r="D179" s="237" t="s">
        <v>236</v>
      </c>
      <c r="E179" s="238" t="s">
        <v>3978</v>
      </c>
      <c r="F179" s="239" t="s">
        <v>3890</v>
      </c>
      <c r="G179" s="240" t="s">
        <v>313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478</v>
      </c>
    </row>
    <row r="180" s="2" customFormat="1" ht="16.5" customHeight="1">
      <c r="A180" s="38"/>
      <c r="B180" s="39"/>
      <c r="C180" s="237" t="s">
        <v>342</v>
      </c>
      <c r="D180" s="237" t="s">
        <v>236</v>
      </c>
      <c r="E180" s="238" t="s">
        <v>3979</v>
      </c>
      <c r="F180" s="239" t="s">
        <v>3795</v>
      </c>
      <c r="G180" s="240" t="s">
        <v>313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486</v>
      </c>
    </row>
    <row r="181" s="2" customFormat="1" ht="16.5" customHeight="1">
      <c r="A181" s="38"/>
      <c r="B181" s="39"/>
      <c r="C181" s="237" t="s">
        <v>492</v>
      </c>
      <c r="D181" s="237" t="s">
        <v>236</v>
      </c>
      <c r="E181" s="238" t="s">
        <v>3980</v>
      </c>
      <c r="F181" s="239" t="s">
        <v>3981</v>
      </c>
      <c r="G181" s="240" t="s">
        <v>313</v>
      </c>
      <c r="H181" s="241">
        <v>400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490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3616</v>
      </c>
      <c r="F182" s="226" t="s">
        <v>3893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SUM(P183:P187)</f>
        <v>0</v>
      </c>
      <c r="Q182" s="231"/>
      <c r="R182" s="232">
        <f>SUM(R183:R187)</f>
        <v>0</v>
      </c>
      <c r="S182" s="231"/>
      <c r="T182" s="233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SUM(BK183:BK187)</f>
        <v>0</v>
      </c>
    </row>
    <row r="183" s="2" customFormat="1" ht="16.5" customHeight="1">
      <c r="A183" s="38"/>
      <c r="B183" s="39"/>
      <c r="C183" s="287" t="s">
        <v>355</v>
      </c>
      <c r="D183" s="287" t="s">
        <v>598</v>
      </c>
      <c r="E183" s="288" t="s">
        <v>3982</v>
      </c>
      <c r="F183" s="289" t="s">
        <v>3628</v>
      </c>
      <c r="G183" s="290" t="s">
        <v>313</v>
      </c>
      <c r="H183" s="291">
        <v>320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3983</v>
      </c>
      <c r="F184" s="289" t="s">
        <v>3888</v>
      </c>
      <c r="G184" s="290" t="s">
        <v>313</v>
      </c>
      <c r="H184" s="291">
        <v>1200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3984</v>
      </c>
      <c r="F185" s="289" t="s">
        <v>3890</v>
      </c>
      <c r="G185" s="290" t="s">
        <v>313</v>
      </c>
      <c r="H185" s="291">
        <v>1400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2" customFormat="1" ht="16.5" customHeight="1">
      <c r="A186" s="38"/>
      <c r="B186" s="39"/>
      <c r="C186" s="287" t="s">
        <v>526</v>
      </c>
      <c r="D186" s="287" t="s">
        <v>598</v>
      </c>
      <c r="E186" s="288" t="s">
        <v>3985</v>
      </c>
      <c r="F186" s="289" t="s">
        <v>3795</v>
      </c>
      <c r="G186" s="290" t="s">
        <v>313</v>
      </c>
      <c r="H186" s="291">
        <v>100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524</v>
      </c>
    </row>
    <row r="187" s="2" customFormat="1" ht="16.5" customHeight="1">
      <c r="A187" s="38"/>
      <c r="B187" s="39"/>
      <c r="C187" s="287" t="s">
        <v>392</v>
      </c>
      <c r="D187" s="287" t="s">
        <v>598</v>
      </c>
      <c r="E187" s="288" t="s">
        <v>3986</v>
      </c>
      <c r="F187" s="289" t="s">
        <v>3981</v>
      </c>
      <c r="G187" s="290" t="s">
        <v>313</v>
      </c>
      <c r="H187" s="291">
        <v>400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529</v>
      </c>
    </row>
    <row r="188" s="11" customFormat="1" ht="25.92" customHeight="1">
      <c r="A188" s="11"/>
      <c r="B188" s="223"/>
      <c r="C188" s="224"/>
      <c r="D188" s="225" t="s">
        <v>79</v>
      </c>
      <c r="E188" s="226" t="s">
        <v>3625</v>
      </c>
      <c r="F188" s="226" t="s">
        <v>3899</v>
      </c>
      <c r="G188" s="224"/>
      <c r="H188" s="224"/>
      <c r="I188" s="227"/>
      <c r="J188" s="22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</v>
      </c>
      <c r="S188" s="231"/>
      <c r="T188" s="233">
        <f>SUM(T189:T197)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34" t="s">
        <v>87</v>
      </c>
      <c r="AT188" s="235" t="s">
        <v>79</v>
      </c>
      <c r="AU188" s="235" t="s">
        <v>80</v>
      </c>
      <c r="AY188" s="234" t="s">
        <v>235</v>
      </c>
      <c r="BK188" s="236">
        <f>SUM(BK189:BK197)</f>
        <v>0</v>
      </c>
    </row>
    <row r="189" s="2" customFormat="1" ht="16.5" customHeight="1">
      <c r="A189" s="38"/>
      <c r="B189" s="39"/>
      <c r="C189" s="237" t="s">
        <v>541</v>
      </c>
      <c r="D189" s="237" t="s">
        <v>236</v>
      </c>
      <c r="E189" s="238" t="s">
        <v>3987</v>
      </c>
      <c r="F189" s="239" t="s">
        <v>3647</v>
      </c>
      <c r="G189" s="240" t="s">
        <v>313</v>
      </c>
      <c r="H189" s="241">
        <v>500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536</v>
      </c>
    </row>
    <row r="190" s="2" customFormat="1" ht="16.5" customHeight="1">
      <c r="A190" s="38"/>
      <c r="B190" s="39"/>
      <c r="C190" s="237" t="s">
        <v>396</v>
      </c>
      <c r="D190" s="237" t="s">
        <v>236</v>
      </c>
      <c r="E190" s="238" t="s">
        <v>3988</v>
      </c>
      <c r="F190" s="239" t="s">
        <v>3805</v>
      </c>
      <c r="G190" s="240" t="s">
        <v>313</v>
      </c>
      <c r="H190" s="241">
        <v>400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544</v>
      </c>
    </row>
    <row r="191" s="2" customFormat="1" ht="16.5" customHeight="1">
      <c r="A191" s="38"/>
      <c r="B191" s="39"/>
      <c r="C191" s="237" t="s">
        <v>550</v>
      </c>
      <c r="D191" s="237" t="s">
        <v>236</v>
      </c>
      <c r="E191" s="238" t="s">
        <v>3989</v>
      </c>
      <c r="F191" s="239" t="s">
        <v>3649</v>
      </c>
      <c r="G191" s="240" t="s">
        <v>313</v>
      </c>
      <c r="H191" s="241">
        <v>80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549</v>
      </c>
    </row>
    <row r="192" s="2" customFormat="1" ht="16.5" customHeight="1">
      <c r="A192" s="38"/>
      <c r="B192" s="39"/>
      <c r="C192" s="237" t="s">
        <v>402</v>
      </c>
      <c r="D192" s="237" t="s">
        <v>236</v>
      </c>
      <c r="E192" s="238" t="s">
        <v>3990</v>
      </c>
      <c r="F192" s="239" t="s">
        <v>3651</v>
      </c>
      <c r="G192" s="240" t="s">
        <v>313</v>
      </c>
      <c r="H192" s="241">
        <v>600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553</v>
      </c>
    </row>
    <row r="193" s="2" customFormat="1" ht="16.5" customHeight="1">
      <c r="A193" s="38"/>
      <c r="B193" s="39"/>
      <c r="C193" s="237" t="s">
        <v>561</v>
      </c>
      <c r="D193" s="237" t="s">
        <v>236</v>
      </c>
      <c r="E193" s="238" t="s">
        <v>3991</v>
      </c>
      <c r="F193" s="239" t="s">
        <v>3653</v>
      </c>
      <c r="G193" s="240" t="s">
        <v>671</v>
      </c>
      <c r="H193" s="241">
        <v>17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559</v>
      </c>
    </row>
    <row r="194" s="2" customFormat="1" ht="16.5" customHeight="1">
      <c r="A194" s="38"/>
      <c r="B194" s="39"/>
      <c r="C194" s="237" t="s">
        <v>408</v>
      </c>
      <c r="D194" s="237" t="s">
        <v>236</v>
      </c>
      <c r="E194" s="238" t="s">
        <v>3992</v>
      </c>
      <c r="F194" s="239" t="s">
        <v>3655</v>
      </c>
      <c r="G194" s="240" t="s">
        <v>671</v>
      </c>
      <c r="H194" s="241">
        <v>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564</v>
      </c>
    </row>
    <row r="195" s="2" customFormat="1" ht="16.5" customHeight="1">
      <c r="A195" s="38"/>
      <c r="B195" s="39"/>
      <c r="C195" s="237" t="s">
        <v>569</v>
      </c>
      <c r="D195" s="237" t="s">
        <v>236</v>
      </c>
      <c r="E195" s="238" t="s">
        <v>3993</v>
      </c>
      <c r="F195" s="239" t="s">
        <v>3657</v>
      </c>
      <c r="G195" s="240" t="s">
        <v>671</v>
      </c>
      <c r="H195" s="241">
        <v>34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568</v>
      </c>
    </row>
    <row r="196" s="2" customFormat="1" ht="16.5" customHeight="1">
      <c r="A196" s="38"/>
      <c r="B196" s="39"/>
      <c r="C196" s="237" t="s">
        <v>416</v>
      </c>
      <c r="D196" s="237" t="s">
        <v>236</v>
      </c>
      <c r="E196" s="238" t="s">
        <v>3994</v>
      </c>
      <c r="F196" s="239" t="s">
        <v>3659</v>
      </c>
      <c r="G196" s="240" t="s">
        <v>3660</v>
      </c>
      <c r="H196" s="241">
        <v>1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572</v>
      </c>
    </row>
    <row r="197" s="2" customFormat="1" ht="33" customHeight="1">
      <c r="A197" s="38"/>
      <c r="B197" s="39"/>
      <c r="C197" s="237" t="s">
        <v>578</v>
      </c>
      <c r="D197" s="237" t="s">
        <v>236</v>
      </c>
      <c r="E197" s="238" t="s">
        <v>3995</v>
      </c>
      <c r="F197" s="239" t="s">
        <v>3662</v>
      </c>
      <c r="G197" s="240" t="s">
        <v>3660</v>
      </c>
      <c r="H197" s="241">
        <v>2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576</v>
      </c>
    </row>
    <row r="198" s="11" customFormat="1" ht="25.92" customHeight="1">
      <c r="A198" s="11"/>
      <c r="B198" s="223"/>
      <c r="C198" s="224"/>
      <c r="D198" s="225" t="s">
        <v>79</v>
      </c>
      <c r="E198" s="226" t="s">
        <v>3637</v>
      </c>
      <c r="F198" s="226" t="s">
        <v>3909</v>
      </c>
      <c r="G198" s="224"/>
      <c r="H198" s="224"/>
      <c r="I198" s="227"/>
      <c r="J198" s="228">
        <f>BK198</f>
        <v>0</v>
      </c>
      <c r="K198" s="224"/>
      <c r="L198" s="229"/>
      <c r="M198" s="230"/>
      <c r="N198" s="231"/>
      <c r="O198" s="231"/>
      <c r="P198" s="232">
        <f>SUM(P199:P208)</f>
        <v>0</v>
      </c>
      <c r="Q198" s="231"/>
      <c r="R198" s="232">
        <f>SUM(R199:R208)</f>
        <v>0</v>
      </c>
      <c r="S198" s="231"/>
      <c r="T198" s="233">
        <f>SUM(T199:T208)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34" t="s">
        <v>87</v>
      </c>
      <c r="AT198" s="235" t="s">
        <v>79</v>
      </c>
      <c r="AU198" s="235" t="s">
        <v>80</v>
      </c>
      <c r="AY198" s="234" t="s">
        <v>235</v>
      </c>
      <c r="BK198" s="236">
        <f>SUM(BK199:BK208)</f>
        <v>0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3996</v>
      </c>
      <c r="F199" s="289" t="s">
        <v>3647</v>
      </c>
      <c r="G199" s="290" t="s">
        <v>313</v>
      </c>
      <c r="H199" s="291">
        <v>500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3997</v>
      </c>
      <c r="F200" s="289" t="s">
        <v>3805</v>
      </c>
      <c r="G200" s="290" t="s">
        <v>313</v>
      </c>
      <c r="H200" s="291">
        <v>400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3998</v>
      </c>
      <c r="F201" s="289" t="s">
        <v>3649</v>
      </c>
      <c r="G201" s="290" t="s">
        <v>313</v>
      </c>
      <c r="H201" s="291">
        <v>80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2" customFormat="1" ht="16.5" customHeight="1">
      <c r="A202" s="38"/>
      <c r="B202" s="39"/>
      <c r="C202" s="287" t="s">
        <v>597</v>
      </c>
      <c r="D202" s="287" t="s">
        <v>598</v>
      </c>
      <c r="E202" s="288" t="s">
        <v>3999</v>
      </c>
      <c r="F202" s="289" t="s">
        <v>3651</v>
      </c>
      <c r="G202" s="290" t="s">
        <v>313</v>
      </c>
      <c r="H202" s="291">
        <v>600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253</v>
      </c>
      <c r="AT202" s="249" t="s">
        <v>598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610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4000</v>
      </c>
      <c r="F203" s="289" t="s">
        <v>3653</v>
      </c>
      <c r="G203" s="290" t="s">
        <v>671</v>
      </c>
      <c r="H203" s="291">
        <v>17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16.5" customHeight="1">
      <c r="A204" s="38"/>
      <c r="B204" s="39"/>
      <c r="C204" s="287" t="s">
        <v>607</v>
      </c>
      <c r="D204" s="287" t="s">
        <v>598</v>
      </c>
      <c r="E204" s="288" t="s">
        <v>4001</v>
      </c>
      <c r="F204" s="289" t="s">
        <v>3655</v>
      </c>
      <c r="G204" s="290" t="s">
        <v>671</v>
      </c>
      <c r="H204" s="291">
        <v>6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 ht="16.5" customHeight="1">
      <c r="A205" s="38"/>
      <c r="B205" s="39"/>
      <c r="C205" s="287" t="s">
        <v>443</v>
      </c>
      <c r="D205" s="287" t="s">
        <v>598</v>
      </c>
      <c r="E205" s="288" t="s">
        <v>4002</v>
      </c>
      <c r="F205" s="289" t="s">
        <v>3657</v>
      </c>
      <c r="G205" s="290" t="s">
        <v>671</v>
      </c>
      <c r="H205" s="291">
        <v>34</v>
      </c>
      <c r="I205" s="292"/>
      <c r="J205" s="293">
        <f>ROUND(I205*H205,2)</f>
        <v>0</v>
      </c>
      <c r="K205" s="294"/>
      <c r="L205" s="295"/>
      <c r="M205" s="296" t="s">
        <v>1</v>
      </c>
      <c r="N205" s="297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253</v>
      </c>
      <c r="AT205" s="249" t="s">
        <v>598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629</v>
      </c>
    </row>
    <row r="206" s="2" customFormat="1" ht="16.5" customHeight="1">
      <c r="A206" s="38"/>
      <c r="B206" s="39"/>
      <c r="C206" s="287" t="s">
        <v>332</v>
      </c>
      <c r="D206" s="287" t="s">
        <v>598</v>
      </c>
      <c r="E206" s="288" t="s">
        <v>4003</v>
      </c>
      <c r="F206" s="289" t="s">
        <v>3659</v>
      </c>
      <c r="G206" s="290" t="s">
        <v>3660</v>
      </c>
      <c r="H206" s="291">
        <v>1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632</v>
      </c>
    </row>
    <row r="207" s="2" customFormat="1" ht="33" customHeight="1">
      <c r="A207" s="38"/>
      <c r="B207" s="39"/>
      <c r="C207" s="287" t="s">
        <v>448</v>
      </c>
      <c r="D207" s="287" t="s">
        <v>598</v>
      </c>
      <c r="E207" s="288" t="s">
        <v>4004</v>
      </c>
      <c r="F207" s="289" t="s">
        <v>3662</v>
      </c>
      <c r="G207" s="290" t="s">
        <v>3660</v>
      </c>
      <c r="H207" s="291">
        <v>2</v>
      </c>
      <c r="I207" s="292"/>
      <c r="J207" s="293">
        <f>ROUND(I207*H207,2)</f>
        <v>0</v>
      </c>
      <c r="K207" s="294"/>
      <c r="L207" s="295"/>
      <c r="M207" s="296" t="s">
        <v>1</v>
      </c>
      <c r="N207" s="297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253</v>
      </c>
      <c r="AT207" s="249" t="s">
        <v>598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635</v>
      </c>
    </row>
    <row r="208" s="2" customFormat="1" ht="21.75" customHeight="1">
      <c r="A208" s="38"/>
      <c r="B208" s="39"/>
      <c r="C208" s="287" t="s">
        <v>410</v>
      </c>
      <c r="D208" s="287" t="s">
        <v>598</v>
      </c>
      <c r="E208" s="288" t="s">
        <v>4005</v>
      </c>
      <c r="F208" s="289" t="s">
        <v>3825</v>
      </c>
      <c r="G208" s="290" t="s">
        <v>3660</v>
      </c>
      <c r="H208" s="291">
        <v>1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253</v>
      </c>
      <c r="AT208" s="249" t="s">
        <v>598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639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3644</v>
      </c>
      <c r="F209" s="226" t="s">
        <v>3682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SUM(P210:P211)</f>
        <v>0</v>
      </c>
      <c r="Q209" s="231"/>
      <c r="R209" s="232">
        <f>SUM(R210:R211)</f>
        <v>0</v>
      </c>
      <c r="S209" s="231"/>
      <c r="T209" s="233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SUM(BK210:BK211)</f>
        <v>0</v>
      </c>
    </row>
    <row r="210" s="2" customFormat="1" ht="21.75" customHeight="1">
      <c r="A210" s="38"/>
      <c r="B210" s="39"/>
      <c r="C210" s="237" t="s">
        <v>438</v>
      </c>
      <c r="D210" s="237" t="s">
        <v>236</v>
      </c>
      <c r="E210" s="238" t="s">
        <v>4006</v>
      </c>
      <c r="F210" s="239" t="s">
        <v>3921</v>
      </c>
      <c r="G210" s="240" t="s">
        <v>671</v>
      </c>
      <c r="H210" s="241">
        <v>40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642</v>
      </c>
    </row>
    <row r="211" s="2" customFormat="1" ht="21.75" customHeight="1">
      <c r="A211" s="38"/>
      <c r="B211" s="39"/>
      <c r="C211" s="287" t="s">
        <v>636</v>
      </c>
      <c r="D211" s="287" t="s">
        <v>598</v>
      </c>
      <c r="E211" s="288" t="s">
        <v>4007</v>
      </c>
      <c r="F211" s="289" t="s">
        <v>3923</v>
      </c>
      <c r="G211" s="290" t="s">
        <v>671</v>
      </c>
      <c r="H211" s="291">
        <v>40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648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3665</v>
      </c>
      <c r="F212" s="226" t="s">
        <v>3698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SUM(P213:P217)</f>
        <v>0</v>
      </c>
      <c r="Q212" s="231"/>
      <c r="R212" s="232">
        <f>SUM(R213:R217)</f>
        <v>0</v>
      </c>
      <c r="S212" s="231"/>
      <c r="T212" s="233">
        <f>SUM(T213:T217)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SUM(BK213:BK217)</f>
        <v>0</v>
      </c>
    </row>
    <row r="213" s="2" customFormat="1" ht="16.5" customHeight="1">
      <c r="A213" s="38"/>
      <c r="B213" s="39"/>
      <c r="C213" s="237" t="s">
        <v>457</v>
      </c>
      <c r="D213" s="237" t="s">
        <v>236</v>
      </c>
      <c r="E213" s="238" t="s">
        <v>4008</v>
      </c>
      <c r="F213" s="239" t="s">
        <v>3700</v>
      </c>
      <c r="G213" s="240" t="s">
        <v>671</v>
      </c>
      <c r="H213" s="241">
        <v>650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652</v>
      </c>
    </row>
    <row r="214" s="2" customFormat="1" ht="16.5" customHeight="1">
      <c r="A214" s="38"/>
      <c r="B214" s="39"/>
      <c r="C214" s="237" t="s">
        <v>645</v>
      </c>
      <c r="D214" s="237" t="s">
        <v>236</v>
      </c>
      <c r="E214" s="238" t="s">
        <v>4009</v>
      </c>
      <c r="F214" s="239" t="s">
        <v>3702</v>
      </c>
      <c r="G214" s="240" t="s">
        <v>671</v>
      </c>
      <c r="H214" s="241">
        <v>110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657</v>
      </c>
    </row>
    <row r="215" s="2" customFormat="1" ht="16.5" customHeight="1">
      <c r="A215" s="38"/>
      <c r="B215" s="39"/>
      <c r="C215" s="237" t="s">
        <v>462</v>
      </c>
      <c r="D215" s="237" t="s">
        <v>236</v>
      </c>
      <c r="E215" s="238" t="s">
        <v>4010</v>
      </c>
      <c r="F215" s="239" t="s">
        <v>3704</v>
      </c>
      <c r="G215" s="240" t="s">
        <v>671</v>
      </c>
      <c r="H215" s="241">
        <v>86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662</v>
      </c>
    </row>
    <row r="216" s="2" customFormat="1" ht="16.5" customHeight="1">
      <c r="A216" s="38"/>
      <c r="B216" s="39"/>
      <c r="C216" s="237" t="s">
        <v>654</v>
      </c>
      <c r="D216" s="237" t="s">
        <v>236</v>
      </c>
      <c r="E216" s="238" t="s">
        <v>4011</v>
      </c>
      <c r="F216" s="239" t="s">
        <v>3706</v>
      </c>
      <c r="G216" s="240" t="s">
        <v>671</v>
      </c>
      <c r="H216" s="241">
        <v>10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666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4012</v>
      </c>
      <c r="F217" s="289" t="s">
        <v>3708</v>
      </c>
      <c r="G217" s="290" t="s">
        <v>671</v>
      </c>
      <c r="H217" s="291">
        <v>10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672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3681</v>
      </c>
      <c r="F218" s="226" t="s">
        <v>3710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663</v>
      </c>
      <c r="D219" s="237" t="s">
        <v>236</v>
      </c>
      <c r="E219" s="238" t="s">
        <v>4013</v>
      </c>
      <c r="F219" s="239" t="s">
        <v>3712</v>
      </c>
      <c r="G219" s="240" t="s">
        <v>2853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678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4014</v>
      </c>
      <c r="F220" s="239" t="s">
        <v>3714</v>
      </c>
      <c r="G220" s="240" t="s">
        <v>2853</v>
      </c>
      <c r="H220" s="241">
        <v>50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683</v>
      </c>
    </row>
    <row r="221" s="2" customFormat="1" ht="16.5" customHeight="1">
      <c r="A221" s="38"/>
      <c r="B221" s="39"/>
      <c r="C221" s="237" t="s">
        <v>675</v>
      </c>
      <c r="D221" s="237" t="s">
        <v>236</v>
      </c>
      <c r="E221" s="238" t="s">
        <v>4015</v>
      </c>
      <c r="F221" s="239" t="s">
        <v>3716</v>
      </c>
      <c r="G221" s="240" t="s">
        <v>2853</v>
      </c>
      <c r="H221" s="241">
        <v>20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692</v>
      </c>
    </row>
    <row r="222" s="11" customFormat="1" ht="25.92" customHeight="1">
      <c r="A222" s="11"/>
      <c r="B222" s="223"/>
      <c r="C222" s="224"/>
      <c r="D222" s="225" t="s">
        <v>79</v>
      </c>
      <c r="E222" s="226" t="s">
        <v>3687</v>
      </c>
      <c r="F222" s="226" t="s">
        <v>3722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80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37" t="s">
        <v>478</v>
      </c>
      <c r="D223" s="237" t="s">
        <v>236</v>
      </c>
      <c r="E223" s="238" t="s">
        <v>4016</v>
      </c>
      <c r="F223" s="239" t="s">
        <v>3724</v>
      </c>
      <c r="G223" s="240" t="s">
        <v>2853</v>
      </c>
      <c r="H223" s="241">
        <v>40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698</v>
      </c>
    </row>
    <row r="224" s="2" customFormat="1" ht="16.5" customHeight="1">
      <c r="A224" s="38"/>
      <c r="B224" s="39"/>
      <c r="C224" s="237" t="s">
        <v>689</v>
      </c>
      <c r="D224" s="237" t="s">
        <v>236</v>
      </c>
      <c r="E224" s="238" t="s">
        <v>4017</v>
      </c>
      <c r="F224" s="239" t="s">
        <v>3726</v>
      </c>
      <c r="G224" s="240" t="s">
        <v>2853</v>
      </c>
      <c r="H224" s="241">
        <v>10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704</v>
      </c>
    </row>
    <row r="225" s="2" customFormat="1" ht="21.75" customHeight="1">
      <c r="A225" s="38"/>
      <c r="B225" s="39"/>
      <c r="C225" s="237" t="s">
        <v>486</v>
      </c>
      <c r="D225" s="237" t="s">
        <v>236</v>
      </c>
      <c r="E225" s="238" t="s">
        <v>4018</v>
      </c>
      <c r="F225" s="239" t="s">
        <v>3728</v>
      </c>
      <c r="G225" s="240" t="s">
        <v>2853</v>
      </c>
      <c r="H225" s="241">
        <v>50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708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3693</v>
      </c>
      <c r="F226" s="226" t="s">
        <v>3730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SUM(P227:P228)</f>
        <v>0</v>
      </c>
      <c r="Q226" s="231"/>
      <c r="R226" s="232">
        <f>SUM(R227:R228)</f>
        <v>0</v>
      </c>
      <c r="S226" s="231"/>
      <c r="T226" s="23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SUM(BK227:BK228)</f>
        <v>0</v>
      </c>
    </row>
    <row r="227" s="2" customFormat="1" ht="16.5" customHeight="1">
      <c r="A227" s="38"/>
      <c r="B227" s="39"/>
      <c r="C227" s="237" t="s">
        <v>701</v>
      </c>
      <c r="D227" s="237" t="s">
        <v>236</v>
      </c>
      <c r="E227" s="238" t="s">
        <v>4019</v>
      </c>
      <c r="F227" s="239" t="s">
        <v>3732</v>
      </c>
      <c r="G227" s="240" t="s">
        <v>2781</v>
      </c>
      <c r="H227" s="241">
        <v>1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712</v>
      </c>
    </row>
    <row r="228" s="2" customFormat="1" ht="16.5" customHeight="1">
      <c r="A228" s="38"/>
      <c r="B228" s="39"/>
      <c r="C228" s="237" t="s">
        <v>490</v>
      </c>
      <c r="D228" s="237" t="s">
        <v>236</v>
      </c>
      <c r="E228" s="238" t="s">
        <v>4020</v>
      </c>
      <c r="F228" s="239" t="s">
        <v>3734</v>
      </c>
      <c r="G228" s="240" t="s">
        <v>2781</v>
      </c>
      <c r="H228" s="241">
        <v>1</v>
      </c>
      <c r="I228" s="242"/>
      <c r="J228" s="243">
        <f>ROUND(I228*H228,2)</f>
        <v>0</v>
      </c>
      <c r="K228" s="244"/>
      <c r="L228" s="44"/>
      <c r="M228" s="309" t="s">
        <v>1</v>
      </c>
      <c r="N228" s="310" t="s">
        <v>45</v>
      </c>
      <c r="O228" s="311"/>
      <c r="P228" s="312">
        <f>O228*H228</f>
        <v>0</v>
      </c>
      <c r="Q228" s="312">
        <v>0</v>
      </c>
      <c r="R228" s="312">
        <f>Q228*H228</f>
        <v>0</v>
      </c>
      <c r="S228" s="312">
        <v>0</v>
      </c>
      <c r="T228" s="31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717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193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RfObwLnZKYurkZLvKiHzGwwQxY2lG+d/BK4QCB4KFUzK1if2aD3of+Evu5eF3ySiUiN3KklMToDisqdvYgHkQw==" hashValue="VysVTXSesXAItTaHLKUQVT+xKOahDnw3Gjk7dZX7nknc0n2oP5AbSEr3Fc1JplnCj+Z7S+9wOgbVyxLOAnQjXw==" algorithmName="SHA-512" password="CC35"/>
  <autoFilter ref="C136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2925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4021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12. 4. 2021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ROUND((SUM(BE125:BE170)),  2)</f>
        <v>0</v>
      </c>
      <c r="G35" s="38"/>
      <c r="H35" s="38"/>
      <c r="I35" s="172">
        <v>0.20999999999999999</v>
      </c>
      <c r="J35" s="171">
        <f>ROUND(((SUM(BE125:BE170))*I35),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ROUND((SUM(BF125:BF170)),  2)</f>
        <v>0</v>
      </c>
      <c r="G36" s="38"/>
      <c r="H36" s="38"/>
      <c r="I36" s="172">
        <v>0.14999999999999999</v>
      </c>
      <c r="J36" s="171">
        <f>ROUND(((SUM(BF125:BF170))*I36),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ROUND((SUM(BG125:BG170)),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ROUND((SUM(BH125:BH170)),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ROUND((SUM(BI125:BI170)),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2925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D.1.4.4 - ZAŘÍZENÍ VZDUCHOTECHNIKY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12. 4. 2021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2927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4022</v>
      </c>
      <c r="E100" s="303"/>
      <c r="F100" s="303"/>
      <c r="G100" s="303"/>
      <c r="H100" s="303"/>
      <c r="I100" s="304"/>
      <c r="J100" s="305">
        <f>J127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4023</v>
      </c>
      <c r="E101" s="303"/>
      <c r="F101" s="303"/>
      <c r="G101" s="303"/>
      <c r="H101" s="303"/>
      <c r="I101" s="304"/>
      <c r="J101" s="305">
        <f>J136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2933</v>
      </c>
      <c r="E102" s="303"/>
      <c r="F102" s="303"/>
      <c r="G102" s="303"/>
      <c r="H102" s="303"/>
      <c r="I102" s="304"/>
      <c r="J102" s="305">
        <f>J157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2934</v>
      </c>
      <c r="E103" s="303"/>
      <c r="F103" s="303"/>
      <c r="G103" s="303"/>
      <c r="H103" s="303"/>
      <c r="I103" s="304"/>
      <c r="J103" s="305">
        <f>J160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97" t="s">
        <v>2925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189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D.1.4.4 - ZAŘÍZENÍ VZDUCHOTECHNIKY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Jevíčko</v>
      </c>
      <c r="G119" s="40"/>
      <c r="H119" s="40"/>
      <c r="I119" s="157" t="s">
        <v>22</v>
      </c>
      <c r="J119" s="79" t="str">
        <f>IF(J14="","",J14)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157" t="s">
        <v>32</v>
      </c>
      <c r="J121" s="36" t="str">
        <f>E23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7" t="s">
        <v>37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2485</v>
      </c>
      <c r="F126" s="226" t="s">
        <v>2935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P127+P136+P157+P160</f>
        <v>0</v>
      </c>
      <c r="Q126" s="231"/>
      <c r="R126" s="232">
        <f>R127+R136+R157+R160</f>
        <v>0</v>
      </c>
      <c r="S126" s="231"/>
      <c r="T126" s="233">
        <f>T127+T136+T157+T160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BK127+BK136+BK157+BK160</f>
        <v>0</v>
      </c>
    </row>
    <row r="127" s="11" customFormat="1" ht="22.8" customHeight="1">
      <c r="A127" s="11"/>
      <c r="B127" s="223"/>
      <c r="C127" s="224"/>
      <c r="D127" s="225" t="s">
        <v>79</v>
      </c>
      <c r="E127" s="307" t="s">
        <v>2936</v>
      </c>
      <c r="F127" s="307" t="s">
        <v>4024</v>
      </c>
      <c r="G127" s="224"/>
      <c r="H127" s="224"/>
      <c r="I127" s="227"/>
      <c r="J127" s="308">
        <f>BK127</f>
        <v>0</v>
      </c>
      <c r="K127" s="224"/>
      <c r="L127" s="229"/>
      <c r="M127" s="230"/>
      <c r="N127" s="231"/>
      <c r="O127" s="231"/>
      <c r="P127" s="232">
        <f>SUM(P128:P135)</f>
        <v>0</v>
      </c>
      <c r="Q127" s="231"/>
      <c r="R127" s="232">
        <f>SUM(R128:R135)</f>
        <v>0</v>
      </c>
      <c r="S127" s="231"/>
      <c r="T127" s="233">
        <f>SUM(T128:T135)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89</v>
      </c>
      <c r="AT127" s="235" t="s">
        <v>79</v>
      </c>
      <c r="AU127" s="235" t="s">
        <v>87</v>
      </c>
      <c r="AY127" s="234" t="s">
        <v>235</v>
      </c>
      <c r="BK127" s="236">
        <f>SUM(BK128:BK135)</f>
        <v>0</v>
      </c>
    </row>
    <row r="128" s="2" customFormat="1" ht="16.5" customHeight="1">
      <c r="A128" s="38"/>
      <c r="B128" s="39"/>
      <c r="C128" s="237" t="s">
        <v>87</v>
      </c>
      <c r="D128" s="237" t="s">
        <v>236</v>
      </c>
      <c r="E128" s="238" t="s">
        <v>4025</v>
      </c>
      <c r="F128" s="239" t="s">
        <v>4026</v>
      </c>
      <c r="G128" s="240" t="s">
        <v>313</v>
      </c>
      <c r="H128" s="241">
        <v>21.600000000000001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280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280</v>
      </c>
      <c r="BM128" s="249" t="s">
        <v>89</v>
      </c>
    </row>
    <row r="129" s="2" customFormat="1" ht="16.5" customHeight="1">
      <c r="A129" s="38"/>
      <c r="B129" s="39"/>
      <c r="C129" s="237" t="s">
        <v>89</v>
      </c>
      <c r="D129" s="237" t="s">
        <v>236</v>
      </c>
      <c r="E129" s="238" t="s">
        <v>4027</v>
      </c>
      <c r="F129" s="239" t="s">
        <v>4028</v>
      </c>
      <c r="G129" s="240" t="s">
        <v>313</v>
      </c>
      <c r="H129" s="241">
        <v>26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280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240</v>
      </c>
    </row>
    <row r="130" s="2" customFormat="1" ht="16.5" customHeight="1">
      <c r="A130" s="38"/>
      <c r="B130" s="39"/>
      <c r="C130" s="237" t="s">
        <v>115</v>
      </c>
      <c r="D130" s="237" t="s">
        <v>236</v>
      </c>
      <c r="E130" s="238" t="s">
        <v>4029</v>
      </c>
      <c r="F130" s="239" t="s">
        <v>4030</v>
      </c>
      <c r="G130" s="240" t="s">
        <v>313</v>
      </c>
      <c r="H130" s="241">
        <v>18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280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280</v>
      </c>
      <c r="BM130" s="249" t="s">
        <v>247</v>
      </c>
    </row>
    <row r="131" s="2" customFormat="1" ht="16.5" customHeight="1">
      <c r="A131" s="38"/>
      <c r="B131" s="39"/>
      <c r="C131" s="237" t="s">
        <v>240</v>
      </c>
      <c r="D131" s="237" t="s">
        <v>236</v>
      </c>
      <c r="E131" s="238" t="s">
        <v>4031</v>
      </c>
      <c r="F131" s="239" t="s">
        <v>4032</v>
      </c>
      <c r="G131" s="240" t="s">
        <v>313</v>
      </c>
      <c r="H131" s="241">
        <v>187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253</v>
      </c>
    </row>
    <row r="132" s="2" customFormat="1" ht="16.5" customHeight="1">
      <c r="A132" s="38"/>
      <c r="B132" s="39"/>
      <c r="C132" s="237" t="s">
        <v>262</v>
      </c>
      <c r="D132" s="237" t="s">
        <v>236</v>
      </c>
      <c r="E132" s="238" t="s">
        <v>4033</v>
      </c>
      <c r="F132" s="239" t="s">
        <v>4034</v>
      </c>
      <c r="G132" s="240" t="s">
        <v>313</v>
      </c>
      <c r="H132" s="241">
        <v>2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258</v>
      </c>
    </row>
    <row r="133" s="2" customFormat="1" ht="21.75" customHeight="1">
      <c r="A133" s="38"/>
      <c r="B133" s="39"/>
      <c r="C133" s="237" t="s">
        <v>247</v>
      </c>
      <c r="D133" s="237" t="s">
        <v>236</v>
      </c>
      <c r="E133" s="238" t="s">
        <v>4035</v>
      </c>
      <c r="F133" s="239" t="s">
        <v>4036</v>
      </c>
      <c r="G133" s="240" t="s">
        <v>671</v>
      </c>
      <c r="H133" s="241">
        <v>5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280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266</v>
      </c>
    </row>
    <row r="134" s="2" customFormat="1" ht="21.75" customHeight="1">
      <c r="A134" s="38"/>
      <c r="B134" s="39"/>
      <c r="C134" s="237" t="s">
        <v>277</v>
      </c>
      <c r="D134" s="237" t="s">
        <v>236</v>
      </c>
      <c r="E134" s="238" t="s">
        <v>4037</v>
      </c>
      <c r="F134" s="239" t="s">
        <v>4038</v>
      </c>
      <c r="G134" s="240" t="s">
        <v>671</v>
      </c>
      <c r="H134" s="241">
        <v>2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272</v>
      </c>
    </row>
    <row r="135" s="2" customFormat="1" ht="21.75" customHeight="1">
      <c r="A135" s="38"/>
      <c r="B135" s="39"/>
      <c r="C135" s="237" t="s">
        <v>253</v>
      </c>
      <c r="D135" s="237" t="s">
        <v>236</v>
      </c>
      <c r="E135" s="238" t="s">
        <v>4039</v>
      </c>
      <c r="F135" s="239" t="s">
        <v>4040</v>
      </c>
      <c r="G135" s="240" t="s">
        <v>246</v>
      </c>
      <c r="H135" s="241">
        <v>0.5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280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280</v>
      </c>
    </row>
    <row r="136" s="11" customFormat="1" ht="22.8" customHeight="1">
      <c r="A136" s="11"/>
      <c r="B136" s="223"/>
      <c r="C136" s="224"/>
      <c r="D136" s="225" t="s">
        <v>79</v>
      </c>
      <c r="E136" s="307" t="s">
        <v>3378</v>
      </c>
      <c r="F136" s="307" t="s">
        <v>4041</v>
      </c>
      <c r="G136" s="224"/>
      <c r="H136" s="224"/>
      <c r="I136" s="227"/>
      <c r="J136" s="308">
        <f>BK136</f>
        <v>0</v>
      </c>
      <c r="K136" s="224"/>
      <c r="L136" s="229"/>
      <c r="M136" s="230"/>
      <c r="N136" s="231"/>
      <c r="O136" s="231"/>
      <c r="P136" s="232">
        <f>SUM(P137:P156)</f>
        <v>0</v>
      </c>
      <c r="Q136" s="231"/>
      <c r="R136" s="232">
        <f>SUM(R137:R156)</f>
        <v>0</v>
      </c>
      <c r="S136" s="231"/>
      <c r="T136" s="233">
        <f>SUM(T137:T156)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34" t="s">
        <v>89</v>
      </c>
      <c r="AT136" s="235" t="s">
        <v>79</v>
      </c>
      <c r="AU136" s="235" t="s">
        <v>87</v>
      </c>
      <c r="AY136" s="234" t="s">
        <v>235</v>
      </c>
      <c r="BK136" s="236">
        <f>SUM(BK137:BK156)</f>
        <v>0</v>
      </c>
    </row>
    <row r="137" s="2" customFormat="1" ht="44.25" customHeight="1">
      <c r="A137" s="38"/>
      <c r="B137" s="39"/>
      <c r="C137" s="237" t="s">
        <v>286</v>
      </c>
      <c r="D137" s="237" t="s">
        <v>236</v>
      </c>
      <c r="E137" s="238" t="s">
        <v>4042</v>
      </c>
      <c r="F137" s="239" t="s">
        <v>4043</v>
      </c>
      <c r="G137" s="240" t="s">
        <v>671</v>
      </c>
      <c r="H137" s="241">
        <v>14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280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284</v>
      </c>
    </row>
    <row r="138" s="2" customFormat="1" ht="33" customHeight="1">
      <c r="A138" s="38"/>
      <c r="B138" s="39"/>
      <c r="C138" s="237" t="s">
        <v>258</v>
      </c>
      <c r="D138" s="237" t="s">
        <v>236</v>
      </c>
      <c r="E138" s="238" t="s">
        <v>4044</v>
      </c>
      <c r="F138" s="239" t="s">
        <v>4045</v>
      </c>
      <c r="G138" s="240" t="s">
        <v>671</v>
      </c>
      <c r="H138" s="241">
        <v>19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289</v>
      </c>
    </row>
    <row r="139" s="2" customFormat="1" ht="33" customHeight="1">
      <c r="A139" s="38"/>
      <c r="B139" s="39"/>
      <c r="C139" s="237" t="s">
        <v>297</v>
      </c>
      <c r="D139" s="237" t="s">
        <v>236</v>
      </c>
      <c r="E139" s="238" t="s">
        <v>4046</v>
      </c>
      <c r="F139" s="239" t="s">
        <v>4047</v>
      </c>
      <c r="G139" s="240" t="s">
        <v>671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280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295</v>
      </c>
    </row>
    <row r="140" s="2" customFormat="1" ht="33" customHeight="1">
      <c r="A140" s="38"/>
      <c r="B140" s="39"/>
      <c r="C140" s="237" t="s">
        <v>266</v>
      </c>
      <c r="D140" s="237" t="s">
        <v>236</v>
      </c>
      <c r="E140" s="238" t="s">
        <v>4048</v>
      </c>
      <c r="F140" s="239" t="s">
        <v>4049</v>
      </c>
      <c r="G140" s="240" t="s">
        <v>671</v>
      </c>
      <c r="H140" s="241">
        <v>4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300</v>
      </c>
    </row>
    <row r="141" s="2" customFormat="1" ht="33" customHeight="1">
      <c r="A141" s="38"/>
      <c r="B141" s="39"/>
      <c r="C141" s="237" t="s">
        <v>306</v>
      </c>
      <c r="D141" s="237" t="s">
        <v>236</v>
      </c>
      <c r="E141" s="238" t="s">
        <v>4050</v>
      </c>
      <c r="F141" s="239" t="s">
        <v>4051</v>
      </c>
      <c r="G141" s="240" t="s">
        <v>671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280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305</v>
      </c>
    </row>
    <row r="142" s="2" customFormat="1" ht="33" customHeight="1">
      <c r="A142" s="38"/>
      <c r="B142" s="39"/>
      <c r="C142" s="237" t="s">
        <v>272</v>
      </c>
      <c r="D142" s="237" t="s">
        <v>236</v>
      </c>
      <c r="E142" s="238" t="s">
        <v>4052</v>
      </c>
      <c r="F142" s="239" t="s">
        <v>4053</v>
      </c>
      <c r="G142" s="240" t="s">
        <v>671</v>
      </c>
      <c r="H142" s="241">
        <v>1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280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280</v>
      </c>
      <c r="BM142" s="249" t="s">
        <v>309</v>
      </c>
    </row>
    <row r="143" s="2" customFormat="1" ht="33" customHeight="1">
      <c r="A143" s="38"/>
      <c r="B143" s="39"/>
      <c r="C143" s="237" t="s">
        <v>8</v>
      </c>
      <c r="D143" s="237" t="s">
        <v>236</v>
      </c>
      <c r="E143" s="238" t="s">
        <v>4054</v>
      </c>
      <c r="F143" s="239" t="s">
        <v>4055</v>
      </c>
      <c r="G143" s="240" t="s">
        <v>671</v>
      </c>
      <c r="H143" s="241">
        <v>1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280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280</v>
      </c>
      <c r="BM143" s="249" t="s">
        <v>314</v>
      </c>
    </row>
    <row r="144" s="2" customFormat="1" ht="33" customHeight="1">
      <c r="A144" s="38"/>
      <c r="B144" s="39"/>
      <c r="C144" s="237" t="s">
        <v>280</v>
      </c>
      <c r="D144" s="237" t="s">
        <v>236</v>
      </c>
      <c r="E144" s="238" t="s">
        <v>4056</v>
      </c>
      <c r="F144" s="239" t="s">
        <v>4057</v>
      </c>
      <c r="G144" s="240" t="s">
        <v>671</v>
      </c>
      <c r="H144" s="241">
        <v>1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280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280</v>
      </c>
      <c r="BM144" s="249" t="s">
        <v>321</v>
      </c>
    </row>
    <row r="145" s="2" customFormat="1" ht="16.5" customHeight="1">
      <c r="A145" s="38"/>
      <c r="B145" s="39"/>
      <c r="C145" s="237" t="s">
        <v>334</v>
      </c>
      <c r="D145" s="237" t="s">
        <v>236</v>
      </c>
      <c r="E145" s="238" t="s">
        <v>4058</v>
      </c>
      <c r="F145" s="239" t="s">
        <v>4059</v>
      </c>
      <c r="G145" s="240" t="s">
        <v>671</v>
      </c>
      <c r="H145" s="241">
        <v>9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280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260</v>
      </c>
    </row>
    <row r="146" s="2" customFormat="1" ht="16.5" customHeight="1">
      <c r="A146" s="38"/>
      <c r="B146" s="39"/>
      <c r="C146" s="237" t="s">
        <v>284</v>
      </c>
      <c r="D146" s="237" t="s">
        <v>236</v>
      </c>
      <c r="E146" s="238" t="s">
        <v>4060</v>
      </c>
      <c r="F146" s="239" t="s">
        <v>4061</v>
      </c>
      <c r="G146" s="240" t="s">
        <v>671</v>
      </c>
      <c r="H146" s="241">
        <v>33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280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280</v>
      </c>
      <c r="BM146" s="249" t="s">
        <v>337</v>
      </c>
    </row>
    <row r="147" s="2" customFormat="1" ht="16.5" customHeight="1">
      <c r="A147" s="38"/>
      <c r="B147" s="39"/>
      <c r="C147" s="237" t="s">
        <v>352</v>
      </c>
      <c r="D147" s="237" t="s">
        <v>236</v>
      </c>
      <c r="E147" s="238" t="s">
        <v>4062</v>
      </c>
      <c r="F147" s="239" t="s">
        <v>4063</v>
      </c>
      <c r="G147" s="240" t="s">
        <v>671</v>
      </c>
      <c r="H147" s="241">
        <v>15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342</v>
      </c>
    </row>
    <row r="148" s="2" customFormat="1" ht="16.5" customHeight="1">
      <c r="A148" s="38"/>
      <c r="B148" s="39"/>
      <c r="C148" s="237" t="s">
        <v>289</v>
      </c>
      <c r="D148" s="237" t="s">
        <v>236</v>
      </c>
      <c r="E148" s="238" t="s">
        <v>4064</v>
      </c>
      <c r="F148" s="239" t="s">
        <v>4065</v>
      </c>
      <c r="G148" s="240" t="s">
        <v>671</v>
      </c>
      <c r="H148" s="241">
        <v>7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280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355</v>
      </c>
    </row>
    <row r="149" s="2" customFormat="1" ht="16.5" customHeight="1">
      <c r="A149" s="38"/>
      <c r="B149" s="39"/>
      <c r="C149" s="237" t="s">
        <v>7</v>
      </c>
      <c r="D149" s="237" t="s">
        <v>236</v>
      </c>
      <c r="E149" s="238" t="s">
        <v>4066</v>
      </c>
      <c r="F149" s="239" t="s">
        <v>4067</v>
      </c>
      <c r="G149" s="240" t="s">
        <v>671</v>
      </c>
      <c r="H149" s="241">
        <v>3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280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386</v>
      </c>
    </row>
    <row r="150" s="2" customFormat="1" ht="16.5" customHeight="1">
      <c r="A150" s="38"/>
      <c r="B150" s="39"/>
      <c r="C150" s="237" t="s">
        <v>295</v>
      </c>
      <c r="D150" s="237" t="s">
        <v>236</v>
      </c>
      <c r="E150" s="238" t="s">
        <v>4068</v>
      </c>
      <c r="F150" s="239" t="s">
        <v>4069</v>
      </c>
      <c r="G150" s="240" t="s">
        <v>671</v>
      </c>
      <c r="H150" s="241">
        <v>25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280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392</v>
      </c>
    </row>
    <row r="151" s="2" customFormat="1" ht="21.75" customHeight="1">
      <c r="A151" s="38"/>
      <c r="B151" s="39"/>
      <c r="C151" s="237" t="s">
        <v>399</v>
      </c>
      <c r="D151" s="237" t="s">
        <v>236</v>
      </c>
      <c r="E151" s="238" t="s">
        <v>4070</v>
      </c>
      <c r="F151" s="239" t="s">
        <v>4071</v>
      </c>
      <c r="G151" s="240" t="s">
        <v>671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280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280</v>
      </c>
      <c r="BM151" s="249" t="s">
        <v>396</v>
      </c>
    </row>
    <row r="152" s="2" customFormat="1" ht="21.75" customHeight="1">
      <c r="A152" s="38"/>
      <c r="B152" s="39"/>
      <c r="C152" s="237" t="s">
        <v>300</v>
      </c>
      <c r="D152" s="237" t="s">
        <v>236</v>
      </c>
      <c r="E152" s="238" t="s">
        <v>4072</v>
      </c>
      <c r="F152" s="239" t="s">
        <v>4073</v>
      </c>
      <c r="G152" s="240" t="s">
        <v>671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280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280</v>
      </c>
      <c r="BM152" s="249" t="s">
        <v>402</v>
      </c>
    </row>
    <row r="153" s="2" customFormat="1" ht="21.75" customHeight="1">
      <c r="A153" s="38"/>
      <c r="B153" s="39"/>
      <c r="C153" s="237" t="s">
        <v>412</v>
      </c>
      <c r="D153" s="237" t="s">
        <v>236</v>
      </c>
      <c r="E153" s="238" t="s">
        <v>4074</v>
      </c>
      <c r="F153" s="239" t="s">
        <v>4075</v>
      </c>
      <c r="G153" s="240" t="s">
        <v>671</v>
      </c>
      <c r="H153" s="241">
        <v>11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280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280</v>
      </c>
      <c r="BM153" s="249" t="s">
        <v>408</v>
      </c>
    </row>
    <row r="154" s="2" customFormat="1" ht="21.75" customHeight="1">
      <c r="A154" s="38"/>
      <c r="B154" s="39"/>
      <c r="C154" s="237" t="s">
        <v>305</v>
      </c>
      <c r="D154" s="237" t="s">
        <v>236</v>
      </c>
      <c r="E154" s="238" t="s">
        <v>4076</v>
      </c>
      <c r="F154" s="239" t="s">
        <v>4077</v>
      </c>
      <c r="G154" s="240" t="s">
        <v>671</v>
      </c>
      <c r="H154" s="241">
        <v>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280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280</v>
      </c>
      <c r="BM154" s="249" t="s">
        <v>416</v>
      </c>
    </row>
    <row r="155" s="2" customFormat="1" ht="21.75" customHeight="1">
      <c r="A155" s="38"/>
      <c r="B155" s="39"/>
      <c r="C155" s="237" t="s">
        <v>426</v>
      </c>
      <c r="D155" s="237" t="s">
        <v>236</v>
      </c>
      <c r="E155" s="238" t="s">
        <v>4078</v>
      </c>
      <c r="F155" s="239" t="s">
        <v>4079</v>
      </c>
      <c r="G155" s="240" t="s">
        <v>671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422</v>
      </c>
    </row>
    <row r="156" s="2" customFormat="1" ht="33" customHeight="1">
      <c r="A156" s="38"/>
      <c r="B156" s="39"/>
      <c r="C156" s="237" t="s">
        <v>309</v>
      </c>
      <c r="D156" s="237" t="s">
        <v>236</v>
      </c>
      <c r="E156" s="238" t="s">
        <v>4080</v>
      </c>
      <c r="F156" s="239" t="s">
        <v>4081</v>
      </c>
      <c r="G156" s="240" t="s">
        <v>671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280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280</v>
      </c>
      <c r="BM156" s="249" t="s">
        <v>429</v>
      </c>
    </row>
    <row r="157" s="11" customFormat="1" ht="22.8" customHeight="1">
      <c r="A157" s="11"/>
      <c r="B157" s="223"/>
      <c r="C157" s="224"/>
      <c r="D157" s="225" t="s">
        <v>79</v>
      </c>
      <c r="E157" s="307" t="s">
        <v>3282</v>
      </c>
      <c r="F157" s="307" t="s">
        <v>3283</v>
      </c>
      <c r="G157" s="224"/>
      <c r="H157" s="224"/>
      <c r="I157" s="227"/>
      <c r="J157" s="308">
        <f>BK157</f>
        <v>0</v>
      </c>
      <c r="K157" s="224"/>
      <c r="L157" s="229"/>
      <c r="M157" s="230"/>
      <c r="N157" s="231"/>
      <c r="O157" s="231"/>
      <c r="P157" s="232">
        <f>SUM(P158:P159)</f>
        <v>0</v>
      </c>
      <c r="Q157" s="231"/>
      <c r="R157" s="232">
        <f>SUM(R158:R159)</f>
        <v>0</v>
      </c>
      <c r="S157" s="231"/>
      <c r="T157" s="233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34" t="s">
        <v>87</v>
      </c>
      <c r="AT157" s="235" t="s">
        <v>79</v>
      </c>
      <c r="AU157" s="235" t="s">
        <v>87</v>
      </c>
      <c r="AY157" s="234" t="s">
        <v>235</v>
      </c>
      <c r="BK157" s="236">
        <f>SUM(BK158:BK159)</f>
        <v>0</v>
      </c>
    </row>
    <row r="158" s="2" customFormat="1" ht="16.5" customHeight="1">
      <c r="A158" s="38"/>
      <c r="B158" s="39"/>
      <c r="C158" s="237" t="s">
        <v>440</v>
      </c>
      <c r="D158" s="237" t="s">
        <v>236</v>
      </c>
      <c r="E158" s="238" t="s">
        <v>4082</v>
      </c>
      <c r="F158" s="239" t="s">
        <v>4083</v>
      </c>
      <c r="G158" s="240" t="s">
        <v>2746</v>
      </c>
      <c r="H158" s="241">
        <v>80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434</v>
      </c>
    </row>
    <row r="159" s="2" customFormat="1" ht="21.75" customHeight="1">
      <c r="A159" s="38"/>
      <c r="B159" s="39"/>
      <c r="C159" s="237" t="s">
        <v>314</v>
      </c>
      <c r="D159" s="237" t="s">
        <v>236</v>
      </c>
      <c r="E159" s="238" t="s">
        <v>4084</v>
      </c>
      <c r="F159" s="239" t="s">
        <v>3289</v>
      </c>
      <c r="G159" s="240" t="s">
        <v>2746</v>
      </c>
      <c r="H159" s="241">
        <v>80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443</v>
      </c>
    </row>
    <row r="160" s="11" customFormat="1" ht="22.8" customHeight="1">
      <c r="A160" s="11"/>
      <c r="B160" s="223"/>
      <c r="C160" s="224"/>
      <c r="D160" s="225" t="s">
        <v>79</v>
      </c>
      <c r="E160" s="307" t="s">
        <v>3291</v>
      </c>
      <c r="F160" s="307" t="s">
        <v>3292</v>
      </c>
      <c r="G160" s="224"/>
      <c r="H160" s="224"/>
      <c r="I160" s="227"/>
      <c r="J160" s="308">
        <f>BK160</f>
        <v>0</v>
      </c>
      <c r="K160" s="224"/>
      <c r="L160" s="229"/>
      <c r="M160" s="230"/>
      <c r="N160" s="231"/>
      <c r="O160" s="231"/>
      <c r="P160" s="232">
        <f>SUM(P161:P170)</f>
        <v>0</v>
      </c>
      <c r="Q160" s="231"/>
      <c r="R160" s="232">
        <f>SUM(R161:R170)</f>
        <v>0</v>
      </c>
      <c r="S160" s="231"/>
      <c r="T160" s="233">
        <f>SUM(T161:T170)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34" t="s">
        <v>240</v>
      </c>
      <c r="AT160" s="235" t="s">
        <v>79</v>
      </c>
      <c r="AU160" s="235" t="s">
        <v>87</v>
      </c>
      <c r="AY160" s="234" t="s">
        <v>235</v>
      </c>
      <c r="BK160" s="236">
        <f>SUM(BK161:BK170)</f>
        <v>0</v>
      </c>
    </row>
    <row r="161" s="2" customFormat="1" ht="21.75" customHeight="1">
      <c r="A161" s="38"/>
      <c r="B161" s="39"/>
      <c r="C161" s="237" t="s">
        <v>233</v>
      </c>
      <c r="D161" s="237" t="s">
        <v>236</v>
      </c>
      <c r="E161" s="238" t="s">
        <v>4085</v>
      </c>
      <c r="F161" s="239" t="s">
        <v>4086</v>
      </c>
      <c r="G161" s="240" t="s">
        <v>671</v>
      </c>
      <c r="H161" s="241">
        <v>41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3295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3295</v>
      </c>
      <c r="BM161" s="249" t="s">
        <v>448</v>
      </c>
    </row>
    <row r="162" s="2" customFormat="1" ht="21.75" customHeight="1">
      <c r="A162" s="38"/>
      <c r="B162" s="39"/>
      <c r="C162" s="237" t="s">
        <v>321</v>
      </c>
      <c r="D162" s="237" t="s">
        <v>236</v>
      </c>
      <c r="E162" s="238" t="s">
        <v>4087</v>
      </c>
      <c r="F162" s="239" t="s">
        <v>4088</v>
      </c>
      <c r="G162" s="240" t="s">
        <v>671</v>
      </c>
      <c r="H162" s="241">
        <v>2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3295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3295</v>
      </c>
      <c r="BM162" s="249" t="s">
        <v>438</v>
      </c>
    </row>
    <row r="163" s="2" customFormat="1" ht="21.75" customHeight="1">
      <c r="A163" s="38"/>
      <c r="B163" s="39"/>
      <c r="C163" s="237" t="s">
        <v>459</v>
      </c>
      <c r="D163" s="237" t="s">
        <v>236</v>
      </c>
      <c r="E163" s="238" t="s">
        <v>4089</v>
      </c>
      <c r="F163" s="239" t="s">
        <v>4090</v>
      </c>
      <c r="G163" s="240" t="s">
        <v>671</v>
      </c>
      <c r="H163" s="241">
        <v>14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3295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3295</v>
      </c>
      <c r="BM163" s="249" t="s">
        <v>457</v>
      </c>
    </row>
    <row r="164" s="2" customFormat="1" ht="21.75" customHeight="1">
      <c r="A164" s="38"/>
      <c r="B164" s="39"/>
      <c r="C164" s="237" t="s">
        <v>260</v>
      </c>
      <c r="D164" s="237" t="s">
        <v>236</v>
      </c>
      <c r="E164" s="238" t="s">
        <v>4091</v>
      </c>
      <c r="F164" s="239" t="s">
        <v>4092</v>
      </c>
      <c r="G164" s="240" t="s">
        <v>671</v>
      </c>
      <c r="H164" s="241">
        <v>41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3295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3295</v>
      </c>
      <c r="BM164" s="249" t="s">
        <v>462</v>
      </c>
    </row>
    <row r="165" s="2" customFormat="1" ht="16.5" customHeight="1">
      <c r="A165" s="38"/>
      <c r="B165" s="39"/>
      <c r="C165" s="237" t="s">
        <v>471</v>
      </c>
      <c r="D165" s="237" t="s">
        <v>236</v>
      </c>
      <c r="E165" s="238" t="s">
        <v>4093</v>
      </c>
      <c r="F165" s="239" t="s">
        <v>3313</v>
      </c>
      <c r="G165" s="240" t="s">
        <v>2781</v>
      </c>
      <c r="H165" s="241">
        <v>1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3295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3295</v>
      </c>
      <c r="BM165" s="249" t="s">
        <v>468</v>
      </c>
    </row>
    <row r="166" s="14" customFormat="1">
      <c r="A166" s="14"/>
      <c r="B166" s="277"/>
      <c r="C166" s="278"/>
      <c r="D166" s="253" t="s">
        <v>241</v>
      </c>
      <c r="E166" s="279" t="s">
        <v>1</v>
      </c>
      <c r="F166" s="280" t="s">
        <v>4094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241</v>
      </c>
      <c r="AU166" s="286" t="s">
        <v>89</v>
      </c>
      <c r="AV166" s="14" t="s">
        <v>87</v>
      </c>
      <c r="AW166" s="14" t="s">
        <v>36</v>
      </c>
      <c r="AX166" s="14" t="s">
        <v>80</v>
      </c>
      <c r="AY166" s="286" t="s">
        <v>235</v>
      </c>
    </row>
    <row r="167" s="14" customFormat="1">
      <c r="A167" s="14"/>
      <c r="B167" s="277"/>
      <c r="C167" s="278"/>
      <c r="D167" s="253" t="s">
        <v>241</v>
      </c>
      <c r="E167" s="279" t="s">
        <v>1</v>
      </c>
      <c r="F167" s="280" t="s">
        <v>3317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6" t="s">
        <v>241</v>
      </c>
      <c r="AU167" s="286" t="s">
        <v>89</v>
      </c>
      <c r="AV167" s="14" t="s">
        <v>87</v>
      </c>
      <c r="AW167" s="14" t="s">
        <v>36</v>
      </c>
      <c r="AX167" s="14" t="s">
        <v>80</v>
      </c>
      <c r="AY167" s="286" t="s">
        <v>235</v>
      </c>
    </row>
    <row r="168" s="14" customFormat="1">
      <c r="A168" s="14"/>
      <c r="B168" s="277"/>
      <c r="C168" s="278"/>
      <c r="D168" s="253" t="s">
        <v>241</v>
      </c>
      <c r="E168" s="279" t="s">
        <v>1</v>
      </c>
      <c r="F168" s="280" t="s">
        <v>3318</v>
      </c>
      <c r="G168" s="278"/>
      <c r="H168" s="279" t="s">
        <v>1</v>
      </c>
      <c r="I168" s="281"/>
      <c r="J168" s="278"/>
      <c r="K168" s="278"/>
      <c r="L168" s="282"/>
      <c r="M168" s="283"/>
      <c r="N168" s="284"/>
      <c r="O168" s="284"/>
      <c r="P168" s="284"/>
      <c r="Q168" s="284"/>
      <c r="R168" s="284"/>
      <c r="S168" s="284"/>
      <c r="T168" s="28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6" t="s">
        <v>241</v>
      </c>
      <c r="AU168" s="286" t="s">
        <v>89</v>
      </c>
      <c r="AV168" s="14" t="s">
        <v>87</v>
      </c>
      <c r="AW168" s="14" t="s">
        <v>36</v>
      </c>
      <c r="AX168" s="14" t="s">
        <v>80</v>
      </c>
      <c r="AY168" s="286" t="s">
        <v>235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87</v>
      </c>
      <c r="G169" s="252"/>
      <c r="H169" s="256">
        <v>1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89</v>
      </c>
      <c r="AV169" s="12" t="s">
        <v>89</v>
      </c>
      <c r="AW169" s="12" t="s">
        <v>36</v>
      </c>
      <c r="AX169" s="12" t="s">
        <v>87</v>
      </c>
      <c r="AY169" s="262" t="s">
        <v>235</v>
      </c>
    </row>
    <row r="170" s="2" customFormat="1" ht="16.5" customHeight="1">
      <c r="A170" s="38"/>
      <c r="B170" s="39"/>
      <c r="C170" s="237" t="s">
        <v>337</v>
      </c>
      <c r="D170" s="237" t="s">
        <v>236</v>
      </c>
      <c r="E170" s="238" t="s">
        <v>4095</v>
      </c>
      <c r="F170" s="239" t="s">
        <v>4096</v>
      </c>
      <c r="G170" s="240" t="s">
        <v>671</v>
      </c>
      <c r="H170" s="241">
        <v>1</v>
      </c>
      <c r="I170" s="242"/>
      <c r="J170" s="243">
        <f>ROUND(I170*H170,2)</f>
        <v>0</v>
      </c>
      <c r="K170" s="244"/>
      <c r="L170" s="44"/>
      <c r="M170" s="309" t="s">
        <v>1</v>
      </c>
      <c r="N170" s="310" t="s">
        <v>45</v>
      </c>
      <c r="O170" s="311"/>
      <c r="P170" s="312">
        <f>O170*H170</f>
        <v>0</v>
      </c>
      <c r="Q170" s="312">
        <v>0</v>
      </c>
      <c r="R170" s="312">
        <f>Q170*H170</f>
        <v>0</v>
      </c>
      <c r="S170" s="312">
        <v>0</v>
      </c>
      <c r="T170" s="31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3295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3295</v>
      </c>
      <c r="BM170" s="249" t="s">
        <v>474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193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hEnKIy1M6R6FozMofF6dH80piCXfCUJoaCwgrGD4fZJILSIujR3m9I6/Yh10cbsnOE+APjUfiTGQEKdL8MaEvw==" hashValue="+9+0bnclppBrlQ68+Dg9u1PqupQLSN86E59ZVE4dxToOp0m3fsMF828JmtKU9YU+rKKkOqnKEsfEktlsLk6zeg==" algorithmName="SHA-512" password="CC35"/>
  <autoFilter ref="C124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4097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4098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ROUND((SUM(BE127:BE184)),  2)</f>
        <v>0</v>
      </c>
      <c r="G37" s="38"/>
      <c r="H37" s="38"/>
      <c r="I37" s="172">
        <v>0.20999999999999999</v>
      </c>
      <c r="J37" s="171">
        <f>ROUND(((SUM(BE127:BE184))*I37),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ROUND((SUM(BF127:BF184)),  2)</f>
        <v>0</v>
      </c>
      <c r="G38" s="38"/>
      <c r="H38" s="38"/>
      <c r="I38" s="172">
        <v>0.14999999999999999</v>
      </c>
      <c r="J38" s="171">
        <f>ROUND(((SUM(BF127:BF184))*I38),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ROUND((SUM(BG127:BG184)),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ROUND((SUM(BH127:BH184)),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ROUND((SUM(BI127:BI184)),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4097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D.1.4.5.1 - Strukturovaná kabeláž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4099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4100</v>
      </c>
      <c r="E102" s="303"/>
      <c r="F102" s="303"/>
      <c r="G102" s="303"/>
      <c r="H102" s="303"/>
      <c r="I102" s="304"/>
      <c r="J102" s="305">
        <f>J129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4101</v>
      </c>
      <c r="E103" s="303"/>
      <c r="F103" s="303"/>
      <c r="G103" s="303"/>
      <c r="H103" s="303"/>
      <c r="I103" s="304"/>
      <c r="J103" s="305">
        <f>J161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2925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4" t="s">
        <v>4097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2762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D.1.4.5.1 - Strukturovaná kabeláž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12. 4. 2021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4102</v>
      </c>
      <c r="F128" s="226" t="s">
        <v>4103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P129+P161</f>
        <v>0</v>
      </c>
      <c r="Q128" s="231"/>
      <c r="R128" s="232">
        <f>R129+R161</f>
        <v>0</v>
      </c>
      <c r="S128" s="231"/>
      <c r="T128" s="233">
        <f>T129+T161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BK129+BK161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7" t="s">
        <v>4104</v>
      </c>
      <c r="F129" s="307" t="s">
        <v>4105</v>
      </c>
      <c r="G129" s="224"/>
      <c r="H129" s="224"/>
      <c r="I129" s="227"/>
      <c r="J129" s="308">
        <f>BK129</f>
        <v>0</v>
      </c>
      <c r="K129" s="224"/>
      <c r="L129" s="229"/>
      <c r="M129" s="230"/>
      <c r="N129" s="231"/>
      <c r="O129" s="231"/>
      <c r="P129" s="232">
        <f>SUM(P130:P160)</f>
        <v>0</v>
      </c>
      <c r="Q129" s="231"/>
      <c r="R129" s="232">
        <f>SUM(R130:R160)</f>
        <v>0</v>
      </c>
      <c r="S129" s="231"/>
      <c r="T129" s="233">
        <f>SUM(T130:T160)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SUM(BK130:BK160)</f>
        <v>0</v>
      </c>
    </row>
    <row r="130" s="2" customFormat="1" ht="21.75" customHeight="1">
      <c r="A130" s="38"/>
      <c r="B130" s="39"/>
      <c r="C130" s="237" t="s">
        <v>87</v>
      </c>
      <c r="D130" s="237" t="s">
        <v>236</v>
      </c>
      <c r="E130" s="238" t="s">
        <v>4106</v>
      </c>
      <c r="F130" s="239" t="s">
        <v>4107</v>
      </c>
      <c r="G130" s="240" t="s">
        <v>313</v>
      </c>
      <c r="H130" s="241">
        <v>215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21.75" customHeight="1">
      <c r="A131" s="38"/>
      <c r="B131" s="39"/>
      <c r="C131" s="237" t="s">
        <v>89</v>
      </c>
      <c r="D131" s="237" t="s">
        <v>236</v>
      </c>
      <c r="E131" s="238" t="s">
        <v>4108</v>
      </c>
      <c r="F131" s="239" t="s">
        <v>4109</v>
      </c>
      <c r="G131" s="240" t="s">
        <v>313</v>
      </c>
      <c r="H131" s="241">
        <v>20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4110</v>
      </c>
      <c r="F132" s="239" t="s">
        <v>4111</v>
      </c>
      <c r="G132" s="240" t="s">
        <v>671</v>
      </c>
      <c r="H132" s="241">
        <v>3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21.75" customHeight="1">
      <c r="A133" s="38"/>
      <c r="B133" s="39"/>
      <c r="C133" s="237" t="s">
        <v>240</v>
      </c>
      <c r="D133" s="237" t="s">
        <v>236</v>
      </c>
      <c r="E133" s="238" t="s">
        <v>4112</v>
      </c>
      <c r="F133" s="239" t="s">
        <v>4113</v>
      </c>
      <c r="G133" s="240" t="s">
        <v>671</v>
      </c>
      <c r="H133" s="241">
        <v>3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253</v>
      </c>
    </row>
    <row r="134" s="2" customFormat="1" ht="16.5" customHeight="1">
      <c r="A134" s="38"/>
      <c r="B134" s="39"/>
      <c r="C134" s="237" t="s">
        <v>262</v>
      </c>
      <c r="D134" s="237" t="s">
        <v>236</v>
      </c>
      <c r="E134" s="238" t="s">
        <v>4114</v>
      </c>
      <c r="F134" s="239" t="s">
        <v>4115</v>
      </c>
      <c r="G134" s="240" t="s">
        <v>671</v>
      </c>
      <c r="H134" s="241">
        <v>6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258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4116</v>
      </c>
      <c r="F135" s="239" t="s">
        <v>4117</v>
      </c>
      <c r="G135" s="240" t="s">
        <v>671</v>
      </c>
      <c r="H135" s="241">
        <v>13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266</v>
      </c>
    </row>
    <row r="136" s="2" customFormat="1" ht="21.75" customHeight="1">
      <c r="A136" s="38"/>
      <c r="B136" s="39"/>
      <c r="C136" s="237" t="s">
        <v>277</v>
      </c>
      <c r="D136" s="237" t="s">
        <v>236</v>
      </c>
      <c r="E136" s="238" t="s">
        <v>4118</v>
      </c>
      <c r="F136" s="239" t="s">
        <v>4119</v>
      </c>
      <c r="G136" s="240" t="s">
        <v>671</v>
      </c>
      <c r="H136" s="241">
        <v>13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272</v>
      </c>
    </row>
    <row r="137" s="2" customFormat="1" ht="16.5" customHeight="1">
      <c r="A137" s="38"/>
      <c r="B137" s="39"/>
      <c r="C137" s="237" t="s">
        <v>253</v>
      </c>
      <c r="D137" s="237" t="s">
        <v>236</v>
      </c>
      <c r="E137" s="238" t="s">
        <v>4120</v>
      </c>
      <c r="F137" s="239" t="s">
        <v>4121</v>
      </c>
      <c r="G137" s="240" t="s">
        <v>671</v>
      </c>
      <c r="H137" s="241">
        <v>50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280</v>
      </c>
    </row>
    <row r="138" s="2" customFormat="1" ht="16.5" customHeight="1">
      <c r="A138" s="38"/>
      <c r="B138" s="39"/>
      <c r="C138" s="237" t="s">
        <v>286</v>
      </c>
      <c r="D138" s="237" t="s">
        <v>236</v>
      </c>
      <c r="E138" s="238" t="s">
        <v>4122</v>
      </c>
      <c r="F138" s="239" t="s">
        <v>4123</v>
      </c>
      <c r="G138" s="240" t="s">
        <v>671</v>
      </c>
      <c r="H138" s="241">
        <v>25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284</v>
      </c>
    </row>
    <row r="139" s="2" customFormat="1" ht="16.5" customHeight="1">
      <c r="A139" s="38"/>
      <c r="B139" s="39"/>
      <c r="C139" s="237" t="s">
        <v>258</v>
      </c>
      <c r="D139" s="237" t="s">
        <v>236</v>
      </c>
      <c r="E139" s="238" t="s">
        <v>4124</v>
      </c>
      <c r="F139" s="239" t="s">
        <v>4125</v>
      </c>
      <c r="G139" s="240" t="s">
        <v>671</v>
      </c>
      <c r="H139" s="241">
        <v>25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289</v>
      </c>
    </row>
    <row r="140" s="2" customFormat="1" ht="16.5" customHeight="1">
      <c r="A140" s="38"/>
      <c r="B140" s="39"/>
      <c r="C140" s="237" t="s">
        <v>297</v>
      </c>
      <c r="D140" s="237" t="s">
        <v>236</v>
      </c>
      <c r="E140" s="238" t="s">
        <v>4126</v>
      </c>
      <c r="F140" s="239" t="s">
        <v>4127</v>
      </c>
      <c r="G140" s="240" t="s">
        <v>671</v>
      </c>
      <c r="H140" s="241">
        <v>97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295</v>
      </c>
    </row>
    <row r="141" s="2" customFormat="1" ht="33" customHeight="1">
      <c r="A141" s="38"/>
      <c r="B141" s="39"/>
      <c r="C141" s="237" t="s">
        <v>266</v>
      </c>
      <c r="D141" s="237" t="s">
        <v>236</v>
      </c>
      <c r="E141" s="238" t="s">
        <v>4128</v>
      </c>
      <c r="F141" s="239" t="s">
        <v>4129</v>
      </c>
      <c r="G141" s="240" t="s">
        <v>671</v>
      </c>
      <c r="H141" s="241">
        <v>0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300</v>
      </c>
    </row>
    <row r="142" s="2" customFormat="1" ht="16.5" customHeight="1">
      <c r="A142" s="38"/>
      <c r="B142" s="39"/>
      <c r="C142" s="237" t="s">
        <v>306</v>
      </c>
      <c r="D142" s="237" t="s">
        <v>236</v>
      </c>
      <c r="E142" s="238" t="s">
        <v>4130</v>
      </c>
      <c r="F142" s="239" t="s">
        <v>4131</v>
      </c>
      <c r="G142" s="240" t="s">
        <v>671</v>
      </c>
      <c r="H142" s="241">
        <v>261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305</v>
      </c>
    </row>
    <row r="143" s="2" customFormat="1" ht="16.5" customHeight="1">
      <c r="A143" s="38"/>
      <c r="B143" s="39"/>
      <c r="C143" s="237" t="s">
        <v>272</v>
      </c>
      <c r="D143" s="237" t="s">
        <v>236</v>
      </c>
      <c r="E143" s="238" t="s">
        <v>4132</v>
      </c>
      <c r="F143" s="239" t="s">
        <v>4133</v>
      </c>
      <c r="G143" s="240" t="s">
        <v>671</v>
      </c>
      <c r="H143" s="241">
        <v>95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309</v>
      </c>
    </row>
    <row r="144" s="2" customFormat="1" ht="16.5" customHeight="1">
      <c r="A144" s="38"/>
      <c r="B144" s="39"/>
      <c r="C144" s="237" t="s">
        <v>8</v>
      </c>
      <c r="D144" s="237" t="s">
        <v>236</v>
      </c>
      <c r="E144" s="238" t="s">
        <v>4134</v>
      </c>
      <c r="F144" s="239" t="s">
        <v>4135</v>
      </c>
      <c r="G144" s="240" t="s">
        <v>671</v>
      </c>
      <c r="H144" s="241">
        <v>12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314</v>
      </c>
    </row>
    <row r="145" s="2" customFormat="1" ht="16.5" customHeight="1">
      <c r="A145" s="38"/>
      <c r="B145" s="39"/>
      <c r="C145" s="237" t="s">
        <v>280</v>
      </c>
      <c r="D145" s="237" t="s">
        <v>236</v>
      </c>
      <c r="E145" s="238" t="s">
        <v>4136</v>
      </c>
      <c r="F145" s="239" t="s">
        <v>4137</v>
      </c>
      <c r="G145" s="240" t="s">
        <v>671</v>
      </c>
      <c r="H145" s="241">
        <v>42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321</v>
      </c>
    </row>
    <row r="146" s="2" customFormat="1" ht="16.5" customHeight="1">
      <c r="A146" s="38"/>
      <c r="B146" s="39"/>
      <c r="C146" s="237" t="s">
        <v>334</v>
      </c>
      <c r="D146" s="237" t="s">
        <v>236</v>
      </c>
      <c r="E146" s="238" t="s">
        <v>4138</v>
      </c>
      <c r="F146" s="239" t="s">
        <v>4139</v>
      </c>
      <c r="G146" s="240" t="s">
        <v>671</v>
      </c>
      <c r="H146" s="241">
        <v>19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260</v>
      </c>
    </row>
    <row r="147" s="2" customFormat="1" ht="16.5" customHeight="1">
      <c r="A147" s="38"/>
      <c r="B147" s="39"/>
      <c r="C147" s="237" t="s">
        <v>284</v>
      </c>
      <c r="D147" s="237" t="s">
        <v>236</v>
      </c>
      <c r="E147" s="238" t="s">
        <v>4140</v>
      </c>
      <c r="F147" s="239" t="s">
        <v>4141</v>
      </c>
      <c r="G147" s="240" t="s">
        <v>313</v>
      </c>
      <c r="H147" s="241">
        <v>13455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337</v>
      </c>
    </row>
    <row r="148" s="2" customFormat="1" ht="16.5" customHeight="1">
      <c r="A148" s="38"/>
      <c r="B148" s="39"/>
      <c r="C148" s="237" t="s">
        <v>352</v>
      </c>
      <c r="D148" s="237" t="s">
        <v>236</v>
      </c>
      <c r="E148" s="238" t="s">
        <v>4142</v>
      </c>
      <c r="F148" s="239" t="s">
        <v>4143</v>
      </c>
      <c r="G148" s="240" t="s">
        <v>313</v>
      </c>
      <c r="H148" s="241">
        <v>528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342</v>
      </c>
    </row>
    <row r="149" s="2" customFormat="1" ht="16.5" customHeight="1">
      <c r="A149" s="38"/>
      <c r="B149" s="39"/>
      <c r="C149" s="237" t="s">
        <v>289</v>
      </c>
      <c r="D149" s="237" t="s">
        <v>236</v>
      </c>
      <c r="E149" s="238" t="s">
        <v>4144</v>
      </c>
      <c r="F149" s="239" t="s">
        <v>4145</v>
      </c>
      <c r="G149" s="240" t="s">
        <v>313</v>
      </c>
      <c r="H149" s="241">
        <v>125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355</v>
      </c>
    </row>
    <row r="150" s="2" customFormat="1" ht="16.5" customHeight="1">
      <c r="A150" s="38"/>
      <c r="B150" s="39"/>
      <c r="C150" s="237" t="s">
        <v>7</v>
      </c>
      <c r="D150" s="237" t="s">
        <v>236</v>
      </c>
      <c r="E150" s="238" t="s">
        <v>4146</v>
      </c>
      <c r="F150" s="239" t="s">
        <v>4147</v>
      </c>
      <c r="G150" s="240" t="s">
        <v>313</v>
      </c>
      <c r="H150" s="241">
        <v>145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386</v>
      </c>
    </row>
    <row r="151" s="2" customFormat="1" ht="16.5" customHeight="1">
      <c r="A151" s="38"/>
      <c r="B151" s="39"/>
      <c r="C151" s="237" t="s">
        <v>295</v>
      </c>
      <c r="D151" s="237" t="s">
        <v>236</v>
      </c>
      <c r="E151" s="238" t="s">
        <v>4148</v>
      </c>
      <c r="F151" s="239" t="s">
        <v>4149</v>
      </c>
      <c r="G151" s="240" t="s">
        <v>671</v>
      </c>
      <c r="H151" s="241">
        <v>36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392</v>
      </c>
    </row>
    <row r="152" s="2" customFormat="1" ht="16.5" customHeight="1">
      <c r="A152" s="38"/>
      <c r="B152" s="39"/>
      <c r="C152" s="237" t="s">
        <v>399</v>
      </c>
      <c r="D152" s="237" t="s">
        <v>236</v>
      </c>
      <c r="E152" s="238" t="s">
        <v>4150</v>
      </c>
      <c r="F152" s="239" t="s">
        <v>4151</v>
      </c>
      <c r="G152" s="240" t="s">
        <v>671</v>
      </c>
      <c r="H152" s="241">
        <v>4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396</v>
      </c>
    </row>
    <row r="153" s="2" customFormat="1" ht="16.5" customHeight="1">
      <c r="A153" s="38"/>
      <c r="B153" s="39"/>
      <c r="C153" s="237" t="s">
        <v>300</v>
      </c>
      <c r="D153" s="237" t="s">
        <v>236</v>
      </c>
      <c r="E153" s="238" t="s">
        <v>4152</v>
      </c>
      <c r="F153" s="239" t="s">
        <v>4153</v>
      </c>
      <c r="G153" s="240" t="s">
        <v>671</v>
      </c>
      <c r="H153" s="241">
        <v>36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402</v>
      </c>
    </row>
    <row r="154" s="2" customFormat="1" ht="16.5" customHeight="1">
      <c r="A154" s="38"/>
      <c r="B154" s="39"/>
      <c r="C154" s="237" t="s">
        <v>412</v>
      </c>
      <c r="D154" s="237" t="s">
        <v>236</v>
      </c>
      <c r="E154" s="238" t="s">
        <v>4154</v>
      </c>
      <c r="F154" s="239" t="s">
        <v>4155</v>
      </c>
      <c r="G154" s="240" t="s">
        <v>671</v>
      </c>
      <c r="H154" s="241">
        <v>6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408</v>
      </c>
    </row>
    <row r="155" s="2" customFormat="1" ht="16.5" customHeight="1">
      <c r="A155" s="38"/>
      <c r="B155" s="39"/>
      <c r="C155" s="237" t="s">
        <v>305</v>
      </c>
      <c r="D155" s="237" t="s">
        <v>236</v>
      </c>
      <c r="E155" s="238" t="s">
        <v>4156</v>
      </c>
      <c r="F155" s="239" t="s">
        <v>4157</v>
      </c>
      <c r="G155" s="240" t="s">
        <v>671</v>
      </c>
      <c r="H155" s="241">
        <v>6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416</v>
      </c>
    </row>
    <row r="156" s="2" customFormat="1" ht="16.5" customHeight="1">
      <c r="A156" s="38"/>
      <c r="B156" s="39"/>
      <c r="C156" s="237" t="s">
        <v>426</v>
      </c>
      <c r="D156" s="237" t="s">
        <v>236</v>
      </c>
      <c r="E156" s="238" t="s">
        <v>4158</v>
      </c>
      <c r="F156" s="239" t="s">
        <v>4159</v>
      </c>
      <c r="G156" s="240" t="s">
        <v>671</v>
      </c>
      <c r="H156" s="241">
        <v>36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422</v>
      </c>
    </row>
    <row r="157" s="2" customFormat="1" ht="16.5" customHeight="1">
      <c r="A157" s="38"/>
      <c r="B157" s="39"/>
      <c r="C157" s="237" t="s">
        <v>309</v>
      </c>
      <c r="D157" s="237" t="s">
        <v>236</v>
      </c>
      <c r="E157" s="238" t="s">
        <v>4160</v>
      </c>
      <c r="F157" s="239" t="s">
        <v>4161</v>
      </c>
      <c r="G157" s="240" t="s">
        <v>671</v>
      </c>
      <c r="H157" s="241">
        <v>36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429</v>
      </c>
    </row>
    <row r="158" s="2" customFormat="1" ht="16.5" customHeight="1">
      <c r="A158" s="38"/>
      <c r="B158" s="39"/>
      <c r="C158" s="237" t="s">
        <v>440</v>
      </c>
      <c r="D158" s="237" t="s">
        <v>236</v>
      </c>
      <c r="E158" s="238" t="s">
        <v>4162</v>
      </c>
      <c r="F158" s="239" t="s">
        <v>4163</v>
      </c>
      <c r="G158" s="240" t="s">
        <v>671</v>
      </c>
      <c r="H158" s="241">
        <v>18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434</v>
      </c>
    </row>
    <row r="159" s="2" customFormat="1" ht="21.75" customHeight="1">
      <c r="A159" s="38"/>
      <c r="B159" s="39"/>
      <c r="C159" s="237" t="s">
        <v>314</v>
      </c>
      <c r="D159" s="237" t="s">
        <v>236</v>
      </c>
      <c r="E159" s="238" t="s">
        <v>4164</v>
      </c>
      <c r="F159" s="239" t="s">
        <v>4165</v>
      </c>
      <c r="G159" s="240" t="s">
        <v>2781</v>
      </c>
      <c r="H159" s="241">
        <v>1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443</v>
      </c>
    </row>
    <row r="160" s="2" customFormat="1" ht="21.75" customHeight="1">
      <c r="A160" s="38"/>
      <c r="B160" s="39"/>
      <c r="C160" s="237" t="s">
        <v>233</v>
      </c>
      <c r="D160" s="237" t="s">
        <v>236</v>
      </c>
      <c r="E160" s="238" t="s">
        <v>4166</v>
      </c>
      <c r="F160" s="239" t="s">
        <v>4167</v>
      </c>
      <c r="G160" s="240" t="s">
        <v>2781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448</v>
      </c>
    </row>
    <row r="161" s="11" customFormat="1" ht="22.8" customHeight="1">
      <c r="A161" s="11"/>
      <c r="B161" s="223"/>
      <c r="C161" s="224"/>
      <c r="D161" s="225" t="s">
        <v>79</v>
      </c>
      <c r="E161" s="307" t="s">
        <v>4168</v>
      </c>
      <c r="F161" s="307" t="s">
        <v>4169</v>
      </c>
      <c r="G161" s="224"/>
      <c r="H161" s="224"/>
      <c r="I161" s="227"/>
      <c r="J161" s="308">
        <f>BK161</f>
        <v>0</v>
      </c>
      <c r="K161" s="224"/>
      <c r="L161" s="229"/>
      <c r="M161" s="230"/>
      <c r="N161" s="231"/>
      <c r="O161" s="231"/>
      <c r="P161" s="232">
        <f>SUM(P162:P184)</f>
        <v>0</v>
      </c>
      <c r="Q161" s="231"/>
      <c r="R161" s="232">
        <f>SUM(R162:R184)</f>
        <v>0</v>
      </c>
      <c r="S161" s="231"/>
      <c r="T161" s="233">
        <f>SUM(T162:T184)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87</v>
      </c>
      <c r="AY161" s="234" t="s">
        <v>235</v>
      </c>
      <c r="BK161" s="236">
        <f>SUM(BK162:BK184)</f>
        <v>0</v>
      </c>
    </row>
    <row r="162" s="2" customFormat="1" ht="21.75" customHeight="1">
      <c r="A162" s="38"/>
      <c r="B162" s="39"/>
      <c r="C162" s="287" t="s">
        <v>321</v>
      </c>
      <c r="D162" s="287" t="s">
        <v>598</v>
      </c>
      <c r="E162" s="288" t="s">
        <v>4170</v>
      </c>
      <c r="F162" s="289" t="s">
        <v>4107</v>
      </c>
      <c r="G162" s="290" t="s">
        <v>313</v>
      </c>
      <c r="H162" s="291">
        <v>215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438</v>
      </c>
    </row>
    <row r="163" s="2" customFormat="1" ht="21.75" customHeight="1">
      <c r="A163" s="38"/>
      <c r="B163" s="39"/>
      <c r="C163" s="287" t="s">
        <v>459</v>
      </c>
      <c r="D163" s="287" t="s">
        <v>598</v>
      </c>
      <c r="E163" s="288" t="s">
        <v>4171</v>
      </c>
      <c r="F163" s="289" t="s">
        <v>4109</v>
      </c>
      <c r="G163" s="290" t="s">
        <v>313</v>
      </c>
      <c r="H163" s="291">
        <v>20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457</v>
      </c>
    </row>
    <row r="164" s="2" customFormat="1" ht="16.5" customHeight="1">
      <c r="A164" s="38"/>
      <c r="B164" s="39"/>
      <c r="C164" s="287" t="s">
        <v>260</v>
      </c>
      <c r="D164" s="287" t="s">
        <v>598</v>
      </c>
      <c r="E164" s="288" t="s">
        <v>4172</v>
      </c>
      <c r="F164" s="289" t="s">
        <v>4111</v>
      </c>
      <c r="G164" s="290" t="s">
        <v>671</v>
      </c>
      <c r="H164" s="291">
        <v>3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462</v>
      </c>
    </row>
    <row r="165" s="2" customFormat="1" ht="21.75" customHeight="1">
      <c r="A165" s="38"/>
      <c r="B165" s="39"/>
      <c r="C165" s="287" t="s">
        <v>471</v>
      </c>
      <c r="D165" s="287" t="s">
        <v>598</v>
      </c>
      <c r="E165" s="288" t="s">
        <v>4173</v>
      </c>
      <c r="F165" s="289" t="s">
        <v>4113</v>
      </c>
      <c r="G165" s="290" t="s">
        <v>671</v>
      </c>
      <c r="H165" s="291">
        <v>3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468</v>
      </c>
    </row>
    <row r="166" s="2" customFormat="1" ht="16.5" customHeight="1">
      <c r="A166" s="38"/>
      <c r="B166" s="39"/>
      <c r="C166" s="287" t="s">
        <v>337</v>
      </c>
      <c r="D166" s="287" t="s">
        <v>598</v>
      </c>
      <c r="E166" s="288" t="s">
        <v>4174</v>
      </c>
      <c r="F166" s="289" t="s">
        <v>4115</v>
      </c>
      <c r="G166" s="290" t="s">
        <v>671</v>
      </c>
      <c r="H166" s="291">
        <v>6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474</v>
      </c>
    </row>
    <row r="167" s="2" customFormat="1" ht="16.5" customHeight="1">
      <c r="A167" s="38"/>
      <c r="B167" s="39"/>
      <c r="C167" s="287" t="s">
        <v>483</v>
      </c>
      <c r="D167" s="287" t="s">
        <v>598</v>
      </c>
      <c r="E167" s="288" t="s">
        <v>4175</v>
      </c>
      <c r="F167" s="289" t="s">
        <v>4117</v>
      </c>
      <c r="G167" s="290" t="s">
        <v>671</v>
      </c>
      <c r="H167" s="291">
        <v>13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478</v>
      </c>
    </row>
    <row r="168" s="2" customFormat="1" ht="21.75" customHeight="1">
      <c r="A168" s="38"/>
      <c r="B168" s="39"/>
      <c r="C168" s="287" t="s">
        <v>342</v>
      </c>
      <c r="D168" s="287" t="s">
        <v>598</v>
      </c>
      <c r="E168" s="288" t="s">
        <v>4176</v>
      </c>
      <c r="F168" s="289" t="s">
        <v>4119</v>
      </c>
      <c r="G168" s="290" t="s">
        <v>671</v>
      </c>
      <c r="H168" s="291">
        <v>13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486</v>
      </c>
    </row>
    <row r="169" s="2" customFormat="1" ht="16.5" customHeight="1">
      <c r="A169" s="38"/>
      <c r="B169" s="39"/>
      <c r="C169" s="287" t="s">
        <v>492</v>
      </c>
      <c r="D169" s="287" t="s">
        <v>598</v>
      </c>
      <c r="E169" s="288" t="s">
        <v>4177</v>
      </c>
      <c r="F169" s="289" t="s">
        <v>4121</v>
      </c>
      <c r="G169" s="290" t="s">
        <v>671</v>
      </c>
      <c r="H169" s="291">
        <v>50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490</v>
      </c>
    </row>
    <row r="170" s="2" customFormat="1" ht="16.5" customHeight="1">
      <c r="A170" s="38"/>
      <c r="B170" s="39"/>
      <c r="C170" s="287" t="s">
        <v>355</v>
      </c>
      <c r="D170" s="287" t="s">
        <v>598</v>
      </c>
      <c r="E170" s="288" t="s">
        <v>4178</v>
      </c>
      <c r="F170" s="289" t="s">
        <v>4123</v>
      </c>
      <c r="G170" s="290" t="s">
        <v>671</v>
      </c>
      <c r="H170" s="291">
        <v>25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495</v>
      </c>
    </row>
    <row r="171" s="2" customFormat="1" ht="16.5" customHeight="1">
      <c r="A171" s="38"/>
      <c r="B171" s="39"/>
      <c r="C171" s="287" t="s">
        <v>317</v>
      </c>
      <c r="D171" s="287" t="s">
        <v>598</v>
      </c>
      <c r="E171" s="288" t="s">
        <v>4179</v>
      </c>
      <c r="F171" s="289" t="s">
        <v>4125</v>
      </c>
      <c r="G171" s="290" t="s">
        <v>671</v>
      </c>
      <c r="H171" s="291">
        <v>25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515</v>
      </c>
    </row>
    <row r="172" s="2" customFormat="1" ht="16.5" customHeight="1">
      <c r="A172" s="38"/>
      <c r="B172" s="39"/>
      <c r="C172" s="287" t="s">
        <v>386</v>
      </c>
      <c r="D172" s="287" t="s">
        <v>598</v>
      </c>
      <c r="E172" s="288" t="s">
        <v>4180</v>
      </c>
      <c r="F172" s="289" t="s">
        <v>4127</v>
      </c>
      <c r="G172" s="290" t="s">
        <v>671</v>
      </c>
      <c r="H172" s="291">
        <v>97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519</v>
      </c>
    </row>
    <row r="173" s="2" customFormat="1" ht="16.5" customHeight="1">
      <c r="A173" s="38"/>
      <c r="B173" s="39"/>
      <c r="C173" s="287" t="s">
        <v>526</v>
      </c>
      <c r="D173" s="287" t="s">
        <v>598</v>
      </c>
      <c r="E173" s="288" t="s">
        <v>4181</v>
      </c>
      <c r="F173" s="289" t="s">
        <v>4133</v>
      </c>
      <c r="G173" s="290" t="s">
        <v>671</v>
      </c>
      <c r="H173" s="291">
        <v>95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524</v>
      </c>
    </row>
    <row r="174" s="2" customFormat="1" ht="16.5" customHeight="1">
      <c r="A174" s="38"/>
      <c r="B174" s="39"/>
      <c r="C174" s="287" t="s">
        <v>392</v>
      </c>
      <c r="D174" s="287" t="s">
        <v>598</v>
      </c>
      <c r="E174" s="288" t="s">
        <v>4182</v>
      </c>
      <c r="F174" s="289" t="s">
        <v>4141</v>
      </c>
      <c r="G174" s="290" t="s">
        <v>313</v>
      </c>
      <c r="H174" s="291">
        <v>13455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529</v>
      </c>
    </row>
    <row r="175" s="2" customFormat="1" ht="16.5" customHeight="1">
      <c r="A175" s="38"/>
      <c r="B175" s="39"/>
      <c r="C175" s="287" t="s">
        <v>541</v>
      </c>
      <c r="D175" s="287" t="s">
        <v>598</v>
      </c>
      <c r="E175" s="288" t="s">
        <v>4183</v>
      </c>
      <c r="F175" s="289" t="s">
        <v>4143</v>
      </c>
      <c r="G175" s="290" t="s">
        <v>313</v>
      </c>
      <c r="H175" s="291">
        <v>528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536</v>
      </c>
    </row>
    <row r="176" s="2" customFormat="1" ht="16.5" customHeight="1">
      <c r="A176" s="38"/>
      <c r="B176" s="39"/>
      <c r="C176" s="287" t="s">
        <v>396</v>
      </c>
      <c r="D176" s="287" t="s">
        <v>598</v>
      </c>
      <c r="E176" s="288" t="s">
        <v>4184</v>
      </c>
      <c r="F176" s="289" t="s">
        <v>4145</v>
      </c>
      <c r="G176" s="290" t="s">
        <v>313</v>
      </c>
      <c r="H176" s="291">
        <v>125</v>
      </c>
      <c r="I176" s="292"/>
      <c r="J176" s="293">
        <f>ROUND(I176*H176,2)</f>
        <v>0</v>
      </c>
      <c r="K176" s="294"/>
      <c r="L176" s="295"/>
      <c r="M176" s="296" t="s">
        <v>1</v>
      </c>
      <c r="N176" s="297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253</v>
      </c>
      <c r="AT176" s="249" t="s">
        <v>598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544</v>
      </c>
    </row>
    <row r="177" s="2" customFormat="1" ht="16.5" customHeight="1">
      <c r="A177" s="38"/>
      <c r="B177" s="39"/>
      <c r="C177" s="287" t="s">
        <v>550</v>
      </c>
      <c r="D177" s="287" t="s">
        <v>598</v>
      </c>
      <c r="E177" s="288" t="s">
        <v>4185</v>
      </c>
      <c r="F177" s="289" t="s">
        <v>4147</v>
      </c>
      <c r="G177" s="290" t="s">
        <v>313</v>
      </c>
      <c r="H177" s="291">
        <v>145</v>
      </c>
      <c r="I177" s="292"/>
      <c r="J177" s="293">
        <f>ROUND(I177*H177,2)</f>
        <v>0</v>
      </c>
      <c r="K177" s="294"/>
      <c r="L177" s="295"/>
      <c r="M177" s="296" t="s">
        <v>1</v>
      </c>
      <c r="N177" s="297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253</v>
      </c>
      <c r="AT177" s="249" t="s">
        <v>598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549</v>
      </c>
    </row>
    <row r="178" s="2" customFormat="1" ht="16.5" customHeight="1">
      <c r="A178" s="38"/>
      <c r="B178" s="39"/>
      <c r="C178" s="287" t="s">
        <v>402</v>
      </c>
      <c r="D178" s="287" t="s">
        <v>598</v>
      </c>
      <c r="E178" s="288" t="s">
        <v>4186</v>
      </c>
      <c r="F178" s="289" t="s">
        <v>4149</v>
      </c>
      <c r="G178" s="290" t="s">
        <v>671</v>
      </c>
      <c r="H178" s="291">
        <v>36</v>
      </c>
      <c r="I178" s="292"/>
      <c r="J178" s="293">
        <f>ROUND(I178*H178,2)</f>
        <v>0</v>
      </c>
      <c r="K178" s="294"/>
      <c r="L178" s="295"/>
      <c r="M178" s="296" t="s">
        <v>1</v>
      </c>
      <c r="N178" s="297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253</v>
      </c>
      <c r="AT178" s="249" t="s">
        <v>598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553</v>
      </c>
    </row>
    <row r="179" s="2" customFormat="1" ht="16.5" customHeight="1">
      <c r="A179" s="38"/>
      <c r="B179" s="39"/>
      <c r="C179" s="287" t="s">
        <v>561</v>
      </c>
      <c r="D179" s="287" t="s">
        <v>598</v>
      </c>
      <c r="E179" s="288" t="s">
        <v>4187</v>
      </c>
      <c r="F179" s="289" t="s">
        <v>4151</v>
      </c>
      <c r="G179" s="290" t="s">
        <v>671</v>
      </c>
      <c r="H179" s="291">
        <v>4</v>
      </c>
      <c r="I179" s="292"/>
      <c r="J179" s="293">
        <f>ROUND(I179*H179,2)</f>
        <v>0</v>
      </c>
      <c r="K179" s="294"/>
      <c r="L179" s="295"/>
      <c r="M179" s="296" t="s">
        <v>1</v>
      </c>
      <c r="N179" s="297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253</v>
      </c>
      <c r="AT179" s="249" t="s">
        <v>598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559</v>
      </c>
    </row>
    <row r="180" s="2" customFormat="1" ht="16.5" customHeight="1">
      <c r="A180" s="38"/>
      <c r="B180" s="39"/>
      <c r="C180" s="287" t="s">
        <v>408</v>
      </c>
      <c r="D180" s="287" t="s">
        <v>598</v>
      </c>
      <c r="E180" s="288" t="s">
        <v>4188</v>
      </c>
      <c r="F180" s="289" t="s">
        <v>4153</v>
      </c>
      <c r="G180" s="290" t="s">
        <v>671</v>
      </c>
      <c r="H180" s="291">
        <v>36</v>
      </c>
      <c r="I180" s="292"/>
      <c r="J180" s="293">
        <f>ROUND(I180*H180,2)</f>
        <v>0</v>
      </c>
      <c r="K180" s="294"/>
      <c r="L180" s="295"/>
      <c r="M180" s="296" t="s">
        <v>1</v>
      </c>
      <c r="N180" s="297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253</v>
      </c>
      <c r="AT180" s="249" t="s">
        <v>598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564</v>
      </c>
    </row>
    <row r="181" s="2" customFormat="1" ht="16.5" customHeight="1">
      <c r="A181" s="38"/>
      <c r="B181" s="39"/>
      <c r="C181" s="287" t="s">
        <v>569</v>
      </c>
      <c r="D181" s="287" t="s">
        <v>598</v>
      </c>
      <c r="E181" s="288" t="s">
        <v>4189</v>
      </c>
      <c r="F181" s="289" t="s">
        <v>4155</v>
      </c>
      <c r="G181" s="290" t="s">
        <v>671</v>
      </c>
      <c r="H181" s="291">
        <v>6</v>
      </c>
      <c r="I181" s="292"/>
      <c r="J181" s="293">
        <f>ROUND(I181*H181,2)</f>
        <v>0</v>
      </c>
      <c r="K181" s="294"/>
      <c r="L181" s="295"/>
      <c r="M181" s="296" t="s">
        <v>1</v>
      </c>
      <c r="N181" s="297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253</v>
      </c>
      <c r="AT181" s="249" t="s">
        <v>598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568</v>
      </c>
    </row>
    <row r="182" s="2" customFormat="1" ht="16.5" customHeight="1">
      <c r="A182" s="38"/>
      <c r="B182" s="39"/>
      <c r="C182" s="287" t="s">
        <v>416</v>
      </c>
      <c r="D182" s="287" t="s">
        <v>598</v>
      </c>
      <c r="E182" s="288" t="s">
        <v>4190</v>
      </c>
      <c r="F182" s="289" t="s">
        <v>4157</v>
      </c>
      <c r="G182" s="290" t="s">
        <v>671</v>
      </c>
      <c r="H182" s="291">
        <v>6</v>
      </c>
      <c r="I182" s="292"/>
      <c r="J182" s="293">
        <f>ROUND(I182*H182,2)</f>
        <v>0</v>
      </c>
      <c r="K182" s="294"/>
      <c r="L182" s="295"/>
      <c r="M182" s="296" t="s">
        <v>1</v>
      </c>
      <c r="N182" s="297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253</v>
      </c>
      <c r="AT182" s="249" t="s">
        <v>598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572</v>
      </c>
    </row>
    <row r="183" s="2" customFormat="1" ht="16.5" customHeight="1">
      <c r="A183" s="38"/>
      <c r="B183" s="39"/>
      <c r="C183" s="287" t="s">
        <v>578</v>
      </c>
      <c r="D183" s="287" t="s">
        <v>598</v>
      </c>
      <c r="E183" s="288" t="s">
        <v>4191</v>
      </c>
      <c r="F183" s="289" t="s">
        <v>4159</v>
      </c>
      <c r="G183" s="290" t="s">
        <v>671</v>
      </c>
      <c r="H183" s="291">
        <v>36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576</v>
      </c>
    </row>
    <row r="184" s="2" customFormat="1" ht="21.75" customHeight="1">
      <c r="A184" s="38"/>
      <c r="B184" s="39"/>
      <c r="C184" s="287" t="s">
        <v>422</v>
      </c>
      <c r="D184" s="287" t="s">
        <v>598</v>
      </c>
      <c r="E184" s="288" t="s">
        <v>4192</v>
      </c>
      <c r="F184" s="289" t="s">
        <v>4167</v>
      </c>
      <c r="G184" s="290" t="s">
        <v>2781</v>
      </c>
      <c r="H184" s="291">
        <v>1</v>
      </c>
      <c r="I184" s="292"/>
      <c r="J184" s="293">
        <f>ROUND(I184*H184,2)</f>
        <v>0</v>
      </c>
      <c r="K184" s="294"/>
      <c r="L184" s="295"/>
      <c r="M184" s="315" t="s">
        <v>1</v>
      </c>
      <c r="N184" s="316" t="s">
        <v>45</v>
      </c>
      <c r="O184" s="311"/>
      <c r="P184" s="312">
        <f>O184*H184</f>
        <v>0</v>
      </c>
      <c r="Q184" s="312">
        <v>0</v>
      </c>
      <c r="R184" s="312">
        <f>Q184*H184</f>
        <v>0</v>
      </c>
      <c r="S184" s="312">
        <v>0</v>
      </c>
      <c r="T184" s="31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581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193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h0sNsTKrnN92xpDqLrkuN7uvMTvrosK1NYPtyKCzwKbkfO1D2aNNEL7UJMWNgR4EK34s4uvOohpAImHoGlb0NA==" hashValue="4Wu/yzl6gCbSFPQxjbTlAecmXgKdC6LplrBGyf05KIpL9Y5wDVyTCxhOgo0hhLXh079rEGpmlJ/hoxVPPrZy3Q==" algorithmName="SHA-512" password="CC35"/>
  <autoFilter ref="C126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4097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4193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ROUND((SUM(BE134:BE265)),  2)</f>
        <v>0</v>
      </c>
      <c r="G37" s="38"/>
      <c r="H37" s="38"/>
      <c r="I37" s="172">
        <v>0.20999999999999999</v>
      </c>
      <c r="J37" s="171">
        <f>ROUND(((SUM(BE134:BE265))*I37),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ROUND((SUM(BF134:BF265)),  2)</f>
        <v>0</v>
      </c>
      <c r="G38" s="38"/>
      <c r="H38" s="38"/>
      <c r="I38" s="172">
        <v>0.14999999999999999</v>
      </c>
      <c r="J38" s="171">
        <f>ROUND(((SUM(BF134:BF265))*I38),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ROUND((SUM(BG134:BG265)),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ROUND((SUM(BH134:BH265)),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ROUND((SUM(BI134:BI265)),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4097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D.1.4.5.2 - Dorozumívací systém CODACO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4194</v>
      </c>
      <c r="E101" s="206"/>
      <c r="F101" s="206"/>
      <c r="G101" s="206"/>
      <c r="H101" s="206"/>
      <c r="I101" s="207"/>
      <c r="J101" s="208">
        <f>J135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4195</v>
      </c>
      <c r="E102" s="303"/>
      <c r="F102" s="303"/>
      <c r="G102" s="303"/>
      <c r="H102" s="303"/>
      <c r="I102" s="304"/>
      <c r="J102" s="305">
        <f>J136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4196</v>
      </c>
      <c r="E103" s="303"/>
      <c r="F103" s="303"/>
      <c r="G103" s="303"/>
      <c r="H103" s="303"/>
      <c r="I103" s="304"/>
      <c r="J103" s="305">
        <f>J177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9" customFormat="1" ht="24.96" customHeight="1">
      <c r="A104" s="9"/>
      <c r="B104" s="203"/>
      <c r="C104" s="204"/>
      <c r="D104" s="205" t="s">
        <v>4197</v>
      </c>
      <c r="E104" s="206"/>
      <c r="F104" s="206"/>
      <c r="G104" s="206"/>
      <c r="H104" s="206"/>
      <c r="I104" s="207"/>
      <c r="J104" s="208">
        <f>J218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4198</v>
      </c>
      <c r="E105" s="206"/>
      <c r="F105" s="206"/>
      <c r="G105" s="206"/>
      <c r="H105" s="206"/>
      <c r="I105" s="207"/>
      <c r="J105" s="208">
        <f>J227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5" customFormat="1" ht="19.92" customHeight="1">
      <c r="A106" s="15"/>
      <c r="B106" s="301"/>
      <c r="C106" s="133"/>
      <c r="D106" s="302" t="s">
        <v>4199</v>
      </c>
      <c r="E106" s="303"/>
      <c r="F106" s="303"/>
      <c r="G106" s="303"/>
      <c r="H106" s="303"/>
      <c r="I106" s="304"/>
      <c r="J106" s="305">
        <f>J228</f>
        <v>0</v>
      </c>
      <c r="K106" s="133"/>
      <c r="L106" s="30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15" customFormat="1" ht="19.92" customHeight="1">
      <c r="A107" s="15"/>
      <c r="B107" s="301"/>
      <c r="C107" s="133"/>
      <c r="D107" s="302" t="s">
        <v>4200</v>
      </c>
      <c r="E107" s="303"/>
      <c r="F107" s="303"/>
      <c r="G107" s="303"/>
      <c r="H107" s="303"/>
      <c r="I107" s="304"/>
      <c r="J107" s="305">
        <f>J232</f>
        <v>0</v>
      </c>
      <c r="K107" s="133"/>
      <c r="L107" s="306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="9" customFormat="1" ht="24.96" customHeight="1">
      <c r="A108" s="9"/>
      <c r="B108" s="203"/>
      <c r="C108" s="204"/>
      <c r="D108" s="205" t="s">
        <v>4201</v>
      </c>
      <c r="E108" s="206"/>
      <c r="F108" s="206"/>
      <c r="G108" s="206"/>
      <c r="H108" s="206"/>
      <c r="I108" s="207"/>
      <c r="J108" s="208">
        <f>J236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5" customFormat="1" ht="19.92" customHeight="1">
      <c r="A109" s="15"/>
      <c r="B109" s="301"/>
      <c r="C109" s="133"/>
      <c r="D109" s="302" t="s">
        <v>4202</v>
      </c>
      <c r="E109" s="303"/>
      <c r="F109" s="303"/>
      <c r="G109" s="303"/>
      <c r="H109" s="303"/>
      <c r="I109" s="304"/>
      <c r="J109" s="305">
        <f>J237</f>
        <v>0</v>
      </c>
      <c r="K109" s="133"/>
      <c r="L109" s="306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="15" customFormat="1" ht="19.92" customHeight="1">
      <c r="A110" s="15"/>
      <c r="B110" s="301"/>
      <c r="C110" s="133"/>
      <c r="D110" s="302" t="s">
        <v>4203</v>
      </c>
      <c r="E110" s="303"/>
      <c r="F110" s="303"/>
      <c r="G110" s="303"/>
      <c r="H110" s="303"/>
      <c r="I110" s="304"/>
      <c r="J110" s="305">
        <f>J254</f>
        <v>0</v>
      </c>
      <c r="K110" s="133"/>
      <c r="L110" s="306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93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96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220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97" t="str">
        <f>E7</f>
        <v>Odborný léčebný ústav Jevíčko, rekonstrukce lůžkové části pavilonu S</v>
      </c>
      <c r="F120" s="32"/>
      <c r="G120" s="32"/>
      <c r="H120" s="32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187</v>
      </c>
      <c r="D121" s="22"/>
      <c r="E121" s="22"/>
      <c r="F121" s="22"/>
      <c r="G121" s="22"/>
      <c r="H121" s="22"/>
      <c r="I121" s="147"/>
      <c r="J121" s="22"/>
      <c r="K121" s="22"/>
      <c r="L121" s="20"/>
    </row>
    <row r="122" s="1" customFormat="1" ht="16.5" customHeight="1">
      <c r="B122" s="21"/>
      <c r="C122" s="22"/>
      <c r="D122" s="22"/>
      <c r="E122" s="197" t="s">
        <v>2925</v>
      </c>
      <c r="F122" s="22"/>
      <c r="G122" s="22"/>
      <c r="H122" s="22"/>
      <c r="I122" s="147"/>
      <c r="J122" s="22"/>
      <c r="K122" s="22"/>
      <c r="L122" s="20"/>
    </row>
    <row r="123" s="1" customFormat="1" ht="12" customHeight="1">
      <c r="B123" s="21"/>
      <c r="C123" s="32" t="s">
        <v>189</v>
      </c>
      <c r="D123" s="22"/>
      <c r="E123" s="22"/>
      <c r="F123" s="22"/>
      <c r="G123" s="22"/>
      <c r="H123" s="22"/>
      <c r="I123" s="147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314" t="s">
        <v>4097</v>
      </c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2762</v>
      </c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E13</f>
        <v>D.1.4.5.2 - Dorozumívací systém CODACO</v>
      </c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F16</f>
        <v>Jevíčko</v>
      </c>
      <c r="G128" s="40"/>
      <c r="H128" s="40"/>
      <c r="I128" s="157" t="s">
        <v>22</v>
      </c>
      <c r="J128" s="79" t="str">
        <f>IF(J16="","",J16)</f>
        <v>12. 4. 2021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E19</f>
        <v>Pardubický kraj</v>
      </c>
      <c r="G130" s="40"/>
      <c r="H130" s="40"/>
      <c r="I130" s="157" t="s">
        <v>32</v>
      </c>
      <c r="J130" s="36" t="str">
        <f>E25</f>
        <v>K I P spol. s r.o.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30</v>
      </c>
      <c r="D131" s="40"/>
      <c r="E131" s="40"/>
      <c r="F131" s="27" t="str">
        <f>IF(E22="","",E22)</f>
        <v>Vyplň údaj</v>
      </c>
      <c r="G131" s="40"/>
      <c r="H131" s="40"/>
      <c r="I131" s="157" t="s">
        <v>37</v>
      </c>
      <c r="J131" s="36" t="str">
        <f>E28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0" customFormat="1" ht="29.28" customHeight="1">
      <c r="A133" s="210"/>
      <c r="B133" s="211"/>
      <c r="C133" s="212" t="s">
        <v>221</v>
      </c>
      <c r="D133" s="213" t="s">
        <v>65</v>
      </c>
      <c r="E133" s="213" t="s">
        <v>61</v>
      </c>
      <c r="F133" s="213" t="s">
        <v>62</v>
      </c>
      <c r="G133" s="213" t="s">
        <v>222</v>
      </c>
      <c r="H133" s="213" t="s">
        <v>223</v>
      </c>
      <c r="I133" s="214" t="s">
        <v>224</v>
      </c>
      <c r="J133" s="215" t="s">
        <v>193</v>
      </c>
      <c r="K133" s="216" t="s">
        <v>225</v>
      </c>
      <c r="L133" s="217"/>
      <c r="M133" s="100" t="s">
        <v>1</v>
      </c>
      <c r="N133" s="101" t="s">
        <v>44</v>
      </c>
      <c r="O133" s="101" t="s">
        <v>226</v>
      </c>
      <c r="P133" s="101" t="s">
        <v>227</v>
      </c>
      <c r="Q133" s="101" t="s">
        <v>228</v>
      </c>
      <c r="R133" s="101" t="s">
        <v>229</v>
      </c>
      <c r="S133" s="101" t="s">
        <v>230</v>
      </c>
      <c r="T133" s="102" t="s">
        <v>231</v>
      </c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</row>
    <row r="134" s="2" customFormat="1" ht="22.8" customHeight="1">
      <c r="A134" s="38"/>
      <c r="B134" s="39"/>
      <c r="C134" s="107" t="s">
        <v>232</v>
      </c>
      <c r="D134" s="40"/>
      <c r="E134" s="40"/>
      <c r="F134" s="40"/>
      <c r="G134" s="40"/>
      <c r="H134" s="40"/>
      <c r="I134" s="155"/>
      <c r="J134" s="218">
        <f>BK134</f>
        <v>0</v>
      </c>
      <c r="K134" s="40"/>
      <c r="L134" s="44"/>
      <c r="M134" s="103"/>
      <c r="N134" s="219"/>
      <c r="O134" s="104"/>
      <c r="P134" s="220">
        <f>P135+P218+P227+P236</f>
        <v>0</v>
      </c>
      <c r="Q134" s="104"/>
      <c r="R134" s="220">
        <f>R135+R218+R227+R236</f>
        <v>0</v>
      </c>
      <c r="S134" s="104"/>
      <c r="T134" s="221">
        <f>T135+T218+T227+T236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79</v>
      </c>
      <c r="AU134" s="17" t="s">
        <v>195</v>
      </c>
      <c r="BK134" s="222">
        <f>BK135+BK218+BK227+BK236</f>
        <v>0</v>
      </c>
    </row>
    <row r="135" s="11" customFormat="1" ht="25.92" customHeight="1">
      <c r="A135" s="11"/>
      <c r="B135" s="223"/>
      <c r="C135" s="224"/>
      <c r="D135" s="225" t="s">
        <v>79</v>
      </c>
      <c r="E135" s="226" t="s">
        <v>4204</v>
      </c>
      <c r="F135" s="226" t="s">
        <v>4205</v>
      </c>
      <c r="G135" s="224"/>
      <c r="H135" s="224"/>
      <c r="I135" s="227"/>
      <c r="J135" s="228">
        <f>BK135</f>
        <v>0</v>
      </c>
      <c r="K135" s="224"/>
      <c r="L135" s="229"/>
      <c r="M135" s="230"/>
      <c r="N135" s="231"/>
      <c r="O135" s="231"/>
      <c r="P135" s="232">
        <f>P136+P177</f>
        <v>0</v>
      </c>
      <c r="Q135" s="231"/>
      <c r="R135" s="232">
        <f>R136+R177</f>
        <v>0</v>
      </c>
      <c r="S135" s="231"/>
      <c r="T135" s="233">
        <f>T136+T177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34" t="s">
        <v>87</v>
      </c>
      <c r="AT135" s="235" t="s">
        <v>79</v>
      </c>
      <c r="AU135" s="235" t="s">
        <v>80</v>
      </c>
      <c r="AY135" s="234" t="s">
        <v>235</v>
      </c>
      <c r="BK135" s="236">
        <f>BK136+BK177</f>
        <v>0</v>
      </c>
    </row>
    <row r="136" s="11" customFormat="1" ht="22.8" customHeight="1">
      <c r="A136" s="11"/>
      <c r="B136" s="223"/>
      <c r="C136" s="224"/>
      <c r="D136" s="225" t="s">
        <v>79</v>
      </c>
      <c r="E136" s="307" t="s">
        <v>4104</v>
      </c>
      <c r="F136" s="307" t="s">
        <v>4206</v>
      </c>
      <c r="G136" s="224"/>
      <c r="H136" s="224"/>
      <c r="I136" s="227"/>
      <c r="J136" s="308">
        <f>BK136</f>
        <v>0</v>
      </c>
      <c r="K136" s="224"/>
      <c r="L136" s="229"/>
      <c r="M136" s="230"/>
      <c r="N136" s="231"/>
      <c r="O136" s="231"/>
      <c r="P136" s="232">
        <f>SUM(P137:P176)</f>
        <v>0</v>
      </c>
      <c r="Q136" s="231"/>
      <c r="R136" s="232">
        <f>SUM(R137:R176)</f>
        <v>0</v>
      </c>
      <c r="S136" s="231"/>
      <c r="T136" s="233">
        <f>SUM(T137:T176)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34" t="s">
        <v>87</v>
      </c>
      <c r="AT136" s="235" t="s">
        <v>79</v>
      </c>
      <c r="AU136" s="235" t="s">
        <v>87</v>
      </c>
      <c r="AY136" s="234" t="s">
        <v>235</v>
      </c>
      <c r="BK136" s="236">
        <f>SUM(BK137:BK176)</f>
        <v>0</v>
      </c>
    </row>
    <row r="137" s="2" customFormat="1" ht="21.75" customHeight="1">
      <c r="A137" s="38"/>
      <c r="B137" s="39"/>
      <c r="C137" s="237" t="s">
        <v>87</v>
      </c>
      <c r="D137" s="237" t="s">
        <v>236</v>
      </c>
      <c r="E137" s="238" t="s">
        <v>4207</v>
      </c>
      <c r="F137" s="239" t="s">
        <v>4208</v>
      </c>
      <c r="G137" s="240" t="s">
        <v>671</v>
      </c>
      <c r="H137" s="241">
        <v>3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89</v>
      </c>
    </row>
    <row r="138" s="2" customFormat="1">
      <c r="A138" s="38"/>
      <c r="B138" s="39"/>
      <c r="C138" s="40"/>
      <c r="D138" s="253" t="s">
        <v>248</v>
      </c>
      <c r="E138" s="40"/>
      <c r="F138" s="274" t="s">
        <v>4209</v>
      </c>
      <c r="G138" s="40"/>
      <c r="H138" s="40"/>
      <c r="I138" s="155"/>
      <c r="J138" s="40"/>
      <c r="K138" s="40"/>
      <c r="L138" s="44"/>
      <c r="M138" s="275"/>
      <c r="N138" s="27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248</v>
      </c>
      <c r="AU138" s="17" t="s">
        <v>89</v>
      </c>
    </row>
    <row r="139" s="2" customFormat="1" ht="16.5" customHeight="1">
      <c r="A139" s="38"/>
      <c r="B139" s="39"/>
      <c r="C139" s="237" t="s">
        <v>89</v>
      </c>
      <c r="D139" s="237" t="s">
        <v>236</v>
      </c>
      <c r="E139" s="238" t="s">
        <v>4210</v>
      </c>
      <c r="F139" s="239" t="s">
        <v>4211</v>
      </c>
      <c r="G139" s="240" t="s">
        <v>671</v>
      </c>
      <c r="H139" s="241">
        <v>3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240</v>
      </c>
    </row>
    <row r="140" s="2" customFormat="1" ht="16.5" customHeight="1">
      <c r="A140" s="38"/>
      <c r="B140" s="39"/>
      <c r="C140" s="237" t="s">
        <v>115</v>
      </c>
      <c r="D140" s="237" t="s">
        <v>236</v>
      </c>
      <c r="E140" s="238" t="s">
        <v>4212</v>
      </c>
      <c r="F140" s="239" t="s">
        <v>4213</v>
      </c>
      <c r="G140" s="240" t="s">
        <v>671</v>
      </c>
      <c r="H140" s="241">
        <v>3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247</v>
      </c>
    </row>
    <row r="141" s="2" customFormat="1" ht="16.5" customHeight="1">
      <c r="A141" s="38"/>
      <c r="B141" s="39"/>
      <c r="C141" s="237" t="s">
        <v>240</v>
      </c>
      <c r="D141" s="237" t="s">
        <v>236</v>
      </c>
      <c r="E141" s="238" t="s">
        <v>4214</v>
      </c>
      <c r="F141" s="239" t="s">
        <v>4215</v>
      </c>
      <c r="G141" s="240" t="s">
        <v>671</v>
      </c>
      <c r="H141" s="241">
        <v>3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253</v>
      </c>
    </row>
    <row r="142" s="2" customFormat="1" ht="33" customHeight="1">
      <c r="A142" s="38"/>
      <c r="B142" s="39"/>
      <c r="C142" s="237" t="s">
        <v>262</v>
      </c>
      <c r="D142" s="237" t="s">
        <v>236</v>
      </c>
      <c r="E142" s="238" t="s">
        <v>4216</v>
      </c>
      <c r="F142" s="239" t="s">
        <v>4217</v>
      </c>
      <c r="G142" s="240" t="s">
        <v>671</v>
      </c>
      <c r="H142" s="241">
        <v>0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258</v>
      </c>
    </row>
    <row r="143" s="2" customFormat="1" ht="16.5" customHeight="1">
      <c r="A143" s="38"/>
      <c r="B143" s="39"/>
      <c r="C143" s="237" t="s">
        <v>247</v>
      </c>
      <c r="D143" s="237" t="s">
        <v>236</v>
      </c>
      <c r="E143" s="238" t="s">
        <v>4218</v>
      </c>
      <c r="F143" s="239" t="s">
        <v>4219</v>
      </c>
      <c r="G143" s="240" t="s">
        <v>671</v>
      </c>
      <c r="H143" s="241">
        <v>3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266</v>
      </c>
    </row>
    <row r="144" s="2" customFormat="1" ht="16.5" customHeight="1">
      <c r="A144" s="38"/>
      <c r="B144" s="39"/>
      <c r="C144" s="237" t="s">
        <v>277</v>
      </c>
      <c r="D144" s="237" t="s">
        <v>236</v>
      </c>
      <c r="E144" s="238" t="s">
        <v>4220</v>
      </c>
      <c r="F144" s="239" t="s">
        <v>4221</v>
      </c>
      <c r="G144" s="240" t="s">
        <v>671</v>
      </c>
      <c r="H144" s="241">
        <v>3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272</v>
      </c>
    </row>
    <row r="145" s="2" customFormat="1" ht="16.5" customHeight="1">
      <c r="A145" s="38"/>
      <c r="B145" s="39"/>
      <c r="C145" s="237" t="s">
        <v>253</v>
      </c>
      <c r="D145" s="237" t="s">
        <v>236</v>
      </c>
      <c r="E145" s="238" t="s">
        <v>4222</v>
      </c>
      <c r="F145" s="239" t="s">
        <v>4223</v>
      </c>
      <c r="G145" s="240" t="s">
        <v>671</v>
      </c>
      <c r="H145" s="241">
        <v>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280</v>
      </c>
    </row>
    <row r="146" s="2" customFormat="1" ht="16.5" customHeight="1">
      <c r="A146" s="38"/>
      <c r="B146" s="39"/>
      <c r="C146" s="237" t="s">
        <v>286</v>
      </c>
      <c r="D146" s="237" t="s">
        <v>236</v>
      </c>
      <c r="E146" s="238" t="s">
        <v>4224</v>
      </c>
      <c r="F146" s="239" t="s">
        <v>4225</v>
      </c>
      <c r="G146" s="240" t="s">
        <v>671</v>
      </c>
      <c r="H146" s="241">
        <v>3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284</v>
      </c>
    </row>
    <row r="147" s="2" customFormat="1" ht="16.5" customHeight="1">
      <c r="A147" s="38"/>
      <c r="B147" s="39"/>
      <c r="C147" s="237" t="s">
        <v>258</v>
      </c>
      <c r="D147" s="237" t="s">
        <v>236</v>
      </c>
      <c r="E147" s="238" t="s">
        <v>4226</v>
      </c>
      <c r="F147" s="239" t="s">
        <v>4227</v>
      </c>
      <c r="G147" s="240" t="s">
        <v>671</v>
      </c>
      <c r="H147" s="241">
        <v>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289</v>
      </c>
    </row>
    <row r="148" s="2" customFormat="1" ht="16.5" customHeight="1">
      <c r="A148" s="38"/>
      <c r="B148" s="39"/>
      <c r="C148" s="237" t="s">
        <v>297</v>
      </c>
      <c r="D148" s="237" t="s">
        <v>236</v>
      </c>
      <c r="E148" s="238" t="s">
        <v>4228</v>
      </c>
      <c r="F148" s="239" t="s">
        <v>4229</v>
      </c>
      <c r="G148" s="240" t="s">
        <v>671</v>
      </c>
      <c r="H148" s="241">
        <v>3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295</v>
      </c>
    </row>
    <row r="149" s="2" customFormat="1" ht="16.5" customHeight="1">
      <c r="A149" s="38"/>
      <c r="B149" s="39"/>
      <c r="C149" s="237" t="s">
        <v>266</v>
      </c>
      <c r="D149" s="237" t="s">
        <v>236</v>
      </c>
      <c r="E149" s="238" t="s">
        <v>4230</v>
      </c>
      <c r="F149" s="239" t="s">
        <v>4231</v>
      </c>
      <c r="G149" s="240" t="s">
        <v>671</v>
      </c>
      <c r="H149" s="241">
        <v>3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300</v>
      </c>
    </row>
    <row r="150" s="2" customFormat="1" ht="16.5" customHeight="1">
      <c r="A150" s="38"/>
      <c r="B150" s="39"/>
      <c r="C150" s="237" t="s">
        <v>306</v>
      </c>
      <c r="D150" s="237" t="s">
        <v>236</v>
      </c>
      <c r="E150" s="238" t="s">
        <v>4232</v>
      </c>
      <c r="F150" s="239" t="s">
        <v>4233</v>
      </c>
      <c r="G150" s="240" t="s">
        <v>671</v>
      </c>
      <c r="H150" s="241">
        <v>3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305</v>
      </c>
    </row>
    <row r="151" s="2" customFormat="1" ht="21.75" customHeight="1">
      <c r="A151" s="38"/>
      <c r="B151" s="39"/>
      <c r="C151" s="237" t="s">
        <v>272</v>
      </c>
      <c r="D151" s="237" t="s">
        <v>236</v>
      </c>
      <c r="E151" s="238" t="s">
        <v>4234</v>
      </c>
      <c r="F151" s="239" t="s">
        <v>4235</v>
      </c>
      <c r="G151" s="240" t="s">
        <v>671</v>
      </c>
      <c r="H151" s="241">
        <v>3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309</v>
      </c>
    </row>
    <row r="152" s="2" customFormat="1" ht="16.5" customHeight="1">
      <c r="A152" s="38"/>
      <c r="B152" s="39"/>
      <c r="C152" s="237" t="s">
        <v>8</v>
      </c>
      <c r="D152" s="237" t="s">
        <v>236</v>
      </c>
      <c r="E152" s="238" t="s">
        <v>4236</v>
      </c>
      <c r="F152" s="239" t="s">
        <v>4237</v>
      </c>
      <c r="G152" s="240" t="s">
        <v>671</v>
      </c>
      <c r="H152" s="241">
        <v>3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314</v>
      </c>
    </row>
    <row r="153" s="2" customFormat="1" ht="16.5" customHeight="1">
      <c r="A153" s="38"/>
      <c r="B153" s="39"/>
      <c r="C153" s="237" t="s">
        <v>280</v>
      </c>
      <c r="D153" s="237" t="s">
        <v>236</v>
      </c>
      <c r="E153" s="238" t="s">
        <v>4238</v>
      </c>
      <c r="F153" s="239" t="s">
        <v>4239</v>
      </c>
      <c r="G153" s="240" t="s">
        <v>671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321</v>
      </c>
    </row>
    <row r="154" s="2" customFormat="1" ht="16.5" customHeight="1">
      <c r="A154" s="38"/>
      <c r="B154" s="39"/>
      <c r="C154" s="237" t="s">
        <v>334</v>
      </c>
      <c r="D154" s="237" t="s">
        <v>236</v>
      </c>
      <c r="E154" s="238" t="s">
        <v>4240</v>
      </c>
      <c r="F154" s="239" t="s">
        <v>4241</v>
      </c>
      <c r="G154" s="240" t="s">
        <v>671</v>
      </c>
      <c r="H154" s="241">
        <v>9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260</v>
      </c>
    </row>
    <row r="155" s="2" customFormat="1" ht="16.5" customHeight="1">
      <c r="A155" s="38"/>
      <c r="B155" s="39"/>
      <c r="C155" s="237" t="s">
        <v>284</v>
      </c>
      <c r="D155" s="237" t="s">
        <v>236</v>
      </c>
      <c r="E155" s="238" t="s">
        <v>4242</v>
      </c>
      <c r="F155" s="239" t="s">
        <v>4243</v>
      </c>
      <c r="G155" s="240" t="s">
        <v>671</v>
      </c>
      <c r="H155" s="241">
        <v>6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337</v>
      </c>
    </row>
    <row r="156" s="2" customFormat="1" ht="16.5" customHeight="1">
      <c r="A156" s="38"/>
      <c r="B156" s="39"/>
      <c r="C156" s="237" t="s">
        <v>352</v>
      </c>
      <c r="D156" s="237" t="s">
        <v>236</v>
      </c>
      <c r="E156" s="238" t="s">
        <v>4244</v>
      </c>
      <c r="F156" s="239" t="s">
        <v>4245</v>
      </c>
      <c r="G156" s="240" t="s">
        <v>671</v>
      </c>
      <c r="H156" s="241">
        <v>51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342</v>
      </c>
    </row>
    <row r="157" s="2" customFormat="1" ht="16.5" customHeight="1">
      <c r="A157" s="38"/>
      <c r="B157" s="39"/>
      <c r="C157" s="237" t="s">
        <v>289</v>
      </c>
      <c r="D157" s="237" t="s">
        <v>236</v>
      </c>
      <c r="E157" s="238" t="s">
        <v>4246</v>
      </c>
      <c r="F157" s="239" t="s">
        <v>4247</v>
      </c>
      <c r="G157" s="240" t="s">
        <v>671</v>
      </c>
      <c r="H157" s="241">
        <v>2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355</v>
      </c>
    </row>
    <row r="158" s="2" customFormat="1" ht="16.5" customHeight="1">
      <c r="A158" s="38"/>
      <c r="B158" s="39"/>
      <c r="C158" s="237" t="s">
        <v>7</v>
      </c>
      <c r="D158" s="237" t="s">
        <v>236</v>
      </c>
      <c r="E158" s="238" t="s">
        <v>4248</v>
      </c>
      <c r="F158" s="239" t="s">
        <v>4249</v>
      </c>
      <c r="G158" s="240" t="s">
        <v>671</v>
      </c>
      <c r="H158" s="241">
        <v>48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386</v>
      </c>
    </row>
    <row r="159" s="2" customFormat="1">
      <c r="A159" s="38"/>
      <c r="B159" s="39"/>
      <c r="C159" s="40"/>
      <c r="D159" s="253" t="s">
        <v>248</v>
      </c>
      <c r="E159" s="40"/>
      <c r="F159" s="274" t="s">
        <v>4250</v>
      </c>
      <c r="G159" s="40"/>
      <c r="H159" s="40"/>
      <c r="I159" s="155"/>
      <c r="J159" s="40"/>
      <c r="K159" s="40"/>
      <c r="L159" s="44"/>
      <c r="M159" s="275"/>
      <c r="N159" s="27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248</v>
      </c>
      <c r="AU159" s="17" t="s">
        <v>89</v>
      </c>
    </row>
    <row r="160" s="2" customFormat="1" ht="16.5" customHeight="1">
      <c r="A160" s="38"/>
      <c r="B160" s="39"/>
      <c r="C160" s="237" t="s">
        <v>295</v>
      </c>
      <c r="D160" s="237" t="s">
        <v>236</v>
      </c>
      <c r="E160" s="238" t="s">
        <v>4251</v>
      </c>
      <c r="F160" s="239" t="s">
        <v>4252</v>
      </c>
      <c r="G160" s="240" t="s">
        <v>671</v>
      </c>
      <c r="H160" s="241">
        <v>6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392</v>
      </c>
    </row>
    <row r="161" s="2" customFormat="1">
      <c r="A161" s="38"/>
      <c r="B161" s="39"/>
      <c r="C161" s="40"/>
      <c r="D161" s="253" t="s">
        <v>248</v>
      </c>
      <c r="E161" s="40"/>
      <c r="F161" s="274" t="s">
        <v>4253</v>
      </c>
      <c r="G161" s="40"/>
      <c r="H161" s="40"/>
      <c r="I161" s="155"/>
      <c r="J161" s="40"/>
      <c r="K161" s="40"/>
      <c r="L161" s="44"/>
      <c r="M161" s="275"/>
      <c r="N161" s="27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248</v>
      </c>
      <c r="AU161" s="17" t="s">
        <v>89</v>
      </c>
    </row>
    <row r="162" s="2" customFormat="1" ht="16.5" customHeight="1">
      <c r="A162" s="38"/>
      <c r="B162" s="39"/>
      <c r="C162" s="237" t="s">
        <v>399</v>
      </c>
      <c r="D162" s="237" t="s">
        <v>236</v>
      </c>
      <c r="E162" s="238" t="s">
        <v>4254</v>
      </c>
      <c r="F162" s="239" t="s">
        <v>4255</v>
      </c>
      <c r="G162" s="240" t="s">
        <v>671</v>
      </c>
      <c r="H162" s="241">
        <v>10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240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396</v>
      </c>
    </row>
    <row r="163" s="2" customFormat="1" ht="33" customHeight="1">
      <c r="A163" s="38"/>
      <c r="B163" s="39"/>
      <c r="C163" s="237" t="s">
        <v>300</v>
      </c>
      <c r="D163" s="237" t="s">
        <v>236</v>
      </c>
      <c r="E163" s="238" t="s">
        <v>4256</v>
      </c>
      <c r="F163" s="239" t="s">
        <v>4257</v>
      </c>
      <c r="G163" s="240" t="s">
        <v>671</v>
      </c>
      <c r="H163" s="241">
        <v>0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402</v>
      </c>
    </row>
    <row r="164" s="2" customFormat="1">
      <c r="A164" s="38"/>
      <c r="B164" s="39"/>
      <c r="C164" s="40"/>
      <c r="D164" s="253" t="s">
        <v>248</v>
      </c>
      <c r="E164" s="40"/>
      <c r="F164" s="274" t="s">
        <v>4258</v>
      </c>
      <c r="G164" s="40"/>
      <c r="H164" s="40"/>
      <c r="I164" s="155"/>
      <c r="J164" s="40"/>
      <c r="K164" s="40"/>
      <c r="L164" s="44"/>
      <c r="M164" s="275"/>
      <c r="N164" s="27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248</v>
      </c>
      <c r="AU164" s="17" t="s">
        <v>89</v>
      </c>
    </row>
    <row r="165" s="2" customFormat="1" ht="44.25" customHeight="1">
      <c r="A165" s="38"/>
      <c r="B165" s="39"/>
      <c r="C165" s="237" t="s">
        <v>412</v>
      </c>
      <c r="D165" s="237" t="s">
        <v>236</v>
      </c>
      <c r="E165" s="238" t="s">
        <v>4259</v>
      </c>
      <c r="F165" s="239" t="s">
        <v>4260</v>
      </c>
      <c r="G165" s="240" t="s">
        <v>671</v>
      </c>
      <c r="H165" s="241">
        <v>0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408</v>
      </c>
    </row>
    <row r="166" s="2" customFormat="1">
      <c r="A166" s="38"/>
      <c r="B166" s="39"/>
      <c r="C166" s="40"/>
      <c r="D166" s="253" t="s">
        <v>248</v>
      </c>
      <c r="E166" s="40"/>
      <c r="F166" s="274" t="s">
        <v>4261</v>
      </c>
      <c r="G166" s="40"/>
      <c r="H166" s="40"/>
      <c r="I166" s="155"/>
      <c r="J166" s="40"/>
      <c r="K166" s="40"/>
      <c r="L166" s="44"/>
      <c r="M166" s="275"/>
      <c r="N166" s="27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248</v>
      </c>
      <c r="AU166" s="17" t="s">
        <v>89</v>
      </c>
    </row>
    <row r="167" s="2" customFormat="1" ht="16.5" customHeight="1">
      <c r="A167" s="38"/>
      <c r="B167" s="39"/>
      <c r="C167" s="237" t="s">
        <v>305</v>
      </c>
      <c r="D167" s="237" t="s">
        <v>236</v>
      </c>
      <c r="E167" s="238" t="s">
        <v>4262</v>
      </c>
      <c r="F167" s="239" t="s">
        <v>4263</v>
      </c>
      <c r="G167" s="240" t="s">
        <v>671</v>
      </c>
      <c r="H167" s="241">
        <v>27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37" t="s">
        <v>426</v>
      </c>
      <c r="D168" s="237" t="s">
        <v>236</v>
      </c>
      <c r="E168" s="238" t="s">
        <v>4264</v>
      </c>
      <c r="F168" s="239" t="s">
        <v>4265</v>
      </c>
      <c r="G168" s="240" t="s">
        <v>671</v>
      </c>
      <c r="H168" s="241">
        <v>33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37" t="s">
        <v>309</v>
      </c>
      <c r="D169" s="237" t="s">
        <v>236</v>
      </c>
      <c r="E169" s="238" t="s">
        <v>4266</v>
      </c>
      <c r="F169" s="239" t="s">
        <v>4267</v>
      </c>
      <c r="G169" s="240" t="s">
        <v>671</v>
      </c>
      <c r="H169" s="241">
        <v>2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37" t="s">
        <v>440</v>
      </c>
      <c r="D170" s="237" t="s">
        <v>236</v>
      </c>
      <c r="E170" s="238" t="s">
        <v>4268</v>
      </c>
      <c r="F170" s="239" t="s">
        <v>4269</v>
      </c>
      <c r="G170" s="240" t="s">
        <v>671</v>
      </c>
      <c r="H170" s="241">
        <v>3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33" customHeight="1">
      <c r="A171" s="38"/>
      <c r="B171" s="39"/>
      <c r="C171" s="237" t="s">
        <v>314</v>
      </c>
      <c r="D171" s="237" t="s">
        <v>236</v>
      </c>
      <c r="E171" s="238" t="s">
        <v>4270</v>
      </c>
      <c r="F171" s="239" t="s">
        <v>4271</v>
      </c>
      <c r="G171" s="240" t="s">
        <v>671</v>
      </c>
      <c r="H171" s="241">
        <v>0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37" t="s">
        <v>233</v>
      </c>
      <c r="D172" s="237" t="s">
        <v>236</v>
      </c>
      <c r="E172" s="238" t="s">
        <v>4272</v>
      </c>
      <c r="F172" s="239" t="s">
        <v>4273</v>
      </c>
      <c r="G172" s="240" t="s">
        <v>671</v>
      </c>
      <c r="H172" s="241">
        <v>3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37" t="s">
        <v>321</v>
      </c>
      <c r="D173" s="237" t="s">
        <v>236</v>
      </c>
      <c r="E173" s="238" t="s">
        <v>4274</v>
      </c>
      <c r="F173" s="239" t="s">
        <v>4275</v>
      </c>
      <c r="G173" s="240" t="s">
        <v>671</v>
      </c>
      <c r="H173" s="241">
        <v>6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37" t="s">
        <v>459</v>
      </c>
      <c r="D174" s="237" t="s">
        <v>236</v>
      </c>
      <c r="E174" s="238" t="s">
        <v>4276</v>
      </c>
      <c r="F174" s="239" t="s">
        <v>4277</v>
      </c>
      <c r="G174" s="240" t="s">
        <v>671</v>
      </c>
      <c r="H174" s="241">
        <v>1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37" t="s">
        <v>260</v>
      </c>
      <c r="D175" s="237" t="s">
        <v>236</v>
      </c>
      <c r="E175" s="238" t="s">
        <v>4278</v>
      </c>
      <c r="F175" s="239" t="s">
        <v>4279</v>
      </c>
      <c r="G175" s="240" t="s">
        <v>671</v>
      </c>
      <c r="H175" s="241">
        <v>175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2" customFormat="1" ht="16.5" customHeight="1">
      <c r="A176" s="38"/>
      <c r="B176" s="39"/>
      <c r="C176" s="237" t="s">
        <v>471</v>
      </c>
      <c r="D176" s="237" t="s">
        <v>236</v>
      </c>
      <c r="E176" s="238" t="s">
        <v>4280</v>
      </c>
      <c r="F176" s="239" t="s">
        <v>4281</v>
      </c>
      <c r="G176" s="240" t="s">
        <v>671</v>
      </c>
      <c r="H176" s="241">
        <v>350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468</v>
      </c>
    </row>
    <row r="177" s="11" customFormat="1" ht="22.8" customHeight="1">
      <c r="A177" s="11"/>
      <c r="B177" s="223"/>
      <c r="C177" s="224"/>
      <c r="D177" s="225" t="s">
        <v>79</v>
      </c>
      <c r="E177" s="307" t="s">
        <v>4282</v>
      </c>
      <c r="F177" s="307" t="s">
        <v>4283</v>
      </c>
      <c r="G177" s="224"/>
      <c r="H177" s="224"/>
      <c r="I177" s="227"/>
      <c r="J177" s="308">
        <f>BK177</f>
        <v>0</v>
      </c>
      <c r="K177" s="224"/>
      <c r="L177" s="229"/>
      <c r="M177" s="230"/>
      <c r="N177" s="231"/>
      <c r="O177" s="231"/>
      <c r="P177" s="232">
        <f>SUM(P178:P217)</f>
        <v>0</v>
      </c>
      <c r="Q177" s="231"/>
      <c r="R177" s="232">
        <f>SUM(R178:R217)</f>
        <v>0</v>
      </c>
      <c r="S177" s="231"/>
      <c r="T177" s="233">
        <f>SUM(T178:T217)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34" t="s">
        <v>87</v>
      </c>
      <c r="AT177" s="235" t="s">
        <v>79</v>
      </c>
      <c r="AU177" s="235" t="s">
        <v>87</v>
      </c>
      <c r="AY177" s="234" t="s">
        <v>235</v>
      </c>
      <c r="BK177" s="236">
        <f>SUM(BK178:BK217)</f>
        <v>0</v>
      </c>
    </row>
    <row r="178" s="2" customFormat="1" ht="21.75" customHeight="1">
      <c r="A178" s="38"/>
      <c r="B178" s="39"/>
      <c r="C178" s="287" t="s">
        <v>337</v>
      </c>
      <c r="D178" s="287" t="s">
        <v>598</v>
      </c>
      <c r="E178" s="288" t="s">
        <v>4284</v>
      </c>
      <c r="F178" s="289" t="s">
        <v>4208</v>
      </c>
      <c r="G178" s="290" t="s">
        <v>671</v>
      </c>
      <c r="H178" s="291">
        <v>3</v>
      </c>
      <c r="I178" s="292"/>
      <c r="J178" s="293">
        <f>ROUND(I178*H178,2)</f>
        <v>0</v>
      </c>
      <c r="K178" s="294"/>
      <c r="L178" s="295"/>
      <c r="M178" s="296" t="s">
        <v>1</v>
      </c>
      <c r="N178" s="297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253</v>
      </c>
      <c r="AT178" s="249" t="s">
        <v>598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>
      <c r="A179" s="38"/>
      <c r="B179" s="39"/>
      <c r="C179" s="40"/>
      <c r="D179" s="253" t="s">
        <v>248</v>
      </c>
      <c r="E179" s="40"/>
      <c r="F179" s="274" t="s">
        <v>4209</v>
      </c>
      <c r="G179" s="40"/>
      <c r="H179" s="40"/>
      <c r="I179" s="155"/>
      <c r="J179" s="40"/>
      <c r="K179" s="40"/>
      <c r="L179" s="44"/>
      <c r="M179" s="275"/>
      <c r="N179" s="27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248</v>
      </c>
      <c r="AU179" s="17" t="s">
        <v>89</v>
      </c>
    </row>
    <row r="180" s="2" customFormat="1" ht="16.5" customHeight="1">
      <c r="A180" s="38"/>
      <c r="B180" s="39"/>
      <c r="C180" s="287" t="s">
        <v>483</v>
      </c>
      <c r="D180" s="287" t="s">
        <v>598</v>
      </c>
      <c r="E180" s="288" t="s">
        <v>4285</v>
      </c>
      <c r="F180" s="289" t="s">
        <v>4211</v>
      </c>
      <c r="G180" s="290" t="s">
        <v>671</v>
      </c>
      <c r="H180" s="291">
        <v>3</v>
      </c>
      <c r="I180" s="292"/>
      <c r="J180" s="293">
        <f>ROUND(I180*H180,2)</f>
        <v>0</v>
      </c>
      <c r="K180" s="294"/>
      <c r="L180" s="295"/>
      <c r="M180" s="296" t="s">
        <v>1</v>
      </c>
      <c r="N180" s="297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253</v>
      </c>
      <c r="AT180" s="249" t="s">
        <v>598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478</v>
      </c>
    </row>
    <row r="181" s="2" customFormat="1" ht="16.5" customHeight="1">
      <c r="A181" s="38"/>
      <c r="B181" s="39"/>
      <c r="C181" s="287" t="s">
        <v>342</v>
      </c>
      <c r="D181" s="287" t="s">
        <v>598</v>
      </c>
      <c r="E181" s="288" t="s">
        <v>4286</v>
      </c>
      <c r="F181" s="289" t="s">
        <v>4213</v>
      </c>
      <c r="G181" s="290" t="s">
        <v>671</v>
      </c>
      <c r="H181" s="291">
        <v>3</v>
      </c>
      <c r="I181" s="292"/>
      <c r="J181" s="293">
        <f>ROUND(I181*H181,2)</f>
        <v>0</v>
      </c>
      <c r="K181" s="294"/>
      <c r="L181" s="295"/>
      <c r="M181" s="296" t="s">
        <v>1</v>
      </c>
      <c r="N181" s="297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253</v>
      </c>
      <c r="AT181" s="249" t="s">
        <v>598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486</v>
      </c>
    </row>
    <row r="182" s="2" customFormat="1" ht="16.5" customHeight="1">
      <c r="A182" s="38"/>
      <c r="B182" s="39"/>
      <c r="C182" s="287" t="s">
        <v>492</v>
      </c>
      <c r="D182" s="287" t="s">
        <v>598</v>
      </c>
      <c r="E182" s="288" t="s">
        <v>4287</v>
      </c>
      <c r="F182" s="289" t="s">
        <v>4215</v>
      </c>
      <c r="G182" s="290" t="s">
        <v>671</v>
      </c>
      <c r="H182" s="291">
        <v>3</v>
      </c>
      <c r="I182" s="292"/>
      <c r="J182" s="293">
        <f>ROUND(I182*H182,2)</f>
        <v>0</v>
      </c>
      <c r="K182" s="294"/>
      <c r="L182" s="295"/>
      <c r="M182" s="296" t="s">
        <v>1</v>
      </c>
      <c r="N182" s="297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253</v>
      </c>
      <c r="AT182" s="249" t="s">
        <v>598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490</v>
      </c>
    </row>
    <row r="183" s="2" customFormat="1" ht="33" customHeight="1">
      <c r="A183" s="38"/>
      <c r="B183" s="39"/>
      <c r="C183" s="287" t="s">
        <v>355</v>
      </c>
      <c r="D183" s="287" t="s">
        <v>598</v>
      </c>
      <c r="E183" s="288" t="s">
        <v>4288</v>
      </c>
      <c r="F183" s="289" t="s">
        <v>4217</v>
      </c>
      <c r="G183" s="290" t="s">
        <v>671</v>
      </c>
      <c r="H183" s="291">
        <v>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4289</v>
      </c>
      <c r="F184" s="289" t="s">
        <v>4219</v>
      </c>
      <c r="G184" s="290" t="s">
        <v>671</v>
      </c>
      <c r="H184" s="291">
        <v>3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4290</v>
      </c>
      <c r="F185" s="289" t="s">
        <v>4221</v>
      </c>
      <c r="G185" s="290" t="s">
        <v>671</v>
      </c>
      <c r="H185" s="291">
        <v>3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2" customFormat="1" ht="16.5" customHeight="1">
      <c r="A186" s="38"/>
      <c r="B186" s="39"/>
      <c r="C186" s="287" t="s">
        <v>526</v>
      </c>
      <c r="D186" s="287" t="s">
        <v>598</v>
      </c>
      <c r="E186" s="288" t="s">
        <v>4291</v>
      </c>
      <c r="F186" s="289" t="s">
        <v>4223</v>
      </c>
      <c r="G186" s="290" t="s">
        <v>671</v>
      </c>
      <c r="H186" s="291">
        <v>1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524</v>
      </c>
    </row>
    <row r="187" s="2" customFormat="1" ht="16.5" customHeight="1">
      <c r="A187" s="38"/>
      <c r="B187" s="39"/>
      <c r="C187" s="287" t="s">
        <v>392</v>
      </c>
      <c r="D187" s="287" t="s">
        <v>598</v>
      </c>
      <c r="E187" s="288" t="s">
        <v>4292</v>
      </c>
      <c r="F187" s="289" t="s">
        <v>4225</v>
      </c>
      <c r="G187" s="290" t="s">
        <v>671</v>
      </c>
      <c r="H187" s="291">
        <v>3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529</v>
      </c>
    </row>
    <row r="188" s="2" customFormat="1" ht="16.5" customHeight="1">
      <c r="A188" s="38"/>
      <c r="B188" s="39"/>
      <c r="C188" s="287" t="s">
        <v>541</v>
      </c>
      <c r="D188" s="287" t="s">
        <v>598</v>
      </c>
      <c r="E188" s="288" t="s">
        <v>4293</v>
      </c>
      <c r="F188" s="289" t="s">
        <v>4227</v>
      </c>
      <c r="G188" s="290" t="s">
        <v>671</v>
      </c>
      <c r="H188" s="291">
        <v>4</v>
      </c>
      <c r="I188" s="292"/>
      <c r="J188" s="293">
        <f>ROUND(I188*H188,2)</f>
        <v>0</v>
      </c>
      <c r="K188" s="294"/>
      <c r="L188" s="295"/>
      <c r="M188" s="296" t="s">
        <v>1</v>
      </c>
      <c r="N188" s="297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253</v>
      </c>
      <c r="AT188" s="249" t="s">
        <v>598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536</v>
      </c>
    </row>
    <row r="189" s="2" customFormat="1" ht="16.5" customHeight="1">
      <c r="A189" s="38"/>
      <c r="B189" s="39"/>
      <c r="C189" s="287" t="s">
        <v>396</v>
      </c>
      <c r="D189" s="287" t="s">
        <v>598</v>
      </c>
      <c r="E189" s="288" t="s">
        <v>4294</v>
      </c>
      <c r="F189" s="289" t="s">
        <v>4229</v>
      </c>
      <c r="G189" s="290" t="s">
        <v>671</v>
      </c>
      <c r="H189" s="291">
        <v>3</v>
      </c>
      <c r="I189" s="292"/>
      <c r="J189" s="293">
        <f>ROUND(I189*H189,2)</f>
        <v>0</v>
      </c>
      <c r="K189" s="294"/>
      <c r="L189" s="295"/>
      <c r="M189" s="296" t="s">
        <v>1</v>
      </c>
      <c r="N189" s="297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253</v>
      </c>
      <c r="AT189" s="249" t="s">
        <v>598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544</v>
      </c>
    </row>
    <row r="190" s="2" customFormat="1" ht="16.5" customHeight="1">
      <c r="A190" s="38"/>
      <c r="B190" s="39"/>
      <c r="C190" s="287" t="s">
        <v>550</v>
      </c>
      <c r="D190" s="287" t="s">
        <v>598</v>
      </c>
      <c r="E190" s="288" t="s">
        <v>4295</v>
      </c>
      <c r="F190" s="289" t="s">
        <v>4231</v>
      </c>
      <c r="G190" s="290" t="s">
        <v>671</v>
      </c>
      <c r="H190" s="291">
        <v>3</v>
      </c>
      <c r="I190" s="292"/>
      <c r="J190" s="293">
        <f>ROUND(I190*H190,2)</f>
        <v>0</v>
      </c>
      <c r="K190" s="294"/>
      <c r="L190" s="295"/>
      <c r="M190" s="296" t="s">
        <v>1</v>
      </c>
      <c r="N190" s="297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253</v>
      </c>
      <c r="AT190" s="249" t="s">
        <v>598</v>
      </c>
      <c r="AU190" s="249" t="s">
        <v>89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549</v>
      </c>
    </row>
    <row r="191" s="2" customFormat="1" ht="16.5" customHeight="1">
      <c r="A191" s="38"/>
      <c r="B191" s="39"/>
      <c r="C191" s="287" t="s">
        <v>402</v>
      </c>
      <c r="D191" s="287" t="s">
        <v>598</v>
      </c>
      <c r="E191" s="288" t="s">
        <v>4296</v>
      </c>
      <c r="F191" s="289" t="s">
        <v>4233</v>
      </c>
      <c r="G191" s="290" t="s">
        <v>671</v>
      </c>
      <c r="H191" s="291">
        <v>3</v>
      </c>
      <c r="I191" s="292"/>
      <c r="J191" s="293">
        <f>ROUND(I191*H191,2)</f>
        <v>0</v>
      </c>
      <c r="K191" s="294"/>
      <c r="L191" s="295"/>
      <c r="M191" s="296" t="s">
        <v>1</v>
      </c>
      <c r="N191" s="297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253</v>
      </c>
      <c r="AT191" s="249" t="s">
        <v>598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553</v>
      </c>
    </row>
    <row r="192" s="2" customFormat="1" ht="21.75" customHeight="1">
      <c r="A192" s="38"/>
      <c r="B192" s="39"/>
      <c r="C192" s="287" t="s">
        <v>561</v>
      </c>
      <c r="D192" s="287" t="s">
        <v>598</v>
      </c>
      <c r="E192" s="288" t="s">
        <v>4297</v>
      </c>
      <c r="F192" s="289" t="s">
        <v>4235</v>
      </c>
      <c r="G192" s="290" t="s">
        <v>671</v>
      </c>
      <c r="H192" s="291">
        <v>3</v>
      </c>
      <c r="I192" s="292"/>
      <c r="J192" s="293">
        <f>ROUND(I192*H192,2)</f>
        <v>0</v>
      </c>
      <c r="K192" s="294"/>
      <c r="L192" s="295"/>
      <c r="M192" s="296" t="s">
        <v>1</v>
      </c>
      <c r="N192" s="297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253</v>
      </c>
      <c r="AT192" s="249" t="s">
        <v>598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559</v>
      </c>
    </row>
    <row r="193" s="2" customFormat="1" ht="16.5" customHeight="1">
      <c r="A193" s="38"/>
      <c r="B193" s="39"/>
      <c r="C193" s="287" t="s">
        <v>408</v>
      </c>
      <c r="D193" s="287" t="s">
        <v>598</v>
      </c>
      <c r="E193" s="288" t="s">
        <v>4298</v>
      </c>
      <c r="F193" s="289" t="s">
        <v>4237</v>
      </c>
      <c r="G193" s="290" t="s">
        <v>671</v>
      </c>
      <c r="H193" s="291">
        <v>3</v>
      </c>
      <c r="I193" s="292"/>
      <c r="J193" s="293">
        <f>ROUND(I193*H193,2)</f>
        <v>0</v>
      </c>
      <c r="K193" s="294"/>
      <c r="L193" s="295"/>
      <c r="M193" s="296" t="s">
        <v>1</v>
      </c>
      <c r="N193" s="297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253</v>
      </c>
      <c r="AT193" s="249" t="s">
        <v>598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564</v>
      </c>
    </row>
    <row r="194" s="2" customFormat="1" ht="16.5" customHeight="1">
      <c r="A194" s="38"/>
      <c r="B194" s="39"/>
      <c r="C194" s="287" t="s">
        <v>569</v>
      </c>
      <c r="D194" s="287" t="s">
        <v>598</v>
      </c>
      <c r="E194" s="288" t="s">
        <v>4299</v>
      </c>
      <c r="F194" s="289" t="s">
        <v>4239</v>
      </c>
      <c r="G194" s="290" t="s">
        <v>671</v>
      </c>
      <c r="H194" s="291">
        <v>3</v>
      </c>
      <c r="I194" s="292"/>
      <c r="J194" s="293">
        <f>ROUND(I194*H194,2)</f>
        <v>0</v>
      </c>
      <c r="K194" s="294"/>
      <c r="L194" s="295"/>
      <c r="M194" s="296" t="s">
        <v>1</v>
      </c>
      <c r="N194" s="297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253</v>
      </c>
      <c r="AT194" s="249" t="s">
        <v>598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568</v>
      </c>
    </row>
    <row r="195" s="2" customFormat="1" ht="16.5" customHeight="1">
      <c r="A195" s="38"/>
      <c r="B195" s="39"/>
      <c r="C195" s="287" t="s">
        <v>416</v>
      </c>
      <c r="D195" s="287" t="s">
        <v>598</v>
      </c>
      <c r="E195" s="288" t="s">
        <v>4300</v>
      </c>
      <c r="F195" s="289" t="s">
        <v>4241</v>
      </c>
      <c r="G195" s="290" t="s">
        <v>671</v>
      </c>
      <c r="H195" s="291">
        <v>9</v>
      </c>
      <c r="I195" s="292"/>
      <c r="J195" s="293">
        <f>ROUND(I195*H195,2)</f>
        <v>0</v>
      </c>
      <c r="K195" s="294"/>
      <c r="L195" s="295"/>
      <c r="M195" s="296" t="s">
        <v>1</v>
      </c>
      <c r="N195" s="297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253</v>
      </c>
      <c r="AT195" s="249" t="s">
        <v>598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572</v>
      </c>
    </row>
    <row r="196" s="2" customFormat="1" ht="16.5" customHeight="1">
      <c r="A196" s="38"/>
      <c r="B196" s="39"/>
      <c r="C196" s="287" t="s">
        <v>578</v>
      </c>
      <c r="D196" s="287" t="s">
        <v>598</v>
      </c>
      <c r="E196" s="288" t="s">
        <v>4301</v>
      </c>
      <c r="F196" s="289" t="s">
        <v>4243</v>
      </c>
      <c r="G196" s="290" t="s">
        <v>671</v>
      </c>
      <c r="H196" s="291">
        <v>6</v>
      </c>
      <c r="I196" s="292"/>
      <c r="J196" s="293">
        <f>ROUND(I196*H196,2)</f>
        <v>0</v>
      </c>
      <c r="K196" s="294"/>
      <c r="L196" s="295"/>
      <c r="M196" s="296" t="s">
        <v>1</v>
      </c>
      <c r="N196" s="297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253</v>
      </c>
      <c r="AT196" s="249" t="s">
        <v>598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576</v>
      </c>
    </row>
    <row r="197" s="2" customFormat="1" ht="16.5" customHeight="1">
      <c r="A197" s="38"/>
      <c r="B197" s="39"/>
      <c r="C197" s="287" t="s">
        <v>422</v>
      </c>
      <c r="D197" s="287" t="s">
        <v>598</v>
      </c>
      <c r="E197" s="288" t="s">
        <v>4302</v>
      </c>
      <c r="F197" s="289" t="s">
        <v>4245</v>
      </c>
      <c r="G197" s="290" t="s">
        <v>671</v>
      </c>
      <c r="H197" s="291">
        <v>51</v>
      </c>
      <c r="I197" s="292"/>
      <c r="J197" s="293">
        <f>ROUND(I197*H197,2)</f>
        <v>0</v>
      </c>
      <c r="K197" s="294"/>
      <c r="L197" s="295"/>
      <c r="M197" s="296" t="s">
        <v>1</v>
      </c>
      <c r="N197" s="297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253</v>
      </c>
      <c r="AT197" s="249" t="s">
        <v>598</v>
      </c>
      <c r="AU197" s="249" t="s">
        <v>89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581</v>
      </c>
    </row>
    <row r="198" s="2" customFormat="1" ht="16.5" customHeight="1">
      <c r="A198" s="38"/>
      <c r="B198" s="39"/>
      <c r="C198" s="287" t="s">
        <v>587</v>
      </c>
      <c r="D198" s="287" t="s">
        <v>598</v>
      </c>
      <c r="E198" s="288" t="s">
        <v>4303</v>
      </c>
      <c r="F198" s="289" t="s">
        <v>4247</v>
      </c>
      <c r="G198" s="290" t="s">
        <v>671</v>
      </c>
      <c r="H198" s="291">
        <v>2</v>
      </c>
      <c r="I198" s="292"/>
      <c r="J198" s="293">
        <f>ROUND(I198*H198,2)</f>
        <v>0</v>
      </c>
      <c r="K198" s="294"/>
      <c r="L198" s="295"/>
      <c r="M198" s="296" t="s">
        <v>1</v>
      </c>
      <c r="N198" s="297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253</v>
      </c>
      <c r="AT198" s="249" t="s">
        <v>598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585</v>
      </c>
    </row>
    <row r="199" s="2" customFormat="1" ht="16.5" customHeight="1">
      <c r="A199" s="38"/>
      <c r="B199" s="39"/>
      <c r="C199" s="287" t="s">
        <v>429</v>
      </c>
      <c r="D199" s="287" t="s">
        <v>598</v>
      </c>
      <c r="E199" s="288" t="s">
        <v>4304</v>
      </c>
      <c r="F199" s="289" t="s">
        <v>4249</v>
      </c>
      <c r="G199" s="290" t="s">
        <v>671</v>
      </c>
      <c r="H199" s="291">
        <v>48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590</v>
      </c>
    </row>
    <row r="200" s="2" customFormat="1">
      <c r="A200" s="38"/>
      <c r="B200" s="39"/>
      <c r="C200" s="40"/>
      <c r="D200" s="253" t="s">
        <v>248</v>
      </c>
      <c r="E200" s="40"/>
      <c r="F200" s="274" t="s">
        <v>4250</v>
      </c>
      <c r="G200" s="40"/>
      <c r="H200" s="40"/>
      <c r="I200" s="155"/>
      <c r="J200" s="40"/>
      <c r="K200" s="40"/>
      <c r="L200" s="44"/>
      <c r="M200" s="275"/>
      <c r="N200" s="27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248</v>
      </c>
      <c r="AU200" s="17" t="s">
        <v>89</v>
      </c>
    </row>
    <row r="201" s="2" customFormat="1" ht="16.5" customHeight="1">
      <c r="A201" s="38"/>
      <c r="B201" s="39"/>
      <c r="C201" s="287" t="s">
        <v>597</v>
      </c>
      <c r="D201" s="287" t="s">
        <v>598</v>
      </c>
      <c r="E201" s="288" t="s">
        <v>4305</v>
      </c>
      <c r="F201" s="289" t="s">
        <v>4252</v>
      </c>
      <c r="G201" s="290" t="s">
        <v>671</v>
      </c>
      <c r="H201" s="291">
        <v>6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89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610</v>
      </c>
    </row>
    <row r="202" s="2" customFormat="1">
      <c r="A202" s="38"/>
      <c r="B202" s="39"/>
      <c r="C202" s="40"/>
      <c r="D202" s="253" t="s">
        <v>248</v>
      </c>
      <c r="E202" s="40"/>
      <c r="F202" s="274" t="s">
        <v>4253</v>
      </c>
      <c r="G202" s="40"/>
      <c r="H202" s="40"/>
      <c r="I202" s="155"/>
      <c r="J202" s="40"/>
      <c r="K202" s="40"/>
      <c r="L202" s="44"/>
      <c r="M202" s="275"/>
      <c r="N202" s="27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248</v>
      </c>
      <c r="AU202" s="17" t="s">
        <v>89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4306</v>
      </c>
      <c r="F203" s="289" t="s">
        <v>4255</v>
      </c>
      <c r="G203" s="290" t="s">
        <v>671</v>
      </c>
      <c r="H203" s="291">
        <v>10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33" customHeight="1">
      <c r="A204" s="38"/>
      <c r="B204" s="39"/>
      <c r="C204" s="287" t="s">
        <v>607</v>
      </c>
      <c r="D204" s="287" t="s">
        <v>598</v>
      </c>
      <c r="E204" s="288" t="s">
        <v>4307</v>
      </c>
      <c r="F204" s="289" t="s">
        <v>4257</v>
      </c>
      <c r="G204" s="290" t="s">
        <v>671</v>
      </c>
      <c r="H204" s="291">
        <v>0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>
      <c r="A205" s="38"/>
      <c r="B205" s="39"/>
      <c r="C205" s="40"/>
      <c r="D205" s="253" t="s">
        <v>248</v>
      </c>
      <c r="E205" s="40"/>
      <c r="F205" s="274" t="s">
        <v>4258</v>
      </c>
      <c r="G205" s="40"/>
      <c r="H205" s="40"/>
      <c r="I205" s="155"/>
      <c r="J205" s="40"/>
      <c r="K205" s="40"/>
      <c r="L205" s="44"/>
      <c r="M205" s="275"/>
      <c r="N205" s="27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248</v>
      </c>
      <c r="AU205" s="17" t="s">
        <v>89</v>
      </c>
    </row>
    <row r="206" s="2" customFormat="1" ht="44.25" customHeight="1">
      <c r="A206" s="38"/>
      <c r="B206" s="39"/>
      <c r="C206" s="287" t="s">
        <v>443</v>
      </c>
      <c r="D206" s="287" t="s">
        <v>598</v>
      </c>
      <c r="E206" s="288" t="s">
        <v>4308</v>
      </c>
      <c r="F206" s="289" t="s">
        <v>4260</v>
      </c>
      <c r="G206" s="290" t="s">
        <v>671</v>
      </c>
      <c r="H206" s="291">
        <v>0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629</v>
      </c>
    </row>
    <row r="207" s="2" customFormat="1">
      <c r="A207" s="38"/>
      <c r="B207" s="39"/>
      <c r="C207" s="40"/>
      <c r="D207" s="253" t="s">
        <v>248</v>
      </c>
      <c r="E207" s="40"/>
      <c r="F207" s="274" t="s">
        <v>4261</v>
      </c>
      <c r="G207" s="40"/>
      <c r="H207" s="40"/>
      <c r="I207" s="155"/>
      <c r="J207" s="40"/>
      <c r="K207" s="40"/>
      <c r="L207" s="44"/>
      <c r="M207" s="275"/>
      <c r="N207" s="27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248</v>
      </c>
      <c r="AU207" s="17" t="s">
        <v>89</v>
      </c>
    </row>
    <row r="208" s="2" customFormat="1" ht="16.5" customHeight="1">
      <c r="A208" s="38"/>
      <c r="B208" s="39"/>
      <c r="C208" s="287" t="s">
        <v>332</v>
      </c>
      <c r="D208" s="287" t="s">
        <v>598</v>
      </c>
      <c r="E208" s="288" t="s">
        <v>4309</v>
      </c>
      <c r="F208" s="289" t="s">
        <v>4263</v>
      </c>
      <c r="G208" s="290" t="s">
        <v>671</v>
      </c>
      <c r="H208" s="291">
        <v>27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253</v>
      </c>
      <c r="AT208" s="249" t="s">
        <v>598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632</v>
      </c>
    </row>
    <row r="209" s="2" customFormat="1" ht="16.5" customHeight="1">
      <c r="A209" s="38"/>
      <c r="B209" s="39"/>
      <c r="C209" s="287" t="s">
        <v>448</v>
      </c>
      <c r="D209" s="287" t="s">
        <v>598</v>
      </c>
      <c r="E209" s="288" t="s">
        <v>4310</v>
      </c>
      <c r="F209" s="289" t="s">
        <v>4265</v>
      </c>
      <c r="G209" s="290" t="s">
        <v>671</v>
      </c>
      <c r="H209" s="291">
        <v>33</v>
      </c>
      <c r="I209" s="292"/>
      <c r="J209" s="293">
        <f>ROUND(I209*H209,2)</f>
        <v>0</v>
      </c>
      <c r="K209" s="294"/>
      <c r="L209" s="295"/>
      <c r="M209" s="296" t="s">
        <v>1</v>
      </c>
      <c r="N209" s="297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253</v>
      </c>
      <c r="AT209" s="249" t="s">
        <v>598</v>
      </c>
      <c r="AU209" s="249" t="s">
        <v>89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635</v>
      </c>
    </row>
    <row r="210" s="2" customFormat="1" ht="16.5" customHeight="1">
      <c r="A210" s="38"/>
      <c r="B210" s="39"/>
      <c r="C210" s="287" t="s">
        <v>410</v>
      </c>
      <c r="D210" s="287" t="s">
        <v>598</v>
      </c>
      <c r="E210" s="288" t="s">
        <v>4311</v>
      </c>
      <c r="F210" s="289" t="s">
        <v>4267</v>
      </c>
      <c r="G210" s="290" t="s">
        <v>671</v>
      </c>
      <c r="H210" s="291">
        <v>2</v>
      </c>
      <c r="I210" s="292"/>
      <c r="J210" s="293">
        <f>ROUND(I210*H210,2)</f>
        <v>0</v>
      </c>
      <c r="K210" s="294"/>
      <c r="L210" s="295"/>
      <c r="M210" s="296" t="s">
        <v>1</v>
      </c>
      <c r="N210" s="297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253</v>
      </c>
      <c r="AT210" s="249" t="s">
        <v>598</v>
      </c>
      <c r="AU210" s="249" t="s">
        <v>89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639</v>
      </c>
    </row>
    <row r="211" s="2" customFormat="1" ht="16.5" customHeight="1">
      <c r="A211" s="38"/>
      <c r="B211" s="39"/>
      <c r="C211" s="287" t="s">
        <v>438</v>
      </c>
      <c r="D211" s="287" t="s">
        <v>598</v>
      </c>
      <c r="E211" s="288" t="s">
        <v>4312</v>
      </c>
      <c r="F211" s="289" t="s">
        <v>4269</v>
      </c>
      <c r="G211" s="290" t="s">
        <v>671</v>
      </c>
      <c r="H211" s="291">
        <v>3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642</v>
      </c>
    </row>
    <row r="212" s="2" customFormat="1" ht="33" customHeight="1">
      <c r="A212" s="38"/>
      <c r="B212" s="39"/>
      <c r="C212" s="287" t="s">
        <v>636</v>
      </c>
      <c r="D212" s="287" t="s">
        <v>598</v>
      </c>
      <c r="E212" s="288" t="s">
        <v>4313</v>
      </c>
      <c r="F212" s="289" t="s">
        <v>4271</v>
      </c>
      <c r="G212" s="290" t="s">
        <v>671</v>
      </c>
      <c r="H212" s="291">
        <v>0</v>
      </c>
      <c r="I212" s="292"/>
      <c r="J212" s="293">
        <f>ROUND(I212*H212,2)</f>
        <v>0</v>
      </c>
      <c r="K212" s="294"/>
      <c r="L212" s="295"/>
      <c r="M212" s="296" t="s">
        <v>1</v>
      </c>
      <c r="N212" s="297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253</v>
      </c>
      <c r="AT212" s="249" t="s">
        <v>598</v>
      </c>
      <c r="AU212" s="249" t="s">
        <v>89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648</v>
      </c>
    </row>
    <row r="213" s="2" customFormat="1" ht="16.5" customHeight="1">
      <c r="A213" s="38"/>
      <c r="B213" s="39"/>
      <c r="C213" s="287" t="s">
        <v>457</v>
      </c>
      <c r="D213" s="287" t="s">
        <v>598</v>
      </c>
      <c r="E213" s="288" t="s">
        <v>4314</v>
      </c>
      <c r="F213" s="289" t="s">
        <v>4273</v>
      </c>
      <c r="G213" s="290" t="s">
        <v>671</v>
      </c>
      <c r="H213" s="291">
        <v>3</v>
      </c>
      <c r="I213" s="292"/>
      <c r="J213" s="293">
        <f>ROUND(I213*H213,2)</f>
        <v>0</v>
      </c>
      <c r="K213" s="294"/>
      <c r="L213" s="295"/>
      <c r="M213" s="296" t="s">
        <v>1</v>
      </c>
      <c r="N213" s="297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253</v>
      </c>
      <c r="AT213" s="249" t="s">
        <v>598</v>
      </c>
      <c r="AU213" s="249" t="s">
        <v>89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652</v>
      </c>
    </row>
    <row r="214" s="2" customFormat="1" ht="16.5" customHeight="1">
      <c r="A214" s="38"/>
      <c r="B214" s="39"/>
      <c r="C214" s="287" t="s">
        <v>645</v>
      </c>
      <c r="D214" s="287" t="s">
        <v>598</v>
      </c>
      <c r="E214" s="288" t="s">
        <v>4315</v>
      </c>
      <c r="F214" s="289" t="s">
        <v>4275</v>
      </c>
      <c r="G214" s="290" t="s">
        <v>671</v>
      </c>
      <c r="H214" s="291">
        <v>6</v>
      </c>
      <c r="I214" s="292"/>
      <c r="J214" s="293">
        <f>ROUND(I214*H214,2)</f>
        <v>0</v>
      </c>
      <c r="K214" s="294"/>
      <c r="L214" s="295"/>
      <c r="M214" s="296" t="s">
        <v>1</v>
      </c>
      <c r="N214" s="297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253</v>
      </c>
      <c r="AT214" s="249" t="s">
        <v>598</v>
      </c>
      <c r="AU214" s="249" t="s">
        <v>89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657</v>
      </c>
    </row>
    <row r="215" s="2" customFormat="1" ht="16.5" customHeight="1">
      <c r="A215" s="38"/>
      <c r="B215" s="39"/>
      <c r="C215" s="287" t="s">
        <v>462</v>
      </c>
      <c r="D215" s="287" t="s">
        <v>598</v>
      </c>
      <c r="E215" s="288" t="s">
        <v>4316</v>
      </c>
      <c r="F215" s="289" t="s">
        <v>4277</v>
      </c>
      <c r="G215" s="290" t="s">
        <v>671</v>
      </c>
      <c r="H215" s="291">
        <v>1</v>
      </c>
      <c r="I215" s="292"/>
      <c r="J215" s="293">
        <f>ROUND(I215*H215,2)</f>
        <v>0</v>
      </c>
      <c r="K215" s="294"/>
      <c r="L215" s="295"/>
      <c r="M215" s="296" t="s">
        <v>1</v>
      </c>
      <c r="N215" s="297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253</v>
      </c>
      <c r="AT215" s="249" t="s">
        <v>598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662</v>
      </c>
    </row>
    <row r="216" s="2" customFormat="1" ht="16.5" customHeight="1">
      <c r="A216" s="38"/>
      <c r="B216" s="39"/>
      <c r="C216" s="287" t="s">
        <v>654</v>
      </c>
      <c r="D216" s="287" t="s">
        <v>598</v>
      </c>
      <c r="E216" s="288" t="s">
        <v>4317</v>
      </c>
      <c r="F216" s="289" t="s">
        <v>4279</v>
      </c>
      <c r="G216" s="290" t="s">
        <v>671</v>
      </c>
      <c r="H216" s="291">
        <v>175</v>
      </c>
      <c r="I216" s="292"/>
      <c r="J216" s="293">
        <f>ROUND(I216*H216,2)</f>
        <v>0</v>
      </c>
      <c r="K216" s="294"/>
      <c r="L216" s="295"/>
      <c r="M216" s="296" t="s">
        <v>1</v>
      </c>
      <c r="N216" s="297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253</v>
      </c>
      <c r="AT216" s="249" t="s">
        <v>598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666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4318</v>
      </c>
      <c r="F217" s="289" t="s">
        <v>4281</v>
      </c>
      <c r="G217" s="290" t="s">
        <v>671</v>
      </c>
      <c r="H217" s="291">
        <v>350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672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4319</v>
      </c>
      <c r="F218" s="226" t="s">
        <v>4320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SUM(P219:P226)</f>
        <v>0</v>
      </c>
      <c r="Q218" s="231"/>
      <c r="R218" s="232">
        <f>SUM(R219:R226)</f>
        <v>0</v>
      </c>
      <c r="S218" s="231"/>
      <c r="T218" s="233">
        <f>SUM(T219:T226)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SUM(BK219:BK226)</f>
        <v>0</v>
      </c>
    </row>
    <row r="219" s="2" customFormat="1" ht="16.5" customHeight="1">
      <c r="A219" s="38"/>
      <c r="B219" s="39"/>
      <c r="C219" s="237" t="s">
        <v>663</v>
      </c>
      <c r="D219" s="237" t="s">
        <v>236</v>
      </c>
      <c r="E219" s="238" t="s">
        <v>4321</v>
      </c>
      <c r="F219" s="239" t="s">
        <v>4322</v>
      </c>
      <c r="G219" s="240" t="s">
        <v>671</v>
      </c>
      <c r="H219" s="241">
        <v>3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678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4323</v>
      </c>
      <c r="F220" s="239" t="s">
        <v>4324</v>
      </c>
      <c r="G220" s="240" t="s">
        <v>671</v>
      </c>
      <c r="H220" s="241">
        <v>3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683</v>
      </c>
    </row>
    <row r="221" s="2" customFormat="1" ht="16.5" customHeight="1">
      <c r="A221" s="38"/>
      <c r="B221" s="39"/>
      <c r="C221" s="237" t="s">
        <v>675</v>
      </c>
      <c r="D221" s="237" t="s">
        <v>236</v>
      </c>
      <c r="E221" s="238" t="s">
        <v>4325</v>
      </c>
      <c r="F221" s="239" t="s">
        <v>4326</v>
      </c>
      <c r="G221" s="240" t="s">
        <v>671</v>
      </c>
      <c r="H221" s="241">
        <v>3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692</v>
      </c>
    </row>
    <row r="222" s="2" customFormat="1" ht="16.5" customHeight="1">
      <c r="A222" s="38"/>
      <c r="B222" s="39"/>
      <c r="C222" s="237" t="s">
        <v>478</v>
      </c>
      <c r="D222" s="237" t="s">
        <v>236</v>
      </c>
      <c r="E222" s="238" t="s">
        <v>4327</v>
      </c>
      <c r="F222" s="239" t="s">
        <v>4328</v>
      </c>
      <c r="G222" s="240" t="s">
        <v>2853</v>
      </c>
      <c r="H222" s="241">
        <v>12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698</v>
      </c>
    </row>
    <row r="223" s="2" customFormat="1" ht="16.5" customHeight="1">
      <c r="A223" s="38"/>
      <c r="B223" s="39"/>
      <c r="C223" s="237" t="s">
        <v>689</v>
      </c>
      <c r="D223" s="237" t="s">
        <v>236</v>
      </c>
      <c r="E223" s="238" t="s">
        <v>4329</v>
      </c>
      <c r="F223" s="239" t="s">
        <v>4330</v>
      </c>
      <c r="G223" s="240" t="s">
        <v>2853</v>
      </c>
      <c r="H223" s="241">
        <v>6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704</v>
      </c>
    </row>
    <row r="224" s="2" customFormat="1" ht="16.5" customHeight="1">
      <c r="A224" s="38"/>
      <c r="B224" s="39"/>
      <c r="C224" s="237" t="s">
        <v>486</v>
      </c>
      <c r="D224" s="237" t="s">
        <v>236</v>
      </c>
      <c r="E224" s="238" t="s">
        <v>4331</v>
      </c>
      <c r="F224" s="239" t="s">
        <v>4332</v>
      </c>
      <c r="G224" s="240" t="s">
        <v>671</v>
      </c>
      <c r="H224" s="241">
        <v>1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708</v>
      </c>
    </row>
    <row r="225" s="2" customFormat="1" ht="16.5" customHeight="1">
      <c r="A225" s="38"/>
      <c r="B225" s="39"/>
      <c r="C225" s="237" t="s">
        <v>701</v>
      </c>
      <c r="D225" s="237" t="s">
        <v>236</v>
      </c>
      <c r="E225" s="238" t="s">
        <v>4333</v>
      </c>
      <c r="F225" s="239" t="s">
        <v>4334</v>
      </c>
      <c r="G225" s="240" t="s">
        <v>2853</v>
      </c>
      <c r="H225" s="241">
        <v>12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712</v>
      </c>
    </row>
    <row r="226" s="2" customFormat="1" ht="16.5" customHeight="1">
      <c r="A226" s="38"/>
      <c r="B226" s="39"/>
      <c r="C226" s="237" t="s">
        <v>490</v>
      </c>
      <c r="D226" s="237" t="s">
        <v>236</v>
      </c>
      <c r="E226" s="238" t="s">
        <v>4335</v>
      </c>
      <c r="F226" s="239" t="s">
        <v>4336</v>
      </c>
      <c r="G226" s="240" t="s">
        <v>4337</v>
      </c>
      <c r="H226" s="241">
        <v>1080</v>
      </c>
      <c r="I226" s="242"/>
      <c r="J226" s="243">
        <f>ROUND(I226*H226,2)</f>
        <v>0</v>
      </c>
      <c r="K226" s="244"/>
      <c r="L226" s="44"/>
      <c r="M226" s="245" t="s">
        <v>1</v>
      </c>
      <c r="N226" s="246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717</v>
      </c>
    </row>
    <row r="227" s="11" customFormat="1" ht="25.92" customHeight="1">
      <c r="A227" s="11"/>
      <c r="B227" s="223"/>
      <c r="C227" s="224"/>
      <c r="D227" s="225" t="s">
        <v>79</v>
      </c>
      <c r="E227" s="226" t="s">
        <v>4338</v>
      </c>
      <c r="F227" s="226" t="s">
        <v>4339</v>
      </c>
      <c r="G227" s="224"/>
      <c r="H227" s="224"/>
      <c r="I227" s="227"/>
      <c r="J227" s="228">
        <f>BK227</f>
        <v>0</v>
      </c>
      <c r="K227" s="224"/>
      <c r="L227" s="229"/>
      <c r="M227" s="230"/>
      <c r="N227" s="231"/>
      <c r="O227" s="231"/>
      <c r="P227" s="232">
        <f>P228+P232</f>
        <v>0</v>
      </c>
      <c r="Q227" s="231"/>
      <c r="R227" s="232">
        <f>R228+R232</f>
        <v>0</v>
      </c>
      <c r="S227" s="231"/>
      <c r="T227" s="233">
        <f>T228+T232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34" t="s">
        <v>87</v>
      </c>
      <c r="AT227" s="235" t="s">
        <v>79</v>
      </c>
      <c r="AU227" s="235" t="s">
        <v>80</v>
      </c>
      <c r="AY227" s="234" t="s">
        <v>235</v>
      </c>
      <c r="BK227" s="236">
        <f>BK228+BK232</f>
        <v>0</v>
      </c>
    </row>
    <row r="228" s="11" customFormat="1" ht="22.8" customHeight="1">
      <c r="A228" s="11"/>
      <c r="B228" s="223"/>
      <c r="C228" s="224"/>
      <c r="D228" s="225" t="s">
        <v>79</v>
      </c>
      <c r="E228" s="307" t="s">
        <v>4340</v>
      </c>
      <c r="F228" s="307" t="s">
        <v>4206</v>
      </c>
      <c r="G228" s="224"/>
      <c r="H228" s="224"/>
      <c r="I228" s="227"/>
      <c r="J228" s="308">
        <f>BK228</f>
        <v>0</v>
      </c>
      <c r="K228" s="224"/>
      <c r="L228" s="229"/>
      <c r="M228" s="230"/>
      <c r="N228" s="231"/>
      <c r="O228" s="231"/>
      <c r="P228" s="232">
        <f>SUM(P229:P231)</f>
        <v>0</v>
      </c>
      <c r="Q228" s="231"/>
      <c r="R228" s="232">
        <f>SUM(R229:R231)</f>
        <v>0</v>
      </c>
      <c r="S228" s="231"/>
      <c r="T228" s="233">
        <f>SUM(T229:T231)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34" t="s">
        <v>87</v>
      </c>
      <c r="AT228" s="235" t="s">
        <v>79</v>
      </c>
      <c r="AU228" s="235" t="s">
        <v>87</v>
      </c>
      <c r="AY228" s="234" t="s">
        <v>235</v>
      </c>
      <c r="BK228" s="236">
        <f>SUM(BK229:BK231)</f>
        <v>0</v>
      </c>
    </row>
    <row r="229" s="2" customFormat="1" ht="16.5" customHeight="1">
      <c r="A229" s="38"/>
      <c r="B229" s="39"/>
      <c r="C229" s="237" t="s">
        <v>709</v>
      </c>
      <c r="D229" s="237" t="s">
        <v>236</v>
      </c>
      <c r="E229" s="238" t="s">
        <v>4341</v>
      </c>
      <c r="F229" s="239" t="s">
        <v>4342</v>
      </c>
      <c r="G229" s="240" t="s">
        <v>313</v>
      </c>
      <c r="H229" s="241">
        <v>6130</v>
      </c>
      <c r="I229" s="242"/>
      <c r="J229" s="243">
        <f>ROUND(I229*H229,2)</f>
        <v>0</v>
      </c>
      <c r="K229" s="244"/>
      <c r="L229" s="44"/>
      <c r="M229" s="245" t="s">
        <v>1</v>
      </c>
      <c r="N229" s="246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240</v>
      </c>
      <c r="AT229" s="249" t="s">
        <v>236</v>
      </c>
      <c r="AU229" s="249" t="s">
        <v>89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723</v>
      </c>
    </row>
    <row r="230" s="2" customFormat="1" ht="16.5" customHeight="1">
      <c r="A230" s="38"/>
      <c r="B230" s="39"/>
      <c r="C230" s="237" t="s">
        <v>495</v>
      </c>
      <c r="D230" s="237" t="s">
        <v>236</v>
      </c>
      <c r="E230" s="238" t="s">
        <v>4343</v>
      </c>
      <c r="F230" s="239" t="s">
        <v>4344</v>
      </c>
      <c r="G230" s="240" t="s">
        <v>313</v>
      </c>
      <c r="H230" s="241">
        <v>75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728</v>
      </c>
    </row>
    <row r="231" s="2" customFormat="1" ht="16.5" customHeight="1">
      <c r="A231" s="38"/>
      <c r="B231" s="39"/>
      <c r="C231" s="237" t="s">
        <v>720</v>
      </c>
      <c r="D231" s="237" t="s">
        <v>236</v>
      </c>
      <c r="E231" s="238" t="s">
        <v>4345</v>
      </c>
      <c r="F231" s="239" t="s">
        <v>4346</v>
      </c>
      <c r="G231" s="240" t="s">
        <v>313</v>
      </c>
      <c r="H231" s="241">
        <v>90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733</v>
      </c>
    </row>
    <row r="232" s="11" customFormat="1" ht="22.8" customHeight="1">
      <c r="A232" s="11"/>
      <c r="B232" s="223"/>
      <c r="C232" s="224"/>
      <c r="D232" s="225" t="s">
        <v>79</v>
      </c>
      <c r="E232" s="307" t="s">
        <v>4347</v>
      </c>
      <c r="F232" s="307" t="s">
        <v>4283</v>
      </c>
      <c r="G232" s="224"/>
      <c r="H232" s="224"/>
      <c r="I232" s="227"/>
      <c r="J232" s="308">
        <f>BK232</f>
        <v>0</v>
      </c>
      <c r="K232" s="224"/>
      <c r="L232" s="229"/>
      <c r="M232" s="230"/>
      <c r="N232" s="231"/>
      <c r="O232" s="231"/>
      <c r="P232" s="232">
        <f>SUM(P233:P235)</f>
        <v>0</v>
      </c>
      <c r="Q232" s="231"/>
      <c r="R232" s="232">
        <f>SUM(R233:R235)</f>
        <v>0</v>
      </c>
      <c r="S232" s="231"/>
      <c r="T232" s="233">
        <f>SUM(T233:T235)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34" t="s">
        <v>87</v>
      </c>
      <c r="AT232" s="235" t="s">
        <v>79</v>
      </c>
      <c r="AU232" s="235" t="s">
        <v>87</v>
      </c>
      <c r="AY232" s="234" t="s">
        <v>235</v>
      </c>
      <c r="BK232" s="236">
        <f>SUM(BK233:BK235)</f>
        <v>0</v>
      </c>
    </row>
    <row r="233" s="2" customFormat="1" ht="16.5" customHeight="1">
      <c r="A233" s="38"/>
      <c r="B233" s="39"/>
      <c r="C233" s="287" t="s">
        <v>515</v>
      </c>
      <c r="D233" s="287" t="s">
        <v>598</v>
      </c>
      <c r="E233" s="288" t="s">
        <v>4348</v>
      </c>
      <c r="F233" s="289" t="s">
        <v>4342</v>
      </c>
      <c r="G233" s="290" t="s">
        <v>313</v>
      </c>
      <c r="H233" s="291">
        <v>6130</v>
      </c>
      <c r="I233" s="292"/>
      <c r="J233" s="293">
        <f>ROUND(I233*H233,2)</f>
        <v>0</v>
      </c>
      <c r="K233" s="294"/>
      <c r="L233" s="295"/>
      <c r="M233" s="296" t="s">
        <v>1</v>
      </c>
      <c r="N233" s="297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253</v>
      </c>
      <c r="AT233" s="249" t="s">
        <v>598</v>
      </c>
      <c r="AU233" s="249" t="s">
        <v>89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737</v>
      </c>
    </row>
    <row r="234" s="2" customFormat="1" ht="16.5" customHeight="1">
      <c r="A234" s="38"/>
      <c r="B234" s="39"/>
      <c r="C234" s="287" t="s">
        <v>730</v>
      </c>
      <c r="D234" s="287" t="s">
        <v>598</v>
      </c>
      <c r="E234" s="288" t="s">
        <v>4349</v>
      </c>
      <c r="F234" s="289" t="s">
        <v>4344</v>
      </c>
      <c r="G234" s="290" t="s">
        <v>313</v>
      </c>
      <c r="H234" s="291">
        <v>75</v>
      </c>
      <c r="I234" s="292"/>
      <c r="J234" s="293">
        <f>ROUND(I234*H234,2)</f>
        <v>0</v>
      </c>
      <c r="K234" s="294"/>
      <c r="L234" s="295"/>
      <c r="M234" s="296" t="s">
        <v>1</v>
      </c>
      <c r="N234" s="297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253</v>
      </c>
      <c r="AT234" s="249" t="s">
        <v>598</v>
      </c>
      <c r="AU234" s="249" t="s">
        <v>89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743</v>
      </c>
    </row>
    <row r="235" s="2" customFormat="1" ht="16.5" customHeight="1">
      <c r="A235" s="38"/>
      <c r="B235" s="39"/>
      <c r="C235" s="287" t="s">
        <v>519</v>
      </c>
      <c r="D235" s="287" t="s">
        <v>598</v>
      </c>
      <c r="E235" s="288" t="s">
        <v>4350</v>
      </c>
      <c r="F235" s="289" t="s">
        <v>4346</v>
      </c>
      <c r="G235" s="290" t="s">
        <v>313</v>
      </c>
      <c r="H235" s="291">
        <v>90</v>
      </c>
      <c r="I235" s="292"/>
      <c r="J235" s="293">
        <f>ROUND(I235*H235,2)</f>
        <v>0</v>
      </c>
      <c r="K235" s="294"/>
      <c r="L235" s="295"/>
      <c r="M235" s="296" t="s">
        <v>1</v>
      </c>
      <c r="N235" s="297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253</v>
      </c>
      <c r="AT235" s="249" t="s">
        <v>598</v>
      </c>
      <c r="AU235" s="249" t="s">
        <v>89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749</v>
      </c>
    </row>
    <row r="236" s="11" customFormat="1" ht="25.92" customHeight="1">
      <c r="A236" s="11"/>
      <c r="B236" s="223"/>
      <c r="C236" s="224"/>
      <c r="D236" s="225" t="s">
        <v>79</v>
      </c>
      <c r="E236" s="226" t="s">
        <v>4351</v>
      </c>
      <c r="F236" s="226" t="s">
        <v>4352</v>
      </c>
      <c r="G236" s="224"/>
      <c r="H236" s="224"/>
      <c r="I236" s="227"/>
      <c r="J236" s="228">
        <f>BK236</f>
        <v>0</v>
      </c>
      <c r="K236" s="224"/>
      <c r="L236" s="229"/>
      <c r="M236" s="230"/>
      <c r="N236" s="231"/>
      <c r="O236" s="231"/>
      <c r="P236" s="232">
        <f>P237+P254</f>
        <v>0</v>
      </c>
      <c r="Q236" s="231"/>
      <c r="R236" s="232">
        <f>R237+R254</f>
        <v>0</v>
      </c>
      <c r="S236" s="231"/>
      <c r="T236" s="233">
        <f>T237+T254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34" t="s">
        <v>87</v>
      </c>
      <c r="AT236" s="235" t="s">
        <v>79</v>
      </c>
      <c r="AU236" s="235" t="s">
        <v>80</v>
      </c>
      <c r="AY236" s="234" t="s">
        <v>235</v>
      </c>
      <c r="BK236" s="236">
        <f>BK237+BK254</f>
        <v>0</v>
      </c>
    </row>
    <row r="237" s="11" customFormat="1" ht="22.8" customHeight="1">
      <c r="A237" s="11"/>
      <c r="B237" s="223"/>
      <c r="C237" s="224"/>
      <c r="D237" s="225" t="s">
        <v>79</v>
      </c>
      <c r="E237" s="307" t="s">
        <v>4353</v>
      </c>
      <c r="F237" s="307" t="s">
        <v>4206</v>
      </c>
      <c r="G237" s="224"/>
      <c r="H237" s="224"/>
      <c r="I237" s="227"/>
      <c r="J237" s="308">
        <f>BK237</f>
        <v>0</v>
      </c>
      <c r="K237" s="224"/>
      <c r="L237" s="229"/>
      <c r="M237" s="230"/>
      <c r="N237" s="231"/>
      <c r="O237" s="231"/>
      <c r="P237" s="232">
        <f>SUM(P238:P253)</f>
        <v>0</v>
      </c>
      <c r="Q237" s="231"/>
      <c r="R237" s="232">
        <f>SUM(R238:R253)</f>
        <v>0</v>
      </c>
      <c r="S237" s="231"/>
      <c r="T237" s="233">
        <f>SUM(T238:T253)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34" t="s">
        <v>87</v>
      </c>
      <c r="AT237" s="235" t="s">
        <v>79</v>
      </c>
      <c r="AU237" s="235" t="s">
        <v>87</v>
      </c>
      <c r="AY237" s="234" t="s">
        <v>235</v>
      </c>
      <c r="BK237" s="236">
        <f>SUM(BK238:BK253)</f>
        <v>0</v>
      </c>
    </row>
    <row r="238" s="2" customFormat="1" ht="16.5" customHeight="1">
      <c r="A238" s="38"/>
      <c r="B238" s="39"/>
      <c r="C238" s="237" t="s">
        <v>740</v>
      </c>
      <c r="D238" s="237" t="s">
        <v>236</v>
      </c>
      <c r="E238" s="238" t="s">
        <v>4354</v>
      </c>
      <c r="F238" s="239" t="s">
        <v>4355</v>
      </c>
      <c r="G238" s="240" t="s">
        <v>671</v>
      </c>
      <c r="H238" s="241">
        <v>134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89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755</v>
      </c>
    </row>
    <row r="239" s="2" customFormat="1" ht="16.5" customHeight="1">
      <c r="A239" s="38"/>
      <c r="B239" s="39"/>
      <c r="C239" s="237" t="s">
        <v>524</v>
      </c>
      <c r="D239" s="237" t="s">
        <v>236</v>
      </c>
      <c r="E239" s="238" t="s">
        <v>4356</v>
      </c>
      <c r="F239" s="239" t="s">
        <v>4357</v>
      </c>
      <c r="G239" s="240" t="s">
        <v>671</v>
      </c>
      <c r="H239" s="241">
        <v>128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759</v>
      </c>
    </row>
    <row r="240" s="2" customFormat="1" ht="16.5" customHeight="1">
      <c r="A240" s="38"/>
      <c r="B240" s="39"/>
      <c r="C240" s="237" t="s">
        <v>752</v>
      </c>
      <c r="D240" s="237" t="s">
        <v>236</v>
      </c>
      <c r="E240" s="238" t="s">
        <v>4358</v>
      </c>
      <c r="F240" s="239" t="s">
        <v>4359</v>
      </c>
      <c r="G240" s="240" t="s">
        <v>671</v>
      </c>
      <c r="H240" s="241">
        <v>6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763</v>
      </c>
    </row>
    <row r="241" s="2" customFormat="1" ht="16.5" customHeight="1">
      <c r="A241" s="38"/>
      <c r="B241" s="39"/>
      <c r="C241" s="237" t="s">
        <v>529</v>
      </c>
      <c r="D241" s="237" t="s">
        <v>236</v>
      </c>
      <c r="E241" s="238" t="s">
        <v>4360</v>
      </c>
      <c r="F241" s="239" t="s">
        <v>4361</v>
      </c>
      <c r="G241" s="240" t="s">
        <v>313</v>
      </c>
      <c r="H241" s="241">
        <v>900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769</v>
      </c>
    </row>
    <row r="242" s="2" customFormat="1" ht="16.5" customHeight="1">
      <c r="A242" s="38"/>
      <c r="B242" s="39"/>
      <c r="C242" s="237" t="s">
        <v>760</v>
      </c>
      <c r="D242" s="237" t="s">
        <v>236</v>
      </c>
      <c r="E242" s="238" t="s">
        <v>4362</v>
      </c>
      <c r="F242" s="239" t="s">
        <v>4363</v>
      </c>
      <c r="G242" s="240" t="s">
        <v>313</v>
      </c>
      <c r="H242" s="241">
        <v>1050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89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777</v>
      </c>
    </row>
    <row r="243" s="2" customFormat="1" ht="16.5" customHeight="1">
      <c r="A243" s="38"/>
      <c r="B243" s="39"/>
      <c r="C243" s="237" t="s">
        <v>536</v>
      </c>
      <c r="D243" s="237" t="s">
        <v>236</v>
      </c>
      <c r="E243" s="238" t="s">
        <v>4364</v>
      </c>
      <c r="F243" s="239" t="s">
        <v>4365</v>
      </c>
      <c r="G243" s="240" t="s">
        <v>313</v>
      </c>
      <c r="H243" s="241">
        <v>1950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240</v>
      </c>
      <c r="AT243" s="249" t="s">
        <v>236</v>
      </c>
      <c r="AU243" s="249" t="s">
        <v>89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783</v>
      </c>
    </row>
    <row r="244" s="2" customFormat="1" ht="16.5" customHeight="1">
      <c r="A244" s="38"/>
      <c r="B244" s="39"/>
      <c r="C244" s="237" t="s">
        <v>774</v>
      </c>
      <c r="D244" s="237" t="s">
        <v>236</v>
      </c>
      <c r="E244" s="238" t="s">
        <v>4366</v>
      </c>
      <c r="F244" s="239" t="s">
        <v>4367</v>
      </c>
      <c r="G244" s="240" t="s">
        <v>671</v>
      </c>
      <c r="H244" s="241">
        <v>550</v>
      </c>
      <c r="I244" s="242"/>
      <c r="J244" s="243">
        <f>ROUND(I244*H244,2)</f>
        <v>0</v>
      </c>
      <c r="K244" s="244"/>
      <c r="L244" s="44"/>
      <c r="M244" s="245" t="s">
        <v>1</v>
      </c>
      <c r="N244" s="246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240</v>
      </c>
      <c r="AT244" s="249" t="s">
        <v>236</v>
      </c>
      <c r="AU244" s="249" t="s">
        <v>89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789</v>
      </c>
    </row>
    <row r="245" s="2" customFormat="1" ht="16.5" customHeight="1">
      <c r="A245" s="38"/>
      <c r="B245" s="39"/>
      <c r="C245" s="237" t="s">
        <v>544</v>
      </c>
      <c r="D245" s="237" t="s">
        <v>236</v>
      </c>
      <c r="E245" s="238" t="s">
        <v>4368</v>
      </c>
      <c r="F245" s="239" t="s">
        <v>4369</v>
      </c>
      <c r="G245" s="240" t="s">
        <v>2746</v>
      </c>
      <c r="H245" s="241">
        <v>45</v>
      </c>
      <c r="I245" s="242"/>
      <c r="J245" s="243">
        <f>ROUND(I245*H245,2)</f>
        <v>0</v>
      </c>
      <c r="K245" s="244"/>
      <c r="L245" s="44"/>
      <c r="M245" s="245" t="s">
        <v>1</v>
      </c>
      <c r="N245" s="246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240</v>
      </c>
      <c r="AT245" s="249" t="s">
        <v>236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793</v>
      </c>
    </row>
    <row r="246" s="2" customFormat="1" ht="16.5" customHeight="1">
      <c r="A246" s="38"/>
      <c r="B246" s="39"/>
      <c r="C246" s="237" t="s">
        <v>786</v>
      </c>
      <c r="D246" s="237" t="s">
        <v>236</v>
      </c>
      <c r="E246" s="238" t="s">
        <v>4370</v>
      </c>
      <c r="F246" s="239" t="s">
        <v>4371</v>
      </c>
      <c r="G246" s="240" t="s">
        <v>2746</v>
      </c>
      <c r="H246" s="241">
        <v>25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797</v>
      </c>
    </row>
    <row r="247" s="2" customFormat="1" ht="16.5" customHeight="1">
      <c r="A247" s="38"/>
      <c r="B247" s="39"/>
      <c r="C247" s="237" t="s">
        <v>549</v>
      </c>
      <c r="D247" s="237" t="s">
        <v>236</v>
      </c>
      <c r="E247" s="238" t="s">
        <v>4372</v>
      </c>
      <c r="F247" s="239" t="s">
        <v>4373</v>
      </c>
      <c r="G247" s="240" t="s">
        <v>2781</v>
      </c>
      <c r="H247" s="241">
        <v>1</v>
      </c>
      <c r="I247" s="242"/>
      <c r="J247" s="243">
        <f>ROUND(I247*H247,2)</f>
        <v>0</v>
      </c>
      <c r="K247" s="244"/>
      <c r="L247" s="44"/>
      <c r="M247" s="245" t="s">
        <v>1</v>
      </c>
      <c r="N247" s="246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240</v>
      </c>
      <c r="AT247" s="249" t="s">
        <v>236</v>
      </c>
      <c r="AU247" s="249" t="s">
        <v>89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802</v>
      </c>
    </row>
    <row r="248" s="2" customFormat="1">
      <c r="A248" s="38"/>
      <c r="B248" s="39"/>
      <c r="C248" s="40"/>
      <c r="D248" s="253" t="s">
        <v>248</v>
      </c>
      <c r="E248" s="40"/>
      <c r="F248" s="274" t="s">
        <v>4374</v>
      </c>
      <c r="G248" s="40"/>
      <c r="H248" s="40"/>
      <c r="I248" s="155"/>
      <c r="J248" s="40"/>
      <c r="K248" s="40"/>
      <c r="L248" s="44"/>
      <c r="M248" s="275"/>
      <c r="N248" s="27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248</v>
      </c>
      <c r="AU248" s="17" t="s">
        <v>89</v>
      </c>
    </row>
    <row r="249" s="2" customFormat="1" ht="16.5" customHeight="1">
      <c r="A249" s="38"/>
      <c r="B249" s="39"/>
      <c r="C249" s="237" t="s">
        <v>794</v>
      </c>
      <c r="D249" s="237" t="s">
        <v>236</v>
      </c>
      <c r="E249" s="238" t="s">
        <v>4375</v>
      </c>
      <c r="F249" s="239" t="s">
        <v>4376</v>
      </c>
      <c r="G249" s="240" t="s">
        <v>313</v>
      </c>
      <c r="H249" s="241">
        <v>1300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89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808</v>
      </c>
    </row>
    <row r="250" s="2" customFormat="1" ht="16.5" customHeight="1">
      <c r="A250" s="38"/>
      <c r="B250" s="39"/>
      <c r="C250" s="237" t="s">
        <v>553</v>
      </c>
      <c r="D250" s="237" t="s">
        <v>236</v>
      </c>
      <c r="E250" s="238" t="s">
        <v>4377</v>
      </c>
      <c r="F250" s="239" t="s">
        <v>4378</v>
      </c>
      <c r="G250" s="240" t="s">
        <v>671</v>
      </c>
      <c r="H250" s="241">
        <v>72</v>
      </c>
      <c r="I250" s="242"/>
      <c r="J250" s="243">
        <f>ROUND(I250*H250,2)</f>
        <v>0</v>
      </c>
      <c r="K250" s="244"/>
      <c r="L250" s="44"/>
      <c r="M250" s="245" t="s">
        <v>1</v>
      </c>
      <c r="N250" s="246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240</v>
      </c>
      <c r="AT250" s="249" t="s">
        <v>236</v>
      </c>
      <c r="AU250" s="249" t="s">
        <v>89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813</v>
      </c>
    </row>
    <row r="251" s="2" customFormat="1" ht="16.5" customHeight="1">
      <c r="A251" s="38"/>
      <c r="B251" s="39"/>
      <c r="C251" s="237" t="s">
        <v>805</v>
      </c>
      <c r="D251" s="237" t="s">
        <v>236</v>
      </c>
      <c r="E251" s="238" t="s">
        <v>4379</v>
      </c>
      <c r="F251" s="239" t="s">
        <v>4380</v>
      </c>
      <c r="G251" s="240" t="s">
        <v>671</v>
      </c>
      <c r="H251" s="241">
        <v>75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240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822</v>
      </c>
    </row>
    <row r="252" s="2" customFormat="1" ht="16.5" customHeight="1">
      <c r="A252" s="38"/>
      <c r="B252" s="39"/>
      <c r="C252" s="237" t="s">
        <v>559</v>
      </c>
      <c r="D252" s="237" t="s">
        <v>236</v>
      </c>
      <c r="E252" s="238" t="s">
        <v>4381</v>
      </c>
      <c r="F252" s="239" t="s">
        <v>4382</v>
      </c>
      <c r="G252" s="240" t="s">
        <v>671</v>
      </c>
      <c r="H252" s="241">
        <v>2</v>
      </c>
      <c r="I252" s="242"/>
      <c r="J252" s="243">
        <f>ROUND(I252*H252,2)</f>
        <v>0</v>
      </c>
      <c r="K252" s="244"/>
      <c r="L252" s="44"/>
      <c r="M252" s="245" t="s">
        <v>1</v>
      </c>
      <c r="N252" s="246" t="s">
        <v>45</v>
      </c>
      <c r="O252" s="91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9" t="s">
        <v>240</v>
      </c>
      <c r="AT252" s="249" t="s">
        <v>236</v>
      </c>
      <c r="AU252" s="249" t="s">
        <v>89</v>
      </c>
      <c r="AY252" s="17" t="s">
        <v>235</v>
      </c>
      <c r="BE252" s="250">
        <f>IF(N252="základní",J252,0)</f>
        <v>0</v>
      </c>
      <c r="BF252" s="250">
        <f>IF(N252="snížená",J252,0)</f>
        <v>0</v>
      </c>
      <c r="BG252" s="250">
        <f>IF(N252="zákl. přenesená",J252,0)</f>
        <v>0</v>
      </c>
      <c r="BH252" s="250">
        <f>IF(N252="sníž. přenesená",J252,0)</f>
        <v>0</v>
      </c>
      <c r="BI252" s="250">
        <f>IF(N252="nulová",J252,0)</f>
        <v>0</v>
      </c>
      <c r="BJ252" s="17" t="s">
        <v>87</v>
      </c>
      <c r="BK252" s="250">
        <f>ROUND(I252*H252,2)</f>
        <v>0</v>
      </c>
      <c r="BL252" s="17" t="s">
        <v>240</v>
      </c>
      <c r="BM252" s="249" t="s">
        <v>826</v>
      </c>
    </row>
    <row r="253" s="2" customFormat="1" ht="55.5" customHeight="1">
      <c r="A253" s="38"/>
      <c r="B253" s="39"/>
      <c r="C253" s="237" t="s">
        <v>819</v>
      </c>
      <c r="D253" s="237" t="s">
        <v>236</v>
      </c>
      <c r="E253" s="238" t="s">
        <v>4383</v>
      </c>
      <c r="F253" s="239" t="s">
        <v>4384</v>
      </c>
      <c r="G253" s="240" t="s">
        <v>2853</v>
      </c>
      <c r="H253" s="241">
        <v>15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89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831</v>
      </c>
    </row>
    <row r="254" s="11" customFormat="1" ht="22.8" customHeight="1">
      <c r="A254" s="11"/>
      <c r="B254" s="223"/>
      <c r="C254" s="224"/>
      <c r="D254" s="225" t="s">
        <v>79</v>
      </c>
      <c r="E254" s="307" t="s">
        <v>4385</v>
      </c>
      <c r="F254" s="307" t="s">
        <v>4283</v>
      </c>
      <c r="G254" s="224"/>
      <c r="H254" s="224"/>
      <c r="I254" s="227"/>
      <c r="J254" s="308">
        <f>BK254</f>
        <v>0</v>
      </c>
      <c r="K254" s="224"/>
      <c r="L254" s="229"/>
      <c r="M254" s="230"/>
      <c r="N254" s="231"/>
      <c r="O254" s="231"/>
      <c r="P254" s="232">
        <f>SUM(P255:P265)</f>
        <v>0</v>
      </c>
      <c r="Q254" s="231"/>
      <c r="R254" s="232">
        <f>SUM(R255:R265)</f>
        <v>0</v>
      </c>
      <c r="S254" s="231"/>
      <c r="T254" s="233">
        <f>SUM(T255:T265)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34" t="s">
        <v>87</v>
      </c>
      <c r="AT254" s="235" t="s">
        <v>79</v>
      </c>
      <c r="AU254" s="235" t="s">
        <v>87</v>
      </c>
      <c r="AY254" s="234" t="s">
        <v>235</v>
      </c>
      <c r="BK254" s="236">
        <f>SUM(BK255:BK265)</f>
        <v>0</v>
      </c>
    </row>
    <row r="255" s="2" customFormat="1" ht="16.5" customHeight="1">
      <c r="A255" s="38"/>
      <c r="B255" s="39"/>
      <c r="C255" s="287" t="s">
        <v>564</v>
      </c>
      <c r="D255" s="287" t="s">
        <v>598</v>
      </c>
      <c r="E255" s="288" t="s">
        <v>4386</v>
      </c>
      <c r="F255" s="289" t="s">
        <v>4355</v>
      </c>
      <c r="G255" s="290" t="s">
        <v>671</v>
      </c>
      <c r="H255" s="291">
        <v>134</v>
      </c>
      <c r="I255" s="292"/>
      <c r="J255" s="293">
        <f>ROUND(I255*H255,2)</f>
        <v>0</v>
      </c>
      <c r="K255" s="294"/>
      <c r="L255" s="295"/>
      <c r="M255" s="296" t="s">
        <v>1</v>
      </c>
      <c r="N255" s="297" t="s">
        <v>45</v>
      </c>
      <c r="O255" s="91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9" t="s">
        <v>253</v>
      </c>
      <c r="AT255" s="249" t="s">
        <v>598</v>
      </c>
      <c r="AU255" s="249" t="s">
        <v>89</v>
      </c>
      <c r="AY255" s="17" t="s">
        <v>235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7" t="s">
        <v>87</v>
      </c>
      <c r="BK255" s="250">
        <f>ROUND(I255*H255,2)</f>
        <v>0</v>
      </c>
      <c r="BL255" s="17" t="s">
        <v>240</v>
      </c>
      <c r="BM255" s="249" t="s">
        <v>837</v>
      </c>
    </row>
    <row r="256" s="2" customFormat="1" ht="16.5" customHeight="1">
      <c r="A256" s="38"/>
      <c r="B256" s="39"/>
      <c r="C256" s="287" t="s">
        <v>828</v>
      </c>
      <c r="D256" s="287" t="s">
        <v>598</v>
      </c>
      <c r="E256" s="288" t="s">
        <v>4387</v>
      </c>
      <c r="F256" s="289" t="s">
        <v>4357</v>
      </c>
      <c r="G256" s="290" t="s">
        <v>671</v>
      </c>
      <c r="H256" s="291">
        <v>128</v>
      </c>
      <c r="I256" s="292"/>
      <c r="J256" s="293">
        <f>ROUND(I256*H256,2)</f>
        <v>0</v>
      </c>
      <c r="K256" s="294"/>
      <c r="L256" s="295"/>
      <c r="M256" s="296" t="s">
        <v>1</v>
      </c>
      <c r="N256" s="297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253</v>
      </c>
      <c r="AT256" s="249" t="s">
        <v>598</v>
      </c>
      <c r="AU256" s="249" t="s">
        <v>89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842</v>
      </c>
    </row>
    <row r="257" s="2" customFormat="1" ht="16.5" customHeight="1">
      <c r="A257" s="38"/>
      <c r="B257" s="39"/>
      <c r="C257" s="287" t="s">
        <v>568</v>
      </c>
      <c r="D257" s="287" t="s">
        <v>598</v>
      </c>
      <c r="E257" s="288" t="s">
        <v>4388</v>
      </c>
      <c r="F257" s="289" t="s">
        <v>4359</v>
      </c>
      <c r="G257" s="290" t="s">
        <v>671</v>
      </c>
      <c r="H257" s="291">
        <v>6</v>
      </c>
      <c r="I257" s="292"/>
      <c r="J257" s="293">
        <f>ROUND(I257*H257,2)</f>
        <v>0</v>
      </c>
      <c r="K257" s="294"/>
      <c r="L257" s="295"/>
      <c r="M257" s="296" t="s">
        <v>1</v>
      </c>
      <c r="N257" s="297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253</v>
      </c>
      <c r="AT257" s="249" t="s">
        <v>598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845</v>
      </c>
    </row>
    <row r="258" s="2" customFormat="1" ht="16.5" customHeight="1">
      <c r="A258" s="38"/>
      <c r="B258" s="39"/>
      <c r="C258" s="287" t="s">
        <v>839</v>
      </c>
      <c r="D258" s="287" t="s">
        <v>598</v>
      </c>
      <c r="E258" s="288" t="s">
        <v>4389</v>
      </c>
      <c r="F258" s="289" t="s">
        <v>4361</v>
      </c>
      <c r="G258" s="290" t="s">
        <v>313</v>
      </c>
      <c r="H258" s="291">
        <v>900</v>
      </c>
      <c r="I258" s="292"/>
      <c r="J258" s="293">
        <f>ROUND(I258*H258,2)</f>
        <v>0</v>
      </c>
      <c r="K258" s="294"/>
      <c r="L258" s="295"/>
      <c r="M258" s="296" t="s">
        <v>1</v>
      </c>
      <c r="N258" s="297" t="s">
        <v>45</v>
      </c>
      <c r="O258" s="91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253</v>
      </c>
      <c r="AT258" s="249" t="s">
        <v>598</v>
      </c>
      <c r="AU258" s="249" t="s">
        <v>89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851</v>
      </c>
    </row>
    <row r="259" s="2" customFormat="1" ht="16.5" customHeight="1">
      <c r="A259" s="38"/>
      <c r="B259" s="39"/>
      <c r="C259" s="287" t="s">
        <v>572</v>
      </c>
      <c r="D259" s="287" t="s">
        <v>598</v>
      </c>
      <c r="E259" s="288" t="s">
        <v>4390</v>
      </c>
      <c r="F259" s="289" t="s">
        <v>4363</v>
      </c>
      <c r="G259" s="290" t="s">
        <v>313</v>
      </c>
      <c r="H259" s="291">
        <v>1050</v>
      </c>
      <c r="I259" s="292"/>
      <c r="J259" s="293">
        <f>ROUND(I259*H259,2)</f>
        <v>0</v>
      </c>
      <c r="K259" s="294"/>
      <c r="L259" s="295"/>
      <c r="M259" s="296" t="s">
        <v>1</v>
      </c>
      <c r="N259" s="297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253</v>
      </c>
      <c r="AT259" s="249" t="s">
        <v>598</v>
      </c>
      <c r="AU259" s="249" t="s">
        <v>89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856</v>
      </c>
    </row>
    <row r="260" s="2" customFormat="1" ht="16.5" customHeight="1">
      <c r="A260" s="38"/>
      <c r="B260" s="39"/>
      <c r="C260" s="287" t="s">
        <v>848</v>
      </c>
      <c r="D260" s="287" t="s">
        <v>598</v>
      </c>
      <c r="E260" s="288" t="s">
        <v>4391</v>
      </c>
      <c r="F260" s="289" t="s">
        <v>4365</v>
      </c>
      <c r="G260" s="290" t="s">
        <v>313</v>
      </c>
      <c r="H260" s="291">
        <v>1950</v>
      </c>
      <c r="I260" s="292"/>
      <c r="J260" s="293">
        <f>ROUND(I260*H260,2)</f>
        <v>0</v>
      </c>
      <c r="K260" s="294"/>
      <c r="L260" s="295"/>
      <c r="M260" s="296" t="s">
        <v>1</v>
      </c>
      <c r="N260" s="297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253</v>
      </c>
      <c r="AT260" s="249" t="s">
        <v>598</v>
      </c>
      <c r="AU260" s="249" t="s">
        <v>89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862</v>
      </c>
    </row>
    <row r="261" s="2" customFormat="1" ht="16.5" customHeight="1">
      <c r="A261" s="38"/>
      <c r="B261" s="39"/>
      <c r="C261" s="287" t="s">
        <v>576</v>
      </c>
      <c r="D261" s="287" t="s">
        <v>598</v>
      </c>
      <c r="E261" s="288" t="s">
        <v>4392</v>
      </c>
      <c r="F261" s="289" t="s">
        <v>4367</v>
      </c>
      <c r="G261" s="290" t="s">
        <v>671</v>
      </c>
      <c r="H261" s="291">
        <v>550</v>
      </c>
      <c r="I261" s="292"/>
      <c r="J261" s="293">
        <f>ROUND(I261*H261,2)</f>
        <v>0</v>
      </c>
      <c r="K261" s="294"/>
      <c r="L261" s="295"/>
      <c r="M261" s="296" t="s">
        <v>1</v>
      </c>
      <c r="N261" s="297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253</v>
      </c>
      <c r="AT261" s="249" t="s">
        <v>598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868</v>
      </c>
    </row>
    <row r="262" s="2" customFormat="1" ht="16.5" customHeight="1">
      <c r="A262" s="38"/>
      <c r="B262" s="39"/>
      <c r="C262" s="287" t="s">
        <v>859</v>
      </c>
      <c r="D262" s="287" t="s">
        <v>598</v>
      </c>
      <c r="E262" s="288" t="s">
        <v>4393</v>
      </c>
      <c r="F262" s="289" t="s">
        <v>4369</v>
      </c>
      <c r="G262" s="290" t="s">
        <v>2746</v>
      </c>
      <c r="H262" s="291">
        <v>45</v>
      </c>
      <c r="I262" s="292"/>
      <c r="J262" s="293">
        <f>ROUND(I262*H262,2)</f>
        <v>0</v>
      </c>
      <c r="K262" s="294"/>
      <c r="L262" s="295"/>
      <c r="M262" s="296" t="s">
        <v>1</v>
      </c>
      <c r="N262" s="297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253</v>
      </c>
      <c r="AT262" s="249" t="s">
        <v>598</v>
      </c>
      <c r="AU262" s="249" t="s">
        <v>89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874</v>
      </c>
    </row>
    <row r="263" s="2" customFormat="1" ht="16.5" customHeight="1">
      <c r="A263" s="38"/>
      <c r="B263" s="39"/>
      <c r="C263" s="287" t="s">
        <v>581</v>
      </c>
      <c r="D263" s="287" t="s">
        <v>598</v>
      </c>
      <c r="E263" s="288" t="s">
        <v>4394</v>
      </c>
      <c r="F263" s="289" t="s">
        <v>4371</v>
      </c>
      <c r="G263" s="290" t="s">
        <v>2746</v>
      </c>
      <c r="H263" s="291">
        <v>25</v>
      </c>
      <c r="I263" s="292"/>
      <c r="J263" s="293">
        <f>ROUND(I263*H263,2)</f>
        <v>0</v>
      </c>
      <c r="K263" s="294"/>
      <c r="L263" s="295"/>
      <c r="M263" s="296" t="s">
        <v>1</v>
      </c>
      <c r="N263" s="297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253</v>
      </c>
      <c r="AT263" s="249" t="s">
        <v>598</v>
      </c>
      <c r="AU263" s="249" t="s">
        <v>89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903</v>
      </c>
    </row>
    <row r="264" s="2" customFormat="1" ht="16.5" customHeight="1">
      <c r="A264" s="38"/>
      <c r="B264" s="39"/>
      <c r="C264" s="287" t="s">
        <v>871</v>
      </c>
      <c r="D264" s="287" t="s">
        <v>598</v>
      </c>
      <c r="E264" s="288" t="s">
        <v>4395</v>
      </c>
      <c r="F264" s="289" t="s">
        <v>4373</v>
      </c>
      <c r="G264" s="290" t="s">
        <v>2781</v>
      </c>
      <c r="H264" s="291">
        <v>1</v>
      </c>
      <c r="I264" s="292"/>
      <c r="J264" s="293">
        <f>ROUND(I264*H264,2)</f>
        <v>0</v>
      </c>
      <c r="K264" s="294"/>
      <c r="L264" s="295"/>
      <c r="M264" s="296" t="s">
        <v>1</v>
      </c>
      <c r="N264" s="297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253</v>
      </c>
      <c r="AT264" s="249" t="s">
        <v>598</v>
      </c>
      <c r="AU264" s="249" t="s">
        <v>89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908</v>
      </c>
    </row>
    <row r="265" s="2" customFormat="1">
      <c r="A265" s="38"/>
      <c r="B265" s="39"/>
      <c r="C265" s="40"/>
      <c r="D265" s="253" t="s">
        <v>248</v>
      </c>
      <c r="E265" s="40"/>
      <c r="F265" s="274" t="s">
        <v>4374</v>
      </c>
      <c r="G265" s="40"/>
      <c r="H265" s="40"/>
      <c r="I265" s="155"/>
      <c r="J265" s="40"/>
      <c r="K265" s="40"/>
      <c r="L265" s="44"/>
      <c r="M265" s="318"/>
      <c r="N265" s="319"/>
      <c r="O265" s="311"/>
      <c r="P265" s="311"/>
      <c r="Q265" s="311"/>
      <c r="R265" s="311"/>
      <c r="S265" s="311"/>
      <c r="T265" s="320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248</v>
      </c>
      <c r="AU265" s="17" t="s">
        <v>89</v>
      </c>
    </row>
    <row r="266" s="2" customFormat="1" ht="6.96" customHeight="1">
      <c r="A266" s="38"/>
      <c r="B266" s="66"/>
      <c r="C266" s="67"/>
      <c r="D266" s="67"/>
      <c r="E266" s="67"/>
      <c r="F266" s="67"/>
      <c r="G266" s="67"/>
      <c r="H266" s="67"/>
      <c r="I266" s="193"/>
      <c r="J266" s="67"/>
      <c r="K266" s="67"/>
      <c r="L266" s="44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sheet="1" autoFilter="0" formatColumns="0" formatRows="0" objects="1" scenarios="1" spinCount="100000" saltValue="Nb3N42AEDrsuqVbHtcfdU0TxRFd+N79mwIsjF5jUceqHx9cRPw0reaNgHLjmq0GW/75CPDb+vtTknyAj0PFr0Q==" hashValue="q+AyT4vjmMvbTjy7HHD2oI4orJCgCypynzuC/v7cFhde204yPmoEkA3txGxxtqxSprQge2VdF78RrZ38LGDUYQ==" algorithmName="SHA-512" password="CC35"/>
  <autoFilter ref="C133:K2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4097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4396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ROUND((SUM(BE127:BE164)),  2)</f>
        <v>0</v>
      </c>
      <c r="G37" s="38"/>
      <c r="H37" s="38"/>
      <c r="I37" s="172">
        <v>0.20999999999999999</v>
      </c>
      <c r="J37" s="171">
        <f>ROUND(((SUM(BE127:BE164))*I37),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ROUND((SUM(BF127:BF164)),  2)</f>
        <v>0</v>
      </c>
      <c r="G38" s="38"/>
      <c r="H38" s="38"/>
      <c r="I38" s="172">
        <v>0.14999999999999999</v>
      </c>
      <c r="J38" s="171">
        <f>ROUND(((SUM(BF127:BF164))*I38),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ROUND((SUM(BG127:BG164)),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ROUND((SUM(BH127:BH164)),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ROUND((SUM(BI127:BI164)),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4097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D.1.4.5.3 - Systém požárních hlásičů – lokální detekce požáru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4397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4398</v>
      </c>
      <c r="E102" s="303"/>
      <c r="F102" s="303"/>
      <c r="G102" s="303"/>
      <c r="H102" s="303"/>
      <c r="I102" s="304"/>
      <c r="J102" s="305">
        <f>J129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4399</v>
      </c>
      <c r="E103" s="303"/>
      <c r="F103" s="303"/>
      <c r="G103" s="303"/>
      <c r="H103" s="303"/>
      <c r="I103" s="304"/>
      <c r="J103" s="305">
        <f>J148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2925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4" t="s">
        <v>4097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2762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D.1.4.5.3 - Systém požárních hlásičů – lokální detekce požáru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12. 4. 2021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4102</v>
      </c>
      <c r="F128" s="226" t="s">
        <v>163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P129+P148</f>
        <v>0</v>
      </c>
      <c r="Q128" s="231"/>
      <c r="R128" s="232">
        <f>R129+R148</f>
        <v>0</v>
      </c>
      <c r="S128" s="231"/>
      <c r="T128" s="233">
        <f>T129+T148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BK129+BK148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7" t="s">
        <v>4204</v>
      </c>
      <c r="F129" s="307" t="s">
        <v>4206</v>
      </c>
      <c r="G129" s="224"/>
      <c r="H129" s="224"/>
      <c r="I129" s="227"/>
      <c r="J129" s="308">
        <f>BK129</f>
        <v>0</v>
      </c>
      <c r="K129" s="224"/>
      <c r="L129" s="229"/>
      <c r="M129" s="230"/>
      <c r="N129" s="231"/>
      <c r="O129" s="231"/>
      <c r="P129" s="232">
        <f>SUM(P130:P147)</f>
        <v>0</v>
      </c>
      <c r="Q129" s="231"/>
      <c r="R129" s="232">
        <f>SUM(R130:R147)</f>
        <v>0</v>
      </c>
      <c r="S129" s="231"/>
      <c r="T129" s="233">
        <f>SUM(T130:T147)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SUM(BK130:BK147)</f>
        <v>0</v>
      </c>
    </row>
    <row r="130" s="2" customFormat="1" ht="16.5" customHeight="1">
      <c r="A130" s="38"/>
      <c r="B130" s="39"/>
      <c r="C130" s="237" t="s">
        <v>87</v>
      </c>
      <c r="D130" s="237" t="s">
        <v>236</v>
      </c>
      <c r="E130" s="238" t="s">
        <v>4400</v>
      </c>
      <c r="F130" s="239" t="s">
        <v>4401</v>
      </c>
      <c r="G130" s="240" t="s">
        <v>671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16.5" customHeight="1">
      <c r="A131" s="38"/>
      <c r="B131" s="39"/>
      <c r="C131" s="237" t="s">
        <v>89</v>
      </c>
      <c r="D131" s="237" t="s">
        <v>236</v>
      </c>
      <c r="E131" s="238" t="s">
        <v>4402</v>
      </c>
      <c r="F131" s="239" t="s">
        <v>4403</v>
      </c>
      <c r="G131" s="240" t="s">
        <v>671</v>
      </c>
      <c r="H131" s="241">
        <v>1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4404</v>
      </c>
      <c r="F132" s="239" t="s">
        <v>4405</v>
      </c>
      <c r="G132" s="240" t="s">
        <v>671</v>
      </c>
      <c r="H132" s="241">
        <v>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16.5" customHeight="1">
      <c r="A133" s="38"/>
      <c r="B133" s="39"/>
      <c r="C133" s="237" t="s">
        <v>240</v>
      </c>
      <c r="D133" s="237" t="s">
        <v>236</v>
      </c>
      <c r="E133" s="238" t="s">
        <v>4406</v>
      </c>
      <c r="F133" s="239" t="s">
        <v>4407</v>
      </c>
      <c r="G133" s="240" t="s">
        <v>671</v>
      </c>
      <c r="H133" s="241">
        <v>2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253</v>
      </c>
    </row>
    <row r="134" s="2" customFormat="1" ht="16.5" customHeight="1">
      <c r="A134" s="38"/>
      <c r="B134" s="39"/>
      <c r="C134" s="237" t="s">
        <v>262</v>
      </c>
      <c r="D134" s="237" t="s">
        <v>236</v>
      </c>
      <c r="E134" s="238" t="s">
        <v>4408</v>
      </c>
      <c r="F134" s="239" t="s">
        <v>4409</v>
      </c>
      <c r="G134" s="240" t="s">
        <v>671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258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4410</v>
      </c>
      <c r="F135" s="239" t="s">
        <v>4411</v>
      </c>
      <c r="G135" s="240" t="s">
        <v>671</v>
      </c>
      <c r="H135" s="241">
        <v>2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266</v>
      </c>
    </row>
    <row r="136" s="2" customFormat="1" ht="16.5" customHeight="1">
      <c r="A136" s="38"/>
      <c r="B136" s="39"/>
      <c r="C136" s="237" t="s">
        <v>277</v>
      </c>
      <c r="D136" s="237" t="s">
        <v>236</v>
      </c>
      <c r="E136" s="238" t="s">
        <v>4412</v>
      </c>
      <c r="F136" s="239" t="s">
        <v>4413</v>
      </c>
      <c r="G136" s="240" t="s">
        <v>671</v>
      </c>
      <c r="H136" s="241">
        <v>12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272</v>
      </c>
    </row>
    <row r="137" s="2" customFormat="1" ht="16.5" customHeight="1">
      <c r="A137" s="38"/>
      <c r="B137" s="39"/>
      <c r="C137" s="237" t="s">
        <v>253</v>
      </c>
      <c r="D137" s="237" t="s">
        <v>236</v>
      </c>
      <c r="E137" s="238" t="s">
        <v>4414</v>
      </c>
      <c r="F137" s="239" t="s">
        <v>4415</v>
      </c>
      <c r="G137" s="240" t="s">
        <v>671</v>
      </c>
      <c r="H137" s="241">
        <v>103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280</v>
      </c>
    </row>
    <row r="138" s="2" customFormat="1" ht="16.5" customHeight="1">
      <c r="A138" s="38"/>
      <c r="B138" s="39"/>
      <c r="C138" s="237" t="s">
        <v>286</v>
      </c>
      <c r="D138" s="237" t="s">
        <v>236</v>
      </c>
      <c r="E138" s="238" t="s">
        <v>4416</v>
      </c>
      <c r="F138" s="239" t="s">
        <v>4417</v>
      </c>
      <c r="G138" s="240" t="s">
        <v>671</v>
      </c>
      <c r="H138" s="241">
        <v>103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284</v>
      </c>
    </row>
    <row r="139" s="2" customFormat="1" ht="21.75" customHeight="1">
      <c r="A139" s="38"/>
      <c r="B139" s="39"/>
      <c r="C139" s="237" t="s">
        <v>258</v>
      </c>
      <c r="D139" s="237" t="s">
        <v>236</v>
      </c>
      <c r="E139" s="238" t="s">
        <v>4418</v>
      </c>
      <c r="F139" s="239" t="s">
        <v>4419</v>
      </c>
      <c r="G139" s="240" t="s">
        <v>671</v>
      </c>
      <c r="H139" s="241">
        <v>11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289</v>
      </c>
    </row>
    <row r="140" s="2" customFormat="1" ht="16.5" customHeight="1">
      <c r="A140" s="38"/>
      <c r="B140" s="39"/>
      <c r="C140" s="237" t="s">
        <v>297</v>
      </c>
      <c r="D140" s="237" t="s">
        <v>236</v>
      </c>
      <c r="E140" s="238" t="s">
        <v>4420</v>
      </c>
      <c r="F140" s="239" t="s">
        <v>4421</v>
      </c>
      <c r="G140" s="240" t="s">
        <v>671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295</v>
      </c>
    </row>
    <row r="141" s="2" customFormat="1" ht="16.5" customHeight="1">
      <c r="A141" s="38"/>
      <c r="B141" s="39"/>
      <c r="C141" s="237" t="s">
        <v>266</v>
      </c>
      <c r="D141" s="237" t="s">
        <v>236</v>
      </c>
      <c r="E141" s="238" t="s">
        <v>4422</v>
      </c>
      <c r="F141" s="239" t="s">
        <v>4423</v>
      </c>
      <c r="G141" s="240" t="s">
        <v>313</v>
      </c>
      <c r="H141" s="241">
        <v>1348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300</v>
      </c>
    </row>
    <row r="142" s="2" customFormat="1" ht="16.5" customHeight="1">
      <c r="A142" s="38"/>
      <c r="B142" s="39"/>
      <c r="C142" s="237" t="s">
        <v>306</v>
      </c>
      <c r="D142" s="237" t="s">
        <v>236</v>
      </c>
      <c r="E142" s="238" t="s">
        <v>4424</v>
      </c>
      <c r="F142" s="239" t="s">
        <v>4425</v>
      </c>
      <c r="G142" s="240" t="s">
        <v>313</v>
      </c>
      <c r="H142" s="241">
        <v>75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305</v>
      </c>
    </row>
    <row r="143" s="2" customFormat="1" ht="21.75" customHeight="1">
      <c r="A143" s="38"/>
      <c r="B143" s="39"/>
      <c r="C143" s="237" t="s">
        <v>272</v>
      </c>
      <c r="D143" s="237" t="s">
        <v>236</v>
      </c>
      <c r="E143" s="238" t="s">
        <v>4426</v>
      </c>
      <c r="F143" s="239" t="s">
        <v>4427</v>
      </c>
      <c r="G143" s="240" t="s">
        <v>313</v>
      </c>
      <c r="H143" s="241">
        <v>65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309</v>
      </c>
    </row>
    <row r="144" s="2" customFormat="1" ht="21.75" customHeight="1">
      <c r="A144" s="38"/>
      <c r="B144" s="39"/>
      <c r="C144" s="237" t="s">
        <v>8</v>
      </c>
      <c r="D144" s="237" t="s">
        <v>236</v>
      </c>
      <c r="E144" s="238" t="s">
        <v>4428</v>
      </c>
      <c r="F144" s="239" t="s">
        <v>4429</v>
      </c>
      <c r="G144" s="240" t="s">
        <v>313</v>
      </c>
      <c r="H144" s="241">
        <v>285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314</v>
      </c>
    </row>
    <row r="145" s="2" customFormat="1" ht="16.5" customHeight="1">
      <c r="A145" s="38"/>
      <c r="B145" s="39"/>
      <c r="C145" s="237" t="s">
        <v>280</v>
      </c>
      <c r="D145" s="237" t="s">
        <v>236</v>
      </c>
      <c r="E145" s="238" t="s">
        <v>4430</v>
      </c>
      <c r="F145" s="239" t="s">
        <v>4431</v>
      </c>
      <c r="G145" s="240" t="s">
        <v>2781</v>
      </c>
      <c r="H145" s="241">
        <v>3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321</v>
      </c>
    </row>
    <row r="146" s="2" customFormat="1" ht="16.5" customHeight="1">
      <c r="A146" s="38"/>
      <c r="B146" s="39"/>
      <c r="C146" s="237" t="s">
        <v>334</v>
      </c>
      <c r="D146" s="237" t="s">
        <v>236</v>
      </c>
      <c r="E146" s="238" t="s">
        <v>4432</v>
      </c>
      <c r="F146" s="239" t="s">
        <v>4433</v>
      </c>
      <c r="G146" s="240" t="s">
        <v>2781</v>
      </c>
      <c r="H146" s="241">
        <v>1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260</v>
      </c>
    </row>
    <row r="147" s="2" customFormat="1" ht="16.5" customHeight="1">
      <c r="A147" s="38"/>
      <c r="B147" s="39"/>
      <c r="C147" s="237" t="s">
        <v>284</v>
      </c>
      <c r="D147" s="237" t="s">
        <v>236</v>
      </c>
      <c r="E147" s="238" t="s">
        <v>4434</v>
      </c>
      <c r="F147" s="239" t="s">
        <v>4435</v>
      </c>
      <c r="G147" s="240" t="s">
        <v>2781</v>
      </c>
      <c r="H147" s="241">
        <v>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337</v>
      </c>
    </row>
    <row r="148" s="11" customFormat="1" ht="22.8" customHeight="1">
      <c r="A148" s="11"/>
      <c r="B148" s="223"/>
      <c r="C148" s="224"/>
      <c r="D148" s="225" t="s">
        <v>79</v>
      </c>
      <c r="E148" s="307" t="s">
        <v>4319</v>
      </c>
      <c r="F148" s="307" t="s">
        <v>4283</v>
      </c>
      <c r="G148" s="224"/>
      <c r="H148" s="224"/>
      <c r="I148" s="227"/>
      <c r="J148" s="308">
        <f>BK148</f>
        <v>0</v>
      </c>
      <c r="K148" s="224"/>
      <c r="L148" s="229"/>
      <c r="M148" s="230"/>
      <c r="N148" s="231"/>
      <c r="O148" s="231"/>
      <c r="P148" s="232">
        <f>SUM(P149:P164)</f>
        <v>0</v>
      </c>
      <c r="Q148" s="231"/>
      <c r="R148" s="232">
        <f>SUM(R149:R164)</f>
        <v>0</v>
      </c>
      <c r="S148" s="231"/>
      <c r="T148" s="233">
        <f>SUM(T149:T164)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34" t="s">
        <v>87</v>
      </c>
      <c r="AT148" s="235" t="s">
        <v>79</v>
      </c>
      <c r="AU148" s="235" t="s">
        <v>87</v>
      </c>
      <c r="AY148" s="234" t="s">
        <v>235</v>
      </c>
      <c r="BK148" s="236">
        <f>SUM(BK149:BK164)</f>
        <v>0</v>
      </c>
    </row>
    <row r="149" s="2" customFormat="1" ht="16.5" customHeight="1">
      <c r="A149" s="38"/>
      <c r="B149" s="39"/>
      <c r="C149" s="287" t="s">
        <v>352</v>
      </c>
      <c r="D149" s="287" t="s">
        <v>598</v>
      </c>
      <c r="E149" s="288" t="s">
        <v>4436</v>
      </c>
      <c r="F149" s="289" t="s">
        <v>4401</v>
      </c>
      <c r="G149" s="290" t="s">
        <v>671</v>
      </c>
      <c r="H149" s="291">
        <v>1</v>
      </c>
      <c r="I149" s="292"/>
      <c r="J149" s="293">
        <f>ROUND(I149*H149,2)</f>
        <v>0</v>
      </c>
      <c r="K149" s="294"/>
      <c r="L149" s="295"/>
      <c r="M149" s="296" t="s">
        <v>1</v>
      </c>
      <c r="N149" s="297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253</v>
      </c>
      <c r="AT149" s="249" t="s">
        <v>598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342</v>
      </c>
    </row>
    <row r="150" s="2" customFormat="1" ht="16.5" customHeight="1">
      <c r="A150" s="38"/>
      <c r="B150" s="39"/>
      <c r="C150" s="287" t="s">
        <v>289</v>
      </c>
      <c r="D150" s="287" t="s">
        <v>598</v>
      </c>
      <c r="E150" s="288" t="s">
        <v>4437</v>
      </c>
      <c r="F150" s="289" t="s">
        <v>4403</v>
      </c>
      <c r="G150" s="290" t="s">
        <v>671</v>
      </c>
      <c r="H150" s="291">
        <v>1</v>
      </c>
      <c r="I150" s="292"/>
      <c r="J150" s="293">
        <f>ROUND(I150*H150,2)</f>
        <v>0</v>
      </c>
      <c r="K150" s="294"/>
      <c r="L150" s="295"/>
      <c r="M150" s="296" t="s">
        <v>1</v>
      </c>
      <c r="N150" s="297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253</v>
      </c>
      <c r="AT150" s="249" t="s">
        <v>598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355</v>
      </c>
    </row>
    <row r="151" s="2" customFormat="1" ht="16.5" customHeight="1">
      <c r="A151" s="38"/>
      <c r="B151" s="39"/>
      <c r="C151" s="287" t="s">
        <v>7</v>
      </c>
      <c r="D151" s="287" t="s">
        <v>598</v>
      </c>
      <c r="E151" s="288" t="s">
        <v>4438</v>
      </c>
      <c r="F151" s="289" t="s">
        <v>4405</v>
      </c>
      <c r="G151" s="290" t="s">
        <v>671</v>
      </c>
      <c r="H151" s="291">
        <v>1</v>
      </c>
      <c r="I151" s="292"/>
      <c r="J151" s="293">
        <f>ROUND(I151*H151,2)</f>
        <v>0</v>
      </c>
      <c r="K151" s="294"/>
      <c r="L151" s="295"/>
      <c r="M151" s="296" t="s">
        <v>1</v>
      </c>
      <c r="N151" s="297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253</v>
      </c>
      <c r="AT151" s="249" t="s">
        <v>598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386</v>
      </c>
    </row>
    <row r="152" s="2" customFormat="1" ht="16.5" customHeight="1">
      <c r="A152" s="38"/>
      <c r="B152" s="39"/>
      <c r="C152" s="287" t="s">
        <v>295</v>
      </c>
      <c r="D152" s="287" t="s">
        <v>598</v>
      </c>
      <c r="E152" s="288" t="s">
        <v>4439</v>
      </c>
      <c r="F152" s="289" t="s">
        <v>4407</v>
      </c>
      <c r="G152" s="290" t="s">
        <v>671</v>
      </c>
      <c r="H152" s="291">
        <v>2</v>
      </c>
      <c r="I152" s="292"/>
      <c r="J152" s="293">
        <f>ROUND(I152*H152,2)</f>
        <v>0</v>
      </c>
      <c r="K152" s="294"/>
      <c r="L152" s="295"/>
      <c r="M152" s="296" t="s">
        <v>1</v>
      </c>
      <c r="N152" s="297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253</v>
      </c>
      <c r="AT152" s="249" t="s">
        <v>598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392</v>
      </c>
    </row>
    <row r="153" s="2" customFormat="1" ht="16.5" customHeight="1">
      <c r="A153" s="38"/>
      <c r="B153" s="39"/>
      <c r="C153" s="287" t="s">
        <v>399</v>
      </c>
      <c r="D153" s="287" t="s">
        <v>598</v>
      </c>
      <c r="E153" s="288" t="s">
        <v>4440</v>
      </c>
      <c r="F153" s="289" t="s">
        <v>4409</v>
      </c>
      <c r="G153" s="290" t="s">
        <v>671</v>
      </c>
      <c r="H153" s="291">
        <v>1</v>
      </c>
      <c r="I153" s="292"/>
      <c r="J153" s="293">
        <f>ROUND(I153*H153,2)</f>
        <v>0</v>
      </c>
      <c r="K153" s="294"/>
      <c r="L153" s="295"/>
      <c r="M153" s="296" t="s">
        <v>1</v>
      </c>
      <c r="N153" s="297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253</v>
      </c>
      <c r="AT153" s="249" t="s">
        <v>598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396</v>
      </c>
    </row>
    <row r="154" s="2" customFormat="1" ht="16.5" customHeight="1">
      <c r="A154" s="38"/>
      <c r="B154" s="39"/>
      <c r="C154" s="287" t="s">
        <v>300</v>
      </c>
      <c r="D154" s="287" t="s">
        <v>598</v>
      </c>
      <c r="E154" s="288" t="s">
        <v>4441</v>
      </c>
      <c r="F154" s="289" t="s">
        <v>4411</v>
      </c>
      <c r="G154" s="290" t="s">
        <v>671</v>
      </c>
      <c r="H154" s="291">
        <v>2</v>
      </c>
      <c r="I154" s="292"/>
      <c r="J154" s="293">
        <f>ROUND(I154*H154,2)</f>
        <v>0</v>
      </c>
      <c r="K154" s="294"/>
      <c r="L154" s="295"/>
      <c r="M154" s="296" t="s">
        <v>1</v>
      </c>
      <c r="N154" s="297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253</v>
      </c>
      <c r="AT154" s="249" t="s">
        <v>598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402</v>
      </c>
    </row>
    <row r="155" s="2" customFormat="1" ht="16.5" customHeight="1">
      <c r="A155" s="38"/>
      <c r="B155" s="39"/>
      <c r="C155" s="287" t="s">
        <v>412</v>
      </c>
      <c r="D155" s="287" t="s">
        <v>598</v>
      </c>
      <c r="E155" s="288" t="s">
        <v>4442</v>
      </c>
      <c r="F155" s="289" t="s">
        <v>4413</v>
      </c>
      <c r="G155" s="290" t="s">
        <v>671</v>
      </c>
      <c r="H155" s="291">
        <v>12</v>
      </c>
      <c r="I155" s="292"/>
      <c r="J155" s="293">
        <f>ROUND(I155*H155,2)</f>
        <v>0</v>
      </c>
      <c r="K155" s="294"/>
      <c r="L155" s="295"/>
      <c r="M155" s="296" t="s">
        <v>1</v>
      </c>
      <c r="N155" s="297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253</v>
      </c>
      <c r="AT155" s="249" t="s">
        <v>598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408</v>
      </c>
    </row>
    <row r="156" s="2" customFormat="1" ht="16.5" customHeight="1">
      <c r="A156" s="38"/>
      <c r="B156" s="39"/>
      <c r="C156" s="287" t="s">
        <v>305</v>
      </c>
      <c r="D156" s="287" t="s">
        <v>598</v>
      </c>
      <c r="E156" s="288" t="s">
        <v>4443</v>
      </c>
      <c r="F156" s="289" t="s">
        <v>4415</v>
      </c>
      <c r="G156" s="290" t="s">
        <v>671</v>
      </c>
      <c r="H156" s="291">
        <v>103</v>
      </c>
      <c r="I156" s="292"/>
      <c r="J156" s="293">
        <f>ROUND(I156*H156,2)</f>
        <v>0</v>
      </c>
      <c r="K156" s="294"/>
      <c r="L156" s="295"/>
      <c r="M156" s="296" t="s">
        <v>1</v>
      </c>
      <c r="N156" s="297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253</v>
      </c>
      <c r="AT156" s="249" t="s">
        <v>598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416</v>
      </c>
    </row>
    <row r="157" s="2" customFormat="1" ht="16.5" customHeight="1">
      <c r="A157" s="38"/>
      <c r="B157" s="39"/>
      <c r="C157" s="287" t="s">
        <v>426</v>
      </c>
      <c r="D157" s="287" t="s">
        <v>598</v>
      </c>
      <c r="E157" s="288" t="s">
        <v>4444</v>
      </c>
      <c r="F157" s="289" t="s">
        <v>4417</v>
      </c>
      <c r="G157" s="290" t="s">
        <v>671</v>
      </c>
      <c r="H157" s="291">
        <v>103</v>
      </c>
      <c r="I157" s="292"/>
      <c r="J157" s="293">
        <f>ROUND(I157*H157,2)</f>
        <v>0</v>
      </c>
      <c r="K157" s="294"/>
      <c r="L157" s="295"/>
      <c r="M157" s="296" t="s">
        <v>1</v>
      </c>
      <c r="N157" s="297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253</v>
      </c>
      <c r="AT157" s="249" t="s">
        <v>598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422</v>
      </c>
    </row>
    <row r="158" s="2" customFormat="1" ht="21.75" customHeight="1">
      <c r="A158" s="38"/>
      <c r="B158" s="39"/>
      <c r="C158" s="287" t="s">
        <v>309</v>
      </c>
      <c r="D158" s="287" t="s">
        <v>598</v>
      </c>
      <c r="E158" s="288" t="s">
        <v>4445</v>
      </c>
      <c r="F158" s="289" t="s">
        <v>4419</v>
      </c>
      <c r="G158" s="290" t="s">
        <v>671</v>
      </c>
      <c r="H158" s="291">
        <v>11</v>
      </c>
      <c r="I158" s="292"/>
      <c r="J158" s="293">
        <f>ROUND(I158*H158,2)</f>
        <v>0</v>
      </c>
      <c r="K158" s="294"/>
      <c r="L158" s="295"/>
      <c r="M158" s="296" t="s">
        <v>1</v>
      </c>
      <c r="N158" s="297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253</v>
      </c>
      <c r="AT158" s="249" t="s">
        <v>598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429</v>
      </c>
    </row>
    <row r="159" s="2" customFormat="1" ht="16.5" customHeight="1">
      <c r="A159" s="38"/>
      <c r="B159" s="39"/>
      <c r="C159" s="287" t="s">
        <v>440</v>
      </c>
      <c r="D159" s="287" t="s">
        <v>598</v>
      </c>
      <c r="E159" s="288" t="s">
        <v>4446</v>
      </c>
      <c r="F159" s="289" t="s">
        <v>4421</v>
      </c>
      <c r="G159" s="290" t="s">
        <v>671</v>
      </c>
      <c r="H159" s="291">
        <v>1</v>
      </c>
      <c r="I159" s="292"/>
      <c r="J159" s="293">
        <f>ROUND(I159*H159,2)</f>
        <v>0</v>
      </c>
      <c r="K159" s="294"/>
      <c r="L159" s="295"/>
      <c r="M159" s="296" t="s">
        <v>1</v>
      </c>
      <c r="N159" s="297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253</v>
      </c>
      <c r="AT159" s="249" t="s">
        <v>598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434</v>
      </c>
    </row>
    <row r="160" s="2" customFormat="1" ht="16.5" customHeight="1">
      <c r="A160" s="38"/>
      <c r="B160" s="39"/>
      <c r="C160" s="287" t="s">
        <v>314</v>
      </c>
      <c r="D160" s="287" t="s">
        <v>598</v>
      </c>
      <c r="E160" s="288" t="s">
        <v>4447</v>
      </c>
      <c r="F160" s="289" t="s">
        <v>4423</v>
      </c>
      <c r="G160" s="290" t="s">
        <v>313</v>
      </c>
      <c r="H160" s="291">
        <v>1348</v>
      </c>
      <c r="I160" s="292"/>
      <c r="J160" s="293">
        <f>ROUND(I160*H160,2)</f>
        <v>0</v>
      </c>
      <c r="K160" s="294"/>
      <c r="L160" s="295"/>
      <c r="M160" s="296" t="s">
        <v>1</v>
      </c>
      <c r="N160" s="297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253</v>
      </c>
      <c r="AT160" s="249" t="s">
        <v>598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443</v>
      </c>
    </row>
    <row r="161" s="2" customFormat="1" ht="16.5" customHeight="1">
      <c r="A161" s="38"/>
      <c r="B161" s="39"/>
      <c r="C161" s="287" t="s">
        <v>233</v>
      </c>
      <c r="D161" s="287" t="s">
        <v>598</v>
      </c>
      <c r="E161" s="288" t="s">
        <v>4448</v>
      </c>
      <c r="F161" s="289" t="s">
        <v>4425</v>
      </c>
      <c r="G161" s="290" t="s">
        <v>313</v>
      </c>
      <c r="H161" s="291">
        <v>75</v>
      </c>
      <c r="I161" s="292"/>
      <c r="J161" s="293">
        <f>ROUND(I161*H161,2)</f>
        <v>0</v>
      </c>
      <c r="K161" s="294"/>
      <c r="L161" s="295"/>
      <c r="M161" s="296" t="s">
        <v>1</v>
      </c>
      <c r="N161" s="297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253</v>
      </c>
      <c r="AT161" s="249" t="s">
        <v>598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448</v>
      </c>
    </row>
    <row r="162" s="2" customFormat="1" ht="21.75" customHeight="1">
      <c r="A162" s="38"/>
      <c r="B162" s="39"/>
      <c r="C162" s="287" t="s">
        <v>321</v>
      </c>
      <c r="D162" s="287" t="s">
        <v>598</v>
      </c>
      <c r="E162" s="288" t="s">
        <v>4449</v>
      </c>
      <c r="F162" s="289" t="s">
        <v>4427</v>
      </c>
      <c r="G162" s="290" t="s">
        <v>313</v>
      </c>
      <c r="H162" s="291">
        <v>65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438</v>
      </c>
    </row>
    <row r="163" s="2" customFormat="1" ht="21.75" customHeight="1">
      <c r="A163" s="38"/>
      <c r="B163" s="39"/>
      <c r="C163" s="287" t="s">
        <v>459</v>
      </c>
      <c r="D163" s="287" t="s">
        <v>598</v>
      </c>
      <c r="E163" s="288" t="s">
        <v>4450</v>
      </c>
      <c r="F163" s="289" t="s">
        <v>4429</v>
      </c>
      <c r="G163" s="290" t="s">
        <v>313</v>
      </c>
      <c r="H163" s="291">
        <v>285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457</v>
      </c>
    </row>
    <row r="164" s="2" customFormat="1" ht="16.5" customHeight="1">
      <c r="A164" s="38"/>
      <c r="B164" s="39"/>
      <c r="C164" s="287" t="s">
        <v>260</v>
      </c>
      <c r="D164" s="287" t="s">
        <v>598</v>
      </c>
      <c r="E164" s="288" t="s">
        <v>4451</v>
      </c>
      <c r="F164" s="289" t="s">
        <v>4431</v>
      </c>
      <c r="G164" s="290" t="s">
        <v>2781</v>
      </c>
      <c r="H164" s="291">
        <v>3</v>
      </c>
      <c r="I164" s="292"/>
      <c r="J164" s="293">
        <f>ROUND(I164*H164,2)</f>
        <v>0</v>
      </c>
      <c r="K164" s="294"/>
      <c r="L164" s="295"/>
      <c r="M164" s="315" t="s">
        <v>1</v>
      </c>
      <c r="N164" s="316" t="s">
        <v>45</v>
      </c>
      <c r="O164" s="311"/>
      <c r="P164" s="312">
        <f>O164*H164</f>
        <v>0</v>
      </c>
      <c r="Q164" s="312">
        <v>0</v>
      </c>
      <c r="R164" s="312">
        <f>Q164*H164</f>
        <v>0</v>
      </c>
      <c r="S164" s="312">
        <v>0</v>
      </c>
      <c r="T164" s="31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462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193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5orZU69Hd4JZBXbs5uJJ/agbeXYL9M0Wf9ytx0fee6JVobutNsakWeTHLGVrvIS8ILeTQevYags5xkG0YXaIpg==" hashValue="1lCxe+vr2w0fwEsqUh7StPt96BorhZ0rR6dALfFSpFDg2yyKUswtKwA2cEqRm+tPy9WtLmSuzioLF4Lcryav2g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4097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4452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ROUND((SUM(BE127:BE151)),  2)</f>
        <v>0</v>
      </c>
      <c r="G37" s="38"/>
      <c r="H37" s="38"/>
      <c r="I37" s="172">
        <v>0.20999999999999999</v>
      </c>
      <c r="J37" s="171">
        <f>ROUND(((SUM(BE127:BE151))*I37),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ROUND((SUM(BF127:BF151)),  2)</f>
        <v>0</v>
      </c>
      <c r="G38" s="38"/>
      <c r="H38" s="38"/>
      <c r="I38" s="172">
        <v>0.14999999999999999</v>
      </c>
      <c r="J38" s="171">
        <f>ROUND(((SUM(BF127:BF151))*I38),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ROUND((SUM(BG127:BG151)),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ROUND((SUM(BH127:BH151)),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ROUND((SUM(BI127:BI151)),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4097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D.1.4.5.4 - Společná televizní anténa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4453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4398</v>
      </c>
      <c r="E102" s="303"/>
      <c r="F102" s="303"/>
      <c r="G102" s="303"/>
      <c r="H102" s="303"/>
      <c r="I102" s="304"/>
      <c r="J102" s="305">
        <f>J129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4399</v>
      </c>
      <c r="E103" s="303"/>
      <c r="F103" s="303"/>
      <c r="G103" s="303"/>
      <c r="H103" s="303"/>
      <c r="I103" s="304"/>
      <c r="J103" s="305">
        <f>J141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2925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4" t="s">
        <v>4097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2762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D.1.4.5.4 - Společná televizní anténa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12. 4. 2021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4102</v>
      </c>
      <c r="F128" s="226" t="s">
        <v>166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P129+P141</f>
        <v>0</v>
      </c>
      <c r="Q128" s="231"/>
      <c r="R128" s="232">
        <f>R129+R141</f>
        <v>0</v>
      </c>
      <c r="S128" s="231"/>
      <c r="T128" s="233">
        <f>T129+T141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BK129+BK141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7" t="s">
        <v>4204</v>
      </c>
      <c r="F129" s="307" t="s">
        <v>4206</v>
      </c>
      <c r="G129" s="224"/>
      <c r="H129" s="224"/>
      <c r="I129" s="227"/>
      <c r="J129" s="308">
        <f>BK129</f>
        <v>0</v>
      </c>
      <c r="K129" s="224"/>
      <c r="L129" s="229"/>
      <c r="M129" s="230"/>
      <c r="N129" s="231"/>
      <c r="O129" s="231"/>
      <c r="P129" s="232">
        <f>SUM(P130:P140)</f>
        <v>0</v>
      </c>
      <c r="Q129" s="231"/>
      <c r="R129" s="232">
        <f>SUM(R130:R140)</f>
        <v>0</v>
      </c>
      <c r="S129" s="231"/>
      <c r="T129" s="233">
        <f>SUM(T130:T140)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SUM(BK130:BK140)</f>
        <v>0</v>
      </c>
    </row>
    <row r="130" s="2" customFormat="1" ht="33" customHeight="1">
      <c r="A130" s="38"/>
      <c r="B130" s="39"/>
      <c r="C130" s="237" t="s">
        <v>87</v>
      </c>
      <c r="D130" s="237" t="s">
        <v>236</v>
      </c>
      <c r="E130" s="238" t="s">
        <v>4454</v>
      </c>
      <c r="F130" s="239" t="s">
        <v>4455</v>
      </c>
      <c r="G130" s="240" t="s">
        <v>671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16.5" customHeight="1">
      <c r="A131" s="38"/>
      <c r="B131" s="39"/>
      <c r="C131" s="237" t="s">
        <v>89</v>
      </c>
      <c r="D131" s="237" t="s">
        <v>236</v>
      </c>
      <c r="E131" s="238" t="s">
        <v>4456</v>
      </c>
      <c r="F131" s="239" t="s">
        <v>4457</v>
      </c>
      <c r="G131" s="240" t="s">
        <v>671</v>
      </c>
      <c r="H131" s="241">
        <v>1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4458</v>
      </c>
      <c r="F132" s="239" t="s">
        <v>4459</v>
      </c>
      <c r="G132" s="240" t="s">
        <v>671</v>
      </c>
      <c r="H132" s="241">
        <v>2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16.5" customHeight="1">
      <c r="A133" s="38"/>
      <c r="B133" s="39"/>
      <c r="C133" s="237" t="s">
        <v>240</v>
      </c>
      <c r="D133" s="237" t="s">
        <v>236</v>
      </c>
      <c r="E133" s="238" t="s">
        <v>4460</v>
      </c>
      <c r="F133" s="239" t="s">
        <v>4461</v>
      </c>
      <c r="G133" s="240" t="s">
        <v>671</v>
      </c>
      <c r="H133" s="241">
        <v>1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253</v>
      </c>
    </row>
    <row r="134" s="2" customFormat="1" ht="16.5" customHeight="1">
      <c r="A134" s="38"/>
      <c r="B134" s="39"/>
      <c r="C134" s="237" t="s">
        <v>262</v>
      </c>
      <c r="D134" s="237" t="s">
        <v>236</v>
      </c>
      <c r="E134" s="238" t="s">
        <v>4462</v>
      </c>
      <c r="F134" s="239" t="s">
        <v>4463</v>
      </c>
      <c r="G134" s="240" t="s">
        <v>671</v>
      </c>
      <c r="H134" s="241">
        <v>6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258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4464</v>
      </c>
      <c r="F135" s="239" t="s">
        <v>4465</v>
      </c>
      <c r="G135" s="240" t="s">
        <v>671</v>
      </c>
      <c r="H135" s="241">
        <v>44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266</v>
      </c>
    </row>
    <row r="136" s="2" customFormat="1" ht="21.75" customHeight="1">
      <c r="A136" s="38"/>
      <c r="B136" s="39"/>
      <c r="C136" s="237" t="s">
        <v>277</v>
      </c>
      <c r="D136" s="237" t="s">
        <v>236</v>
      </c>
      <c r="E136" s="238" t="s">
        <v>4466</v>
      </c>
      <c r="F136" s="239" t="s">
        <v>4467</v>
      </c>
      <c r="G136" s="240" t="s">
        <v>313</v>
      </c>
      <c r="H136" s="241">
        <v>1760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272</v>
      </c>
    </row>
    <row r="137" s="2" customFormat="1" ht="16.5" customHeight="1">
      <c r="A137" s="38"/>
      <c r="B137" s="39"/>
      <c r="C137" s="237" t="s">
        <v>253</v>
      </c>
      <c r="D137" s="237" t="s">
        <v>236</v>
      </c>
      <c r="E137" s="238" t="s">
        <v>4468</v>
      </c>
      <c r="F137" s="239" t="s">
        <v>4469</v>
      </c>
      <c r="G137" s="240" t="s">
        <v>671</v>
      </c>
      <c r="H137" s="241">
        <v>58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280</v>
      </c>
    </row>
    <row r="138" s="2" customFormat="1" ht="16.5" customHeight="1">
      <c r="A138" s="38"/>
      <c r="B138" s="39"/>
      <c r="C138" s="237" t="s">
        <v>286</v>
      </c>
      <c r="D138" s="237" t="s">
        <v>236</v>
      </c>
      <c r="E138" s="238" t="s">
        <v>4470</v>
      </c>
      <c r="F138" s="239" t="s">
        <v>4133</v>
      </c>
      <c r="G138" s="240" t="s">
        <v>671</v>
      </c>
      <c r="H138" s="241">
        <v>44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284</v>
      </c>
    </row>
    <row r="139" s="2" customFormat="1" ht="21.75" customHeight="1">
      <c r="A139" s="38"/>
      <c r="B139" s="39"/>
      <c r="C139" s="237" t="s">
        <v>258</v>
      </c>
      <c r="D139" s="237" t="s">
        <v>236</v>
      </c>
      <c r="E139" s="238" t="s">
        <v>4471</v>
      </c>
      <c r="F139" s="239" t="s">
        <v>4472</v>
      </c>
      <c r="G139" s="240" t="s">
        <v>2781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289</v>
      </c>
    </row>
    <row r="140" s="2" customFormat="1" ht="16.5" customHeight="1">
      <c r="A140" s="38"/>
      <c r="B140" s="39"/>
      <c r="C140" s="237" t="s">
        <v>297</v>
      </c>
      <c r="D140" s="237" t="s">
        <v>236</v>
      </c>
      <c r="E140" s="238" t="s">
        <v>4473</v>
      </c>
      <c r="F140" s="239" t="s">
        <v>4474</v>
      </c>
      <c r="G140" s="240" t="s">
        <v>2781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295</v>
      </c>
    </row>
    <row r="141" s="11" customFormat="1" ht="22.8" customHeight="1">
      <c r="A141" s="11"/>
      <c r="B141" s="223"/>
      <c r="C141" s="224"/>
      <c r="D141" s="225" t="s">
        <v>79</v>
      </c>
      <c r="E141" s="307" t="s">
        <v>4319</v>
      </c>
      <c r="F141" s="307" t="s">
        <v>4283</v>
      </c>
      <c r="G141" s="224"/>
      <c r="H141" s="224"/>
      <c r="I141" s="227"/>
      <c r="J141" s="308">
        <f>BK141</f>
        <v>0</v>
      </c>
      <c r="K141" s="224"/>
      <c r="L141" s="229"/>
      <c r="M141" s="230"/>
      <c r="N141" s="231"/>
      <c r="O141" s="231"/>
      <c r="P141" s="232">
        <f>SUM(P142:P151)</f>
        <v>0</v>
      </c>
      <c r="Q141" s="231"/>
      <c r="R141" s="232">
        <f>SUM(R142:R151)</f>
        <v>0</v>
      </c>
      <c r="S141" s="231"/>
      <c r="T141" s="233">
        <f>SUM(T142:T151)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34" t="s">
        <v>87</v>
      </c>
      <c r="AT141" s="235" t="s">
        <v>79</v>
      </c>
      <c r="AU141" s="235" t="s">
        <v>87</v>
      </c>
      <c r="AY141" s="234" t="s">
        <v>235</v>
      </c>
      <c r="BK141" s="236">
        <f>SUM(BK142:BK151)</f>
        <v>0</v>
      </c>
    </row>
    <row r="142" s="2" customFormat="1" ht="33" customHeight="1">
      <c r="A142" s="38"/>
      <c r="B142" s="39"/>
      <c r="C142" s="287" t="s">
        <v>266</v>
      </c>
      <c r="D142" s="287" t="s">
        <v>598</v>
      </c>
      <c r="E142" s="288" t="s">
        <v>4475</v>
      </c>
      <c r="F142" s="289" t="s">
        <v>4455</v>
      </c>
      <c r="G142" s="290" t="s">
        <v>671</v>
      </c>
      <c r="H142" s="291">
        <v>1</v>
      </c>
      <c r="I142" s="292"/>
      <c r="J142" s="293">
        <f>ROUND(I142*H142,2)</f>
        <v>0</v>
      </c>
      <c r="K142" s="294"/>
      <c r="L142" s="295"/>
      <c r="M142" s="296" t="s">
        <v>1</v>
      </c>
      <c r="N142" s="297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253</v>
      </c>
      <c r="AT142" s="249" t="s">
        <v>598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300</v>
      </c>
    </row>
    <row r="143" s="2" customFormat="1" ht="16.5" customHeight="1">
      <c r="A143" s="38"/>
      <c r="B143" s="39"/>
      <c r="C143" s="287" t="s">
        <v>306</v>
      </c>
      <c r="D143" s="287" t="s">
        <v>598</v>
      </c>
      <c r="E143" s="288" t="s">
        <v>4476</v>
      </c>
      <c r="F143" s="289" t="s">
        <v>4457</v>
      </c>
      <c r="G143" s="290" t="s">
        <v>671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305</v>
      </c>
    </row>
    <row r="144" s="2" customFormat="1" ht="16.5" customHeight="1">
      <c r="A144" s="38"/>
      <c r="B144" s="39"/>
      <c r="C144" s="287" t="s">
        <v>272</v>
      </c>
      <c r="D144" s="287" t="s">
        <v>598</v>
      </c>
      <c r="E144" s="288" t="s">
        <v>4477</v>
      </c>
      <c r="F144" s="289" t="s">
        <v>4459</v>
      </c>
      <c r="G144" s="290" t="s">
        <v>671</v>
      </c>
      <c r="H144" s="291">
        <v>2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309</v>
      </c>
    </row>
    <row r="145" s="2" customFormat="1" ht="16.5" customHeight="1">
      <c r="A145" s="38"/>
      <c r="B145" s="39"/>
      <c r="C145" s="287" t="s">
        <v>8</v>
      </c>
      <c r="D145" s="287" t="s">
        <v>598</v>
      </c>
      <c r="E145" s="288" t="s">
        <v>4478</v>
      </c>
      <c r="F145" s="289" t="s">
        <v>4461</v>
      </c>
      <c r="G145" s="290" t="s">
        <v>671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314</v>
      </c>
    </row>
    <row r="146" s="2" customFormat="1" ht="16.5" customHeight="1">
      <c r="A146" s="38"/>
      <c r="B146" s="39"/>
      <c r="C146" s="287" t="s">
        <v>280</v>
      </c>
      <c r="D146" s="287" t="s">
        <v>598</v>
      </c>
      <c r="E146" s="288" t="s">
        <v>4479</v>
      </c>
      <c r="F146" s="289" t="s">
        <v>4463</v>
      </c>
      <c r="G146" s="290" t="s">
        <v>671</v>
      </c>
      <c r="H146" s="291">
        <v>6</v>
      </c>
      <c r="I146" s="292"/>
      <c r="J146" s="293">
        <f>ROUND(I146*H146,2)</f>
        <v>0</v>
      </c>
      <c r="K146" s="294"/>
      <c r="L146" s="295"/>
      <c r="M146" s="296" t="s">
        <v>1</v>
      </c>
      <c r="N146" s="297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253</v>
      </c>
      <c r="AT146" s="249" t="s">
        <v>598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321</v>
      </c>
    </row>
    <row r="147" s="2" customFormat="1" ht="16.5" customHeight="1">
      <c r="A147" s="38"/>
      <c r="B147" s="39"/>
      <c r="C147" s="287" t="s">
        <v>334</v>
      </c>
      <c r="D147" s="287" t="s">
        <v>598</v>
      </c>
      <c r="E147" s="288" t="s">
        <v>4480</v>
      </c>
      <c r="F147" s="289" t="s">
        <v>4465</v>
      </c>
      <c r="G147" s="290" t="s">
        <v>671</v>
      </c>
      <c r="H147" s="291">
        <v>44</v>
      </c>
      <c r="I147" s="292"/>
      <c r="J147" s="293">
        <f>ROUND(I147*H147,2)</f>
        <v>0</v>
      </c>
      <c r="K147" s="294"/>
      <c r="L147" s="295"/>
      <c r="M147" s="296" t="s">
        <v>1</v>
      </c>
      <c r="N147" s="297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253</v>
      </c>
      <c r="AT147" s="249" t="s">
        <v>598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260</v>
      </c>
    </row>
    <row r="148" s="2" customFormat="1" ht="21.75" customHeight="1">
      <c r="A148" s="38"/>
      <c r="B148" s="39"/>
      <c r="C148" s="287" t="s">
        <v>284</v>
      </c>
      <c r="D148" s="287" t="s">
        <v>598</v>
      </c>
      <c r="E148" s="288" t="s">
        <v>4481</v>
      </c>
      <c r="F148" s="289" t="s">
        <v>4467</v>
      </c>
      <c r="G148" s="290" t="s">
        <v>313</v>
      </c>
      <c r="H148" s="291">
        <v>1760</v>
      </c>
      <c r="I148" s="292"/>
      <c r="J148" s="293">
        <f>ROUND(I148*H148,2)</f>
        <v>0</v>
      </c>
      <c r="K148" s="294"/>
      <c r="L148" s="295"/>
      <c r="M148" s="296" t="s">
        <v>1</v>
      </c>
      <c r="N148" s="297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253</v>
      </c>
      <c r="AT148" s="249" t="s">
        <v>598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337</v>
      </c>
    </row>
    <row r="149" s="2" customFormat="1" ht="16.5" customHeight="1">
      <c r="A149" s="38"/>
      <c r="B149" s="39"/>
      <c r="C149" s="287" t="s">
        <v>352</v>
      </c>
      <c r="D149" s="287" t="s">
        <v>598</v>
      </c>
      <c r="E149" s="288" t="s">
        <v>4482</v>
      </c>
      <c r="F149" s="289" t="s">
        <v>4469</v>
      </c>
      <c r="G149" s="290" t="s">
        <v>671</v>
      </c>
      <c r="H149" s="291">
        <v>58</v>
      </c>
      <c r="I149" s="292"/>
      <c r="J149" s="293">
        <f>ROUND(I149*H149,2)</f>
        <v>0</v>
      </c>
      <c r="K149" s="294"/>
      <c r="L149" s="295"/>
      <c r="M149" s="296" t="s">
        <v>1</v>
      </c>
      <c r="N149" s="297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253</v>
      </c>
      <c r="AT149" s="249" t="s">
        <v>598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342</v>
      </c>
    </row>
    <row r="150" s="2" customFormat="1" ht="16.5" customHeight="1">
      <c r="A150" s="38"/>
      <c r="B150" s="39"/>
      <c r="C150" s="287" t="s">
        <v>289</v>
      </c>
      <c r="D150" s="287" t="s">
        <v>598</v>
      </c>
      <c r="E150" s="288" t="s">
        <v>4483</v>
      </c>
      <c r="F150" s="289" t="s">
        <v>4133</v>
      </c>
      <c r="G150" s="290" t="s">
        <v>671</v>
      </c>
      <c r="H150" s="291">
        <v>44</v>
      </c>
      <c r="I150" s="292"/>
      <c r="J150" s="293">
        <f>ROUND(I150*H150,2)</f>
        <v>0</v>
      </c>
      <c r="K150" s="294"/>
      <c r="L150" s="295"/>
      <c r="M150" s="296" t="s">
        <v>1</v>
      </c>
      <c r="N150" s="297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253</v>
      </c>
      <c r="AT150" s="249" t="s">
        <v>598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355</v>
      </c>
    </row>
    <row r="151" s="2" customFormat="1" ht="21.75" customHeight="1">
      <c r="A151" s="38"/>
      <c r="B151" s="39"/>
      <c r="C151" s="287" t="s">
        <v>7</v>
      </c>
      <c r="D151" s="287" t="s">
        <v>598</v>
      </c>
      <c r="E151" s="288" t="s">
        <v>4484</v>
      </c>
      <c r="F151" s="289" t="s">
        <v>4472</v>
      </c>
      <c r="G151" s="290" t="s">
        <v>2781</v>
      </c>
      <c r="H151" s="291">
        <v>1</v>
      </c>
      <c r="I151" s="292"/>
      <c r="J151" s="293">
        <f>ROUND(I151*H151,2)</f>
        <v>0</v>
      </c>
      <c r="K151" s="294"/>
      <c r="L151" s="295"/>
      <c r="M151" s="315" t="s">
        <v>1</v>
      </c>
      <c r="N151" s="316" t="s">
        <v>45</v>
      </c>
      <c r="O151" s="311"/>
      <c r="P151" s="312">
        <f>O151*H151</f>
        <v>0</v>
      </c>
      <c r="Q151" s="312">
        <v>0</v>
      </c>
      <c r="R151" s="312">
        <f>Q151*H151</f>
        <v>0</v>
      </c>
      <c r="S151" s="312">
        <v>0</v>
      </c>
      <c r="T151" s="31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253</v>
      </c>
      <c r="AT151" s="249" t="s">
        <v>598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386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93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NeaUoA3NloNTWeC/SJrBqpzsA2+MkpHfhylgOvtJfw/EULE8Mz0LnVrwW9AHa9uziPxX677sbPzi4srUqiyvTw==" hashValue="sfTjCG/cCyQla2xgC+YJg8DG4+I2fy3uZB4SACBnH+bEUlQUEEDDiFdiP09PzbXeVyrGd0+MQsdVzI0jptVbFA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4097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4485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ROUND((SUM(BE125:BE130)),  2)</f>
        <v>0</v>
      </c>
      <c r="G37" s="38"/>
      <c r="H37" s="38"/>
      <c r="I37" s="172">
        <v>0.20999999999999999</v>
      </c>
      <c r="J37" s="171">
        <f>ROUND(((SUM(BE125:BE130))*I37),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ROUND((SUM(BF125:BF130)),  2)</f>
        <v>0</v>
      </c>
      <c r="G38" s="38"/>
      <c r="H38" s="38"/>
      <c r="I38" s="172">
        <v>0.14999999999999999</v>
      </c>
      <c r="J38" s="171">
        <f>ROUND(((SUM(BF125:BF130))*I38),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4097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D.1.4.5.5 - Pohony dveří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4486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2925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4097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2762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D.1.4.5.5 - Pohony dveří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4102</v>
      </c>
      <c r="F126" s="226" t="s">
        <v>4487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SUM(P127:P130)</f>
        <v>0</v>
      </c>
      <c r="Q126" s="231"/>
      <c r="R126" s="232">
        <f>SUM(R127:R130)</f>
        <v>0</v>
      </c>
      <c r="S126" s="231"/>
      <c r="T126" s="233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SUM(BK127:BK130)</f>
        <v>0</v>
      </c>
    </row>
    <row r="127" s="2" customFormat="1" ht="16.5" customHeight="1">
      <c r="A127" s="38"/>
      <c r="B127" s="39"/>
      <c r="C127" s="237" t="s">
        <v>87</v>
      </c>
      <c r="D127" s="237" t="s">
        <v>236</v>
      </c>
      <c r="E127" s="238" t="s">
        <v>4488</v>
      </c>
      <c r="F127" s="239" t="s">
        <v>4489</v>
      </c>
      <c r="G127" s="240" t="s">
        <v>671</v>
      </c>
      <c r="H127" s="241">
        <v>4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280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280</v>
      </c>
      <c r="BM127" s="249" t="s">
        <v>89</v>
      </c>
    </row>
    <row r="128" s="2" customFormat="1">
      <c r="A128" s="38"/>
      <c r="B128" s="39"/>
      <c r="C128" s="40"/>
      <c r="D128" s="253" t="s">
        <v>248</v>
      </c>
      <c r="E128" s="40"/>
      <c r="F128" s="274" t="s">
        <v>4490</v>
      </c>
      <c r="G128" s="40"/>
      <c r="H128" s="40"/>
      <c r="I128" s="155"/>
      <c r="J128" s="40"/>
      <c r="K128" s="40"/>
      <c r="L128" s="44"/>
      <c r="M128" s="275"/>
      <c r="N128" s="27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248</v>
      </c>
      <c r="AU128" s="17" t="s">
        <v>87</v>
      </c>
    </row>
    <row r="129" s="2" customFormat="1" ht="16.5" customHeight="1">
      <c r="A129" s="38"/>
      <c r="B129" s="39"/>
      <c r="C129" s="287" t="s">
        <v>89</v>
      </c>
      <c r="D129" s="287" t="s">
        <v>598</v>
      </c>
      <c r="E129" s="288" t="s">
        <v>4491</v>
      </c>
      <c r="F129" s="289" t="s">
        <v>4492</v>
      </c>
      <c r="G129" s="290" t="s">
        <v>671</v>
      </c>
      <c r="H129" s="291">
        <v>4</v>
      </c>
      <c r="I129" s="292"/>
      <c r="J129" s="293">
        <f>ROUND(I129*H129,2)</f>
        <v>0</v>
      </c>
      <c r="K129" s="294"/>
      <c r="L129" s="295"/>
      <c r="M129" s="296" t="s">
        <v>1</v>
      </c>
      <c r="N129" s="297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321</v>
      </c>
      <c r="AT129" s="249" t="s">
        <v>598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240</v>
      </c>
    </row>
    <row r="130" s="2" customFormat="1">
      <c r="A130" s="38"/>
      <c r="B130" s="39"/>
      <c r="C130" s="40"/>
      <c r="D130" s="253" t="s">
        <v>248</v>
      </c>
      <c r="E130" s="40"/>
      <c r="F130" s="274" t="s">
        <v>4490</v>
      </c>
      <c r="G130" s="40"/>
      <c r="H130" s="40"/>
      <c r="I130" s="155"/>
      <c r="J130" s="40"/>
      <c r="K130" s="40"/>
      <c r="L130" s="44"/>
      <c r="M130" s="318"/>
      <c r="N130" s="319"/>
      <c r="O130" s="311"/>
      <c r="P130" s="311"/>
      <c r="Q130" s="311"/>
      <c r="R130" s="311"/>
      <c r="S130" s="311"/>
      <c r="T130" s="320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248</v>
      </c>
      <c r="AU130" s="17" t="s">
        <v>87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vUwU0siyncWpvg65vHKy2GsYegg1bP8k6/+kS2ZOiEBxkUPOqyUF55tjE4GLMQr/ewSPOi5UF9m/etu6CYAM0g==" hashValue="sYj36NgHZ6x0A4j9hpy+D2szXjh6nA0xV3dU8+FaFTzWH87VpIkXh6ENwGme7+LVrSYf99ruM76MaAO0seCt2Q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4494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D.1.7b - Zdravotnická technologie - 2.NP, 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4495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2925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4493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2762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D.1.7b - Zdravotnická technologie - 2.NP, 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3017</v>
      </c>
      <c r="F126" s="226" t="s">
        <v>4496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4497</v>
      </c>
      <c r="F127" s="239" t="s">
        <v>4498</v>
      </c>
      <c r="G127" s="240" t="s">
        <v>671</v>
      </c>
      <c r="H127" s="241">
        <v>25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89</v>
      </c>
    </row>
    <row r="128" s="14" customFormat="1">
      <c r="A128" s="14"/>
      <c r="B128" s="277"/>
      <c r="C128" s="278"/>
      <c r="D128" s="253" t="s">
        <v>241</v>
      </c>
      <c r="E128" s="279" t="s">
        <v>1</v>
      </c>
      <c r="F128" s="280" t="s">
        <v>4499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6" t="s">
        <v>241</v>
      </c>
      <c r="AU128" s="286" t="s">
        <v>87</v>
      </c>
      <c r="AV128" s="14" t="s">
        <v>87</v>
      </c>
      <c r="AW128" s="14" t="s">
        <v>36</v>
      </c>
      <c r="AX128" s="14" t="s">
        <v>80</v>
      </c>
      <c r="AY128" s="286" t="s">
        <v>235</v>
      </c>
    </row>
    <row r="129" s="14" customFormat="1">
      <c r="A129" s="14"/>
      <c r="B129" s="277"/>
      <c r="C129" s="278"/>
      <c r="D129" s="253" t="s">
        <v>241</v>
      </c>
      <c r="E129" s="279" t="s">
        <v>1</v>
      </c>
      <c r="F129" s="280" t="s">
        <v>4500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241</v>
      </c>
      <c r="AU129" s="286" t="s">
        <v>87</v>
      </c>
      <c r="AV129" s="14" t="s">
        <v>87</v>
      </c>
      <c r="AW129" s="14" t="s">
        <v>36</v>
      </c>
      <c r="AX129" s="14" t="s">
        <v>80</v>
      </c>
      <c r="AY129" s="286" t="s">
        <v>235</v>
      </c>
    </row>
    <row r="130" s="14" customFormat="1">
      <c r="A130" s="14"/>
      <c r="B130" s="277"/>
      <c r="C130" s="278"/>
      <c r="D130" s="253" t="s">
        <v>241</v>
      </c>
      <c r="E130" s="279" t="s">
        <v>1</v>
      </c>
      <c r="F130" s="280" t="s">
        <v>4501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241</v>
      </c>
      <c r="AU130" s="286" t="s">
        <v>87</v>
      </c>
      <c r="AV130" s="14" t="s">
        <v>87</v>
      </c>
      <c r="AW130" s="14" t="s">
        <v>36</v>
      </c>
      <c r="AX130" s="14" t="s">
        <v>80</v>
      </c>
      <c r="AY130" s="286" t="s">
        <v>235</v>
      </c>
    </row>
    <row r="131" s="14" customFormat="1">
      <c r="A131" s="14"/>
      <c r="B131" s="277"/>
      <c r="C131" s="278"/>
      <c r="D131" s="253" t="s">
        <v>241</v>
      </c>
      <c r="E131" s="279" t="s">
        <v>1</v>
      </c>
      <c r="F131" s="280" t="s">
        <v>4502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241</v>
      </c>
      <c r="AU131" s="286" t="s">
        <v>87</v>
      </c>
      <c r="AV131" s="14" t="s">
        <v>87</v>
      </c>
      <c r="AW131" s="14" t="s">
        <v>36</v>
      </c>
      <c r="AX131" s="14" t="s">
        <v>80</v>
      </c>
      <c r="AY131" s="286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412</v>
      </c>
      <c r="G132" s="252"/>
      <c r="H132" s="256">
        <v>25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842</v>
      </c>
      <c r="F134" s="239" t="s">
        <v>4503</v>
      </c>
      <c r="G134" s="240" t="s">
        <v>2781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240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4504</v>
      </c>
      <c r="F135" s="239" t="s">
        <v>4505</v>
      </c>
      <c r="G135" s="240" t="s">
        <v>2781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247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845</v>
      </c>
      <c r="F136" s="239" t="s">
        <v>4506</v>
      </c>
      <c r="G136" s="240" t="s">
        <v>2781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253</v>
      </c>
    </row>
    <row r="137" s="2" customFormat="1" ht="16.5" customHeight="1">
      <c r="A137" s="38"/>
      <c r="B137" s="39"/>
      <c r="C137" s="237" t="s">
        <v>262</v>
      </c>
      <c r="D137" s="237" t="s">
        <v>236</v>
      </c>
      <c r="E137" s="238" t="s">
        <v>4507</v>
      </c>
      <c r="F137" s="239" t="s">
        <v>4508</v>
      </c>
      <c r="G137" s="240" t="s">
        <v>2781</v>
      </c>
      <c r="H137" s="241">
        <v>1</v>
      </c>
      <c r="I137" s="242"/>
      <c r="J137" s="243">
        <f>ROUND(I137*H137,2)</f>
        <v>0</v>
      </c>
      <c r="K137" s="244"/>
      <c r="L137" s="44"/>
      <c r="M137" s="309" t="s">
        <v>1</v>
      </c>
      <c r="N137" s="310" t="s">
        <v>45</v>
      </c>
      <c r="O137" s="311"/>
      <c r="P137" s="312">
        <f>O137*H137</f>
        <v>0</v>
      </c>
      <c r="Q137" s="312">
        <v>0</v>
      </c>
      <c r="R137" s="312">
        <f>Q137*H137</f>
        <v>0</v>
      </c>
      <c r="S137" s="312">
        <v>0</v>
      </c>
      <c r="T137" s="31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258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eDCe3YLwgQ6Fu21BvpiwWheqC2kvVyUVTmtvnBhCUo5N/AM8XLBbKcaXEl3dLkraTjSzQ7/Hc2PLI7jVGOeKkA==" hashValue="DFjB9DNJH5UEISEAqAFiaQfEmch1JhCRlq6G9+/sBqW7pUdzQBdBXE8vPr3JFdSUVUw0BUO0Mc2djb3CRznbjg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4509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D.1.7c - Zdravotnická technologie - 3.NP, II.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4510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2925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4493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2762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D.1.7c - Zdravotnická technologie - 3.NP, II.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3057</v>
      </c>
      <c r="F126" s="226" t="s">
        <v>4511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4512</v>
      </c>
      <c r="F127" s="239" t="s">
        <v>4498</v>
      </c>
      <c r="G127" s="240" t="s">
        <v>671</v>
      </c>
      <c r="H127" s="241">
        <v>26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266</v>
      </c>
    </row>
    <row r="128" s="14" customFormat="1">
      <c r="A128" s="14"/>
      <c r="B128" s="277"/>
      <c r="C128" s="278"/>
      <c r="D128" s="253" t="s">
        <v>241</v>
      </c>
      <c r="E128" s="279" t="s">
        <v>1</v>
      </c>
      <c r="F128" s="280" t="s">
        <v>4499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6" t="s">
        <v>241</v>
      </c>
      <c r="AU128" s="286" t="s">
        <v>87</v>
      </c>
      <c r="AV128" s="14" t="s">
        <v>87</v>
      </c>
      <c r="AW128" s="14" t="s">
        <v>36</v>
      </c>
      <c r="AX128" s="14" t="s">
        <v>80</v>
      </c>
      <c r="AY128" s="286" t="s">
        <v>235</v>
      </c>
    </row>
    <row r="129" s="14" customFormat="1">
      <c r="A129" s="14"/>
      <c r="B129" s="277"/>
      <c r="C129" s="278"/>
      <c r="D129" s="253" t="s">
        <v>241</v>
      </c>
      <c r="E129" s="279" t="s">
        <v>1</v>
      </c>
      <c r="F129" s="280" t="s">
        <v>4500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241</v>
      </c>
      <c r="AU129" s="286" t="s">
        <v>87</v>
      </c>
      <c r="AV129" s="14" t="s">
        <v>87</v>
      </c>
      <c r="AW129" s="14" t="s">
        <v>36</v>
      </c>
      <c r="AX129" s="14" t="s">
        <v>80</v>
      </c>
      <c r="AY129" s="286" t="s">
        <v>235</v>
      </c>
    </row>
    <row r="130" s="14" customFormat="1">
      <c r="A130" s="14"/>
      <c r="B130" s="277"/>
      <c r="C130" s="278"/>
      <c r="D130" s="253" t="s">
        <v>241</v>
      </c>
      <c r="E130" s="279" t="s">
        <v>1</v>
      </c>
      <c r="F130" s="280" t="s">
        <v>4501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241</v>
      </c>
      <c r="AU130" s="286" t="s">
        <v>87</v>
      </c>
      <c r="AV130" s="14" t="s">
        <v>87</v>
      </c>
      <c r="AW130" s="14" t="s">
        <v>36</v>
      </c>
      <c r="AX130" s="14" t="s">
        <v>80</v>
      </c>
      <c r="AY130" s="286" t="s">
        <v>235</v>
      </c>
    </row>
    <row r="131" s="14" customFormat="1">
      <c r="A131" s="14"/>
      <c r="B131" s="277"/>
      <c r="C131" s="278"/>
      <c r="D131" s="253" t="s">
        <v>241</v>
      </c>
      <c r="E131" s="279" t="s">
        <v>1</v>
      </c>
      <c r="F131" s="280" t="s">
        <v>4502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241</v>
      </c>
      <c r="AU131" s="286" t="s">
        <v>87</v>
      </c>
      <c r="AV131" s="14" t="s">
        <v>87</v>
      </c>
      <c r="AW131" s="14" t="s">
        <v>36</v>
      </c>
      <c r="AX131" s="14" t="s">
        <v>80</v>
      </c>
      <c r="AY131" s="286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305</v>
      </c>
      <c r="G132" s="252"/>
      <c r="H132" s="256">
        <v>26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1174</v>
      </c>
      <c r="F134" s="239" t="s">
        <v>4503</v>
      </c>
      <c r="G134" s="240" t="s">
        <v>2781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272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4513</v>
      </c>
      <c r="F135" s="239" t="s">
        <v>4505</v>
      </c>
      <c r="G135" s="240" t="s">
        <v>2781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280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1179</v>
      </c>
      <c r="F136" s="239" t="s">
        <v>4506</v>
      </c>
      <c r="G136" s="240" t="s">
        <v>2781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284</v>
      </c>
    </row>
    <row r="137" s="2" customFormat="1" ht="16.5" customHeight="1">
      <c r="A137" s="38"/>
      <c r="B137" s="39"/>
      <c r="C137" s="237" t="s">
        <v>262</v>
      </c>
      <c r="D137" s="237" t="s">
        <v>236</v>
      </c>
      <c r="E137" s="238" t="s">
        <v>4514</v>
      </c>
      <c r="F137" s="239" t="s">
        <v>4508</v>
      </c>
      <c r="G137" s="240" t="s">
        <v>2781</v>
      </c>
      <c r="H137" s="241">
        <v>1</v>
      </c>
      <c r="I137" s="242"/>
      <c r="J137" s="243">
        <f>ROUND(I137*H137,2)</f>
        <v>0</v>
      </c>
      <c r="K137" s="244"/>
      <c r="L137" s="44"/>
      <c r="M137" s="309" t="s">
        <v>1</v>
      </c>
      <c r="N137" s="310" t="s">
        <v>45</v>
      </c>
      <c r="O137" s="311"/>
      <c r="P137" s="312">
        <f>O137*H137</f>
        <v>0</v>
      </c>
      <c r="Q137" s="312">
        <v>0</v>
      </c>
      <c r="R137" s="312">
        <f>Q137*H137</f>
        <v>0</v>
      </c>
      <c r="S137" s="312">
        <v>0</v>
      </c>
      <c r="T137" s="31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289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jiaMCSbfUFeiE44g9Wg+PLMhUmB2SCLxrxfHKmhaTqYcILrn3/XoMSYkiWuZCSMz/YgNjS54CeG+P2misWHdDA==" hashValue="On9Z1PS14wy3i+vqmYb7t8JrwBdwzyWquIK9L5L40WUzPn4wtVNoL1E7F4JZbf00K8TFQoJEZn4pMo3UKG52tg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2925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4493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2762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4515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12. 4. 2021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2925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4493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2762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D.1.7d - Zdravotnická technologie - 4.NP, III.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12. 4. 2021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4516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2925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4493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2762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D.1.7d - Zdravotnická technologie - 4.NP, III.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12. 4. 2021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3071</v>
      </c>
      <c r="F126" s="226" t="s">
        <v>4517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4518</v>
      </c>
      <c r="F127" s="239" t="s">
        <v>4498</v>
      </c>
      <c r="G127" s="240" t="s">
        <v>671</v>
      </c>
      <c r="H127" s="241">
        <v>26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295</v>
      </c>
    </row>
    <row r="128" s="14" customFormat="1">
      <c r="A128" s="14"/>
      <c r="B128" s="277"/>
      <c r="C128" s="278"/>
      <c r="D128" s="253" t="s">
        <v>241</v>
      </c>
      <c r="E128" s="279" t="s">
        <v>1</v>
      </c>
      <c r="F128" s="280" t="s">
        <v>4499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6" t="s">
        <v>241</v>
      </c>
      <c r="AU128" s="286" t="s">
        <v>87</v>
      </c>
      <c r="AV128" s="14" t="s">
        <v>87</v>
      </c>
      <c r="AW128" s="14" t="s">
        <v>36</v>
      </c>
      <c r="AX128" s="14" t="s">
        <v>80</v>
      </c>
      <c r="AY128" s="286" t="s">
        <v>235</v>
      </c>
    </row>
    <row r="129" s="14" customFormat="1">
      <c r="A129" s="14"/>
      <c r="B129" s="277"/>
      <c r="C129" s="278"/>
      <c r="D129" s="253" t="s">
        <v>241</v>
      </c>
      <c r="E129" s="279" t="s">
        <v>1</v>
      </c>
      <c r="F129" s="280" t="s">
        <v>4500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241</v>
      </c>
      <c r="AU129" s="286" t="s">
        <v>87</v>
      </c>
      <c r="AV129" s="14" t="s">
        <v>87</v>
      </c>
      <c r="AW129" s="14" t="s">
        <v>36</v>
      </c>
      <c r="AX129" s="14" t="s">
        <v>80</v>
      </c>
      <c r="AY129" s="286" t="s">
        <v>235</v>
      </c>
    </row>
    <row r="130" s="14" customFormat="1">
      <c r="A130" s="14"/>
      <c r="B130" s="277"/>
      <c r="C130" s="278"/>
      <c r="D130" s="253" t="s">
        <v>241</v>
      </c>
      <c r="E130" s="279" t="s">
        <v>1</v>
      </c>
      <c r="F130" s="280" t="s">
        <v>4501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241</v>
      </c>
      <c r="AU130" s="286" t="s">
        <v>87</v>
      </c>
      <c r="AV130" s="14" t="s">
        <v>87</v>
      </c>
      <c r="AW130" s="14" t="s">
        <v>36</v>
      </c>
      <c r="AX130" s="14" t="s">
        <v>80</v>
      </c>
      <c r="AY130" s="286" t="s">
        <v>235</v>
      </c>
    </row>
    <row r="131" s="14" customFormat="1">
      <c r="A131" s="14"/>
      <c r="B131" s="277"/>
      <c r="C131" s="278"/>
      <c r="D131" s="253" t="s">
        <v>241</v>
      </c>
      <c r="E131" s="279" t="s">
        <v>1</v>
      </c>
      <c r="F131" s="280" t="s">
        <v>4502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241</v>
      </c>
      <c r="AU131" s="286" t="s">
        <v>87</v>
      </c>
      <c r="AV131" s="14" t="s">
        <v>87</v>
      </c>
      <c r="AW131" s="14" t="s">
        <v>36</v>
      </c>
      <c r="AX131" s="14" t="s">
        <v>80</v>
      </c>
      <c r="AY131" s="286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305</v>
      </c>
      <c r="G132" s="252"/>
      <c r="H132" s="256">
        <v>26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4519</v>
      </c>
      <c r="F134" s="239" t="s">
        <v>4503</v>
      </c>
      <c r="G134" s="240" t="s">
        <v>2781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300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4520</v>
      </c>
      <c r="F135" s="239" t="s">
        <v>4505</v>
      </c>
      <c r="G135" s="240" t="s">
        <v>2781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305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4521</v>
      </c>
      <c r="F136" s="239" t="s">
        <v>4506</v>
      </c>
      <c r="G136" s="240" t="s">
        <v>2781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309</v>
      </c>
    </row>
    <row r="137" s="2" customFormat="1" ht="16.5" customHeight="1">
      <c r="A137" s="38"/>
      <c r="B137" s="39"/>
      <c r="C137" s="237" t="s">
        <v>262</v>
      </c>
      <c r="D137" s="237" t="s">
        <v>236</v>
      </c>
      <c r="E137" s="238" t="s">
        <v>4522</v>
      </c>
      <c r="F137" s="239" t="s">
        <v>4508</v>
      </c>
      <c r="G137" s="240" t="s">
        <v>2781</v>
      </c>
      <c r="H137" s="241">
        <v>1</v>
      </c>
      <c r="I137" s="242"/>
      <c r="J137" s="243">
        <f>ROUND(I137*H137,2)</f>
        <v>0</v>
      </c>
      <c r="K137" s="244"/>
      <c r="L137" s="44"/>
      <c r="M137" s="309" t="s">
        <v>1</v>
      </c>
      <c r="N137" s="310" t="s">
        <v>45</v>
      </c>
      <c r="O137" s="311"/>
      <c r="P137" s="312">
        <f>O137*H137</f>
        <v>0</v>
      </c>
      <c r="Q137" s="312">
        <v>0</v>
      </c>
      <c r="R137" s="312">
        <f>Q137*H137</f>
        <v>0</v>
      </c>
      <c r="S137" s="312">
        <v>0</v>
      </c>
      <c r="T137" s="31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314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bzyJwLqH1CNN52g25Uh51Za2aaldFt35JMUymn5f0nFXcsE781sHl15gdYA94jAnNXHYZFRAvwxH7mQKuUfaxQ==" hashValue="Kim4v3d48esAoMM0EqJFcE2Dyobtvr1B2c31bW0xz+/Nu7GXjfwA1vVUdUpX892xzWZH8a+K43F/qoH3B/I6PA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187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4523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12. 4. 2021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30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32</v>
      </c>
      <c r="E20" s="38"/>
      <c r="F20" s="38"/>
      <c r="G20" s="38"/>
      <c r="H20" s="38"/>
      <c r="I20" s="157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7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37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39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ROUND((SUM(BE122:BE156)),  2)</f>
        <v>0</v>
      </c>
      <c r="G33" s="38"/>
      <c r="H33" s="38"/>
      <c r="I33" s="172">
        <v>0.20999999999999999</v>
      </c>
      <c r="J33" s="171">
        <f>ROUND(((SUM(BE122:BE156))*I33),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ROUND((SUM(BF122:BF156)),  2)</f>
        <v>0</v>
      </c>
      <c r="G34" s="38"/>
      <c r="H34" s="38"/>
      <c r="I34" s="172">
        <v>0.14999999999999999</v>
      </c>
      <c r="J34" s="171">
        <f>ROUND(((SUM(BF122:BF156))*I34),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ROUND((SUM(BG122:BG156)),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ROUND((SUM(BH122:BH156)),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ROUND((SUM(BI122:BI156)),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187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VRN - Vedlejší a ostatní náklady dle vyhl. č. 169/2016  Sb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Jevíčko</v>
      </c>
      <c r="G89" s="40"/>
      <c r="H89" s="40"/>
      <c r="I89" s="157" t="s">
        <v>22</v>
      </c>
      <c r="J89" s="79" t="str">
        <f>IF(J12="","",J12)</f>
        <v>12. 4. 2021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157" t="s">
        <v>32</v>
      </c>
      <c r="J91" s="36" t="str">
        <f>E21</f>
        <v>K I P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5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192</v>
      </c>
      <c r="D94" s="199"/>
      <c r="E94" s="199"/>
      <c r="F94" s="199"/>
      <c r="G94" s="199"/>
      <c r="H94" s="199"/>
      <c r="I94" s="200"/>
      <c r="J94" s="201" t="s">
        <v>193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194</v>
      </c>
      <c r="D96" s="40"/>
      <c r="E96" s="40"/>
      <c r="F96" s="40"/>
      <c r="G96" s="40"/>
      <c r="H96" s="40"/>
      <c r="I96" s="155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195</v>
      </c>
    </row>
    <row r="97" s="9" customFormat="1" ht="24.96" customHeight="1">
      <c r="A97" s="9"/>
      <c r="B97" s="203"/>
      <c r="C97" s="204"/>
      <c r="D97" s="205" t="s">
        <v>4524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301"/>
      <c r="C98" s="133"/>
      <c r="D98" s="302" t="s">
        <v>4525</v>
      </c>
      <c r="E98" s="303"/>
      <c r="F98" s="303"/>
      <c r="G98" s="303"/>
      <c r="H98" s="303"/>
      <c r="I98" s="304"/>
      <c r="J98" s="305">
        <f>J124</f>
        <v>0</v>
      </c>
      <c r="K98" s="133"/>
      <c r="L98" s="30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301"/>
      <c r="C99" s="133"/>
      <c r="D99" s="302" t="s">
        <v>4526</v>
      </c>
      <c r="E99" s="303"/>
      <c r="F99" s="303"/>
      <c r="G99" s="303"/>
      <c r="H99" s="303"/>
      <c r="I99" s="304"/>
      <c r="J99" s="305">
        <f>J127</f>
        <v>0</v>
      </c>
      <c r="K99" s="133"/>
      <c r="L99" s="30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301"/>
      <c r="C100" s="133"/>
      <c r="D100" s="302" t="s">
        <v>4527</v>
      </c>
      <c r="E100" s="303"/>
      <c r="F100" s="303"/>
      <c r="G100" s="303"/>
      <c r="H100" s="303"/>
      <c r="I100" s="304"/>
      <c r="J100" s="305">
        <f>J131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4528</v>
      </c>
      <c r="E101" s="303"/>
      <c r="F101" s="303"/>
      <c r="G101" s="303"/>
      <c r="H101" s="303"/>
      <c r="I101" s="304"/>
      <c r="J101" s="305">
        <f>J135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4529</v>
      </c>
      <c r="E102" s="303"/>
      <c r="F102" s="303"/>
      <c r="G102" s="303"/>
      <c r="H102" s="303"/>
      <c r="I102" s="304"/>
      <c r="J102" s="305">
        <f>J154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187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VRN - Vedlejší a ostatní náklady dle vyhl. č. 169/2016  Sb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Jevíčko</v>
      </c>
      <c r="G116" s="40"/>
      <c r="H116" s="40"/>
      <c r="I116" s="157" t="s">
        <v>22</v>
      </c>
      <c r="J116" s="79" t="str">
        <f>IF(J12="","",J12)</f>
        <v>12. 4. 2021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Pardubický kraj</v>
      </c>
      <c r="G118" s="40"/>
      <c r="H118" s="40"/>
      <c r="I118" s="157" t="s">
        <v>32</v>
      </c>
      <c r="J118" s="36" t="str">
        <f>E21</f>
        <v>K I P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157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210"/>
      <c r="B121" s="211"/>
      <c r="C121" s="212" t="s">
        <v>221</v>
      </c>
      <c r="D121" s="213" t="s">
        <v>65</v>
      </c>
      <c r="E121" s="213" t="s">
        <v>61</v>
      </c>
      <c r="F121" s="213" t="s">
        <v>62</v>
      </c>
      <c r="G121" s="213" t="s">
        <v>222</v>
      </c>
      <c r="H121" s="213" t="s">
        <v>223</v>
      </c>
      <c r="I121" s="214" t="s">
        <v>224</v>
      </c>
      <c r="J121" s="215" t="s">
        <v>193</v>
      </c>
      <c r="K121" s="216" t="s">
        <v>225</v>
      </c>
      <c r="L121" s="217"/>
      <c r="M121" s="100" t="s">
        <v>1</v>
      </c>
      <c r="N121" s="101" t="s">
        <v>44</v>
      </c>
      <c r="O121" s="101" t="s">
        <v>226</v>
      </c>
      <c r="P121" s="101" t="s">
        <v>227</v>
      </c>
      <c r="Q121" s="101" t="s">
        <v>228</v>
      </c>
      <c r="R121" s="101" t="s">
        <v>229</v>
      </c>
      <c r="S121" s="101" t="s">
        <v>230</v>
      </c>
      <c r="T121" s="102" t="s">
        <v>231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="2" customFormat="1" ht="22.8" customHeight="1">
      <c r="A122" s="38"/>
      <c r="B122" s="39"/>
      <c r="C122" s="107" t="s">
        <v>232</v>
      </c>
      <c r="D122" s="40"/>
      <c r="E122" s="40"/>
      <c r="F122" s="40"/>
      <c r="G122" s="40"/>
      <c r="H122" s="40"/>
      <c r="I122" s="155"/>
      <c r="J122" s="218">
        <f>BK122</f>
        <v>0</v>
      </c>
      <c r="K122" s="40"/>
      <c r="L122" s="44"/>
      <c r="M122" s="103"/>
      <c r="N122" s="219"/>
      <c r="O122" s="104"/>
      <c r="P122" s="220">
        <f>P123</f>
        <v>0</v>
      </c>
      <c r="Q122" s="104"/>
      <c r="R122" s="220">
        <f>R123</f>
        <v>0</v>
      </c>
      <c r="S122" s="104"/>
      <c r="T122" s="22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195</v>
      </c>
      <c r="BK122" s="222">
        <f>BK123</f>
        <v>0</v>
      </c>
    </row>
    <row r="123" s="11" customFormat="1" ht="25.92" customHeight="1">
      <c r="A123" s="11"/>
      <c r="B123" s="223"/>
      <c r="C123" s="224"/>
      <c r="D123" s="225" t="s">
        <v>79</v>
      </c>
      <c r="E123" s="226" t="s">
        <v>183</v>
      </c>
      <c r="F123" s="226" t="s">
        <v>4530</v>
      </c>
      <c r="G123" s="224"/>
      <c r="H123" s="224"/>
      <c r="I123" s="227"/>
      <c r="J123" s="228">
        <f>BK123</f>
        <v>0</v>
      </c>
      <c r="K123" s="224"/>
      <c r="L123" s="229"/>
      <c r="M123" s="230"/>
      <c r="N123" s="231"/>
      <c r="O123" s="231"/>
      <c r="P123" s="232">
        <f>P124+P127+P131+P135+P154</f>
        <v>0</v>
      </c>
      <c r="Q123" s="231"/>
      <c r="R123" s="232">
        <f>R124+R127+R131+R135+R154</f>
        <v>0</v>
      </c>
      <c r="S123" s="231"/>
      <c r="T123" s="233">
        <f>T124+T127+T131+T135+T154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34" t="s">
        <v>262</v>
      </c>
      <c r="AT123" s="235" t="s">
        <v>79</v>
      </c>
      <c r="AU123" s="235" t="s">
        <v>80</v>
      </c>
      <c r="AY123" s="234" t="s">
        <v>235</v>
      </c>
      <c r="BK123" s="236">
        <f>BK124+BK127+BK131+BK135+BK154</f>
        <v>0</v>
      </c>
    </row>
    <row r="124" s="11" customFormat="1" ht="22.8" customHeight="1">
      <c r="A124" s="11"/>
      <c r="B124" s="223"/>
      <c r="C124" s="224"/>
      <c r="D124" s="225" t="s">
        <v>79</v>
      </c>
      <c r="E124" s="307" t="s">
        <v>4531</v>
      </c>
      <c r="F124" s="307" t="s">
        <v>4532</v>
      </c>
      <c r="G124" s="224"/>
      <c r="H124" s="224"/>
      <c r="I124" s="227"/>
      <c r="J124" s="308">
        <f>BK124</f>
        <v>0</v>
      </c>
      <c r="K124" s="224"/>
      <c r="L124" s="229"/>
      <c r="M124" s="230"/>
      <c r="N124" s="231"/>
      <c r="O124" s="231"/>
      <c r="P124" s="232">
        <f>SUM(P125:P126)</f>
        <v>0</v>
      </c>
      <c r="Q124" s="231"/>
      <c r="R124" s="232">
        <f>SUM(R125:R126)</f>
        <v>0</v>
      </c>
      <c r="S124" s="231"/>
      <c r="T124" s="233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34" t="s">
        <v>262</v>
      </c>
      <c r="AT124" s="235" t="s">
        <v>79</v>
      </c>
      <c r="AU124" s="235" t="s">
        <v>87</v>
      </c>
      <c r="AY124" s="234" t="s">
        <v>235</v>
      </c>
      <c r="BK124" s="236">
        <f>SUM(BK125:BK126)</f>
        <v>0</v>
      </c>
    </row>
    <row r="125" s="2" customFormat="1" ht="21.75" customHeight="1">
      <c r="A125" s="38"/>
      <c r="B125" s="39"/>
      <c r="C125" s="237" t="s">
        <v>87</v>
      </c>
      <c r="D125" s="237" t="s">
        <v>236</v>
      </c>
      <c r="E125" s="238" t="s">
        <v>4533</v>
      </c>
      <c r="F125" s="239" t="s">
        <v>4534</v>
      </c>
      <c r="G125" s="240" t="s">
        <v>2781</v>
      </c>
      <c r="H125" s="241">
        <v>1</v>
      </c>
      <c r="I125" s="242"/>
      <c r="J125" s="243">
        <f>ROUND(I125*H125,2)</f>
        <v>0</v>
      </c>
      <c r="K125" s="244"/>
      <c r="L125" s="44"/>
      <c r="M125" s="245" t="s">
        <v>1</v>
      </c>
      <c r="N125" s="246" t="s">
        <v>45</v>
      </c>
      <c r="O125" s="91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9" t="s">
        <v>2782</v>
      </c>
      <c r="AT125" s="249" t="s">
        <v>236</v>
      </c>
      <c r="AU125" s="249" t="s">
        <v>89</v>
      </c>
      <c r="AY125" s="17" t="s">
        <v>235</v>
      </c>
      <c r="BE125" s="250">
        <f>IF(N125="základní",J125,0)</f>
        <v>0</v>
      </c>
      <c r="BF125" s="250">
        <f>IF(N125="snížená",J125,0)</f>
        <v>0</v>
      </c>
      <c r="BG125" s="250">
        <f>IF(N125="zákl. přenesená",J125,0)</f>
        <v>0</v>
      </c>
      <c r="BH125" s="250">
        <f>IF(N125="sníž. přenesená",J125,0)</f>
        <v>0</v>
      </c>
      <c r="BI125" s="250">
        <f>IF(N125="nulová",J125,0)</f>
        <v>0</v>
      </c>
      <c r="BJ125" s="17" t="s">
        <v>87</v>
      </c>
      <c r="BK125" s="250">
        <f>ROUND(I125*H125,2)</f>
        <v>0</v>
      </c>
      <c r="BL125" s="17" t="s">
        <v>2782</v>
      </c>
      <c r="BM125" s="249" t="s">
        <v>4535</v>
      </c>
    </row>
    <row r="126" s="2" customFormat="1" ht="33" customHeight="1">
      <c r="A126" s="38"/>
      <c r="B126" s="39"/>
      <c r="C126" s="237" t="s">
        <v>89</v>
      </c>
      <c r="D126" s="237" t="s">
        <v>236</v>
      </c>
      <c r="E126" s="238" t="s">
        <v>4536</v>
      </c>
      <c r="F126" s="239" t="s">
        <v>4537</v>
      </c>
      <c r="G126" s="240" t="s">
        <v>2781</v>
      </c>
      <c r="H126" s="241">
        <v>1</v>
      </c>
      <c r="I126" s="242"/>
      <c r="J126" s="243">
        <f>ROUND(I126*H126,2)</f>
        <v>0</v>
      </c>
      <c r="K126" s="244"/>
      <c r="L126" s="44"/>
      <c r="M126" s="245" t="s">
        <v>1</v>
      </c>
      <c r="N126" s="246" t="s">
        <v>45</v>
      </c>
      <c r="O126" s="91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9" t="s">
        <v>2782</v>
      </c>
      <c r="AT126" s="249" t="s">
        <v>236</v>
      </c>
      <c r="AU126" s="249" t="s">
        <v>89</v>
      </c>
      <c r="AY126" s="17" t="s">
        <v>235</v>
      </c>
      <c r="BE126" s="250">
        <f>IF(N126="základní",J126,0)</f>
        <v>0</v>
      </c>
      <c r="BF126" s="250">
        <f>IF(N126="snížená",J126,0)</f>
        <v>0</v>
      </c>
      <c r="BG126" s="250">
        <f>IF(N126="zákl. přenesená",J126,0)</f>
        <v>0</v>
      </c>
      <c r="BH126" s="250">
        <f>IF(N126="sníž. přenesená",J126,0)</f>
        <v>0</v>
      </c>
      <c r="BI126" s="250">
        <f>IF(N126="nulová",J126,0)</f>
        <v>0</v>
      </c>
      <c r="BJ126" s="17" t="s">
        <v>87</v>
      </c>
      <c r="BK126" s="250">
        <f>ROUND(I126*H126,2)</f>
        <v>0</v>
      </c>
      <c r="BL126" s="17" t="s">
        <v>2782</v>
      </c>
      <c r="BM126" s="249" t="s">
        <v>4538</v>
      </c>
    </row>
    <row r="127" s="11" customFormat="1" ht="22.8" customHeight="1">
      <c r="A127" s="11"/>
      <c r="B127" s="223"/>
      <c r="C127" s="224"/>
      <c r="D127" s="225" t="s">
        <v>79</v>
      </c>
      <c r="E127" s="307" t="s">
        <v>4539</v>
      </c>
      <c r="F127" s="307" t="s">
        <v>4540</v>
      </c>
      <c r="G127" s="224"/>
      <c r="H127" s="224"/>
      <c r="I127" s="227"/>
      <c r="J127" s="308">
        <f>BK127</f>
        <v>0</v>
      </c>
      <c r="K127" s="224"/>
      <c r="L127" s="229"/>
      <c r="M127" s="230"/>
      <c r="N127" s="231"/>
      <c r="O127" s="231"/>
      <c r="P127" s="232">
        <f>SUM(P128:P130)</f>
        <v>0</v>
      </c>
      <c r="Q127" s="231"/>
      <c r="R127" s="232">
        <f>SUM(R128:R130)</f>
        <v>0</v>
      </c>
      <c r="S127" s="231"/>
      <c r="T127" s="233">
        <f>SUM(T128:T130)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262</v>
      </c>
      <c r="AT127" s="235" t="s">
        <v>79</v>
      </c>
      <c r="AU127" s="235" t="s">
        <v>87</v>
      </c>
      <c r="AY127" s="234" t="s">
        <v>235</v>
      </c>
      <c r="BK127" s="236">
        <f>SUM(BK128:BK130)</f>
        <v>0</v>
      </c>
    </row>
    <row r="128" s="2" customFormat="1" ht="21.75" customHeight="1">
      <c r="A128" s="38"/>
      <c r="B128" s="39"/>
      <c r="C128" s="237" t="s">
        <v>115</v>
      </c>
      <c r="D128" s="237" t="s">
        <v>236</v>
      </c>
      <c r="E128" s="238" t="s">
        <v>4541</v>
      </c>
      <c r="F128" s="239" t="s">
        <v>4542</v>
      </c>
      <c r="G128" s="240" t="s">
        <v>2781</v>
      </c>
      <c r="H128" s="241">
        <v>1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2782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2782</v>
      </c>
      <c r="BM128" s="249" t="s">
        <v>4543</v>
      </c>
    </row>
    <row r="129" s="2" customFormat="1" ht="21.75" customHeight="1">
      <c r="A129" s="38"/>
      <c r="B129" s="39"/>
      <c r="C129" s="237" t="s">
        <v>240</v>
      </c>
      <c r="D129" s="237" t="s">
        <v>236</v>
      </c>
      <c r="E129" s="238" t="s">
        <v>4544</v>
      </c>
      <c r="F129" s="239" t="s">
        <v>4545</v>
      </c>
      <c r="G129" s="240" t="s">
        <v>2781</v>
      </c>
      <c r="H129" s="241">
        <v>1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2782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2782</v>
      </c>
      <c r="BM129" s="249" t="s">
        <v>4546</v>
      </c>
    </row>
    <row r="130" s="2" customFormat="1" ht="16.5" customHeight="1">
      <c r="A130" s="38"/>
      <c r="B130" s="39"/>
      <c r="C130" s="237" t="s">
        <v>262</v>
      </c>
      <c r="D130" s="237" t="s">
        <v>236</v>
      </c>
      <c r="E130" s="238" t="s">
        <v>4547</v>
      </c>
      <c r="F130" s="239" t="s">
        <v>4548</v>
      </c>
      <c r="G130" s="240" t="s">
        <v>2781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2782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2782</v>
      </c>
      <c r="BM130" s="249" t="s">
        <v>4549</v>
      </c>
    </row>
    <row r="131" s="11" customFormat="1" ht="22.8" customHeight="1">
      <c r="A131" s="11"/>
      <c r="B131" s="223"/>
      <c r="C131" s="224"/>
      <c r="D131" s="225" t="s">
        <v>79</v>
      </c>
      <c r="E131" s="307" t="s">
        <v>4550</v>
      </c>
      <c r="F131" s="307" t="s">
        <v>4551</v>
      </c>
      <c r="G131" s="224"/>
      <c r="H131" s="224"/>
      <c r="I131" s="227"/>
      <c r="J131" s="308">
        <f>BK131</f>
        <v>0</v>
      </c>
      <c r="K131" s="224"/>
      <c r="L131" s="229"/>
      <c r="M131" s="230"/>
      <c r="N131" s="231"/>
      <c r="O131" s="231"/>
      <c r="P131" s="232">
        <f>SUM(P132:P134)</f>
        <v>0</v>
      </c>
      <c r="Q131" s="231"/>
      <c r="R131" s="232">
        <f>SUM(R132:R134)</f>
        <v>0</v>
      </c>
      <c r="S131" s="231"/>
      <c r="T131" s="233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34" t="s">
        <v>262</v>
      </c>
      <c r="AT131" s="235" t="s">
        <v>79</v>
      </c>
      <c r="AU131" s="235" t="s">
        <v>87</v>
      </c>
      <c r="AY131" s="234" t="s">
        <v>235</v>
      </c>
      <c r="BK131" s="236">
        <f>SUM(BK132:BK134)</f>
        <v>0</v>
      </c>
    </row>
    <row r="132" s="2" customFormat="1" ht="33" customHeight="1">
      <c r="A132" s="38"/>
      <c r="B132" s="39"/>
      <c r="C132" s="237" t="s">
        <v>247</v>
      </c>
      <c r="D132" s="237" t="s">
        <v>236</v>
      </c>
      <c r="E132" s="238" t="s">
        <v>4552</v>
      </c>
      <c r="F132" s="239" t="s">
        <v>4553</v>
      </c>
      <c r="G132" s="240" t="s">
        <v>2781</v>
      </c>
      <c r="H132" s="241">
        <v>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2782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2782</v>
      </c>
      <c r="BM132" s="249" t="s">
        <v>4554</v>
      </c>
    </row>
    <row r="133" s="2" customFormat="1" ht="33" customHeight="1">
      <c r="A133" s="38"/>
      <c r="B133" s="39"/>
      <c r="C133" s="237" t="s">
        <v>277</v>
      </c>
      <c r="D133" s="237" t="s">
        <v>236</v>
      </c>
      <c r="E133" s="238" t="s">
        <v>4555</v>
      </c>
      <c r="F133" s="239" t="s">
        <v>4556</v>
      </c>
      <c r="G133" s="240" t="s">
        <v>2781</v>
      </c>
      <c r="H133" s="241">
        <v>1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2782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2782</v>
      </c>
      <c r="BM133" s="249" t="s">
        <v>4557</v>
      </c>
    </row>
    <row r="134" s="2" customFormat="1" ht="33" customHeight="1">
      <c r="A134" s="38"/>
      <c r="B134" s="39"/>
      <c r="C134" s="237" t="s">
        <v>253</v>
      </c>
      <c r="D134" s="237" t="s">
        <v>236</v>
      </c>
      <c r="E134" s="238" t="s">
        <v>4558</v>
      </c>
      <c r="F134" s="239" t="s">
        <v>4559</v>
      </c>
      <c r="G134" s="240" t="s">
        <v>2781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2782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2782</v>
      </c>
      <c r="BM134" s="249" t="s">
        <v>4560</v>
      </c>
    </row>
    <row r="135" s="11" customFormat="1" ht="22.8" customHeight="1">
      <c r="A135" s="11"/>
      <c r="B135" s="223"/>
      <c r="C135" s="224"/>
      <c r="D135" s="225" t="s">
        <v>79</v>
      </c>
      <c r="E135" s="307" t="s">
        <v>4561</v>
      </c>
      <c r="F135" s="307" t="s">
        <v>4562</v>
      </c>
      <c r="G135" s="224"/>
      <c r="H135" s="224"/>
      <c r="I135" s="227"/>
      <c r="J135" s="308">
        <f>BK135</f>
        <v>0</v>
      </c>
      <c r="K135" s="224"/>
      <c r="L135" s="229"/>
      <c r="M135" s="230"/>
      <c r="N135" s="231"/>
      <c r="O135" s="231"/>
      <c r="P135" s="232">
        <f>SUM(P136:P153)</f>
        <v>0</v>
      </c>
      <c r="Q135" s="231"/>
      <c r="R135" s="232">
        <f>SUM(R136:R153)</f>
        <v>0</v>
      </c>
      <c r="S135" s="231"/>
      <c r="T135" s="233">
        <f>SUM(T136:T153)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34" t="s">
        <v>262</v>
      </c>
      <c r="AT135" s="235" t="s">
        <v>79</v>
      </c>
      <c r="AU135" s="235" t="s">
        <v>87</v>
      </c>
      <c r="AY135" s="234" t="s">
        <v>235</v>
      </c>
      <c r="BK135" s="236">
        <f>SUM(BK136:BK153)</f>
        <v>0</v>
      </c>
    </row>
    <row r="136" s="2" customFormat="1" ht="16.5" customHeight="1">
      <c r="A136" s="38"/>
      <c r="B136" s="39"/>
      <c r="C136" s="237" t="s">
        <v>286</v>
      </c>
      <c r="D136" s="237" t="s">
        <v>236</v>
      </c>
      <c r="E136" s="238" t="s">
        <v>4563</v>
      </c>
      <c r="F136" s="239" t="s">
        <v>4562</v>
      </c>
      <c r="G136" s="240" t="s">
        <v>2781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2782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2782</v>
      </c>
      <c r="BM136" s="249" t="s">
        <v>4564</v>
      </c>
    </row>
    <row r="137" s="14" customFormat="1">
      <c r="A137" s="14"/>
      <c r="B137" s="277"/>
      <c r="C137" s="278"/>
      <c r="D137" s="253" t="s">
        <v>241</v>
      </c>
      <c r="E137" s="279" t="s">
        <v>1</v>
      </c>
      <c r="F137" s="280" t="s">
        <v>4565</v>
      </c>
      <c r="G137" s="278"/>
      <c r="H137" s="279" t="s">
        <v>1</v>
      </c>
      <c r="I137" s="281"/>
      <c r="J137" s="278"/>
      <c r="K137" s="278"/>
      <c r="L137" s="282"/>
      <c r="M137" s="283"/>
      <c r="N137" s="284"/>
      <c r="O137" s="284"/>
      <c r="P137" s="284"/>
      <c r="Q137" s="284"/>
      <c r="R137" s="284"/>
      <c r="S137" s="284"/>
      <c r="T137" s="28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6" t="s">
        <v>241</v>
      </c>
      <c r="AU137" s="286" t="s">
        <v>89</v>
      </c>
      <c r="AV137" s="14" t="s">
        <v>87</v>
      </c>
      <c r="AW137" s="14" t="s">
        <v>36</v>
      </c>
      <c r="AX137" s="14" t="s">
        <v>80</v>
      </c>
      <c r="AY137" s="286" t="s">
        <v>235</v>
      </c>
    </row>
    <row r="138" s="14" customFormat="1">
      <c r="A138" s="14"/>
      <c r="B138" s="277"/>
      <c r="C138" s="278"/>
      <c r="D138" s="253" t="s">
        <v>241</v>
      </c>
      <c r="E138" s="279" t="s">
        <v>1</v>
      </c>
      <c r="F138" s="280" t="s">
        <v>4566</v>
      </c>
      <c r="G138" s="278"/>
      <c r="H138" s="279" t="s">
        <v>1</v>
      </c>
      <c r="I138" s="281"/>
      <c r="J138" s="278"/>
      <c r="K138" s="278"/>
      <c r="L138" s="282"/>
      <c r="M138" s="283"/>
      <c r="N138" s="284"/>
      <c r="O138" s="284"/>
      <c r="P138" s="284"/>
      <c r="Q138" s="284"/>
      <c r="R138" s="284"/>
      <c r="S138" s="284"/>
      <c r="T138" s="28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6" t="s">
        <v>241</v>
      </c>
      <c r="AU138" s="286" t="s">
        <v>89</v>
      </c>
      <c r="AV138" s="14" t="s">
        <v>87</v>
      </c>
      <c r="AW138" s="14" t="s">
        <v>36</v>
      </c>
      <c r="AX138" s="14" t="s">
        <v>80</v>
      </c>
      <c r="AY138" s="286" t="s">
        <v>235</v>
      </c>
    </row>
    <row r="139" s="14" customFormat="1">
      <c r="A139" s="14"/>
      <c r="B139" s="277"/>
      <c r="C139" s="278"/>
      <c r="D139" s="253" t="s">
        <v>241</v>
      </c>
      <c r="E139" s="279" t="s">
        <v>1</v>
      </c>
      <c r="F139" s="280" t="s">
        <v>4567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6" t="s">
        <v>241</v>
      </c>
      <c r="AU139" s="286" t="s">
        <v>89</v>
      </c>
      <c r="AV139" s="14" t="s">
        <v>87</v>
      </c>
      <c r="AW139" s="14" t="s">
        <v>36</v>
      </c>
      <c r="AX139" s="14" t="s">
        <v>80</v>
      </c>
      <c r="AY139" s="286" t="s">
        <v>235</v>
      </c>
    </row>
    <row r="140" s="14" customFormat="1">
      <c r="A140" s="14"/>
      <c r="B140" s="277"/>
      <c r="C140" s="278"/>
      <c r="D140" s="253" t="s">
        <v>241</v>
      </c>
      <c r="E140" s="279" t="s">
        <v>1</v>
      </c>
      <c r="F140" s="280" t="s">
        <v>4568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241</v>
      </c>
      <c r="AU140" s="286" t="s">
        <v>89</v>
      </c>
      <c r="AV140" s="14" t="s">
        <v>87</v>
      </c>
      <c r="AW140" s="14" t="s">
        <v>36</v>
      </c>
      <c r="AX140" s="14" t="s">
        <v>80</v>
      </c>
      <c r="AY140" s="286" t="s">
        <v>235</v>
      </c>
    </row>
    <row r="141" s="14" customFormat="1">
      <c r="A141" s="14"/>
      <c r="B141" s="277"/>
      <c r="C141" s="278"/>
      <c r="D141" s="253" t="s">
        <v>241</v>
      </c>
      <c r="E141" s="279" t="s">
        <v>1</v>
      </c>
      <c r="F141" s="280" t="s">
        <v>4569</v>
      </c>
      <c r="G141" s="278"/>
      <c r="H141" s="279" t="s">
        <v>1</v>
      </c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6" t="s">
        <v>241</v>
      </c>
      <c r="AU141" s="286" t="s">
        <v>89</v>
      </c>
      <c r="AV141" s="14" t="s">
        <v>87</v>
      </c>
      <c r="AW141" s="14" t="s">
        <v>36</v>
      </c>
      <c r="AX141" s="14" t="s">
        <v>80</v>
      </c>
      <c r="AY141" s="286" t="s">
        <v>235</v>
      </c>
    </row>
    <row r="142" s="14" customFormat="1">
      <c r="A142" s="14"/>
      <c r="B142" s="277"/>
      <c r="C142" s="278"/>
      <c r="D142" s="253" t="s">
        <v>241</v>
      </c>
      <c r="E142" s="279" t="s">
        <v>1</v>
      </c>
      <c r="F142" s="280" t="s">
        <v>4570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241</v>
      </c>
      <c r="AU142" s="286" t="s">
        <v>89</v>
      </c>
      <c r="AV142" s="14" t="s">
        <v>87</v>
      </c>
      <c r="AW142" s="14" t="s">
        <v>36</v>
      </c>
      <c r="AX142" s="14" t="s">
        <v>80</v>
      </c>
      <c r="AY142" s="286" t="s">
        <v>235</v>
      </c>
    </row>
    <row r="143" s="14" customFormat="1">
      <c r="A143" s="14"/>
      <c r="B143" s="277"/>
      <c r="C143" s="278"/>
      <c r="D143" s="253" t="s">
        <v>241</v>
      </c>
      <c r="E143" s="279" t="s">
        <v>1</v>
      </c>
      <c r="F143" s="280" t="s">
        <v>4571</v>
      </c>
      <c r="G143" s="278"/>
      <c r="H143" s="279" t="s">
        <v>1</v>
      </c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6" t="s">
        <v>241</v>
      </c>
      <c r="AU143" s="286" t="s">
        <v>89</v>
      </c>
      <c r="AV143" s="14" t="s">
        <v>87</v>
      </c>
      <c r="AW143" s="14" t="s">
        <v>36</v>
      </c>
      <c r="AX143" s="14" t="s">
        <v>80</v>
      </c>
      <c r="AY143" s="286" t="s">
        <v>235</v>
      </c>
    </row>
    <row r="144" s="12" customFormat="1">
      <c r="A144" s="12"/>
      <c r="B144" s="251"/>
      <c r="C144" s="252"/>
      <c r="D144" s="253" t="s">
        <v>241</v>
      </c>
      <c r="E144" s="254" t="s">
        <v>1</v>
      </c>
      <c r="F144" s="255" t="s">
        <v>4572</v>
      </c>
      <c r="G144" s="252"/>
      <c r="H144" s="256">
        <v>1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62" t="s">
        <v>241</v>
      </c>
      <c r="AU144" s="262" t="s">
        <v>89</v>
      </c>
      <c r="AV144" s="12" t="s">
        <v>89</v>
      </c>
      <c r="AW144" s="12" t="s">
        <v>36</v>
      </c>
      <c r="AX144" s="12" t="s">
        <v>87</v>
      </c>
      <c r="AY144" s="262" t="s">
        <v>235</v>
      </c>
    </row>
    <row r="145" s="2" customFormat="1" ht="16.5" customHeight="1">
      <c r="A145" s="38"/>
      <c r="B145" s="39"/>
      <c r="C145" s="237" t="s">
        <v>258</v>
      </c>
      <c r="D145" s="237" t="s">
        <v>236</v>
      </c>
      <c r="E145" s="238" t="s">
        <v>4573</v>
      </c>
      <c r="F145" s="239" t="s">
        <v>4574</v>
      </c>
      <c r="G145" s="240" t="s">
        <v>2781</v>
      </c>
      <c r="H145" s="241">
        <v>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2782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2782</v>
      </c>
      <c r="BM145" s="249" t="s">
        <v>4575</v>
      </c>
    </row>
    <row r="146" s="14" customFormat="1">
      <c r="A146" s="14"/>
      <c r="B146" s="277"/>
      <c r="C146" s="278"/>
      <c r="D146" s="253" t="s">
        <v>241</v>
      </c>
      <c r="E146" s="279" t="s">
        <v>1</v>
      </c>
      <c r="F146" s="280" t="s">
        <v>4576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241</v>
      </c>
      <c r="AU146" s="286" t="s">
        <v>89</v>
      </c>
      <c r="AV146" s="14" t="s">
        <v>87</v>
      </c>
      <c r="AW146" s="14" t="s">
        <v>36</v>
      </c>
      <c r="AX146" s="14" t="s">
        <v>80</v>
      </c>
      <c r="AY146" s="286" t="s">
        <v>235</v>
      </c>
    </row>
    <row r="147" s="14" customFormat="1">
      <c r="A147" s="14"/>
      <c r="B147" s="277"/>
      <c r="C147" s="278"/>
      <c r="D147" s="253" t="s">
        <v>241</v>
      </c>
      <c r="E147" s="279" t="s">
        <v>1</v>
      </c>
      <c r="F147" s="280" t="s">
        <v>4566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6" t="s">
        <v>241</v>
      </c>
      <c r="AU147" s="286" t="s">
        <v>89</v>
      </c>
      <c r="AV147" s="14" t="s">
        <v>87</v>
      </c>
      <c r="AW147" s="14" t="s">
        <v>36</v>
      </c>
      <c r="AX147" s="14" t="s">
        <v>80</v>
      </c>
      <c r="AY147" s="286" t="s">
        <v>235</v>
      </c>
    </row>
    <row r="148" s="14" customFormat="1">
      <c r="A148" s="14"/>
      <c r="B148" s="277"/>
      <c r="C148" s="278"/>
      <c r="D148" s="253" t="s">
        <v>241</v>
      </c>
      <c r="E148" s="279" t="s">
        <v>1</v>
      </c>
      <c r="F148" s="280" t="s">
        <v>4577</v>
      </c>
      <c r="G148" s="278"/>
      <c r="H148" s="279" t="s">
        <v>1</v>
      </c>
      <c r="I148" s="281"/>
      <c r="J148" s="278"/>
      <c r="K148" s="278"/>
      <c r="L148" s="282"/>
      <c r="M148" s="283"/>
      <c r="N148" s="284"/>
      <c r="O148" s="284"/>
      <c r="P148" s="284"/>
      <c r="Q148" s="284"/>
      <c r="R148" s="284"/>
      <c r="S148" s="284"/>
      <c r="T148" s="28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6" t="s">
        <v>241</v>
      </c>
      <c r="AU148" s="286" t="s">
        <v>89</v>
      </c>
      <c r="AV148" s="14" t="s">
        <v>87</v>
      </c>
      <c r="AW148" s="14" t="s">
        <v>36</v>
      </c>
      <c r="AX148" s="14" t="s">
        <v>80</v>
      </c>
      <c r="AY148" s="286" t="s">
        <v>235</v>
      </c>
    </row>
    <row r="149" s="14" customFormat="1">
      <c r="A149" s="14"/>
      <c r="B149" s="277"/>
      <c r="C149" s="278"/>
      <c r="D149" s="253" t="s">
        <v>241</v>
      </c>
      <c r="E149" s="279" t="s">
        <v>1</v>
      </c>
      <c r="F149" s="280" t="s">
        <v>4578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241</v>
      </c>
      <c r="AU149" s="286" t="s">
        <v>89</v>
      </c>
      <c r="AV149" s="14" t="s">
        <v>87</v>
      </c>
      <c r="AW149" s="14" t="s">
        <v>36</v>
      </c>
      <c r="AX149" s="14" t="s">
        <v>80</v>
      </c>
      <c r="AY149" s="286" t="s">
        <v>235</v>
      </c>
    </row>
    <row r="150" s="14" customFormat="1">
      <c r="A150" s="14"/>
      <c r="B150" s="277"/>
      <c r="C150" s="278"/>
      <c r="D150" s="253" t="s">
        <v>241</v>
      </c>
      <c r="E150" s="279" t="s">
        <v>1</v>
      </c>
      <c r="F150" s="280" t="s">
        <v>4579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241</v>
      </c>
      <c r="AU150" s="286" t="s">
        <v>89</v>
      </c>
      <c r="AV150" s="14" t="s">
        <v>87</v>
      </c>
      <c r="AW150" s="14" t="s">
        <v>36</v>
      </c>
      <c r="AX150" s="14" t="s">
        <v>80</v>
      </c>
      <c r="AY150" s="286" t="s">
        <v>235</v>
      </c>
    </row>
    <row r="151" s="14" customFormat="1">
      <c r="A151" s="14"/>
      <c r="B151" s="277"/>
      <c r="C151" s="278"/>
      <c r="D151" s="253" t="s">
        <v>241</v>
      </c>
      <c r="E151" s="279" t="s">
        <v>1</v>
      </c>
      <c r="F151" s="280" t="s">
        <v>4580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241</v>
      </c>
      <c r="AU151" s="286" t="s">
        <v>89</v>
      </c>
      <c r="AV151" s="14" t="s">
        <v>87</v>
      </c>
      <c r="AW151" s="14" t="s">
        <v>36</v>
      </c>
      <c r="AX151" s="14" t="s">
        <v>80</v>
      </c>
      <c r="AY151" s="286" t="s">
        <v>235</v>
      </c>
    </row>
    <row r="152" s="14" customFormat="1">
      <c r="A152" s="14"/>
      <c r="B152" s="277"/>
      <c r="C152" s="278"/>
      <c r="D152" s="253" t="s">
        <v>241</v>
      </c>
      <c r="E152" s="279" t="s">
        <v>1</v>
      </c>
      <c r="F152" s="280" t="s">
        <v>4581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241</v>
      </c>
      <c r="AU152" s="286" t="s">
        <v>89</v>
      </c>
      <c r="AV152" s="14" t="s">
        <v>87</v>
      </c>
      <c r="AW152" s="14" t="s">
        <v>36</v>
      </c>
      <c r="AX152" s="14" t="s">
        <v>80</v>
      </c>
      <c r="AY152" s="286" t="s">
        <v>235</v>
      </c>
    </row>
    <row r="153" s="12" customFormat="1">
      <c r="A153" s="12"/>
      <c r="B153" s="251"/>
      <c r="C153" s="252"/>
      <c r="D153" s="253" t="s">
        <v>241</v>
      </c>
      <c r="E153" s="254" t="s">
        <v>1</v>
      </c>
      <c r="F153" s="255" t="s">
        <v>4572</v>
      </c>
      <c r="G153" s="252"/>
      <c r="H153" s="256">
        <v>1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62" t="s">
        <v>241</v>
      </c>
      <c r="AU153" s="262" t="s">
        <v>89</v>
      </c>
      <c r="AV153" s="12" t="s">
        <v>89</v>
      </c>
      <c r="AW153" s="12" t="s">
        <v>36</v>
      </c>
      <c r="AX153" s="12" t="s">
        <v>87</v>
      </c>
      <c r="AY153" s="262" t="s">
        <v>235</v>
      </c>
    </row>
    <row r="154" s="11" customFormat="1" ht="22.8" customHeight="1">
      <c r="A154" s="11"/>
      <c r="B154" s="223"/>
      <c r="C154" s="224"/>
      <c r="D154" s="225" t="s">
        <v>79</v>
      </c>
      <c r="E154" s="307" t="s">
        <v>4582</v>
      </c>
      <c r="F154" s="307" t="s">
        <v>2848</v>
      </c>
      <c r="G154" s="224"/>
      <c r="H154" s="224"/>
      <c r="I154" s="227"/>
      <c r="J154" s="308">
        <f>BK154</f>
        <v>0</v>
      </c>
      <c r="K154" s="224"/>
      <c r="L154" s="229"/>
      <c r="M154" s="230"/>
      <c r="N154" s="231"/>
      <c r="O154" s="231"/>
      <c r="P154" s="232">
        <f>SUM(P155:P156)</f>
        <v>0</v>
      </c>
      <c r="Q154" s="231"/>
      <c r="R154" s="232">
        <f>SUM(R155:R156)</f>
        <v>0</v>
      </c>
      <c r="S154" s="231"/>
      <c r="T154" s="233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34" t="s">
        <v>262</v>
      </c>
      <c r="AT154" s="235" t="s">
        <v>79</v>
      </c>
      <c r="AU154" s="235" t="s">
        <v>87</v>
      </c>
      <c r="AY154" s="234" t="s">
        <v>235</v>
      </c>
      <c r="BK154" s="236">
        <f>SUM(BK155:BK156)</f>
        <v>0</v>
      </c>
    </row>
    <row r="155" s="2" customFormat="1" ht="16.5" customHeight="1">
      <c r="A155" s="38"/>
      <c r="B155" s="39"/>
      <c r="C155" s="237" t="s">
        <v>297</v>
      </c>
      <c r="D155" s="237" t="s">
        <v>236</v>
      </c>
      <c r="E155" s="238" t="s">
        <v>4583</v>
      </c>
      <c r="F155" s="239" t="s">
        <v>4584</v>
      </c>
      <c r="G155" s="240" t="s">
        <v>239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4585</v>
      </c>
    </row>
    <row r="156" s="2" customFormat="1" ht="16.5" customHeight="1">
      <c r="A156" s="38"/>
      <c r="B156" s="39"/>
      <c r="C156" s="237" t="s">
        <v>266</v>
      </c>
      <c r="D156" s="237" t="s">
        <v>236</v>
      </c>
      <c r="E156" s="238" t="s">
        <v>4586</v>
      </c>
      <c r="F156" s="239" t="s">
        <v>4587</v>
      </c>
      <c r="G156" s="240" t="s">
        <v>239</v>
      </c>
      <c r="H156" s="241">
        <v>1</v>
      </c>
      <c r="I156" s="242"/>
      <c r="J156" s="243">
        <f>ROUND(I156*H156,2)</f>
        <v>0</v>
      </c>
      <c r="K156" s="244"/>
      <c r="L156" s="44"/>
      <c r="M156" s="309" t="s">
        <v>1</v>
      </c>
      <c r="N156" s="310" t="s">
        <v>45</v>
      </c>
      <c r="O156" s="311"/>
      <c r="P156" s="312">
        <f>O156*H156</f>
        <v>0</v>
      </c>
      <c r="Q156" s="312">
        <v>0</v>
      </c>
      <c r="R156" s="312">
        <f>Q156*H156</f>
        <v>0</v>
      </c>
      <c r="S156" s="312">
        <v>0</v>
      </c>
      <c r="T156" s="31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4588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193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4IlYGbrWv/ShwKH+hnRgKChtsEtrw6yIXGkO/yN/U+QeG7+OSNi+vT4wE4b0TyuMRvDk/XqAdpWP8FynolRtcA==" hashValue="UOroGKwYh347nQYQHMBkCDM4o/dxkW6Q/7yu5Bx3trc+r7I7JNR4R2QoSOjWn3OFaVXWR6G+7TihMnZQ7KNDSA==" algorithmName="SHA-512" password="CC3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Rinn</dc:creator>
  <cp:lastModifiedBy>Pavel Rinn</cp:lastModifiedBy>
  <dcterms:created xsi:type="dcterms:W3CDTF">2021-04-12T19:24:12Z</dcterms:created>
  <dcterms:modified xsi:type="dcterms:W3CDTF">2021-04-12T19:25:00Z</dcterms:modified>
</cp:coreProperties>
</file>