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1" sheetId="2" r:id="rId2"/>
    <sheet name="SO 001a" sheetId="3" r:id="rId3"/>
    <sheet name="SO 101" sheetId="4" r:id="rId4"/>
    <sheet name="SO 101a" sheetId="5" r:id="rId5"/>
    <sheet name="SO 102" sheetId="6" r:id="rId6"/>
    <sheet name="SO 103" sheetId="7" r:id="rId7"/>
    <sheet name="SO 103a" sheetId="8" r:id="rId8"/>
    <sheet name="SO 104" sheetId="9" r:id="rId9"/>
    <sheet name="SO 104a" sheetId="10" r:id="rId10"/>
    <sheet name="SO 106" sheetId="11" r:id="rId11"/>
    <sheet name="SO 106a" sheetId="12" r:id="rId12"/>
    <sheet name="SO 201" sheetId="13" r:id="rId13"/>
    <sheet name="SO 202" sheetId="14" r:id="rId14"/>
    <sheet name="SO 203" sheetId="15" r:id="rId15"/>
    <sheet name="SO 204" sheetId="16" r:id="rId16"/>
    <sheet name="SO 401" sheetId="17" r:id="rId17"/>
    <sheet name="SO 651 " sheetId="18" r:id="rId18"/>
  </sheets>
  <definedNames/>
  <calcPr fullCalcOnLoad="1"/>
</workbook>
</file>

<file path=xl/sharedStrings.xml><?xml version="1.0" encoding="utf-8"?>
<sst xmlns="http://schemas.openxmlformats.org/spreadsheetml/2006/main" count="4044" uniqueCount="1021">
  <si>
    <t>Soupis objektů s DPH</t>
  </si>
  <si>
    <t>Stavba:II/371_07_2020 - JEVÍČKO - JAROMĚŘICE KM 19,950-17,100 PDPS</t>
  </si>
  <si>
    <t>Varianta:ZŘ - Základní řešení</t>
  </si>
  <si>
    <t>Odbytová cena:</t>
  </si>
  <si>
    <t>OC+DPH:</t>
  </si>
  <si>
    <t>Sazba 1</t>
  </si>
  <si>
    <t>Sazba 2</t>
  </si>
  <si>
    <t>Sazba 3</t>
  </si>
  <si>
    <t>Objekt</t>
  </si>
  <si>
    <t>Popis</t>
  </si>
  <si>
    <t>OC</t>
  </si>
  <si>
    <t>DPH</t>
  </si>
  <si>
    <t>OC+DPH</t>
  </si>
  <si>
    <t>Aspe</t>
  </si>
  <si>
    <t>Firma: OPTIMA, spol. s r. o.</t>
  </si>
  <si>
    <t>Příloha k formuláři pro ocenění nabídky</t>
  </si>
  <si>
    <t>Stavba</t>
  </si>
  <si>
    <t>číslo a název SO</t>
  </si>
  <si>
    <t>číslo a název rozpočtu:</t>
  </si>
  <si>
    <t>II/371_07_2020</t>
  </si>
  <si>
    <t>JEVÍČKO - JAROMĚŘICE KM 19,950-17,100 PDPS</t>
  </si>
  <si>
    <t>SO 001</t>
  </si>
  <si>
    <t>VŠEOBECNÉ POLOŽKY - vedlejší způsobilé</t>
  </si>
  <si>
    <t>Zatřídění CZ-CPA:</t>
  </si>
  <si>
    <t>Poř.
č.pol.</t>
  </si>
  <si>
    <t>1</t>
  </si>
  <si>
    <t>cenová
soustava</t>
  </si>
  <si>
    <t>Kód
položky</t>
  </si>
  <si>
    <t>Varianta
položky</t>
  </si>
  <si>
    <t>Název položky</t>
  </si>
  <si>
    <t>jednotka</t>
  </si>
  <si>
    <t>Počet
jednotek</t>
  </si>
  <si>
    <t>CENA</t>
  </si>
  <si>
    <t>jednotková</t>
  </si>
  <si>
    <t>celkem</t>
  </si>
  <si>
    <t>Sazba</t>
  </si>
  <si>
    <t>HMOTNOST</t>
  </si>
  <si>
    <t>SUTĚ</t>
  </si>
  <si>
    <t>2</t>
  </si>
  <si>
    <t>3</t>
  </si>
  <si>
    <t>4</t>
  </si>
  <si>
    <t>5</t>
  </si>
  <si>
    <t>6</t>
  </si>
  <si>
    <t>7</t>
  </si>
  <si>
    <t>8</t>
  </si>
  <si>
    <t>9</t>
  </si>
  <si>
    <t>Všeobecné konstrukce a práce</t>
  </si>
  <si>
    <t>0</t>
  </si>
  <si>
    <t>2019_OTSKP</t>
  </si>
  <si>
    <t>02710</t>
  </si>
  <si>
    <t/>
  </si>
  <si>
    <t>POMOC PRÁCE ZŘÍZ NEBO ZAJIŠŤ OBJÍŽĎKY A PŘÍSTUP CESTY
zajištění vydání všech potřebných rozhodnutí a stanovení pro přechodnou úpravu provozu na pozemních komunikací.</t>
  </si>
  <si>
    <t xml:space="preserve">KPL       </t>
  </si>
  <si>
    <t>1=1,000 [A]</t>
  </si>
  <si>
    <t>zahrnuje veškeré náklady spojené s objednatelem požadovanými zařízeními</t>
  </si>
  <si>
    <t>02720</t>
  </si>
  <si>
    <t>POMOC PRÁCE ZŘÍZ NEBO ZAJIŠŤ REGULACI A OCHRANU DOPRAVY
Pasportizace přilehlých objektů a objízdných tras. Specifikace dle SOD.</t>
  </si>
  <si>
    <t>02730</t>
  </si>
  <si>
    <t>POMOC PRÁCE ZŘÍZ NEBO ZAJIŠŤ OCHRANU INŽENÝRSKÝCH SÍTÍ
Zajištění obnovy vyjádření a vytyčení veškerých stávajících inženýrských sítí (včetně úhrady za vytyčení), odpovědnost za jejich neporušení během výstavby a zpětné předání jejich správcům</t>
  </si>
  <si>
    <t>02821</t>
  </si>
  <si>
    <t xml:space="preserve">PRŮZKUMNÉ PRÁCE ARCHEOLOGICKÉ NA POVRCHU
provedení záchranného archeologického výzkumu před zahájením stavby </t>
  </si>
  <si>
    <t>zahrnuje veškeré náklady spojené s objednatelem požadovanými pracemi</t>
  </si>
  <si>
    <t>02911</t>
  </si>
  <si>
    <t>a</t>
  </si>
  <si>
    <t>OSTATNÍ POŽADAVKY - GEODETICKÉ ZAMĚŘENÍ
Zaměření skutečného provedení- veškerá geodetická zaměření před stavbou, v průběhu provádění a po dokončení</t>
  </si>
  <si>
    <t>02930</t>
  </si>
  <si>
    <t>OSTATNÍ POŽADAVKY - UMĚLECKÁ DÍLA
Pamětní deska - místo realizace projektu bude nejpozději k datu převzetí dokončené stavby objednatelem osazeno 1ks pamětní desky o rozměrech 0,3*0,4m dle pravidel IROP, provedení z odolného materiálu zajišťující životnost desky a písma min.5 let. Zahrnuje dodávku, osazení a montáž - 1ks</t>
  </si>
  <si>
    <t xml:space="preserve">KUS       </t>
  </si>
  <si>
    <t>zahrnuje veškeré náklady spojené s objednatelem požadovanými pracemi a díly</t>
  </si>
  <si>
    <t>02940</t>
  </si>
  <si>
    <t>OSTATNÍ POŽADAVKY - VYPRACOVÁNÍ DOKUMENTACE
Dokumentace skutečného provedení stavby (DSPS), součástí dokladů při předání dokončeného díla budou rovněž veškeré atesty, prohlášení o shodě, certifikáty na použité materiály a výrobky a protokoly o výsledcích zkoušek.
Dle specifikace ve smlouvě o dílo.</t>
  </si>
  <si>
    <t>02943</t>
  </si>
  <si>
    <t>OSTATNÍ POŽADAVKY - VYPRACOVÁNÍ RDS</t>
  </si>
  <si>
    <t>02945</t>
  </si>
  <si>
    <t>OSTAT POŽADAVKY - GEOMETRICKÝ PLÁN
Vypracování geometrického plánu (GP) dokončené stavby
Pozn.:GP bude mít náležitosti stanovené zvlaštními předpisy, zejména  Vyhláškou č. 26/2007 Sb., bude ověřen oprávněným zeměměřiským inženýrem a bude potvrzen příslušným katastrálním úřadem. GP bude způsobilý k majetkovému vypořádání. GP musí být před dokončeným vyhotovením předány objednateli k odsouhlasení.
Dle specifikace ve smlouvě o dílo.</t>
  </si>
  <si>
    <t>2,82*50000=141000,-Kč
1=1,000 [A]</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</si>
  <si>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</si>
  <si>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</si>
  <si>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
Prúůběžné provedení fotodokumentace během provádění stavby, po dokončení předat na CD, dle specifikace v SOD.</t>
  </si>
  <si>
    <t>položka zahrnuje:
- fotodokumentaci zadavatelem požadovaného děje a konstrukcí v požadovaných časových intervalech
- zadavatelem specifikované výstupy (fotografie v papírovém a digitálním formátu) v požadovaném počtu</t>
  </si>
  <si>
    <t>02990</t>
  </si>
  <si>
    <t xml:space="preserve">OSTATNÍ POŽADAVKY - INFORMAČNÍ TABULE
Billboard IROP - místo realizace bude po dobu realizace stavby osazeno velkoplošným billboardem o rozměrech 5,1*2,4m dle pravidel publicity IROP po schválení objednatelem, formou proníjmu od dodavatele vč.projednání umístění, montáže a demontáže - 1ks </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</si>
  <si>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</si>
  <si>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03720</t>
  </si>
  <si>
    <t xml:space="preserve">POMOC PRÁCE ZAJIŠŤ NEBO ZŘÍZ REGULACI A OCHRANU DOPRAVY
zajištění požadavků vyplývajích z požadavků BOZP po dobu staveništních prací, včetně zajištění pohybu chodců.
</t>
  </si>
  <si>
    <t>zahrnuje objednatelem povolené náklady na požadovaná zařízení zhotovitele</t>
  </si>
  <si>
    <t>C e l k e m</t>
  </si>
  <si>
    <t>Ostatní ve výkazu nespecifikované práce</t>
  </si>
  <si>
    <t>Vícepráce</t>
  </si>
  <si>
    <t>Vícepráce celkem</t>
  </si>
  <si>
    <t>Méněpráce</t>
  </si>
  <si>
    <t>Méněpráce celkem</t>
  </si>
  <si>
    <t>Celkem</t>
  </si>
  <si>
    <t>SO 001a</t>
  </si>
  <si>
    <t>VŠEOBECNÉ POLOŽKY - nezpůsobilé</t>
  </si>
  <si>
    <t>01400</t>
  </si>
  <si>
    <t>POPLATKY - BANKOVNÍ ZÁRUKA</t>
  </si>
  <si>
    <t>zahrnuje jinde neuvedené poplatky související s výstavbou</t>
  </si>
  <si>
    <t>03100</t>
  </si>
  <si>
    <t>ZAŘÍZENÍ STAVENIŠTĚ - ZŘÍZENÍ, PROVOZ, DEMONTÁŽ
Příprava zařízení staveniště, provoz a jeho odstranění, včetně případního zajištění přístupu na staveniště pro provádění prací mimo trvalý zábor stavby dle potřeb zhotovitele.</t>
  </si>
  <si>
    <t>zahrnuje objednatelem povolené náklady na pořízení (event. pronájem), provozování, udržování a likvidaci zhotovitelova zařízení</t>
  </si>
  <si>
    <t>SO 101</t>
  </si>
  <si>
    <t>SILNICE II/371 - hlavní způsobilé</t>
  </si>
  <si>
    <t>014121</t>
  </si>
  <si>
    <t>POPLATKY ZA SKLÁDKU TYP S-OO (OSTATNÍ ODPAD) ZEMINA</t>
  </si>
  <si>
    <t xml:space="preserve">M3        </t>
  </si>
  <si>
    <t>DLE POL.Č.12373, 13273, 12922, 
5618+1040,58+2048*0,1=6 863,380 [A]</t>
  </si>
  <si>
    <t>zahrnuje veškeré poplatky provozovateli skládky související s uložením odpadu na skládce.</t>
  </si>
  <si>
    <t>POPLATKY ZA SKLÁDKU TYP S-OO (OSTATNÍ ODPAD) - KAMENIVO</t>
  </si>
  <si>
    <t>dle pol.č.11332  3648,4=3 648,400 [A]</t>
  </si>
  <si>
    <t>b</t>
  </si>
  <si>
    <t>POPLATKY ZA SKLÁDKU TYP S-OO (OSTATNÍ ODPAD) BETON
betony, obrubníky,</t>
  </si>
  <si>
    <t>dle 96616 propustek  48=48,000 [E]</t>
  </si>
  <si>
    <t>c</t>
  </si>
  <si>
    <t>POPLATKY ZA SKLÁDKU TYP S-OO (OSTATNÍ ODPAD) - ASFALT</t>
  </si>
  <si>
    <t>DLE POL. 11313 78,5=78,500 [A]</t>
  </si>
  <si>
    <t>OSTATNÍ POŽADAVKY - VYPRACOVÁNÍ RDS
Realizační dokumentace na komunikace</t>
  </si>
  <si>
    <t>Zemní práce</t>
  </si>
  <si>
    <t>11313</t>
  </si>
  <si>
    <t>ODSTRANĚNÍ KRYTU ZPEVNĚNÝCH PLOCH S ASFALTOVÝM POJIVEM</t>
  </si>
  <si>
    <t>výspravy na dlažbě (164+74+87+27+433)*0,1=78,500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</si>
  <si>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</si>
  <si>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</si>
  <si>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VOZOVEK A CHODNÍKŮ Z KAMENIVA NESTMELENÉHO
včetně dopravy na skládku a uložení</t>
  </si>
  <si>
    <t>měřeno ze situace 12650*0,2+5592*0,200=3 648,400 [A]</t>
  </si>
  <si>
    <t>11337</t>
  </si>
  <si>
    <t>ODSTRANĚNÍ PODKLADU ZPEVNĚNÝCH PLOCH Z DLAŽEBNÍCH KOSTEK
včetně odvozu na skládku SÚS</t>
  </si>
  <si>
    <t>měřeno ze situace 5592*0,15=838,800 [A]</t>
  </si>
  <si>
    <t>11372</t>
  </si>
  <si>
    <t>FRÉZOVÁNÍ ZPEVNĚNÝCH PLOCH ASFALTOVÝCH</t>
  </si>
  <si>
    <t>ložní vrstva určená k recyklaci
stávajícíkryt komunikace měřeno ze situace 12650*0,06=759,000 [A]</t>
  </si>
  <si>
    <t>FRÉZOVÁNÍ ZPEVNĚNÝCH PLOCH ASFALTOVÝCH
odvoz na skládku SÚS</t>
  </si>
  <si>
    <t>obrusná vrstva tl. 40mm
stávajícíkryt komunikace měřeno ze situace 12650*0,04=506,000 [A]
materiál určený na krajnice a hospodářské sjezdy -3072*0,1-477*0,1=- 354,900 [B]
Celkem: A+B=151,100 [C]</t>
  </si>
  <si>
    <t>z</t>
  </si>
  <si>
    <t>FRÉZOVÁNÍ ZPEVNĚNÝCH PLOCH ASFALTOVÝCH
včetně dopravy na meziskládku a zajištění veškerých poplatků, materiál určený na krajnice a hospodářské sjezdy</t>
  </si>
  <si>
    <t>materiál určený na krajnice a hospodářské sjezdy 3072*0,1+477*0,1=354,900 [B]</t>
  </si>
  <si>
    <t>2017_OTSKP</t>
  </si>
  <si>
    <t>11372B</t>
  </si>
  <si>
    <t>FRÉZOVÁNÍ ZPEVNĚNÝCH PLOCH ASFALTOVÝCH - DOPRAVA
zpětný dovoz z meziskládky pro recyklaci za studena</t>
  </si>
  <si>
    <t xml:space="preserve">TKM       </t>
  </si>
  <si>
    <t>20*759*2,2=33 396,000 [A]</t>
  </si>
  <si>
    <t>Položka zahrnuje samostatnou dopravu suti a vybouraných hmot. Množství se určí jako součin hmotnosti [t] a požadované vzdálenosti [km].</t>
  </si>
  <si>
    <t>12373</t>
  </si>
  <si>
    <t>ODKOP PRO SPOD STAVBU SILNIC A ŽELEZNIC TŘ. I
včetně dopravy na skládku a uložení</t>
  </si>
  <si>
    <t xml:space="preserve">dle tabulky kubatur 11091=11 091,000 [A]
odpočet stávajících zpevněných vrstev - 759-506-3648,4-5592*0,1=-5 472,600 [B]
a+b=5 618,400 [C] </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</si>
  <si>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</si>
  <si>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12922</t>
  </si>
  <si>
    <t>ČIŠTĚNÍ KRAJNIC OD NÁNOSU TL. DO 100MM
odstranění stávající krajnice včetně dopravy na skládku a uložení</t>
  </si>
  <si>
    <t xml:space="preserve">M2        </t>
  </si>
  <si>
    <t>vpravo
0,170-0,271km  101*0,5=50,500 [A]
0,447-1,815km  1369*0,5=684,500 [B]
1,868-2,036km  168*0,5=84,000 [C]
2,077-2,605km   528*0,5+32*0,5=280,000 [D]
vlevo
0,581-1,623km  1042*0,5=521,000 [E]
1,650-1,792km  142*0,5=71,000 [F]
1,810-1,982km  172*0,5=86,000 [G]
2,070-2,612km  542*0,5=271,000 [H]
Celkem: A+B+C+D+E+F+G+H=2 048,000 [I]</t>
  </si>
  <si>
    <t>- vodorovná a svislá doprava, přemístění, přeložení, manipulace s výkopkem a uložení na skládku (bez poplatku)</t>
  </si>
  <si>
    <t>13273</t>
  </si>
  <si>
    <t>HLOUBENÍ RÝH ŠÍŘ DO 2M PAŽ I NEPAŽ TŘ. I
včetně dopravy na skládku a uložení</t>
  </si>
  <si>
    <t>drenáž vlevo 
0,000-0,665km, 1,830-1,904km,  2,660-2,820km
(665+74+160)*0,5*0,5=224,750 [A]
drenáž vpravo 
0,000-0,086km, 0,165-0,665km, 0,715-1,400km, 1,625-1,677km, 1,810-1,880km, 1,893-2,060km, 2,556-2,618km, 2,625-2,820km
(86+535+700+52+70+167+62+195)*0,5*0,5=466,750 [B]
napojení vpusti 
(2+2+2+6+2+6+2+2+2+2+2+2+3+2+3+2+3+22+2+2+2+2+3+8+14)*1,0*1,2=120,000 [C]
0,281 - 0,442km zatrubněný příkop DN 300mm 161*1,0*1,0=161,000 [D]
odpočet na zpevněnou plochu -92*1,0*1,0=-92,000 [E]
1,809 - 1,874km zatrubněný příkop 65*1,2*1,0=78,000 [F]
1,89220 - 1,94350km zatrubněný příkop 57*1,2*1,2=82,080 [G]
Celkem: A+B+C+D+E+F+G=1 040,580 [H]</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</si>
  <si>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</si>
  <si>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17180</t>
  </si>
  <si>
    <t>ULOŽENÍ SYPANINY DO NÁSYPŮ Z NAKUPOVANÝCH MATERIÁLŮ</t>
  </si>
  <si>
    <t>dle tabulky kubatur 226=226,000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</si>
  <si>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</si>
  <si>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17380</t>
  </si>
  <si>
    <t>ZEMNÍ KRAJNICE A DOSYPÁVKY Z NAKUPOVANÝCH MATERIÁLŮ</t>
  </si>
  <si>
    <t>dle tabulky kubatur 626=626,000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</si>
  <si>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</si>
  <si>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</si>
  <si>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</si>
  <si>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odvodnění komunikace 0,112384-0,291km 100*1,2*(1,50+2,50)*0,5+89*1,2*2,5+11*1,2*1,20-0,15*0,15*3,14*187=509,628 [A]
přípojky vpustí  
(2+2+2+6+2+6+2+2+2+2+2+2+3+2+3+2+3+22+2+2+2+2+3+8+14)*1,0*1,2=120,000 [B]
0,281 - 0,442km zatrubněný příkop DN 300mm 161*1,0*1,0=161,000 [C]
odpočet na zpevněnou plochu -92*1,0*1,0=-92,000 [D]
1,809 - 1,874km zatrubněný příkop 65*1,2*1,0=78,000 [E]
1,89220 - 1,94350km zatrubněný příkop 57*1,2*1,2=82,080 [F]
Celkem: A+B+C+D+E+F=858,708 [G]</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</si>
  <si>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</si>
  <si>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18090</t>
  </si>
  <si>
    <t>VŠEOBECNÉ ÚPRAVY OSTATNÍCH PLOCH
úpravy povrchů zemního tělesa před osatím</t>
  </si>
  <si>
    <t>dle tabulky kubatur 8563=8 563,000 [A]</t>
  </si>
  <si>
    <t>Všeobecné úpravy musí zahrnovat úpravu území po uskutečnění stavby, tak jak je požadováno v zadávací dokumentaci s výjimkou těch prací, pro které jsou uvedeny samostatné položky.</t>
  </si>
  <si>
    <t>18110</t>
  </si>
  <si>
    <t>ÚPRAVA PLÁNĚ SE ZHUTNĚNÍM V HORNINĚ TŘ. I</t>
  </si>
  <si>
    <t>dle pol.56214 + rozšíření dle vzorového řezu 18911+1,45*2*2440=25 987,000 [A]</t>
  </si>
  <si>
    <t>položka zahrnuje úpravu pláně včetně vyrovnání výškových rozdílů. Míru zhutnění určuje projekt.</t>
  </si>
  <si>
    <t>18231</t>
  </si>
  <si>
    <t>ROZPROSTŘENÍ ORNICE V ROVINĚ V TL DO 0,10M
zemina s příměsí humusu včetně nákupu</t>
  </si>
  <si>
    <t>zemina s příměsí ornice  dle tabulky kubatur 8563=8 563,000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</si>
  <si>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</si>
  <si>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</si>
  <si>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</si>
  <si>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</si>
  <si>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Základy</t>
  </si>
  <si>
    <t>212645</t>
  </si>
  <si>
    <t>TRATIVODY KOMPL Z TRUB Z PLAST HM DN DO 200MM, RÝHA TŘ I
včetně geotextilie</t>
  </si>
  <si>
    <t xml:space="preserve">M         </t>
  </si>
  <si>
    <t>vlevo 
0,000-0,665km, 1,830-1,904km,  2,660-2,820km
665+74+160=899,000 [A]
vpravo 
0,000-0,086km, 0,165-0,665km, 0,715-1,400km, 1,625-1,677km, 1,810-1,880km, 1,893-2,060km, 2,556-2,618km, 2,625-2,820km
86+510+700+52+70+167+62+195=1 842,000 [B]
Celkem: A+B=2 741,000 [C]</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</si>
  <si>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t>
  </si>
  <si>
    <t>215663</t>
  </si>
  <si>
    <t>ÚPRAVA PODLOŽÍ HYDRAULICKÝMI POJIVY DO 2% HL DO 0,5M</t>
  </si>
  <si>
    <t>dle pol.56214 + rozšíření dle vzorového řezu 18911+0,45*2*2440=21 107,000 [A]</t>
  </si>
  <si>
    <t>položka zahrnuje zafrézování předepsaného množství hydraulického pojiva do podloží do hloubky do 0,5m, zhutnění
druh hydraulického pojiva stanoví zadávací dokumentace</t>
  </si>
  <si>
    <t>215669</t>
  </si>
  <si>
    <t>ÚPRAVA PODLOŽÍ HYDRAULICKÝMI POJIVY HL DO 0,5M - PŘÍPLATEK ZA DALŠÍCH 0,5%</t>
  </si>
  <si>
    <t>dle pol.56214 + rozšíření dle vzorového řezu (18911+0,45*2*2440)*2
=42 214,000 [A]</t>
  </si>
  <si>
    <t>položka zahrnuje příplatek za 0,5% dalšího (i započatého) množství hydraulického pojiva přes 2%
druh hydraulického pojiva stanoví zadávací dokumentace</t>
  </si>
  <si>
    <t>272314</t>
  </si>
  <si>
    <t>ZÁKLADY Z PROSTÉHO BETONU DO C25/30 (B30)</t>
  </si>
  <si>
    <t>zajišťovací prahy u propustků
propustek 0,74600km, 0,3*0,6*4*2=1,440 [D]
propustek 1,59300km, 0,3*0,6*4*2=1,440 [B]
Celkem: D+B=2,880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</si>
  <si>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</si>
  <si>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Komunikace</t>
  </si>
  <si>
    <t>562141</t>
  </si>
  <si>
    <t>VOZOVKOVÉ VRSTVY Z MATERIÁLŮ STABIL CEMENTEM TŘ I TL DO 200MM</t>
  </si>
  <si>
    <t xml:space="preserve">měřeno ze situace + rozšíření dle vzorového řezu  18911+0,25*2*2440=20 131,000 [A]
úsek 0,000-1,616km dle situace měřeno planimetricky -10512-1616*0,2*2=-11 158,400 [B]
doplnění v úseku 0,000-1,616km - čerpat pouze v případě menšího množství 
vyfrézovaného materiálu 300=300,000 [C]
Celkem: A+B+C=9 272,600 [D]
 </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</si>
  <si>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</si>
  <si>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56332</t>
  </si>
  <si>
    <t>VOZOVKOVÉ VRSTVY ZE ŠTĚRKODRTI TL. DO 100MM</t>
  </si>
  <si>
    <t>doplnění materiálu pro recyklaci 10512+1616*0,2*2=11 158,400 [A]</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</si>
  <si>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</si>
  <si>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</si>
  <si>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t>
  </si>
  <si>
    <t>- dodání kameniva předepsané kvality a zrnitosti
- rozprostření a zhutnění vrstvy v předepsané tloušťce
- zřízení vrstvy bez rozlišení šířky, pokládání vrstvy po etapách
- nezahrnuje postřiky, nátěry</t>
  </si>
  <si>
    <t>567534</t>
  </si>
  <si>
    <t>VRST PRO OBNOVU A OPR RECYK ZA STUD CEM A ASF EM TL DO 150MM</t>
  </si>
  <si>
    <t>úsek 0,000-1,616km dle situace měřeno planimetricky 10512+1616*0,2*2=11 158,400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</si>
  <si>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</si>
  <si>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</si>
  <si>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</si>
  <si>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vpravo
0,170-0,271km  101*0,75=75,750 [A]
0,447-1,815km  1369*0,75=1 026,750 [B]
1,868-2,036km  168*0,75=126,000 [C]
2,077-2,605km   528*0,75+32*0,75=420,000 [D]
vlevo
0,581-1,623km  1042*0,75=781,500 [E]
1,650-1,792km  142*0,75=106,500 [F]
1,810-1,982km  172*0,75=129,000 [G]
2,070-2,612km  542*0,75=406,500 [H]
Celkem: A+B+C+D+E+F+G+H=3 072,000 [I]</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</si>
  <si>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</si>
  <si>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</si>
  <si>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</si>
  <si>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dle pol.574A34 + rozšíření dle vzorového řezu 0,308-0,440km 18911+0,25*2*2440=20 131,000 [A]</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</si>
  <si>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</si>
  <si>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</si>
  <si>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</si>
  <si>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pod krytovou vrstvu dle pol.574A34 + rozšíření dle vzorového řezu 18911+0,10*2*2440=19 399,000 [A]</t>
  </si>
  <si>
    <t>574A34</t>
  </si>
  <si>
    <t>ASFALTOVÝ BETON PRO OBRUSNÉ VRSTVY ACO 11+, 11S TL. 40MM</t>
  </si>
  <si>
    <t>kryt komunikace měřeno ze situace 466+541+490+65+767+1522+1007+378+76+48+740+1745+983+1560+1227+1742+947+282+15+375+528+733+1912+574=18 723,000 [A] 
autobusový záliv 107+81=188,000 [B] 
Celkem: A+B=18 911,000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</si>
  <si>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</si>
  <si>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574E66</t>
  </si>
  <si>
    <t>ASFALTOVÝ BETON PRO PODKLADNÍ VRSTVY ACP 16+, 16S TL. 70MM</t>
  </si>
  <si>
    <t>dle pol.574A34 + rozšíření dle vzorového řezu  18911+0,10*2*2440=19 399,000 [A]</t>
  </si>
  <si>
    <t>Potrubí</t>
  </si>
  <si>
    <t>87434</t>
  </si>
  <si>
    <t>POTRUBÍ Z TRUB PLASTOVÝCH ODPADNÍCH DN DO 200MM</t>
  </si>
  <si>
    <t>napojení vpusti V1- V25, V29 a V30
2+2+2+6+2+6+2+2+2+2+2+2+3+2+3+2+3+2+3+2+2+2+2+3+8+34=103,000 [A]
napojení žlabů 0,39550 - 0,41150km odvodňovací žlab s mříží šířky 0,20m 
2,70560 - 2,71590km odvodňovací žlab s mříží šířky 0,20m 2+2=4,000 [B]
Celkem: A+B=107,000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</si>
  <si>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</si>
  <si>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</si>
  <si>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
včetně podkladních vrstev a obetonování</t>
  </si>
  <si>
    <t>0,281 - 0,442km zatrubněný příkop DN 300mm 161=161,000 [A]
0,66500km napojení potrubí DN 300 10=10,000 [B]
odpočet na zpevněnou plochu -92=-92,000 [C]
0,28100km, 0,661km, 1,90000km,
5+2+3=10,000 [D]
Celkem: A+B+C+D=89,000 [E]</t>
  </si>
  <si>
    <t>87446</t>
  </si>
  <si>
    <t>POTRUBÍ Z TRUB PLASTOVÝCH ODPADNÍCH DN DO 400MM
včetně podkladních vrstev a obetonování</t>
  </si>
  <si>
    <t>1,809 - 1,874km zatrubněný příkop 65=65,000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</si>
  <si>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</si>
  <si>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87458</t>
  </si>
  <si>
    <t>POTRUBÍ Z TRUB PLAST ODPAD DN DO 600MM
včetně podkladních vrstev a obetonování</t>
  </si>
  <si>
    <t>1,89220 - 1,94350km zatrubněný příkop 57=57,000 [A]</t>
  </si>
  <si>
    <t>894145</t>
  </si>
  <si>
    <t>ŠACHTY KANALIZAČNÍ Z BETON DÍLCŮ NA POTRUBÍ DN DO 300MM</t>
  </si>
  <si>
    <t>0,28600km, 0,31000km, 0,36000km -objekt SO 105, 
0,41000km  0,66500km šachty 1+1=2,000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</si>
  <si>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</si>
  <si>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894146</t>
  </si>
  <si>
    <t>ŠACHTY KANALIZAČNÍ Z BETON DÍLCŮ NA POTRUBÍ DN DO 400MM</t>
  </si>
  <si>
    <t>1,83900km  šachta 1=1,000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</si>
  <si>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</si>
  <si>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894158</t>
  </si>
  <si>
    <t>ŠACHTY KANALIZAČNÍ Z BETON DÍLCŮ NA POTRUBÍ DN DO 600MM</t>
  </si>
  <si>
    <t>1,90420km  šachta,  1,94100km  šachta , 2,64380km šachta  1+1+1=3,000 [A]</t>
  </si>
  <si>
    <t>89712</t>
  </si>
  <si>
    <t>VPUSŤ KANALIZAČNÍ ULIČNÍ KOMPLETNÍ Z BETONOVÝCH DÍLCŮ</t>
  </si>
  <si>
    <t>0,01320km vpust V1 a V2, 0,05160km vpust V3 a V4, 0,08600km vpust V5 a V6, 0,11650km vpust V7, 0,14800km vpust V8, 0,18750km vpust V9, 0,22900km vpust V10, 0,27000km vpust V11, 0,31400km vpust V12 a V13, 0,34500km vpust V14 a V15, 0,37250km vpust V16 a V17, 0,39430km vpust V18, 0,40000km vpust V19, 0,45750km vpust V20, 0,48650km vpust V21, 0,51500km vpust V22, 0,66500km vpust V23
1,83070km vpust V24, 1,94100km vpust V25, 1,95300km vpust V26, 1,99300km vpust V27, 2,07600km vpust V28, 2,65526km vpust V29 a V30, 2,69060km vpust V31 a V32, 2,73763km vpust V33, 
2,76390km vpust V34 a V35, 2,80047km vpust V36, V37, 2,80160km V38 a V39 
39=39,000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</si>
  <si>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</si>
  <si>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897523</t>
  </si>
  <si>
    <t>VPUSŤ ODVOD ŽLABŮ Z BETON DÍLCŮ SV. ŠÍŘKY DO 200MM
 včetně podkladu a obetonování</t>
  </si>
  <si>
    <t>0,39550 - 0,41150km odvodňovací žlab s mříží šířky 0,20m 16=16,000 [A]
2,70560 - 2,71590km odvodňovací žlab s mříží šířky 0,20m 10.5=10,500 [B]
Celkem: A+B=26,500 [C]</t>
  </si>
  <si>
    <t>položka zahrnuje dodávku a osazení předepsaného dílce včetně mříže
nezahrnuje předepsané podkladní konstrukce</t>
  </si>
  <si>
    <t>89922</t>
  </si>
  <si>
    <t>VÝŠKOVÁ ÚPRAVA MŘÍŽÍ</t>
  </si>
  <si>
    <t>0,54135km a 0,56840km 2=2,000 [A]</t>
  </si>
  <si>
    <t>- položka výškové úpravy zahrnuje všechny nutné práce a materiály pro zvýšení nebo snížení zařízení (včetně nutné úpravy stávajícího povrchu vozovky nebo chodníku).</t>
  </si>
  <si>
    <t>Ostatní konstrukce a práce</t>
  </si>
  <si>
    <t>91228</t>
  </si>
  <si>
    <t>SMĚROVÉ SLOUPKY Z PLAST HMOT VČETNĚ ODRAZNÉHO PÁSKU</t>
  </si>
  <si>
    <t>0,440-0,530km á 30m, 0,530-0,590km á 10m, 0,590-0,680km á 30m, 0,680-0,740km á 10m, 0,740-0,880km á 20m, 0,880-1,000km á 10m, 1,000-1,120km á 30m, 1,120-1,250km á 10m, 1,250-1,340km á 30m,
1,340-1,440km á 50m, 1,440-1,600km á 40m, 1,600-1,900km á 50m, 1,900-1,930km á 30m, 1,930-2,110km á 20m, 2,110-2,140km á 30m, 2,140-2,340km á 50m, 2,340-2,400km á 30m, 2,400-2,440km á 10m, 
2,440-2,,590km á 30m
3*2+6*2+3*2+6*2+7*2+12*2+4*2+13*2+3*2+2*2+4*2+6*2+1*2+9*2+1*2+4*2+2*2+4*2+5*2=190,000 [A]
sjezdy červené sloupky 6*2=12,000 [B]
a+b=202,000 [C]</t>
  </si>
  <si>
    <t>položka zahrnuje:
- dodání a osazení sloupku včetně nutných zemních prací
- vnitrostaveništní a mimostaveništní doprava
- odrazky plastové nebo z retroreflexní fólie</t>
  </si>
  <si>
    <t>91267</t>
  </si>
  <si>
    <t>ODRAZKY NA SVODIDLA</t>
  </si>
  <si>
    <t>6=6,000 [A]</t>
  </si>
  <si>
    <t>- kompletní dodávka se všemi pomocnými a doplňujícími pracemi a součástmi</t>
  </si>
  <si>
    <t>914131</t>
  </si>
  <si>
    <t>DOPRAVNÍ ZNAČKY ZÁKLADNÍ VELIKOSTI OCELOVÉ FÓLIE TŘ 2 - DODÁVKA A MONTÁŽ</t>
  </si>
  <si>
    <t>A11- 2ks, A12a - 2ks, A12b - 1ks, A30 - 4ks, A31a - 4ks, A31b - 4ks, A31c - 4ks, A32a - 2ks, B20a -2ks, B20b - 2ks, P2 - 7ks, IJ4b - 3ks, IP11c - 1ks, IP12 - 1ks, IS3b - 3ks, IS3c - 1ks, IS4a - 1ks, IS4c - 2ks, IZ4a - 2ks, IZ4b - 2ks, E2b-1ks,
2+2+1+4+4+4+4+2+2+2+7+3+1+1+3+1+1+2+2+2+1=51,000 [A]</t>
  </si>
  <si>
    <t>položka zahrnuje:
- dodávku a montáž značek v požadovaném provedení</t>
  </si>
  <si>
    <t>914133</t>
  </si>
  <si>
    <t>DOPRAVNÍ ZNAČKY ZÁKLADNÍ VELIKOSTI OCELOVÉ FÓLIE TŘ 2 - DEMONTÁŽ
odvoz na skládku KSÚS</t>
  </si>
  <si>
    <t>stávající dopravní značky 
41=41,000 [A]</t>
  </si>
  <si>
    <t>Položka zahrnuje odstranění, demontáž a odklizení materiálu s odvozem na předepsané místo</t>
  </si>
  <si>
    <t>915221</t>
  </si>
  <si>
    <t>VODOR DOPRAV ZNAČ PLASTEM STRUKTURÁLNÍ NEHLUČNÉ - DOD A POKLÁDKA</t>
  </si>
  <si>
    <t>V1a 0,125m (50+50+50+652+50+26+50+311+32+90)*0,125=170,125 [A]V2b 3/1,5/0,125m (157+285+282+10+600+10+20)*2/3*0,125=113,667 [B]
V2b 1,5/1,5/0,25m (10+10+35+25+15+27)*0,5*0,25=15,250 [C]
V3 3/1,5/0,125m (74+65)*0,125*5/3=28,958 [D]
V11a 40*0,125+54*0,125*2=18,500 [E]
Celkem: A+B+C+D+E=346,500 [F]</t>
  </si>
  <si>
    <t>položka zahrnuje:
- dodání a pokládku nátěrového materiálu (měří se pouze natíraná plocha)
- předznačení a reflexní úpravu</t>
  </si>
  <si>
    <t>915231</t>
  </si>
  <si>
    <t>VODOR DOPRAV ZNAČ PLASTEM PROFIL ZVUČÍCÍ - DOD A POKLÁDKA</t>
  </si>
  <si>
    <t>vodicí prožky V4 0,25m,  (55+12+40+18+1189+152+756+2051)*0,25=1 068,250 [A]
V4 0,5/0,5/0,25m (15+15+30+10+25)*0,25=23,750 [B]
Celkem: A+B=1 092,000 [C]</t>
  </si>
  <si>
    <t>915401</t>
  </si>
  <si>
    <t>VODOROVNÉ DOPRAVNÍ ZNAČENÍ BETON PREFABRIK - DODÁVKA A POKLÁDKA</t>
  </si>
  <si>
    <t>0,000-0,170km vpravo  171*0,25=42,750 [A] 
0,27150-0,44700km vpravo 175,5*0,25=43,875 [B]
0,000-0,278km vlevo 278*0,25=69,500 [C]
0,28320-0,39430km vlevo 111*0,25=27,750 [D]
0,42880-0,577600km vlevo 149*0,25=37,250 [E]
1,81540-1,87340km vpravo 58*0,25=14,500 [F]
1,89500-2,03070km vpravo 136*0,25=34,000 [G]
2,62700-2,68000km vpravo 53*0,25=13,250 [H]
2,68750-2,71730km vpravo 30,5*0,25=7,625 [I]
2,73160-2,82300km vpravo 95*0,25=23,750 [J]
2,62900-2,64300km vlevo 18*0,25=4,500 [K]
2,64840-2,70600km vlevo 63*0,25=15,750 [L]
2,72780-2,82300km vlevo 101*0,25=25,250 [M]
Celkem: A+B+C+D+E+F+G+H+I+J+K+L+M=359,750 [N]</t>
  </si>
  <si>
    <t>zahrnuje dodávku betonových prefabrikátů a jejich osazení do předepsaného lože</t>
  </si>
  <si>
    <t>91552</t>
  </si>
  <si>
    <t>VODOR DOPRAV ZNAČ - PÍSMENA</t>
  </si>
  <si>
    <t>nápis BUS 6+6+6=18,000 [A]</t>
  </si>
  <si>
    <t>položka zahrnuje:
- dodání a pokládku nátěrového materiálu
- předznačení a reflexní úpravu</t>
  </si>
  <si>
    <t>917224</t>
  </si>
  <si>
    <t>SILNIČNÍ A CHODNÍKOVÉ OBRUBY Z BETONOVÝCH OBRUBNÍKŮ ŠÍŘ 150MM</t>
  </si>
  <si>
    <t>vlevo 0,43140-0,578 147+1,5=148,500 [A]</t>
  </si>
  <si>
    <t>Položka zahrnuje:
dodání a pokládku betonových obrubníků o rozměrech předepsaných zadávací dokumentací
betonové lože i boční betonovou opěrku.</t>
  </si>
  <si>
    <t>918258</t>
  </si>
  <si>
    <t>VTOKOVÉ JÍMKY BETONOVÉ VČETNĚ DLAŽBY PROPUSTU Z TRUB DN DO 600MM
včetně mříže</t>
  </si>
  <si>
    <t>propustek 0,29150km 1=1,000 [A]</t>
  </si>
  <si>
    <t>Položka zahrnuje:
- dodání  čerstvého  betonu  (betonové  směsi)  požadované  kvality,  jeho  uložení  do požadovaného tvaru při jakékoliv hustotě výztuže, konzistenci čerstvého betonu a způsobu hutnění, ošetření a ochranu betonu,
- dodání a osazení výztuže,
- dlažbu dna z lomového kamene, případně dokumentací předepsaný kamenný obklad stěn,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mříž a zábradlí.</t>
  </si>
  <si>
    <t>918345</t>
  </si>
  <si>
    <t>PROPUSTY Z TRUB DN 300MM
odvodnění vpust do příkopu DN200mm včetně podkladních vrstev a obetonování</t>
  </si>
  <si>
    <t>odvodnění vpusti 1,95300km, 12=12,000 [A]
odvodnění vpusti 1,99300km, 12=12,000 [B]
odvodnění vpusti 2,07600km, 8=8,000 [C]
Celkem: A+B+C=32,000 [D]</t>
  </si>
  <si>
    <t>Položka zahrnuje:
- dodání a položení potrubí z trub z dokumentací předepsaného materiálu a předepsaného průměru
- případné úpravy trub (zkrácení, šikmé seříznutí)
Nezahrnuje podkladní vrstvy a obetonování.</t>
  </si>
  <si>
    <t>918358</t>
  </si>
  <si>
    <t>PROPUSTY Z TRUB DN 600MM
včetně podkladních vrstev a obetonování</t>
  </si>
  <si>
    <t>propustek 0,74600km, 13,7=13,700 [A]
propustek 1,59300km, 12,0=12,000 [B]
Celkem: A+B=25,700 [C]</t>
  </si>
  <si>
    <t>Položka zahrnuje:
- dodání a položení potrubí z trub z dokumentací předepsaného materiálu a předepsaného průměru
- případné úpravy trub (zkrácení, šikmé seříznutí)</t>
  </si>
  <si>
    <t>9185A2</t>
  </si>
  <si>
    <t>ČELA KAMENNÁ PROPUSTU Z TRUB DN DO 300MM
odvodnění vpust do příkopu DN200mm</t>
  </si>
  <si>
    <t>odvodnění vpusti 1,95300km, 1=1,000 [A]
odvodnění vpusti 1,99300km, 1=1,000 [B]
odvodnění vpusti 2,07600km, 1=1,000 [C]
vyústění zatrubnění 0,442km 1=1,000 [D]
Celkem: A+B+C+D=4,000 [E]</t>
  </si>
  <si>
    <t>Položka zahrnuje:
zdivo z lomového kamen na MC ve tvaru, předepsaným zadávací dokumentací
vyspárování zdiva MC
římsu ze železobetonu včetně výztuže, pokud je předepsaná zadávací dokumentací
Nezahrnuje zábradlí</t>
  </si>
  <si>
    <t>9185B2</t>
  </si>
  <si>
    <t>ČELA KAMENNÁ PROPUSTU Z TRUB DN DO 400MM</t>
  </si>
  <si>
    <t>vtokové čelo 1,809km a výtokové čelo 1,874km 2=2,000 [A]</t>
  </si>
  <si>
    <t>9185D2</t>
  </si>
  <si>
    <t>ČELA KAMENNÁ PROPUSTU Z TRUB DN DO 600MM</t>
  </si>
  <si>
    <t>propustek 0,74600km, 2=2,000 [A]
propustek 1,59300km, 2=2,000 [B]
1,94350km vyústění zatrubnění 1=1,000 [C]
Celkem: A+B+C=5,000 [D]</t>
  </si>
  <si>
    <t>919111</t>
  </si>
  <si>
    <t>ŘEZÁNÍ ASFALTOVÉHO KRYTU VOZOVEK TL DO 50MM</t>
  </si>
  <si>
    <t>napojení na stávající kryt 31+5+33+4+6+12+13+5+6+9+15+22+29+30=220,000 [A]</t>
  </si>
  <si>
    <t>položka zahrnuje řezání vozovkové vrstvy v předepsané tloušťce, včetně spotřeby vody</t>
  </si>
  <si>
    <t>931322</t>
  </si>
  <si>
    <t>TĚSNĚNÍ DILATAČ SPAR ASF ZÁLIVKOU MODIFIK PRŮŘ DO 200MM2</t>
  </si>
  <si>
    <t>položka zahrnuje dodávku a osazení předepsaného materiálu, očištění ploch spáry před úpravou, očištění okolí spáry po úpravě
nezahrnuje těsnící profil</t>
  </si>
  <si>
    <t>935211</t>
  </si>
  <si>
    <t>PŘÍKOPOVÉ ŽLABY Z BETON TVÁRNIC ŠÍŘ DO 600MM DO ŠTĚRKOPÍSKU TL 100MM</t>
  </si>
  <si>
    <t>0,850-1.390km 540=540,000 [A]
1,650-1,675km 25=25,000 [B]
Celkem: A+B=565,000 [C]</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</si>
  <si>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</si>
  <si>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93641</t>
  </si>
  <si>
    <t>LAPAČ SPLAVENIN</t>
  </si>
  <si>
    <t>0,28100km, 0,661km, 1,89220km 1,90000km,
1+1+1+1=4,000 [A]</t>
  </si>
  <si>
    <t>Položka zahrnuje veškerý materiál, výrobky a polotovary, včetně mimostaveništní a vnitrostaveništní dopravy (rovněž přesuny), včetně naložení a složení,případně s uložením.</t>
  </si>
  <si>
    <t>96616</t>
  </si>
  <si>
    <t>BOURÁNÍ KONSTRUKCÍ ZE ŽELEZOBETONU</t>
  </si>
  <si>
    <t>propustek 0,746km  12*2*2=48,000 [A]</t>
  </si>
  <si>
    <t>položka zahrnuje:
- rozbourání konstrukce bez ohledu na použitou technologii
- veškeré pomocné konstrukce (lešení a pod.) včetně zábradlí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</si>
  <si>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101a</t>
  </si>
  <si>
    <t>SILNICE II/371 - vedlejší způsobilé</t>
  </si>
  <si>
    <t>DLE POL.Č. 13283
197,59=197,590 [A]</t>
  </si>
  <si>
    <t>dle pol.č.11331 21,3=21,300 [A]</t>
  </si>
  <si>
    <t>POPLATKY ZA SKLÁDKU TYP S-OO (OSTATNÍ ODPAD) - BETON</t>
  </si>
  <si>
    <t>dle pol. 11318 5=5,000 [A]</t>
  </si>
  <si>
    <t>stavající napojení 0,580km, 0,667km, 0,870km, 1,759km, 2,645km, 2,683km
(10+15+47+50+54+37)*0,1=21,300 [A]</t>
  </si>
  <si>
    <t>11318</t>
  </si>
  <si>
    <t>ODSTRANĚNÍ KRYTU ZPEVNĚNÝCH PLOCH Z DLAŽDIC</t>
  </si>
  <si>
    <t>stávající napojení 0,228km, 2,562km  (22+28)*0,1=5,000 [A]</t>
  </si>
  <si>
    <t>13283</t>
  </si>
  <si>
    <t>HLOUBENÍ RÝH ŠÍŘ DO 2M PAŽ I NEPAŽ TŘ. II
včetně dopravy na skládku a uložení</t>
  </si>
  <si>
    <t>zatrubnění sjezdů 0,228km, 0,27350km, 0,524km, 0,599km, 0,613km, 0,667km, 0,87450km, 1,22400km, 1,599km, 1,724km, 1,759km, 1,850km, 1,878km, 2,260km,2,610km, 2,612km    
(8,5+7+8+4+8+8+7+7+9+10+16+8+10+9+15+15)*1,0*1,2=179,400 [A]
0,665km 10*1,01*1,8=18,180 [B]
Celkem: A+B=197,580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</si>
  <si>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</si>
  <si>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zatrubnění sjezdů 0,228km, 0,27350km, 0,524km, 0,599km, 0,613km, 0,667km, 0,87450km, 1,22400km, 1,599km, 1,724km, 1,759km, 1,850km, 1,878km, 2,260km, 2,610km, 2,612km        
(8,5+7+8+4+8+8+7+7+9+10+16+8+10+9+15+15)*1,0*1,2=179,400 [A]  
0,665km 10*1,01*1,8=18,180 [B]
Celkem: A+B=197,580 [C]</t>
  </si>
  <si>
    <t>272324</t>
  </si>
  <si>
    <t>ZÁKLADY ZE ŽELEZOBETONU DO C25/30</t>
  </si>
  <si>
    <t>zvýšení stávající podlahy autobusové čekárny 2,0*3,8*0,25=1,900 [A]</t>
  </si>
  <si>
    <t>272366</t>
  </si>
  <si>
    <t>VÝZTUŽ ZÁKLADŮ Z KARI SÍTÍ</t>
  </si>
  <si>
    <t xml:space="preserve">T         </t>
  </si>
  <si>
    <t>zvýšení stávající podlahy autobusové čekárny 2,0*3,8*0,25*0,2=0,380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</si>
  <si>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</si>
  <si>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56333</t>
  </si>
  <si>
    <t>VOZOVKOVÉ VRSTVY ZE ŠTĚRKODRTI TL. DO 150MM</t>
  </si>
  <si>
    <t>obnova stávajících napojení 0,228km, 0,580km, 0,667km, 0,870km, 1,650km, 1,759km, 2,562km, 2,612km, 2,645km, 2,683km
18+10+15+47+57+50+28+45+54+37=361,000 [A]
napojení 0,600km a 0,610km 6+12=18,000 [B]
Celkem: A+B=379,000 [C]</t>
  </si>
  <si>
    <t>vjezdy na pozemky 0,523km, 0,870km, 1,224km, 1,599km, 1,670km, 1,698km, 1,724km, 1,850km, 1,878km, 1,898km, 1,918km, 1,920km, 1,938km, 1,956km, 2,040km, 2,073km, 2,260km, 2,609km
12,0+16,0+10,0+20,0+13,0+11,0+27,0+10,0+29,0+19,0+48,0+25,0+18,0+12,0+155,0+52,0+27,0+31,0=535,000 [A]</t>
  </si>
  <si>
    <t>obnova stávajících napojení 0,228km, 0,580km, 0,667km, 0,870km, 1,650km, 1,759km, 2,562km, 2,612km, 2,645km, 2,683km
18+10+15+47+57+50+28+45+54+37=361,000 [A]</t>
  </si>
  <si>
    <t>- dodání všech předepsaných materiálů pro postřiky v předepsaném množství
- provedení dle předepsaného technologického předpisu
- zřízení vrstvy bez rozlišení šířky, pokládání vrstvy po etapách
- úpravu napojení, ukončení</t>
  </si>
  <si>
    <t>582612</t>
  </si>
  <si>
    <t>KRYTY Z BETON DLAŽDIC SE ZÁMKEM ŠEDÝCH TL 80MM DO LOŽE Z KAM</t>
  </si>
  <si>
    <t>napojení 0,600km a 0,610km 6+12=18,000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</si>
  <si>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</si>
  <si>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 xml:space="preserve">Potrubí    </t>
  </si>
  <si>
    <t>0,665km napojení stávající šachty 10=10,000 [A]</t>
  </si>
  <si>
    <t>0,665km 1=1,000 [A]</t>
  </si>
  <si>
    <t>1,850km, 1,878km 6+10=16,000 [A]</t>
  </si>
  <si>
    <t>897625</t>
  </si>
  <si>
    <t>VPUSŤ ŠTĚRBINOVÝCH ŽLABŮ Z BETON DÍLCŮ SV. ŠÍŘKY DO 300MM</t>
  </si>
  <si>
    <t>0,59785-0,59985km, 0,611050-,0615050km, 0,87150-0,87750km, 1,22100-1,22700km 2+4+6+8=20,000 [A]</t>
  </si>
  <si>
    <t>918346</t>
  </si>
  <si>
    <t>PROPUSTY Z TRUB DN 400MM
včetně podkladních vrstev a obetonování</t>
  </si>
  <si>
    <t>zatrubnění sjezdů 0,228km, 0,27350km, 0,523km, 0,667km, 1,599km, 1,724km, 1,759km, 2,260km, 2,610km,     
8,5+7+8+8+9+10+16+9+15=90,500 [A]</t>
  </si>
  <si>
    <t>zatrubnění sjezdů 2,612km,     
15=15,000 [A]</t>
  </si>
  <si>
    <t>zatrubnění sjezdů 0,228km, 0,27350km, 0,523km, 0,667km, 1,599km, 1,724km, 1,759km, 2,260km, 2,610km,      
2+2+2+2+2+2+2+2+2=18,000 [A]
1,850km, 1,878km 2+2=4,000 [B]
0,59785-0,59985km, 0,611050-,0615050km, 0,87150-0,87750km, 1,22100-1,22700km 2+2+2+2=8,000 [C]
Celkem: A+B+C=30,000 [D]</t>
  </si>
  <si>
    <t>zatrubnění sjezdů 2,612km   
2=2,000 [A]</t>
  </si>
  <si>
    <t>93767</t>
  </si>
  <si>
    <t xml:space="preserve">MOBILIÁŘ - PŘÍSTŘEŠKY PRO ZASTÁVKY VEŘEJNÉ DOPRAVY
Demontáž, odvoz na mezideponii a zpět, montáž </t>
  </si>
  <si>
    <t>Autobusová čekárna - přístřešek 0,415km 1=1,000 [A]</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</si>
  <si>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</si>
  <si>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SO 102</t>
  </si>
  <si>
    <t>CHODNÍKY - JAROMĚŘICE - vedlejší způsobilé</t>
  </si>
  <si>
    <t>POPLATKY ZA SKLÁDKU TYP S-OO (OSTATNÍ ODPAD)</t>
  </si>
  <si>
    <t>POL.Č.12373, 13273 drobné kubatůry podél chodníků 0,1*539+9,065=62,965 [A]</t>
  </si>
  <si>
    <t>POPLATKY ZA SKLÁDKU TYP S-OO (OSTATNÍ ODPAD) ASFALT</t>
  </si>
  <si>
    <t>pol.č.11313 
35,5=35,500 [A]</t>
  </si>
  <si>
    <t>POPLATKY ZA SKLÁDKU TYP S-OO (OSTATNÍ ODPAD) BETON</t>
  </si>
  <si>
    <t>dle pol.č.11351 , 11352 a 11318
obrubníky včetně patky  
150*0,1*0,25+259*0,35*0,25+18,4=44,813 [A]</t>
  </si>
  <si>
    <t>ODSTRANĚNÍ KRYTU ZPEVNĚNÝCH PLOCH S ASFALTOVÝM POJIVEM
včetně dopravy na skládku a uložení</t>
  </si>
  <si>
    <t>stávající chodníky 
vpravo  dle situace (349+6)*0,1=35,500 [A]</t>
  </si>
  <si>
    <t>ODSTRANĚNÍ KRYTU ZPEVNĚNÝCH PLOCH Z DLAŽDIC
včetně dopravy na skládku a uložení</t>
  </si>
  <si>
    <t xml:space="preserve">stávající chodník vlevo  184*0,1=18,400 [A] </t>
  </si>
  <si>
    <t>11351</t>
  </si>
  <si>
    <t>ODSTRANĚNÍ ZÁHONOVÝCH OBRUBNÍKŮ
včetně dopravy na skládku a uložení</t>
  </si>
  <si>
    <t>vpravo dle situace 8+80=88,000 [A]
vlevo dle situace 62=62,000 [B]
Celkem: A+B=150,000 [C]</t>
  </si>
  <si>
    <t>11352</t>
  </si>
  <si>
    <t>ODSTRANĚNÍ CHODNÍKOVÝCH A SILNIČNÍCH OBRUBNÍKŮ BETONOVÝCH
včetně dopravy na skládku a uložení</t>
  </si>
  <si>
    <t>0,016-0,170km vpravo  154=154,000 [A] 
0,28320-0,38850km vlevo 105=105,000 [C]
Celkem: A+C=259,000 [D]</t>
  </si>
  <si>
    <t>drobné kubatůry podél chodníků (355+184)*0,1=53,900 [A]</t>
  </si>
  <si>
    <t>rýha prom obrubník
0,016-0,170km vpravo  154*0,35*0,1=5,390 [A] 
0,28320-0,38850km vlevo 105*0,35*0,1=3,675 [C]
Celkem: A+C=9,065 [D]</t>
  </si>
  <si>
    <t>drobné kubatůry podél chodníků 0,1*(60+36+13)=10,900 [A]</t>
  </si>
  <si>
    <t>DLE POL.Č.56333 537,10=537,100 [A]</t>
  </si>
  <si>
    <t>28999</t>
  </si>
  <si>
    <t>OPLÁŠTĚNÍ (ZPEVNĚNÍ) Z FÓLIE
nopová folie</t>
  </si>
  <si>
    <t>(94+42)*1,0=136,000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</si>
  <si>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</si>
  <si>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vpravo dle situace 9,5+92,6+5,4+12,4+5,5+40,5+16,4+40,7+4,4+21,9+5,1+63,8+5,4+8=331,600 [A]
vlevo 110,5+81,5=192,000 [C]
vpravo dle situace 1,0+1,9+1,5+3,7+1,7+1,6=11,400 [D]
vlevo 2,1=2,100 [F]
Celkem: A+C+D+F=537,100 [G]</t>
  </si>
  <si>
    <t>582611</t>
  </si>
  <si>
    <t>KRYTY Z BETON DLAŽDIC SE ZÁMKEM ŠEDÝCH TL 60MM DO LOŽE Z KAM</t>
  </si>
  <si>
    <t>vpravo dle situace 9,5+92,6+5,4+12,4+5,5+40,5+16,4+40,7+4,4+21,9+5,1+63,8+5,4+8=331,600 [A]
vlevo 110,5+81,5=192,000 [C]
Celkem: A+C=523,600 [D]</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</si>
  <si>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</si>
  <si>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</si>
  <si>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</si>
  <si>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vpravo dle situace 1,0+1,9+1,5+3,7+1,7+1,6=11,400 [A]
vlevo 2,1=2,100 [C]
Celkem: A+C=13,500 [D]</t>
  </si>
  <si>
    <t>917211</t>
  </si>
  <si>
    <t>ZÁHONOVÉ OBRUBY Z BETONOVÝCH OBRUBNÍKŮ ŠÍŘ 50MM</t>
  </si>
  <si>
    <t>vpravo dle situace 3+33+20+54+2=112,000 [A]
vlevo dle situace 45+1,3+60=106,300 [B]
Celkem: A+B=218,300 [C]</t>
  </si>
  <si>
    <t>Položka zahrnuje:
dodání a pokládku betonových obrubníků o rozměrech předepsaných zadávací dokumentací
betonové lože i boční betonovou opěrku.</t>
  </si>
  <si>
    <t>0,016-0,170km vpravo  154=154,000 [A] 
0,28320-0,38850km vlevo 105=105,000 [B]
vlevo 0,43140-0,578 147+1,5=148,500 [C]
Celkem: A+B+C=407,500 [D]</t>
  </si>
  <si>
    <t>SO 103</t>
  </si>
  <si>
    <t>CHODNÍKY - KRAJ - vedlejší způsobilé</t>
  </si>
  <si>
    <t>POL.Č.12373, 13273 6,2+1,085=7,285 [A]</t>
  </si>
  <si>
    <t>pol.č.11313 
2,4=2,400 [A]</t>
  </si>
  <si>
    <t>dle pol.č.11351 , 11352 a 11318
obrubníky včetně patky  
14*0,1*0,25+31*0,35*0,25+2,2=5,263 [A]</t>
  </si>
  <si>
    <t>0,016km   10*0,1=1,000 [A] 
0,273km  14*0,1=1,400 [B]
Celkem: A+B=2,400 [C]</t>
  </si>
  <si>
    <t xml:space="preserve">0,016km   8*0,1=0,800 [A] 
0,391km 14*0,1=1,400 [B]
Celkem: A+B=2,200 [C]
 </t>
  </si>
  <si>
    <t>0,016km   3+6=9,000 [A] 
0,391km 5=5,000 [C]
Celkem: A+C=14,000 [D]</t>
  </si>
  <si>
    <t>0,016km   3+9=12,000 [A] 
0,273km  9=9,000 [B]
0,391km 10=10,000 [C]
Celkem: A+B+C=31,000 [D]</t>
  </si>
  <si>
    <t>0,016km   (8+10)*0,15=2,700 [A] 
0,273km  14*0,15=2,100 [B]
0,391km 14*0,1=1,400 [C]
Celkem: A+B+C=6,200 [D]</t>
  </si>
  <si>
    <t>rýha pro obrubníky (3+9+9+10)*0,35*0,1=1,085 [A]</t>
  </si>
  <si>
    <t>drobné kubatůry podél chodníků 0,1*50=5,000 [A]</t>
  </si>
  <si>
    <t>0,016km   5,4+6,6+2,7+3,2=17,900 [A] 
0,273km  11,1+3,80=14,900 [B]
0,391km 10+3,6=13,600 [C]
Celkem: A+B+C=46,400 [D]</t>
  </si>
  <si>
    <t>0,273km  6=6,000 [B]
0,391km 5=5,000 [C]
Celkem: B+C=11,000 [D]</t>
  </si>
  <si>
    <t>0,016km   5,4+6,6+2,7+3,2=17,900 [A] 
0,273km  11,1+3,8=14,900 [B]
0,391km 10+3,6=13,600 [C]
Celkem: A+B+C=46,400 [D]</t>
  </si>
  <si>
    <t>0,016km   5,4+6,6=12,000 [A] 
0,273km  11,1=11,100 [B]
0,391km 10=10,000 [C]
Celkem: A+B+C=33,100 [D]</t>
  </si>
  <si>
    <t>0,016km   2,7+3,2=5,900 [A] 
0,273km  3,8=3,800 [B]
0,391km 3,6=3,600 [C]
Celkem: A+B+C=13,300 [D]</t>
  </si>
  <si>
    <t>0,016km   4+5=9,000 [A] 
0,391km 5=5,000 [C]
Celkem: A+C=14,000 [D]</t>
  </si>
  <si>
    <t>0,016km   6+6=12,000 [A] 
0,273km  9=9,000 [B]
0,391km 10=10,000 [C]
Celkem: A+B+C=31,000 [D]</t>
  </si>
  <si>
    <t>SO 103a</t>
  </si>
  <si>
    <t>CHODNÍKY - KRAJ - nezpůsobilé</t>
  </si>
  <si>
    <t>POL.Č.12373 , 13273  54,11+60,895=115,005 [A]</t>
  </si>
  <si>
    <t>0,273km   35,1*0,1=3,510 [A]
0,391km  14*0,15=2,100 [B]
1,800km 27,4*1,0=27,400 [C]
1,840km  21,1*1,0=21,100 [D]
Celkem: A+B+C+D=54,110 [E]</t>
  </si>
  <si>
    <t>rýha pro obrubníky 
0,273km   21*0,35*0,2=1,470 [A] 
0,391km  (26,5+15,5+12+15,5)*0,35*0,2=4,865 [B]
1,800km 26*0,35*0,2=1,820 [C]
1,840km  (3+25+18+11+5)*0,35*0,2=4,340 [D]
rýha pro zídky
1,800km 27,4*1,0*1,0=27,400 [E]
1,840km  21*1,0*1,0=21,000 [F]
Celkem: A+B+C+D+E+F=60,895 [G]</t>
  </si>
  <si>
    <t>0,273km   35,1*0,1=3,510 [A] 
0,391km  63*0,2=12,600 [B]
1,800km 28*1,2=33,600 [C]
1,840km  24*0,6=14,400 [D]
Celkem: A+B+C+D=64,110 [E]</t>
  </si>
  <si>
    <t>dle pol.č.56333  238,70=238,700 [A]</t>
  </si>
  <si>
    <t>1,800km 27,4*1,0*1,0=27,400 [A]
1,840km 21*1,0*1,0=21,000 [B]
Celkem: A+B=48,400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</si>
  <si>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</si>
  <si>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</si>
  <si>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</si>
  <si>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48*0,150=7,200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</si>
  <si>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</si>
  <si>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1,800km 27*1,5=40,500 [C]
1,840km  24*1,5=36,000 [D]
Celkem: C+D=76,500 [E]</t>
  </si>
  <si>
    <t>Svislé konstrukce</t>
  </si>
  <si>
    <t>327324</t>
  </si>
  <si>
    <t>ZDI OPĚRNÉ, ZÁRUBNÍ, NÁBŘEŽNÍ ZE ŽELEZOVÉHO BETONU DO C25/30</t>
  </si>
  <si>
    <t>1,800km 27,4*0,6*1,0=16,440 [A]
1,840km 21*0,6*1,0=12,600 [B]
Celkem: A+B=29,040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</si>
  <si>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</si>
  <si>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t>
  </si>
  <si>
    <t>VÝZTUŽ MOST OPĚR A KŘÍDEL Z OCELI</t>
  </si>
  <si>
    <t>29,04*0,150=4,356 [A]</t>
  </si>
  <si>
    <t>0,273km   29,7+4,8+0,6=35,100 [A] 
0,391km  60+1,5+1,5+1,3+3,6=67,900 [B]
1,800km 35+1,5+1,5+5,4=43,400 [C]
1,840km  82+4,9+5,4=92,300 [D]
Celkem: A+B+C+D=238,700 [E]</t>
  </si>
  <si>
    <t>0,273km   29,7=29,700 [A] 
0,391km  60=60,000 [B]
1,800km 35=35,000 [C]
1,840km  82=82,000 [D]
Celkem: A+B+C+D=206,700 [E]</t>
  </si>
  <si>
    <t>582614</t>
  </si>
  <si>
    <t>KRYTY Z BETON DLAŽDIC SE ZÁMKEM BAREV TL 60MM DO LOŽE Z KAM
zvýraznění nástupní hrany</t>
  </si>
  <si>
    <t>0,391km  3,6=3,600 [B]
1,800km 5,4=5,400 [C]
1,840km  5,4=5,400 [D]
Celkem: B+C+D=14,400 [E]</t>
  </si>
  <si>
    <t>0,273km   4,8+0,6=5,400 [A] 
0,391km  1,5+1,5+1,3=4,300 [B]
1,800km 1,5+1,5=3,000 [C]
1,840km  4,9=4,900 [D]
Celkem: A+B+C+D=17,600 [E]</t>
  </si>
  <si>
    <t>Přidružená stavební výroba</t>
  </si>
  <si>
    <t>711111</t>
  </si>
  <si>
    <t>IZOLACE BĚŽNÝCH KONSTRUKCÍ PROTI ZEMNÍ VLHKOSTI ASFALTOVÝMI NÁTĚRY</t>
  </si>
  <si>
    <t>1,800km  27,4*1,2=32,880 [A]
1,840km 21*1,0=21,000 [B]
Celkem: A+B=53,880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</si>
  <si>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</si>
  <si>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76793</t>
  </si>
  <si>
    <t xml:space="preserve">OPLOCENÍ Z RÁMEČKOVÉHO PLETIVA
včetně odstranění stávajícího oplocení a nových sloupků a přikotvení </t>
  </si>
  <si>
    <t>v km 1,800 30*1,5=45,000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</si>
  <si>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</si>
  <si>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9112B1</t>
  </si>
  <si>
    <t>ZÁBRADLÍ MOSTNÍ SE SVISLOU VÝPLNÍ - DODÁVKA A MONTÁŽ</t>
  </si>
  <si>
    <t>v km  1,840  1+18+1=20,000 [A]</t>
  </si>
  <si>
    <t>položka zahrnuje:
dodání zábradlí včetně předepsané povrchové úpravy
kotvení sloupků, t.j. kotevní desky, šrouby z nerez oceli, vrty a zálivku, pokud zadávací dokumentace nestanoví jinak
případné nivelační hmoty pod kotevní desky</t>
  </si>
  <si>
    <t>0,273km   18,5+12,5+2,0=33,000 [A] 
0,391km  47,60=47,600 [B]
1,840km  2+7+21+16=46,000 [D]
Celkem: A+B+D=126,600 [E]</t>
  </si>
  <si>
    <t>0,273km   21=21,000 [A] 
0,391km  26,5+15,5+12+15,5=69,500 [B]
1,800km 28=28,000 [C]
1,840km  3+25+18+11+5=62,000 [D]
odpočet na nástupiště -56=-56,000 [E]
Celkem: A+B+C+D+E=124,500 [F]</t>
  </si>
  <si>
    <t>91725</t>
  </si>
  <si>
    <t>NÁSTUPIŠTNÍ OBRUBNÍKY BETONOVÉ
Kasselský typ výška obruby 160mm</t>
  </si>
  <si>
    <t>0,391km  1+12+1=14,000 [B]
1,800km 2+18+2=22,000 [C]
1,840km  1+18+1=20,000 [D]
Celkem: B+C+D=56,000 [E]</t>
  </si>
  <si>
    <t>SO 104</t>
  </si>
  <si>
    <t>CHODNÍKY - JEVÍČKO - vedlejší způsobilé</t>
  </si>
  <si>
    <t>POL.Č.12373, 13273 drobné kubatůry podél chodníků 0,1*13+13,02=14,320 [A]</t>
  </si>
  <si>
    <t>dle pol.č.11351 , 11352 a 11318
obrubníky včetně patky  
18*0,1*0,25+363*0,35*0,35+18,30=63,218 [A]</t>
  </si>
  <si>
    <t>stávající chodník vlevo  31*0,1=3,100 [A] 
předláždění podél obrubníků  vlevo (8,0*1,0+18,0*1,0)*0,1=2,600 [B]
předláždění podél obrubníků  vlevo (30*1,0+96*1,0)*0,1=12,600 [C]
Celkem: A+B+C=18,300 [D]</t>
  </si>
  <si>
    <t>2,620-2,645km vlevo 18=18,000 [A]</t>
  </si>
  <si>
    <t>2,620-2,820km vlevo  20+64+101=185,000 [A] 
vpravo 52+30+96=178,000 [B]
Celkem: A+B=363,000 [C]</t>
  </si>
  <si>
    <t>drobné kubatůry podél chodníků 0,1*13=1,300 [A]</t>
  </si>
  <si>
    <t>rýha pro obruby 
2,620-2,820km vlevo  (26+67+101)*0,35*0,1=6,790 [A] 
vpravo (52+30+96)*0,35*0,1=6,230 [B]
Celkem: A+B=13,020 [C]</t>
  </si>
  <si>
    <t>drobné kubatůry podél chodníků 0,2*13+0,2*52=13,000 [A]</t>
  </si>
  <si>
    <t>vlevo 2,628-2,645km 28+2,5=30,500 [A]
předláždění podél obrubníků  vlevo 8,0*1,0+18,0*1,0=26,000 [B]
předláždění podél obrubníků  vlevo 30*1,0+96*1,0=126,000 [C]
Celkem: A+B+C=182,500 [D]</t>
  </si>
  <si>
    <t>2,628-2,680km vpravo 52*2=104,000 [A]</t>
  </si>
  <si>
    <t>vlevo 2,628-2,645km 28=28,000 [A]</t>
  </si>
  <si>
    <t>vlevo 2,628-2,645km 1,6+0,9=2,500 [A]</t>
  </si>
  <si>
    <t>587206</t>
  </si>
  <si>
    <t>PŘEDLÁŽDĚNÍ KRYTU Z BETONOVÝCH DLAŽDIC SE ZÁMKEM</t>
  </si>
  <si>
    <t>předláždění podél obrubníků  vlevo 8,0*1,0+18,0*1,0=26,000 [A]
předláždění podél obrubníků  vlevo 30*1,0+96*1,0=126,000 [B]
Celkem: A+B=152,000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</si>
  <si>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</si>
  <si>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vlevo 2,628-2,645km 14,5=14,500 [A]</t>
  </si>
  <si>
    <t>2,620-2,820km vlevo  26+67+101=194,000 [A] 
vpravo 52+30+96=178,000 [B]
Celkem: A+B=372,000 [C]</t>
  </si>
  <si>
    <t>SO 104a</t>
  </si>
  <si>
    <t>CHODNÍKY - JEVÍČKO - nezpůsobilé</t>
  </si>
  <si>
    <t>POL.Č.12373 23,72=23,720 [A]</t>
  </si>
  <si>
    <t>0,29*10+(0,29+0,56)*0,5*20+(0,56+0,42)*0,5*20+0,42*6=23,720 [A]</t>
  </si>
  <si>
    <t>drobné kubatůry podél chodníků 0,1*60=6,000 [A]</t>
  </si>
  <si>
    <t>vlevo dle situace 2,650-2,710km 78+1,1+4,2+1,5+1,1=85,900 [A]</t>
  </si>
  <si>
    <t>64*1,0=64,000 [A]</t>
  </si>
  <si>
    <t>vlevo dle situace 2,650-2,710km 78+1,1+4,2=83,300 [A]</t>
  </si>
  <si>
    <t>vlevo dle situace 2,650-2,710km 1,5+1,1=2,600 [A]</t>
  </si>
  <si>
    <t>vlevo dle situace 2,650-2,710km 62=62,000 [B]</t>
  </si>
  <si>
    <t>SO 106</t>
  </si>
  <si>
    <t>DOPRAVNĚ INŽENÝRSKÁ OPATŘENÍ - vedlejší způsobilé</t>
  </si>
  <si>
    <t>027111</t>
  </si>
  <si>
    <t xml:space="preserve">PROVIZORNÍ OBJÍŽĎKY - ZŘÍZENÍ
u provizorního přemostění přemostění řeky Jevíčka </t>
  </si>
  <si>
    <t>75+125=200,000 [A]</t>
  </si>
  <si>
    <t>027113</t>
  </si>
  <si>
    <t>PROVIZORNÍ OBJÍŽĎKY - ZRUŠENÍ</t>
  </si>
  <si>
    <t>02741</t>
  </si>
  <si>
    <t>PROVIZORNÍ MOSTY - montáž, nájem , demontáž
volná šířka na mostě min.3,30m, délka nosné konstrukce min. 12,20m, opěry silniční panely 3/1/0,15 2*25ks, štěrkopískový podsyp, únosnost 40t</t>
  </si>
  <si>
    <t>provizorní přenostění řeky Jevíčka</t>
  </si>
  <si>
    <t>914132</t>
  </si>
  <si>
    <t>DOPRAVNÍ ZNAČKY ZÁKLADNÍ VELIKOSTI OCELOVÉ FÓLIE TŘ 2 - MONTÁŽ S PŘEMÍSTĚNÍM</t>
  </si>
  <si>
    <t>provizorní značky
A15 - 12ks, B1 - 12ks, E13 - 12ks, B2 - 2ks, B24a - 1ks, B24b 1ks, IP4b - 2ks, IS11c - 24ks, krátkodobé usměrnění dopravy v Jevíčku a Jaroměřicích 30ks
12+12+12+2+1+1+2+24+30=96,000 [A]
dopravní značky u světelné signalizace 14*5=70,000 [B]
Celkem: A+B=166,000 [C]</t>
  </si>
  <si>
    <t>položka zahrnuje:
- dopravu demontované značky z dočasné skládky
- osazení a montáž značky na místě určeném projektem
- nutnou opravu poškozených částí
nezahrnuje dodávku značky</t>
  </si>
  <si>
    <t>DOPRAVNÍ ZNAČKY ZÁKLADNÍ VELIKOSTI OCELOVÉ FÓLIE TŘ 2 - DEMONTÁŽ</t>
  </si>
  <si>
    <t>914139</t>
  </si>
  <si>
    <t>DOPRAV ZNAČKY ZÁKLAD VEL OCEL FÓLIE TŘ 2 - NÁJEMNÉ
pronájem na 8měsíců</t>
  </si>
  <si>
    <t xml:space="preserve">KSDEN     </t>
  </si>
  <si>
    <t>provizorní značky 
A15 - 12ks, B1 - 12ks, E13 - 12ks, B2 - 2ks, B24a - 1ks, B24b 1ks, IP4b - 2ks, IS11c - 24ks, krátkodobé usměrnění dopravy v Jevíčku a Jaroměřicích 30ks 
(12+12+12+2+1+1+2+24)*240+30*90=18 540,000 [A]
dopravní značky u světelné signalizace 14*5*90=6 300,000 [B]
Celkem: A+B=24 840,000 [C]</t>
  </si>
  <si>
    <t>položka zahrnuje sazbu za pronájem dopravních značek a zařízení, počet jednotek je určen jako součin počtu značek a počtu dní použití</t>
  </si>
  <si>
    <t>914412</t>
  </si>
  <si>
    <t>DOPRAVNÍ ZNAČKY 100X150CM OCELOVÉ - MONTÁŽ S PŘEMÍSTĚNÍM</t>
  </si>
  <si>
    <t xml:space="preserve">provizorní dopravní značení IP22  - 8s 8=8,000 [A]
</t>
  </si>
  <si>
    <t>914413</t>
  </si>
  <si>
    <t>DOPRAVNÍ ZNAČKY 100X150CM OCELOVÉ - DEMONTÁŽ</t>
  </si>
  <si>
    <t>provizorní dopravní značení IP22  - 8s 8=8,000 [A]</t>
  </si>
  <si>
    <t>914419</t>
  </si>
  <si>
    <t>DOPRAV ZNAČKY 100X150CM OCEL - NÁJEMNÉ
pronájem na 8měsíců</t>
  </si>
  <si>
    <t>916132</t>
  </si>
  <si>
    <t>DOPRAV SVĚTLO VÝSTRAŽ SOUPRAVA 5KS - MONTÁŽ S PŘESUNEM</t>
  </si>
  <si>
    <t>provizorní dopravní značení 4+2+2+2+2+2=14,000 [A]</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</si>
  <si>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</si>
  <si>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916133</t>
  </si>
  <si>
    <t>DOPRAV SVĚTLO VÝSTRAŽ SOUPRAVA 5KS - DEMONTÁŽ</t>
  </si>
  <si>
    <t>Položka zahrnuje odstranění, demontáž a odklizení zařízení s odvozem na předepsané místo</t>
  </si>
  <si>
    <t>916139</t>
  </si>
  <si>
    <t>DOPRAVNÍ SVĚTLO VÝSTRAŽNÉ SOUPRAVA 5 KUSŮ - NÁJEMNÉ</t>
  </si>
  <si>
    <t>provizorní dopravní značení 14*180=2 520,000 [A]</t>
  </si>
  <si>
    <t>položka zahrnuje sazbu za pronájem zařízení. Počet měrných jednotek se určí jako součin počtu zařízení a počtu dní použití.</t>
  </si>
  <si>
    <t>916152</t>
  </si>
  <si>
    <t>SEMAFOROVÁ PŘENOSNÁ SOUPRAVA - MONTÁŽ S PŘESUNEM</t>
  </si>
  <si>
    <t>řízení dopravy u provizorního přemostění 2=2,000 [A]
řízení dopravy Jaroměřicích 2=2,000 [B]
řízení dopravy u nádraží 2=2,000 [C]
řízení dopravy  mezi mosty 2=2,000 [D]
řízení dopravy v Jevíčkuí 2=2,000 [E]
Celkem: A+B+C+D+E=10,000 [F]</t>
  </si>
  <si>
    <t>916153</t>
  </si>
  <si>
    <t>SEMAFOROVÁ PŘENOSNÁ SOUPRAVA - DEMONTÁŽ</t>
  </si>
  <si>
    <t>916159</t>
  </si>
  <si>
    <t>SEMAFOROVÁ PŘENOSNÁ SOUPRAVA - NÁJEMNÉ</t>
  </si>
  <si>
    <t>řízení dopravy u provizorního přemostění 2*150=300,000 [A]
řízení dopravy Jaroměřicích 2*90=180,000 [B]
řízení dopravy u nádraží 2*60=120,000 [C]
řízení dopravy  mezi mosty 2*120=240,000 [D]
řízení dopravy v Jevíčkuí 2*60=120,000 [E]
Celkem: A+B+C+D+E=960,000 [F]</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</si>
  <si>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</si>
  <si>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</si>
  <si>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</si>
  <si>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</si>
  <si>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</si>
  <si>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</si>
  <si>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</si>
  <si>
    <t>916352</t>
  </si>
  <si>
    <t>SMĚROVACÍ DESKY Z4 OBOUSTR S FÓLIÍ TŘ 1 - MONTÁŽ S PŘESUNEM</t>
  </si>
  <si>
    <t>vymezení do jednoho jízdního pruhu á 20m  140=140,000 [A]</t>
  </si>
  <si>
    <t>916353</t>
  </si>
  <si>
    <t>SMĚROVACÍ DESKY Z4 OBOUSTR S FÓLIÍ TŘ 1 - DEMONTÁŽ</t>
  </si>
  <si>
    <t>916359</t>
  </si>
  <si>
    <t>SMĚROVACÍ DESKY Z4 OBOUSTR S FÓLIÍ TŘ 1 - NÁJEMNÉ</t>
  </si>
  <si>
    <t>vymezení do jednoho jízdního pruhu á 20m  140*150=21 000,000 [A]</t>
  </si>
  <si>
    <t>SO 106a</t>
  </si>
  <si>
    <t>DOPRAVNĚ INŽENÝRSKÁ OPATŘENÍ - nezpůsobilé</t>
  </si>
  <si>
    <t>4000*6*0,03=720,000 [A]</t>
  </si>
  <si>
    <t>výsprava objízdné trasy 4000*6=24 000,000 [A]</t>
  </si>
  <si>
    <t>SO 201</t>
  </si>
  <si>
    <t>MOST ev. č. 371-013 - hlavní způsobilé</t>
  </si>
  <si>
    <t>014112</t>
  </si>
  <si>
    <t>POPLATKY ZA SKLÁDKU TYP S-IO (INERTNÍ ODPAD)</t>
  </si>
  <si>
    <t>zemina z výkopu, nestmelené vrstvy odstraněných vozovek, kamenivo
pol. 113328+pol. 127738+ pol. 131738
(127,5+206,174+1205,26)*1,8=2 503,142 [A]</t>
  </si>
  <si>
    <t>014122</t>
  </si>
  <si>
    <t>kámen, beton, železobeton
pol. 966138,  pol. 966158, pol. 966358, pol.96641
(24,875+104,326+243,66+11,5*0,2*5,0+28,0*3,14*0,65*0,1)*2,4=936,182 [A]</t>
  </si>
  <si>
    <t>02811</t>
  </si>
  <si>
    <t>PRŮZKUMNÉ PRÁCE GEOTECHNICKÉ NA POVRCHU
Přejímka  základové spáry a stavební dohled</t>
  </si>
  <si>
    <t>029412</t>
  </si>
  <si>
    <t>OSTATNÍ POŽADAVKY - VYPRACOVÁNÍ MOSTNÍHO LISTU
předání 5x v tištěné podobě</t>
  </si>
  <si>
    <t>02953</t>
  </si>
  <si>
    <t>OSTATNÍ POŽADAVKY - HLAVNÍ MOSTNÍ PROHLÍDKA
první hlavní prohlídka mostu, předání 5x v tištěné podobě</t>
  </si>
  <si>
    <t>položka zahrnuje :
- úkony dle ČSN 73 6221
- provedení hlavní mostní prohlídky oprávněnou fyzickou nebo právnickou osobou
- vyhotovení záznamu (protokolu), který jednoznačně definuje stav mostu</t>
  </si>
  <si>
    <t>11130</t>
  </si>
  <si>
    <t>SEJMUTÍ DRNU</t>
  </si>
  <si>
    <t>2,5*2,8+7,1*7,5+4,8+7,5+5,5*5,8+5,5+5,0+4,0*8,0+5,0*7,0+3,0*2,5=189,450 [A]</t>
  </si>
  <si>
    <t>včetně vodorovné dopravy  a uložení na skládku</t>
  </si>
  <si>
    <t>113328</t>
  </si>
  <si>
    <t>ODSTRAN PODKL VOZOVEK A CHODNÍKŮ Z KAMENIVA NESTMEL, ODVOZ DO 20KM
vč. naložení, odvozu a uložení na trvalou skládku</t>
  </si>
  <si>
    <t>(40,0-10,0)*8,5*0,5=127,500 [A]</t>
  </si>
  <si>
    <t>11513</t>
  </si>
  <si>
    <t>ČERPÁNÍ VODY DO 2000 L/MIN
z jímek pro opěry</t>
  </si>
  <si>
    <t xml:space="preserve">HOD       </t>
  </si>
  <si>
    <t>130=130,000 [A]</t>
  </si>
  <si>
    <t>Položka čerpání vody na povrchu zahrnuje i potrubí, pohotovost záložní čerpací soupravy a zřízení čerpací jímky. Součástí položky je také následná demontáž a likvidace těchto zařízení</t>
  </si>
  <si>
    <t>12110</t>
  </si>
  <si>
    <t>SEJMUTÍ ORNICE NEBO LESNÍ PŮDY</t>
  </si>
  <si>
    <t>(59,3+16,1+32,6+19,3)*0,1=12,730 [A]</t>
  </si>
  <si>
    <t>Veškeré práce jsou obsaženy v textu položky, včetně vodor.dopravy</t>
  </si>
  <si>
    <t>125734</t>
  </si>
  <si>
    <t>VYKOPÁVKY ZE ZEMNÍKŮ A SKLÁDEK TŘ. I,
vč. naložení, odvozu a uložení na dočasnou skládku zhotovitele</t>
  </si>
  <si>
    <t>ornice 0,15*80,43=12,065 [A] přebytek bude použit na SO 101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</si>
  <si>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</si>
  <si>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127738</t>
  </si>
  <si>
    <t>VYKOPÁVKY POD VODOU TŘ I
pro zpevnění pod mostem v korytě
odstranění zemních hrázek
vč. naložení, odvozu a uložení na trvalou skládku</t>
  </si>
  <si>
    <t>dno koryta 29,0*4,0*0,5=58,000 [A]
odstranění zemních hrázek 2*40,0*1,5*1,0=120,000 [B]
podélné prahy  2*29,0*0,4*0,8=18,560 [C]
příčné prahy (9,3+10,73)*0,60*0,80=9,614 [D]
Celkem: A+B+C+D=206,174 [E]</t>
  </si>
  <si>
    <t>-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 hradící a štětové stěny dočasné (adekvátně platí ustanovení k pol. 1151,2)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</si>
  <si>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131738</t>
  </si>
  <si>
    <t>HLOUBENÍ JAM ZAPAŽ I NEPAŽ TŘ. I
na trvalou skládku 
vč. naložení, odvozu a uložení na skládku</t>
  </si>
  <si>
    <t>výkop pro založení mostu a křídel a přechodového klínu 2*9,7*10,5*4,8=977,760 [A]
zásyp zavlazovacího propustku 7,5*3,0*3,0=67,500 [B]
výměna podloží 83,0*1,0+77,0*1,0=160,000 [C]
Celkem: A+B+C=1 205,260 [D]</t>
  </si>
  <si>
    <t>-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 hradící a štětové stěny dočasné (adekvátně platí ustanovení k pol. 1151,2)
- úpravu, ochranu a očištění dna, základové spáry, stěn a svahů
- zhutnění podloží, případně i svahů vč. svahování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t>
  </si>
  <si>
    <t>17120</t>
  </si>
  <si>
    <t>ULOŽENÍ SYPANINY DO NÁSYPŮ A NA SKLÁDKY BEZ ZHUTNĚNÍ</t>
  </si>
  <si>
    <t>Ornice 12,73=12,730 [A]
zemina 1205,26+206,1074=1 411,367 [B]
Celkem: A+B=1 424,097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</si>
  <si>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</si>
  <si>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SYPANINY DO NÁSYPŮ Z NAKUPOVANÝCH MATERIÁLŮ
hutnění PS 100%</t>
  </si>
  <si>
    <t>zasyp za opěrami 2*8,4*8,8*4,2=620,928 [A]
zasyp základů 2*11,3*0,5*1,3=14,690 [B]
zasyp křídel (6,093+5,885+4,4+5,917)*3,0*3,9=260,852 [C]
A+B+C=896,470 [D]</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</si>
  <si>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</si>
  <si>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POTRUBÍ A OBJEKTŮ Z NAKUPOVANÝCH MATERIÁLŮ
ochranný zásyp v přechodové oblasti mostu šířky 600mm přiléhající k rubu konstrukce - z propustného nenamrzavého materiálu - ŠDa 0/32, dle ČSN EN 13 285</t>
  </si>
  <si>
    <t>obsyp rubové drenáže potrubí 
drenážní žebro za opěrou 2*11,3*0,6*1,1=14,916 [A]
drenážní žebro podél křídel 5,65+3,0+1,5+6,6)*0,6*1,1=16,750 [B]
ochranatěsnící folie 2*2*6,0*11,5*0,15=41,400 [C]
Celkem: A+B+C=73,066 [D]</t>
  </si>
  <si>
    <t>Položka zahrnuje:
- kompletní provedení zemní konstrukce vč. výběru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případné prohození nebo třídění materiálu.</t>
  </si>
  <si>
    <t>17750</t>
  </si>
  <si>
    <t>ZEMNÍ HRÁZKY ZE ZEMIN NEPROPUSTNÝCH</t>
  </si>
  <si>
    <t>2*40,0*1,5*1,0=120,000 [A]</t>
  </si>
  <si>
    <t>ÚPRAVA PLÁNĚ SE ZHUTNĚNÍM V HORNINĚ TŘ. I
základová spára</t>
  </si>
  <si>
    <t>OP1 83,0=83,000 [A]
OP2 77,0=77,000 [B]
Celkem: A+B=160,000 [C]</t>
  </si>
  <si>
    <t>Veškeré práce jsou obsaženy v textu položky včetně vyrovnání výškových rozdílů. Míru zhutnění určuje projekt.</t>
  </si>
  <si>
    <t>18222</t>
  </si>
  <si>
    <t>ROZPROSTŘENÍ ORNICE VE SVAHU V TL DO 0,15M</t>
  </si>
  <si>
    <t>4,5*4,0+4,5*4,54+3,0*8,0+6,0*3,0=80,430 [A]</t>
  </si>
  <si>
    <t>položka zahrnuje:
nutné přemístění ornice z dočasných skládek vzdálených do 50m
rozprostření ornice v předepsané tloušťce ve svahu přes 1:5</t>
  </si>
  <si>
    <t>Zahrnuje veškerý materiál, výrobky a polotovary, včetně mimostaveništní a vnitrostaveništní dopravy (rovněž přesuny), včetně naložení a složení, případně s uložením, první pokosení</t>
  </si>
  <si>
    <t>18247</t>
  </si>
  <si>
    <t>OŠETŘOVÁNÍ TRÁVNÍKU</t>
  </si>
  <si>
    <t>Zahrnuje pokosení se shrabáním, naložení shrabků na dopravní prostředek, s odvozem a se složením</t>
  </si>
  <si>
    <t>27157</t>
  </si>
  <si>
    <t>POLŠTÁŘE POD ZÁKLADY Z KAMENIVA TĚŽENÉHO</t>
  </si>
  <si>
    <t>OP1 83,0*1,0=83,000 [A]
OP2 77,0*1,0=77,000 [B]
Celkem: A+B=160,000 [C]</t>
  </si>
  <si>
    <t>položka zahrnuje dodávku předepsaného kameniva, mimostaveništní a vnitrostaveništní dopravu a jeho uložení
není-li v zadávací dokumentaci uvedeno jinak, jedná se o nakupovaný materiál</t>
  </si>
  <si>
    <t>272325</t>
  </si>
  <si>
    <t>ZÁKLADY ZE ŽELEZOBETONU DO C30/37</t>
  </si>
  <si>
    <t>OP1 54,9*0,9=49,410 [A]
OP2 50,72*0,9=45,648 [B]
rezerva na dodání nezhutněné směsi 10% 0,1*(A+B)=9,506 [C]
Celkem: A+B+C=104,564 [D]</t>
  </si>
  <si>
    <t xml:space="preserve">104,564*0,15 t/m3=15,685 [A] </t>
  </si>
  <si>
    <t>317326</t>
  </si>
  <si>
    <t>ŘÍMSY ZE ŽELEZOBETONU DO C40/50
BETON C 35/45 XD3,XF4</t>
  </si>
  <si>
    <t>Římsa 23,0*(0,5*0,28+0,5*0,3)=6,670 [A]
Chodník 24,5*(1,5*0,27+0,5*0,3)=13,598 [B]
rezerva na dodání nezhutněné směsi 10% 0,1*(A+B)=2,027 [C]
Celkem: A+B+C=22,295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</si>
  <si>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</si>
  <si>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</si>
  <si>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t>
  </si>
  <si>
    <t>22,295*0,22 t/m3=4,905 [A]</t>
  </si>
  <si>
    <t>Popisy prací zahrnují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</si>
  <si>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333325</t>
  </si>
  <si>
    <t>MOSTNÍ OPĚRY A KŘÍDLA ZE ŽELEZOVÉHO BETONU DO C30/37 (B37)</t>
  </si>
  <si>
    <t>OP 1 12,311*0,7*3,109=26,792 [A]
Křídlo I. 6,093*0,5*4,122=12,558 [B]
Křídlo II. 5,885*0,5*3,742=11,011 [C]
OP 2 12,629*0,7*3,119=27,573 [D]
Křídlo III. 4,400*0,5*3,878=8,532 [E]
Křídlo IV. 5,917*0,5*3,604=10,662 [F]
rezerva na dodání nezhutněné směsi 10% 0,1*(A+B+C+D+E+F)=9,713 [G]
Celkem: A+B+C+D+E+F+G=106,841 [H]</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</si>
  <si>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</si>
  <si>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</si>
  <si>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t>
  </si>
  <si>
    <t>106,841*0,175 t/m3=18,697 [A]</t>
  </si>
  <si>
    <t>Vodorovné konstrukce</t>
  </si>
  <si>
    <t>420312</t>
  </si>
  <si>
    <t>PŘECHOD DESKY MOSTNÍCH OPĚR Z PROST BETONU DO C12/15 (B15)
mezerovitý beton</t>
  </si>
  <si>
    <t>2*4,0*11,3*(1,1+0,3)/2=63,280 [A]</t>
  </si>
  <si>
    <t>421325</t>
  </si>
  <si>
    <t>MOSTNÍ NOSNÉ DESKOVÉ KONSTRUKCE ZE ŽELEZOBETONU C30/37</t>
  </si>
  <si>
    <t>12,587*5,445=68,536 [A]
rezerva na dodání nezhutněné směsi 10% 0,1*A=6,854 [B]
Celkem: A+B=75,390 [C]</t>
  </si>
  <si>
    <t>421365</t>
  </si>
  <si>
    <t>VÝZTUŽ MOSTNÍ DESKOVÉ KONSTRUKCE Z OCELI 10505</t>
  </si>
  <si>
    <t>75,390*0,25 t/m3=18,848 [A]</t>
  </si>
  <si>
    <t>451312</t>
  </si>
  <si>
    <t>PODKLADNÍ A VÝPLŇOVÉ VRSTVY Z PROSTÉHO BETONU C12/15</t>
  </si>
  <si>
    <t>podkladní beton pod základy 0,2*(65,72+60,93)=25,330 [A]
podkladní beton pod rubovou drenáž (22,5+20,5)*0,3*1,4=18,060 [B]
Celkem: A+B=43,390 [C]</t>
  </si>
  <si>
    <t>451315</t>
  </si>
  <si>
    <t>PODKLADNÍ A VÝPLŇOVÉ VRSTVY Z PROSTÉHO BETONU C30/37
C 30/37 XF3</t>
  </si>
  <si>
    <t>dno koryta 29,0*2*2,0*0,15=17,400 [A]
opevnení svahu (59,3+16,1+32,6+19,3)*0,15=19,095 [B]
rampové napojení 3,25*0,15+2,4*1,75*0,15+2,4*0,75*0,15=1,388 [C]
Celkem: A+B+C=37,883 [D]</t>
  </si>
  <si>
    <t>45747</t>
  </si>
  <si>
    <t>VYROVNÁVACÍ A SPÁD VRSTVY Z MALTY ZVLÁŠTNÍ (PLASTMALTA)</t>
  </si>
  <si>
    <t>drenážní žebro z polymerbetonu 12,587*0,15*0,04+3*0,4*0,6*0,04=0,104 [A]</t>
  </si>
  <si>
    <t>položka zahrnuje:
- dodání zvláštní malty (plastmalty) předepsané kvality a její rozprostření v předepsané tloušťce a v předepsaném tvaru</t>
  </si>
  <si>
    <t>45852</t>
  </si>
  <si>
    <t>VÝPLŇ ZA OPĚRAMI A ZDMI Z KAMENIVA DRCENÉHO
drenážní vrstva - přechodová oblast 
v četně hutnění</t>
  </si>
  <si>
    <t xml:space="preserve"> 2*11,3*1,1*0,6+2*11,3*4,5*0,3=45,426 [A]</t>
  </si>
  <si>
    <t>Popisy prací zahrnují veškerý materiál, výrobky a polotovary, včetně mimostaveništní a vnitrostaveništní dopravy (rovněž přesuny), včetně naložení a složení, případně s uložením.</t>
  </si>
  <si>
    <t>46321</t>
  </si>
  <si>
    <t>ROVNANINA Z LOMOVÉHO KAMENE
s urovnaným lícem dno koryta hmotnost kamena 150-200 kg</t>
  </si>
  <si>
    <t>dno koryta 29,0*4,0*0,5=58,000 [A]</t>
  </si>
  <si>
    <t>položka zahrnuje:
- dodávku a vyrovnání lomového kamene předepsané frakce do předepsaného tvaru včetně mimostaveništní a vnitrostaveništní dopravy
není-li v zadávací dokumentaci uvedeno jinak, jedná se o nakupovaný materiál</t>
  </si>
  <si>
    <t>465115</t>
  </si>
  <si>
    <t>DLAŽBY Z DÍLCŮ BETON DO C30/37 (B37)
tl 60 mmdo betonu tl.140 mm</t>
  </si>
  <si>
    <t>rampové napojení 2,4*1,55*0,06*2/3+2,4*1,75*0,06+2,4*0,75*0,06=0,509 [A]
rezerva na prořez 20% 0,2*A=0,102 [B]
Celkem: A+B=0,611 [C]</t>
  </si>
  <si>
    <t>položka zahrnuje:
- nutné zemní práce (svahování, úpravu pláně a pod.)
-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 nezahrnuje podklad pod dlažbu, vykazuje se samostatně položkami SD 45</t>
  </si>
  <si>
    <t>465512</t>
  </si>
  <si>
    <t>DLAŽBY Z LOMOVÉHO KAMENE NA MC
kámen tl. 200 mm do bet.  150 mm vč. Spárování</t>
  </si>
  <si>
    <t>dno koryta 29,0*2*2,0*0,25=29,000 [A]
opevnení svahu (59,3+16,1+32,6+19,3)*0,25=31,825 [B]
Celkem: A+B=60,825 [C]</t>
  </si>
  <si>
    <t>- úpravu podkladu
- zřízení spojovací vrstvy
- zřízení lože dlažby z předepsaného materiálu
- dodávku a uložení dlažby, ev. předlažby, do předepsaného tvaru z pohledové úpravy
- spárování, těsnění, tmelení a vyplnění spar případně s vyklínováním
- úprava povrchu pro odvedení srážkové vody</t>
  </si>
  <si>
    <t>467315</t>
  </si>
  <si>
    <t>STUPNĚ A PRAHY VODNÍCH KORYT Z PROSTÉHO BETONU C30/37
C 30/37 XF3</t>
  </si>
  <si>
    <t>2*29,0*0,4*0,8=18,560 [A]
(9,3+10,73)*0,60*0,80=9,614 [B]
Celkem: A+B=28,174 [C]</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</si>
  <si>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</si>
  <si>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575C43</t>
  </si>
  <si>
    <t>LITÝ ASFALT MA IV (OCHRANA MOSTNÍ IZOLACE) 11 TL. 35MM</t>
  </si>
  <si>
    <t>12,587*7,5=94,403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</si>
  <si>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</si>
  <si>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IZOLACE BĚŽNÝCH KONSTRUKCÍ PROTI ZEMNÍ VLHKOSTI ASFALTOVÝMI NÁTĚRY
1xpenetrační+2xasfaltový na</t>
  </si>
  <si>
    <t xml:space="preserve"> rub opěr a křídel(11,3+6,5+5,0)*1,7+(11,3+3,6+6,4)*1,7=74,970 [A]
 lic opěry O1 a křídel12,311*(0,665+1,117)/2+7,01*1,117+(7,1+1,129)/2*2,99+6,801*0,665+(6,801+0,769)*3,067=58,841 [B]
 lic opěry O2 a křídel12,629*(1,114+0,662)+5,315*(1,114+3,741)/2+6,835*0,662+(6,835+1,106)/2*2,913=51,422 [C]
základy O1 11,3*(0,65+0,90)+(6,5+5,0)*(0,75+0,90)+13,252*(1,15+0,9)+(7,1+6,801)*(0,5+0,9)=83,118 [D]
základy O2 11,3*(0,65+0,90)+(3,6+6,4)*(0,75+0,90)+12,629*(1,15+0,9)+(5,315+6,835)*(0,5+0,9)=76,914 [E]
Celkem:3*(A+B+C+D+E)=1 035,795 [F]</t>
  </si>
  <si>
    <t>- výrobní dokumentaci (včetně technologického předpisu) zpracovanou v souladu se zadávací dokumentací
- dodání  izolačního a těsnícího  materiálu  (nátěry, nástřiky,  pásy,  desky, fólie, rohože,  tmely, zálivky a pod.) včetně množství potřebného pro přesahy a pro prostřih, spojovací a kotvící materiál (např. dráty, trny, svary), podkladní a upevňovací materiál (např. rošty, lišty), krycí a ochranné vrstvy (oplechování, bandáže, nátěry, posyp, další pásy nebo fólie a pod.)
Pozn.: Položky nezahrnují ochranné vrstvy nebo konstrukce, které se zařazují do jiných stavebních dílů, např. cementové mazaniny, cihelné přizdívky, obetonování, asfaltové vrstvy a pod.
- očištění a ošetření podkladu, zadávací dokumentace může zahrnout i případné vyspravení
- zřízení izolace jako kompletního povlaku, případně komplet. soustavy nebo systému podle příslušného  technolog. předpisu, včet. adhézního nátěru,  speciální úpravy povrchu izolované konstrukce a případné expanzní vložky
- zřízení izolace i jednotlivých vrstev po etapách, včetně pracovních spár a spojů
- u izolace pod římsou je zahrnuta izolační vložka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zřízení  okapních,  rohových,  koutových,  lemujících a dilatačních  plechů  (včetně  případného připevnění), jsou-li požadovány a není-li pro ně stanovena samostatná položka
- ochrana izolace do doby zřízení definitivní ochranné vrstvy nebo konstrukce
- úprava, očištění a ošetření prostoru kolem izolace
- provedení požadovaných zkoušek.</t>
  </si>
  <si>
    <t>711112</t>
  </si>
  <si>
    <t>IZOLACE BĚŽNÝCH KONSTRUKCÍ PROTI ZEMNÍ VLHKOSTI ASFALTOVÝMI PÁSY
rub opěr a křídel</t>
  </si>
  <si>
    <t>(11,3+6,5+5,0)*2,6+(11,3+3,6+6,4)*2,7=116,790 [A]</t>
  </si>
  <si>
    <t>711127</t>
  </si>
  <si>
    <t>IZOLACE BĚŽN KONSTR PROTI TLAK VODĚ Z PE FÓLIÍ
těsnící fólie v přechodové oblasti a za rubem opěr a křídel</t>
  </si>
  <si>
    <t>2*6,0*11,5=138,000 [A]</t>
  </si>
  <si>
    <t>711232</t>
  </si>
  <si>
    <t>IZOLACE ZVLÁŠT KONSTR PROTI VOL STÉK VODĚ ASFALT PÁSY
vysokotažné pásy na překrytí spojů k-ce</t>
  </si>
  <si>
    <t>rámový roh 2*11,3*0,5=11,300 [A]
pracovní spára (11,3+6,5+5,0)*0,5+(11,3+3,6+6,4)*0,5=22,050 [B]
spara mezi základem a dříkem (11,3+6,5+5,0)*0,5+(11,3+3,6+6,4)*0,5+(12,311+7,11+6,801)*0,5+(12,629+5,315+6,835)*0,5=47,551 [C]
Celkem: A+B+C=80,901 [D]</t>
  </si>
  <si>
    <t>711442</t>
  </si>
  <si>
    <t>IZOLACE MOSTOVEK CELOPLOŠNÁ ASFALTOVÝMI PÁSY S PEČETÍCÍ VRSTVOU</t>
  </si>
  <si>
    <t>12,587*9,5=119,577 [A]</t>
  </si>
  <si>
    <t>711502</t>
  </si>
  <si>
    <t>OCHRANA IZOLACE NA POVRCHU ASFALTOVÝMI PÁSY
pod římsou a chodník</t>
  </si>
  <si>
    <t>24,5*2,0+23,0*1,0=72,000 [A]</t>
  </si>
  <si>
    <t>711509</t>
  </si>
  <si>
    <t>OCHRANA IZOLACE NA POVRCHU TEXTILIÍ
2. vrstva na rub opěr a křídel, ochrana těsnící fólie</t>
  </si>
  <si>
    <t>78382</t>
  </si>
  <si>
    <t>NÁTĚRY BETON KONSTR TYP S2 (OS-B)
hydrofobní impregnační nátěr - okraj NK</t>
  </si>
  <si>
    <t>2*10,751*(0,25+0,2)=9,676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</si>
  <si>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</si>
  <si>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78383</t>
  </si>
  <si>
    <t>NÁTĚRY BETON KONSTR TYP S4 (OS-C)
hrana obrubníku</t>
  </si>
  <si>
    <t>(23,0+24,5)*(0,15+0,1)=11,875 [A]</t>
  </si>
  <si>
    <t>78384</t>
  </si>
  <si>
    <t>NÁTĚRY BETON KONSTR TYP S5 (OS-DI)
hydrofobní impregnační nátěr - povrch říms</t>
  </si>
  <si>
    <t>23,0*(0,15+0,8+0,5+0,3)+24,5*(0,15*1,8+0,5+0,3)=66,465 [A]</t>
  </si>
  <si>
    <t>87460</t>
  </si>
  <si>
    <t>POTRUBÍ Z TRUB PLAST ODPAD DN DO 800MM</t>
  </si>
  <si>
    <t>provizorní převedení vody 34,0=34,000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</si>
  <si>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</si>
  <si>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87533</t>
  </si>
  <si>
    <t>POTRUBÍ DREN Z TRUB PLAST DN DO 150MM
rubová drenáž opěr a křídel</t>
  </si>
  <si>
    <t>32,1+31,6=63,700 [A]</t>
  </si>
  <si>
    <t>- položky pro zhotovení potrubí platí bez ohledu na sklon.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 u ocelového potrubí opláštění dle dokumentace a nutné opravy opláštění při jeho poškození</t>
  </si>
  <si>
    <t>9111A3</t>
  </si>
  <si>
    <t>ZÁBRADLÍ SILNIČNÍ S VODOR MADLY - DEMONTÁŽ
demontáž stávajícího zábradlí, vč. naložení, odvozu a uložení na skládku</t>
  </si>
  <si>
    <t>23,2+21,4+5,25=49,850 [A]</t>
  </si>
  <si>
    <t>položka zahrnuje:
- demontáž a odstranění zařízení
- jeho odvoz na předepsané místo</t>
  </si>
  <si>
    <t>24,0=24,000 [A]</t>
  </si>
  <si>
    <t>položka zahrnuje:
dodání zábradlí včetně předepsané povrchové úpravy
kotvení sloupků, t.j. kotevní desky, šrouby z nerez oceli, vrty a zálivku, pokud zadávací dokumentace nestanoví jinak
případné nivelační hmoty pod kotevní desky</t>
  </si>
  <si>
    <t>9113B1</t>
  </si>
  <si>
    <t>SVODIDLO OCEL SILNIČ JEDNOSTR, ÚROVEŇ ZADRŽ H1 -DODÁVKA A MONTÁŽ</t>
  </si>
  <si>
    <t>krátký náběh na začáttku svodidla 2*4,545=9,090 [A]
dlouhý na konci svodidla 8,8=8,800 [B]
svodidlo 4,0+24,0+8,0=36,000 [C]
Celkem: A+B+C=53,890 [D]</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</si>
  <si>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</si>
  <si>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9115C1</t>
  </si>
  <si>
    <t>SVODIDLO OCEL MOSTNÍ JEDNOSTR, ÚROVEŇ ZADRŽ H2 - DODÁVKA A MONTÁŽ</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</si>
  <si>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</si>
  <si>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9117C1</t>
  </si>
  <si>
    <t>SVOD OCEL ZÁBRADEL ÚROVEŇ ZADRŽ H2 - DODÁVKA A MONTÁŽ</t>
  </si>
  <si>
    <t>22,0=22,000 [A]
nápojení na JSNH4 2,0=2,000 [B]
Celkem: A+B=24,000 [C]</t>
  </si>
  <si>
    <t>91355</t>
  </si>
  <si>
    <t>EVIDENČNÍ ČÍSLO MOSTU</t>
  </si>
  <si>
    <t>letopočet vlysem do betonu 2=2,000 [A]
evidenční číslo mostu 2=2,000 [B]
a+b=4,000 [C]</t>
  </si>
  <si>
    <t>3,85+2,5+2,65=9,000 [A]</t>
  </si>
  <si>
    <t>91723</t>
  </si>
  <si>
    <t>OBRUBY Z BETON KRAJNÍKŮ
rampového napojení</t>
  </si>
  <si>
    <t>2,42+2,5+1,75+2,05+0,8=9,520 [A]</t>
  </si>
  <si>
    <t>Položka zahrnuje veškerý materiál, výrobky a polotovary, včetně mimostaveništní a vnitrostaveništní dopravy (rovněž přesuny), včetně naložení a složení,případně s uložením.
Položka obruby a zpomalovací prahy zahrnuje i betonové lože i boční betonovou opěrku.</t>
  </si>
  <si>
    <t>proříznutí podél obubníku 24,5+23,0=47,500 [A]</t>
  </si>
  <si>
    <t>veškeré práce jsou obsaženy v textu položky</t>
  </si>
  <si>
    <t>919112</t>
  </si>
  <si>
    <t>ŘEZÁNÍ ASFALTOVÉHO KRYTU VOZOVEK TL DO 100MM</t>
  </si>
  <si>
    <t>dilatační spára mezi rámem a komunikací 2*2*9,98=39,920 [A]</t>
  </si>
  <si>
    <t>919141</t>
  </si>
  <si>
    <t>ŘEZÁNÍ ŽELEZOBETONOVÝCH KONSTRUKCÍ TL DO 50MM</t>
  </si>
  <si>
    <t>smršťovací spára v římse a v chodníku (0,15+0,8+0,5+0,3)+(0,15+1,8+0,5+0,3)=4,500 [A]</t>
  </si>
  <si>
    <t>položka zahrnuje řezání železobetonových konstrukcí v předepsané tloušťce, včetně spotřeby vody</t>
  </si>
  <si>
    <t>931326</t>
  </si>
  <si>
    <t>TĚSNĚNÍ DILATAČ SPAR ASF ZÁLIVKOU MODIFIK PRŮŘ DO 800MM2</t>
  </si>
  <si>
    <t>proříznutí podél obubníku 2*(3,0+15,0+3,0)=42,000 [A]</t>
  </si>
  <si>
    <t>93135</t>
  </si>
  <si>
    <t>TĚSNĚNÍ DILATAČ SPAR PRYŽ PÁSKOU NEBO KRUH PROFILEM
dilatační spára v římsy</t>
  </si>
  <si>
    <t>dilatační spára v římse a v chodníku 2*(0,15+0,8+0,5+0,3)+2*(0,15+1,8+0,5+0,3)=9,000 [A]</t>
  </si>
  <si>
    <t>931383</t>
  </si>
  <si>
    <t>TĚSNĚNÍ DILATAČNÍCH SPAR SILIKONOVÝM TMELEM PRŮŘEZU DO 300MM2
smrštovací a dilatační spára v chodníku - těsnící silikonový tmel šedý, trvale pružný , odolný proti UV záření</t>
  </si>
  <si>
    <t>smršťovací spára v římse a v chodníku (0,15+0,8+0,5+0,3)+(0,15+1,8+0,5+0,3)=4,500 [A]
dilatační spára v římse a v chodníku 2*(0,15+0,8+0,5+0,3)+2*(0,15+1,8+0,5+0,3)=9,000 [B]
Celkem: A+B=13,500 [C]</t>
  </si>
  <si>
    <t>položka zahrnuje dodávku a osazení předepsaného materiálu, očištění ploch spáry před úpravou, očištění okolí spáry po úpravě</t>
  </si>
  <si>
    <t>93162</t>
  </si>
  <si>
    <t>MOSTNÍ ZÁVĚRY ELASTICKÉ PRŮŘEZU DO 0,020M2</t>
  </si>
  <si>
    <t>2*9,98=19,960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</si>
  <si>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</si>
  <si>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93650</t>
  </si>
  <si>
    <t>DROBNÉ DOPLŇK KONSTR KOVOVÉ</t>
  </si>
  <si>
    <t xml:space="preserve">KG        </t>
  </si>
  <si>
    <t>římsové kotvy  25+23=48,000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</si>
  <si>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</si>
  <si>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936542</t>
  </si>
  <si>
    <t>MOSTNÍ ODVODŇOVACÍ TRUBKA (POVRCHŮ IZOLACE) MĚDĚNÁ</t>
  </si>
  <si>
    <t xml:space="preserve"> dodání kompletní odvodňovací soupravy mostní izolace 3=3,000 [A]</t>
  </si>
  <si>
    <t>- výrobní dokumentaci (včetně technologického předpisu)
- dodání kompletní odvodňovací soupravy, včetně všech montážních a přepravních úprav a zařízení
- pro kovové součásti je nutné užít ustanovení pro TMCH.94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</si>
  <si>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94890</t>
  </si>
  <si>
    <t>PODPĚRNÉ SKRUŽE - ZŘÍZENÍ A ODSTRANĚNÍ</t>
  </si>
  <si>
    <t xml:space="preserve">M3OP      </t>
  </si>
  <si>
    <t>8,2*16,0*3,0=393,600 [A]</t>
  </si>
  <si>
    <t>Položka zahrnuje dovoz, montáž, údržbu, opotřebení (nájemné), demontáž, konzervaci, odvoz.</t>
  </si>
  <si>
    <t>966138</t>
  </si>
  <si>
    <t>BOURÁNÍ KONSTRUKCÍ Z KAMENE NA MC S ODVOZEM DO 20KM</t>
  </si>
  <si>
    <t>opevnění dna 2*5,0*9,95*0,25=24,875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</si>
  <si>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</si>
  <si>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966158</t>
  </si>
  <si>
    <t>BOURÁNÍ KONSTRUKCÍ Z PROST BETONU
vč. naložení, odvozu a uložení na skládku</t>
  </si>
  <si>
    <t>základy předpokladáný rozměr 2*10,5*1,5*1,0+(9,1+4,0+7,2+4,9)*1,2*1,0=61,740 [A]
betonové prahy ve dně 9,95*(3,0*1,0+0,8*0,8+2*0,4*0,8)=42,586 [B]
Celkem: A+B=104,326 [C]</t>
  </si>
  <si>
    <t>966168</t>
  </si>
  <si>
    <t>BOURÁNÍ KONSTRUKCÍ ZE ŽELEZOBETONU S ODVOZEM DO 20KM</t>
  </si>
  <si>
    <t>římsy  (24,0+5,0+10,1)*0,55*0,38=8,172 [A]
chodník 9,95*2,25*0,38=8,507 [B]
nosná konstrukce  9,95*9,5*0,15+5*(9,95*0,38*0,75+2*1,0*0,1/2)+4*0,2*0,6=29,338 [C]
opěry a křídla  předpokladáný rozměr 2*10,5*1,0*4,05+(9,1+4,0+7,2+4,9)*0,8*4,05=166,698 [D]
objekty zavlažovacích kanálů 2,5*1,5/2*3,0+(3,8+6,75)*0,8*3,0=30,945 [E]
Celkem: A+B+C+D+E=243,660 [F]</t>
  </si>
  <si>
    <t>966358</t>
  </si>
  <si>
    <t>BOURÁNÍ PROPUSTŮ Z TRUB DN DO 600MM</t>
  </si>
  <si>
    <t>délka 28,0=28,000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</si>
  <si>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</si>
  <si>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96641</t>
  </si>
  <si>
    <t>BOURÁNÍ PROPUSTŮ A KANÁLŮ Z PREFABRIK RÁMŮ SVĚTLOSTI 200/100
zavalžovací kanál včetně vstupního objektu světlost 1350/1000 mm</t>
  </si>
  <si>
    <t>11,5=11,500 [A]</t>
  </si>
  <si>
    <t>položka zahrnuje:
- odstranění rámů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</si>
  <si>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97817</t>
  </si>
  <si>
    <t>ODSTRANĚNÍ MOSTNÍ IZOLACE
byla-li použita, vč. naložení, odvozu, uložení na skládku a skládkovného</t>
  </si>
  <si>
    <t>9,95*9,5=94,525 [A]</t>
  </si>
  <si>
    <t>- zahrnují veškerou manipulaci s vybouranou sutí a hmotami včetně uložení na skládku a poplatku za skládku,
- zahrnují veškeré další práce plynoucí z technologického předpisu a z platných předpisů (zvláště vyhlášky č.324/1990 Sb.).</t>
  </si>
  <si>
    <t>SO 202</t>
  </si>
  <si>
    <t>MOST ev. č. 371-014 - hlavní způsobilé</t>
  </si>
  <si>
    <t>zemina z výkopu, nestmelené vrstvy odstraněných vozovek, kamenivo
pol. 113328+pol. 127738+ pol. 131738
(46,888+123,917+340,2)*1,8=783,165 [A]</t>
  </si>
  <si>
    <t>kámen, beton, železobeton
pol. 966138,  pol. 966158, pol. 966168
(29,4+41,82+79,367)*2,4=361,409 [A]</t>
  </si>
  <si>
    <t>8,5*4,5+10,0*3,3+8,0*3,0+10,0*3,6=131,250 [A]</t>
  </si>
  <si>
    <t>(22,0-6,5)*6,05*0,5=46,888 [A]</t>
  </si>
  <si>
    <t>(8,5*4,5+10,0*3,3+8,0*3,0+10,0*3,6)*0,1=13,125 [A]</t>
  </si>
  <si>
    <t>ornice 0,15*(3,7*9,5+2,4*3,4+3,4*2,1+10,0*3,7)=13,118 [A] přebytek bude použit na SO 101</t>
  </si>
  <si>
    <t>dno koryta 15,62*4,0*0,5=31,240 [A]
odstranění zemních hrázek 2*25,0*1,5*1,0=75,000 [B]
podélné prahy  2*15,62*0,4*0,8=9,997 [C]
příčné prahy (8,0+8,0)*0,60*0,80=7,680 [D]
Celkem: A+B+C+D=123,917 [E]</t>
  </si>
  <si>
    <t>výkop pro založení mostu a křídel a přechodového klínu 2*6,0*10,5*2,7=340,200 [A]</t>
  </si>
  <si>
    <t>Ornice 13,125=13,125 [A]
zemina 340,2+123,917=464,117 [B]
Celkem: A+B=477,242 [C]</t>
  </si>
  <si>
    <t>zasyp za opěrami 2*8,6*3,5*2,5+4*2,0*2,0*2,5=190,500 [A]
zasyp základů 2*9,61*0,5*0,9=8,649 [B]
zasyp křídel 4*2,5*1,5*2,5=37,500 [C]
A+B+C=236,649 [D]</t>
  </si>
  <si>
    <t>obsyp rubové drenáže potrubí 
drenážní žebro za opěrou 2*8,6*0,6*1,1=11,352 [A]
drenážní žebro podél křídel (1,76+1,9+1,9+1,79)*0,6*1,1=4,851 [B]
ochranná těsnící folie 2*2*4,0*8,6*0,15=20,640 [C]
Celkem: A+B+C=36,843 [D]</t>
  </si>
  <si>
    <t>2*25,0*1,5*1,0=75,000 [A]</t>
  </si>
  <si>
    <t>OP1 44,5*1,0=44,500 [A]
OP2 44,4*1,0=44,400 [B]
Celkem: A+B=88,900 [C]</t>
  </si>
  <si>
    <t>3,7*9,5+2,4*3,4+3,4*2,1+10,0*3,7=87,450 [A]</t>
  </si>
  <si>
    <t>OP1 28,1*0,7=19,670 [A]
OP2 28,0*0,7=19,600 [B]
rezerva na dodání nezhutněné směsi 10% 0,1*(A+B)=3,927 [C]
Celkem: A+B+C=43,197 [D]</t>
  </si>
  <si>
    <t xml:space="preserve">43,197*0,15 t/m3=6,480 [A] </t>
  </si>
  <si>
    <t>Římsa 13,1*(0,5*(0,27+0,258)/2+0,5*0,3)=3,694 [A]
Chodník 13,088*(2,0*(0,288+0,248)/2+0,5*0,3)=8,978 [B]
rezerva na dodání nezhutněné směsi 10% 0,1*(A+B)=1,267 [C]
Celkem: A+B+C=13,939 [D]</t>
  </si>
  <si>
    <t>13,939*0,22 t/m3=3,067 [A]</t>
  </si>
  <si>
    <t>OP 1 9,61*0,65*1,728=10,794 [A]
Křídlo I. 1,843*0,5*2,36=2,175 [B]
Křídlo II. 1,843*0,5*2,159=1,990 [C]
OP 2 9,574*0,65*1,728=10,754 [D]
Křídlo III. 1,843*0,5*2,352=2,167 [E]
Křídlo IV. 1,843*0,5*2,138=1,970 [F]
rezerva na dodání nezhutněné směsi 10% 0,1*(A+B+C+D+E+F)=2,985 [G]
Celkem: A+B+C+D+E+F+G=32,835 [H]</t>
  </si>
  <si>
    <t>32,835*0,175 t/m3=5,746 [A]</t>
  </si>
  <si>
    <t>2*3,0*8,56*(0,65+0,3)/2=24,396 [A]</t>
  </si>
  <si>
    <t>9,395*(9,5*0,45+0,75*0,064/2+2,25*0,034/2)=40,748 [A]
rezerva na dodání nezhutněné směsi 10% 0,1*A=4,075 [B]
Celkem: A+B=44,823 [C]</t>
  </si>
  <si>
    <t>44,824*0,25 t/m3=11,206 [A]</t>
  </si>
  <si>
    <t>podkladní beton pod základy 0,2*(34,4+34,3)=13,740 [A]
podkladní beton pod rubovou drenáž (11,7+11,65)*0,3*1,4=9,807 [B]
Celkem: A+B=23,547 [C]</t>
  </si>
  <si>
    <t>dno koryta 15,62*2*1,9*0,15=8,903 [A]
opevnení svahu (2,5*2,8/2+2,45*2,66/2+2,45*2,72+2,5*2,85/2)*0,15=2,548 [B]
rampové napojení (2,05*1,5*2/3+0,75*1,5*2/3+0,75*2,4)*0,15=0,690 [C]
Celkem: A+B+C=12,141 [D]</t>
  </si>
  <si>
    <t>drenážní žebro z polymerbetonu 9,395*0,15*0,04+2*0,4*0,6*0,04=0,076 [A]</t>
  </si>
  <si>
    <t xml:space="preserve"> 2*8,56*1,1*0,6+2*5,56*3,0*0,3=21,307 [A]</t>
  </si>
  <si>
    <t>dno koryta 15,62*4,0*0,5=31,240 [A]</t>
  </si>
  <si>
    <t>rampové napojení (2,05*1,5*2/3+0,75*1,5*2/3+0,75*2,4)*0,06=0,276 [A]
rezerva na prořez 20% 0,2*A=0,055 [B]
Celkem: A+B=0,331 [C]</t>
  </si>
  <si>
    <t>dno koryta 15,62*2*1,9*0,25=14,839 [A]
opevnení svahu (2,5*2,8/2+2,45*2,66/2+2,45*2,72+2,5*2,85/2)*0,25=4,246 [B]
Celkem: A+B=19,085 [C]</t>
  </si>
  <si>
    <t>2*15,62*0,4*0,8=9,997 [A]
(8,0+8,0)*0,60*0,80=7,680 [B]
Celkem: A+B=17,677 [C]</t>
  </si>
  <si>
    <t>575B21</t>
  </si>
  <si>
    <t>LITÝ ASFALT MA II (KŘIŽ, PARKOVIŠTĚ, ZASTÁVKY) 8 TL. 25MM</t>
  </si>
  <si>
    <t>Odvodňovací proužek
(13,1+3,9)*0,5+2,5*(0,5+0,25)/2=9,438 [A]
vyspádovaní odvodnovacího proužku 4,5*0,5+3,0*0,5=3,750 [B]
Celkem: A+B=13,188 [C]</t>
  </si>
  <si>
    <t>9,395*7,0=65,765 [A]</t>
  </si>
  <si>
    <t>IZOLACE BĚŽNÝCH KONSTRUKCÍ PROTI ZEMNÍ VLHKOSTI ASFALTOVÝMI NÁTĚRY
1xpenetrační+2xasfaltový nátěr</t>
  </si>
  <si>
    <t xml:space="preserve"> rub opěr a křídel(8,6+1,76+1,93)*0,95+(8,6+1,9+1,79)*0,96=23,474 [A]
 lic opěry O1 a křídel 9,61*(0,62+0,716)/2+2,5*0,716+2,5*1,645/2+2,5*0,62+2,5*1,537/2=13,737 [B]
 lic opěry O2 a křídel 9,61*(0,62+0,716)/2+2,5*0,735+2,5*1,645/2+2,5*0,62+2,5*1,518/2=13,761 [C]
základy O1 8,1*(0,65+0,70)+(1,27+1,3)*(0,25+0,70)+10,11*(1,2+0,7)+(3,914+3,915)*(0,25+0,7)=40,023 [D]
základy O2 8,06*(0,65+0,70)+(1,475+1,3)*(0,25+0,70)+10,08*(1,2+0,7)+(3,908+3,909)*(0,25+0,7)=40,095 [E]
Celkem:3*(A+B+C+D+E)=393,270 [F]</t>
  </si>
  <si>
    <t>(8,6+1,76+1,93)*1,8+(8,6+1,9+1,79)*0,1,79=23,351 [A]</t>
  </si>
  <si>
    <t>2*4,0*8,6=68,800 [A]</t>
  </si>
  <si>
    <t>rámový roh 2*11,3*0,5=11,300 [A]
pracovní spára (8,6+1,76+1,93)*0,5+(8,6+1,9+1,79)*0,5=12,290 [B]
spara mezi základem a dříkem (8,6+1,76+1,93)*0,5+(8,6+1,9+1,79)*0,5+(9,61+2,5+2,5)*0,5+(9,61+2,5+2,5)*0,5=26,900 [C]
Celkem: A+B+C=50,490 [D]</t>
  </si>
  <si>
    <t>9,395*9,5=89,253 [A]</t>
  </si>
  <si>
    <t>13,1*2,5+13,1*1,0=45,850 [A]</t>
  </si>
  <si>
    <t>2*8,078*(0,25+0,2)=7,270 [A]</t>
  </si>
  <si>
    <t>(13,1+13,1)*(0,15+0,1)=6,550 [A]</t>
  </si>
  <si>
    <t>13,1*(0,15+0,8+0,5+0,3)+13,1*(0,15*1,8+0,5+0,3)=36,942 [A]</t>
  </si>
  <si>
    <t>provizorní převedení vody 18,0=18,000 [A]</t>
  </si>
  <si>
    <t>16,0+16,3=32,300 [A]</t>
  </si>
  <si>
    <t>9,8+9,6=19,400 [A]</t>
  </si>
  <si>
    <t>2*12,0=24,000 [A]</t>
  </si>
  <si>
    <t>2,8+2,2+2,5=7,500 [A]</t>
  </si>
  <si>
    <t>1,65+1,5+2,5+0,75=6,400 [A]</t>
  </si>
  <si>
    <t>proříznutí podél obubníku 13,1+13,1=26,200 [A]</t>
  </si>
  <si>
    <t>dilatační spára mezi rámem a komunikací 2*2*7,07=28,280 [A]</t>
  </si>
  <si>
    <t>proříznutí podél obubníku 2*13,1=26,200 [A]</t>
  </si>
  <si>
    <t>dilatační spára v římse a v chodníku 2*(0,15+0,8+0,5+0,3)+2*(0,15+2,3+0,5+0,3)=10,000 [A]</t>
  </si>
  <si>
    <t>2*7,07=14,140 [A]</t>
  </si>
  <si>
    <t>římsové kotvy  14+14=28,000 [A]</t>
  </si>
  <si>
    <t xml:space="preserve"> dodání kompletní odvodňovací soupravy mostní izolace 2=2,000 [A]</t>
  </si>
  <si>
    <t>8,078*12,0*2,25=218,106 [A]</t>
  </si>
  <si>
    <t>opevnění koryta 3,0*9,8=29,400 [A]</t>
  </si>
  <si>
    <t>základy předpokladáný rozměr 2*10,5*1,5*1,0+4*2,15*1,2*1,0=41,820 [A]</t>
  </si>
  <si>
    <t>chodník 9,85*1,72*0,2=3,388 [A]
nosná konstrukce  6,5*9,05*0,25+5*4,5*0,25*0,42+9,05*0,42*0,2=17,829 [B]
opěry a křídla  předpokladáný rozměr 2*9,05*1,0*2,5+4*2,15*0,6*2,5=58,150 [C]
Celkem: A+B+C=79,367 [D]</t>
  </si>
  <si>
    <t>6,5*9,05=58,825 [A]</t>
  </si>
  <si>
    <t>SO 203</t>
  </si>
  <si>
    <t>OPĚRNÁ ZEĎ 1,62350-1,65005KM - hlavní způsobilé</t>
  </si>
  <si>
    <t>DLE POL.Č.13173,  
231=231,000 [A]</t>
  </si>
  <si>
    <t>11511</t>
  </si>
  <si>
    <t>ČERPÁNÍ VODY DO 500 L/MIN
čerpat pouze se souhlasem investora</t>
  </si>
  <si>
    <t>8*5*4=160,000 [A]</t>
  </si>
  <si>
    <t>13173</t>
  </si>
  <si>
    <t>HLOUBENÍ JAM ZAPAŽ I NEPAŽ TŘ. I
včetně dopravy na skládku a uložení</t>
  </si>
  <si>
    <t>výkop pro zeď
7,7*30=231,000 [A]</t>
  </si>
  <si>
    <t>17481</t>
  </si>
  <si>
    <t>ZÁSYP JAM A RÝH Z NAKUPOVANÝCH MATERIÁLŮ
zásyp opěrné zdi</t>
  </si>
  <si>
    <t>1,05*28=29,400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</si>
  <si>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</si>
  <si>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27231</t>
  </si>
  <si>
    <t>ZÁKLADY Z PROSTÉHO BETONU
C 12/15 - XA1</t>
  </si>
  <si>
    <t>podkladní beton 2,0*26,55*0,20=10,620 [A]</t>
  </si>
  <si>
    <t>ZÁKLADY ZE ŽELEZOBETONU DO C25/30 (B30)</t>
  </si>
  <si>
    <t xml:space="preserve">0.94*26,25=24,675 [A]
                                                                      </t>
  </si>
  <si>
    <t>150kg na 1m3    0.94*26,25*0,150=3,701 [A]</t>
  </si>
  <si>
    <t>317325</t>
  </si>
  <si>
    <t>ŘÍMSY ZE ŽELEZOBETONU DO C30/37 (B37)</t>
  </si>
  <si>
    <t>0,17*26,25=4,463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</si>
  <si>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</si>
  <si>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VÝZTUŽ ŘÍMS Z OCELI 10505, B500B</t>
  </si>
  <si>
    <t>150kg na 1m3  0,17*26,25*0,150=0,669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</si>
  <si>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</si>
  <si>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ZDI OPĚRNÉ, ZÁRUBNÍ, NÁBŘEŽNÍ ZE ŽELEZOVÉHO BETONU DO C25/30 (B30)</t>
  </si>
  <si>
    <t>42,15*0,5=21,075 [A]</t>
  </si>
  <si>
    <t>VÝZTUŽ MOSTNÍCH OPĚR A KŘÍDEL Z OCELI 10505, B500B</t>
  </si>
  <si>
    <t>150kg na 1m3    42,15*0,5*0,150=3,161 [A]</t>
  </si>
  <si>
    <t>pod drenáž    26,25*0.3*1,0=7,875 [B]</t>
  </si>
  <si>
    <t>458523</t>
  </si>
  <si>
    <t xml:space="preserve">VÝPLŇ ZA OPĚRAMI A ZDMI Z KAMENIVA DRCENÉHO, INDEX ZHUTNĚNÍ ID DO 0,9
zásyp </t>
  </si>
  <si>
    <t>1,1*28=30,800 [A]</t>
  </si>
  <si>
    <t>položka zahrnuje dodávku předepsaného kameniva, mimostaveništní a vnitrostaveništní dopravu a jeho uložení
není-li v zadávací dokumentaci uvedeno jinak, jedná se o nakupovaný materiál</t>
  </si>
  <si>
    <t>45857</t>
  </si>
  <si>
    <t>VÝPLŇ ZA OPĚRAMI A ZDMI Z KAMENIVA TĚŽENÉHO
ochranný zásyp+těsnící folie ve vrstvě ŠP včetně folie</t>
  </si>
  <si>
    <t>2,5*28=70,000 [A]</t>
  </si>
  <si>
    <t>45860</t>
  </si>
  <si>
    <t>VÝPLŇ ZA OPĚRAMI A ZDMI Z MEZEROVITÉHO BETONU
přechodové klíny - MCB-10, Dmin=98%.</t>
  </si>
  <si>
    <t>přechodový klín 1,5*28=42,000 [A]
obetonování drenáže 0,3*0,3*26,25=2,363 [B]
Celkem: A+B=44,363 [C]</t>
  </si>
  <si>
    <t>položka zahrnuje:
- dodávku mezerovitého betonu předepsané kvality a zásyp se zhutněním včetně mimostaveništní a vnitrostaveništní dopravy</t>
  </si>
  <si>
    <t>IZOLACE BĚŽNÝCH KONSTRUKCÍ PROTI ZEMNÍ VLHKOSTI ASFALTOVÝMI NÁTĚRY
penetrační nátěr 1x, asfaltový nátěr 2x</t>
  </si>
  <si>
    <t xml:space="preserve">58+31+26,25*(1,0+0,3)+2+2+4+4=135,125 [A]        </t>
  </si>
  <si>
    <t>IZOLACE BĚŽNÝCH KONSTRUKCÍ PROTI ZEMNÍ VLHKOSTI ASFALTOVÝMI PÁSY</t>
  </si>
  <si>
    <t>58+26,25*1,0=84,250 [A]</t>
  </si>
  <si>
    <t>OCHRANA IZOLACE NA POVRCHU TEXTILIÍ
500g/m2</t>
  </si>
  <si>
    <t>58+26,25*1,0+2+2+4+4=96,250 [A]</t>
  </si>
  <si>
    <t>položka zahrnuje:
- dodání  předepsaného ochranného materiálu
- zřízení ochrany izolace</t>
  </si>
  <si>
    <t>NÁTĚRY BETON KONSTR TYP S4 (OS-C)
nátěry říms S4</t>
  </si>
  <si>
    <t>1,15*26,25+0,2*2=30,588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</si>
  <si>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</si>
  <si>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83433</t>
  </si>
  <si>
    <t>POTRUBÍ Z TRUB KAMENINOVÝCH DN DO 150MM
včetně tvarovky pro napojení denížního potrubí</t>
  </si>
  <si>
    <t>odvodnění rubu zdi 3*1=3,000 [A]</t>
  </si>
  <si>
    <t>875332</t>
  </si>
  <si>
    <t>POTRUBÍ DREN Z TRUB PLAST DN DO 150MM DĚROVANÝCH</t>
  </si>
  <si>
    <t>26,5=26,500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</si>
  <si>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</si>
  <si>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25,80=25,800 [A]</t>
  </si>
  <si>
    <t>podél římsy 26,25=26,250 [A]</t>
  </si>
  <si>
    <t>931314</t>
  </si>
  <si>
    <t>TĚSNĚNÍ DILATAČ SPAR ASF ZÁLIVKOU PRŮŘ DO 400MM2</t>
  </si>
  <si>
    <t>podél říms 26,25=26,250 [A]</t>
  </si>
  <si>
    <t>SO 204</t>
  </si>
  <si>
    <t>OPĚRNÁ ZEĎ 1,98230-2,04250KM - hlavní způsobilé</t>
  </si>
  <si>
    <t>DLE POL.Č.13173,  
537=537,000 [A]</t>
  </si>
  <si>
    <t>výkop pro zeď
8,4*64=537,600 [A]</t>
  </si>
  <si>
    <t>ZÁSYP JAM A RÝH Z NAKUPOVANÝCH MATERIÁLŮ
zásyp za opěrnou zdí</t>
  </si>
  <si>
    <t>1,7*64=108,800 [A]</t>
  </si>
  <si>
    <t>podkladní beton 2,15*61,85*0,20=26,596 [A]</t>
  </si>
  <si>
    <t xml:space="preserve">1.0*61,85=61,850 [A]
                                                                      </t>
  </si>
  <si>
    <t>150kg na 1m3    1.0*61,85*0,150=9,278 [A]</t>
  </si>
  <si>
    <t>0,28*61,85=17,318 [A]</t>
  </si>
  <si>
    <t>150kg na 1m3  0,28*61,85*0,150=2,598 [A]</t>
  </si>
  <si>
    <t>134*0,55=73,700 [A]</t>
  </si>
  <si>
    <t>150kg na 1m3    134*0,55*0,150=11,055 [A]</t>
  </si>
  <si>
    <t>pod drenáž    61,85*0.3*1,25=23,194 [B]</t>
  </si>
  <si>
    <t>1,25*62=77,500 [A]</t>
  </si>
  <si>
    <t>3,4*64=217,600 [A]</t>
  </si>
  <si>
    <t>přechodový klín 1,3*62=80,600 [A]
obetonování drenáže 0,3*0,3*62=5,580 [B]
Celkem: A+B=86,180 [C]</t>
  </si>
  <si>
    <t xml:space="preserve">227+112+2+2=343,000 [A]      </t>
  </si>
  <si>
    <t>ruová část 227=227,000 [A]</t>
  </si>
  <si>
    <t>234+56=290,000 [A]</t>
  </si>
  <si>
    <t>1,70*61,85+0,3=105,445 [A]</t>
  </si>
  <si>
    <t>odvodnění rubu zdi 6*1=6,000 [A]</t>
  </si>
  <si>
    <t>61,85=61,850 [A]</t>
  </si>
  <si>
    <t xml:space="preserve">SVOD OCEL ZÁBRADEL ÚROVEŇ ZADRŽ H2 - DODÁVKA A MONTÁŽ
ZÁBRADELNÍ SVODIDLO ÚROVEŇ ZADRŽENÍ H2 SE SVISLOU VÝPLNÍ </t>
  </si>
  <si>
    <t>66=66,000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</si>
  <si>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</si>
  <si>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podél římsy 61,85=61,850 [A]</t>
  </si>
  <si>
    <t>podél říms 61,85=61,850 [A]</t>
  </si>
  <si>
    <t>SO 401</t>
  </si>
  <si>
    <t>PŘELOŽKA VEŘEJNÉHO OSVĚTLENÍ - JAROMĚŘIC E - vedlejší způsobilé</t>
  </si>
  <si>
    <t>2018_OTSKP</t>
  </si>
  <si>
    <t>000000</t>
  </si>
  <si>
    <t>Veřejné osvětlení - 0,000-0,700km
rozpočet samostatně v URS</t>
  </si>
  <si>
    <t>SO 651</t>
  </si>
  <si>
    <t>ÚPRAVA ŽELEJNIČNÍHO PŘEJEZDU - nezpůsobilé</t>
  </si>
  <si>
    <t>úprava nivelety u železničního přejezdu (6,5*4*2)*0,1=5,200 [A]</t>
  </si>
  <si>
    <t>úprava nivelety u železničního přejezdu 6,8*4*2+6,5*4*2=106,400 [A]</t>
  </si>
  <si>
    <t>úprava nivelety u železničního přejezdu 6,5*4*2=52,000 [A]</t>
  </si>
  <si>
    <t>úprava nivelety u železničního přejezdu 6,8*4*2=54,400 [A]</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</si>
</sst>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indexed="12"/>
      <name val="Arial"/>
      <family val="0"/>
    </font>
    <font>
      <b/>
      <sz val="10"/>
      <name val="Arial"/>
      <family val="0"/>
    </font>
  </fonts>
  <fills count="3">
    <fill>
      <patternFill/>
    </fill>
    <fill>
      <patternFill patternType="gray125"/>
    </fill>
    <fill>
      <patternFill patternType="solid">
        <fgColor rgb="FFD3D3D3"/>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77"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3" fillId="0" borderId="0" xfId="0" applyFont="1" applyAlignment="1">
      <alignment vertical="center"/>
    </xf>
    <xf numFmtId="0" fontId="0" fillId="0" borderId="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protection/>
    </xf>
    <xf numFmtId="178"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vertical="center"/>
      <protection/>
    </xf>
    <xf numFmtId="177" fontId="0" fillId="0" borderId="3" xfId="0" applyNumberFormat="1" applyBorder="1" applyAlignment="1" applyProtection="1">
      <alignment vertical="center"/>
      <protection locked="0"/>
    </xf>
    <xf numFmtId="177" fontId="0" fillId="0" borderId="1" xfId="0" applyNumberFormat="1" applyFont="1" applyFill="1" applyBorder="1" applyAlignment="1" applyProtection="1">
      <alignment vertical="center"/>
      <protection/>
    </xf>
    <xf numFmtId="177"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77" fontId="4" fillId="2" borderId="0" xfId="0" applyNumberFormat="1" applyFon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SUM(C11:C27)</f>
      </c>
      <c r="G7" t="s">
        <v>6</v>
      </c>
      <c r="H7">
        <v>15</v>
      </c>
    </row>
    <row r="8" spans="2:8" ht="12.75" customHeight="1">
      <c r="B8" s="3" t="s">
        <v>4</v>
      </c>
      <c r="C8" s="2">
        <f>SUM(E11:E27)</f>
      </c>
      <c r="G8" t="s">
        <v>7</v>
      </c>
      <c r="H8">
        <v>21</v>
      </c>
    </row>
    <row r="10" spans="1:5" ht="12.75" customHeight="1">
      <c r="A10" s="4" t="s">
        <v>8</v>
      </c>
      <c r="B10" s="4" t="s">
        <v>9</v>
      </c>
      <c r="C10" s="4" t="s">
        <v>10</v>
      </c>
      <c r="D10" s="4" t="s">
        <v>11</v>
      </c>
      <c r="E10" s="4" t="s">
        <v>12</v>
      </c>
    </row>
    <row r="11" spans="1:5" ht="12.75" customHeight="1">
      <c r="A11" s="7" t="s">
        <v>21</v>
      </c>
      <c r="B11" s="7" t="s">
        <v>22</v>
      </c>
      <c r="C11" s="12">
        <f>'SO 001'!I52</f>
      </c>
      <c r="D11" s="12">
        <f>'SO 001'!P52</f>
      </c>
      <c r="E11" s="12">
        <f>C11+D11</f>
      </c>
    </row>
    <row r="12" spans="1:5" ht="12.75" customHeight="1">
      <c r="A12" s="7" t="s">
        <v>93</v>
      </c>
      <c r="B12" s="7" t="s">
        <v>94</v>
      </c>
      <c r="C12" s="12">
        <f>'SO 001a'!I27</f>
      </c>
      <c r="D12" s="12">
        <f>'SO 001a'!P27</f>
      </c>
      <c r="E12" s="12">
        <f>C12+D12</f>
      </c>
    </row>
    <row r="13" spans="1:5" ht="12.75" customHeight="1">
      <c r="A13" s="7" t="s">
        <v>101</v>
      </c>
      <c r="B13" s="7" t="s">
        <v>102</v>
      </c>
      <c r="C13" s="12">
        <f>'SO 101'!I232</f>
      </c>
      <c r="D13" s="12">
        <f>'SO 101'!P232</f>
      </c>
      <c r="E13" s="12">
        <f>C13+D13</f>
      </c>
    </row>
    <row r="14" spans="1:5" ht="12.75" customHeight="1">
      <c r="A14" s="7" t="s">
        <v>349</v>
      </c>
      <c r="B14" s="7" t="s">
        <v>350</v>
      </c>
      <c r="C14" s="12">
        <f>'SO 101a'!I113</f>
      </c>
      <c r="D14" s="12">
        <f>'SO 101a'!P113</f>
      </c>
      <c r="E14" s="12">
        <f>C14+D14</f>
      </c>
    </row>
    <row r="15" spans="1:5" ht="12.75" customHeight="1">
      <c r="A15" s="7" t="s">
        <v>399</v>
      </c>
      <c r="B15" s="7" t="s">
        <v>400</v>
      </c>
      <c r="C15" s="12">
        <f>'SO 102'!I86</f>
      </c>
      <c r="D15" s="12">
        <f>'SO 102'!P86</f>
      </c>
      <c r="E15" s="12">
        <f>C15+D15</f>
      </c>
    </row>
    <row r="16" spans="1:5" ht="12.75" customHeight="1">
      <c r="A16" s="7" t="s">
        <v>438</v>
      </c>
      <c r="B16" s="7" t="s">
        <v>439</v>
      </c>
      <c r="C16" s="12">
        <f>'SO 103'!I86</f>
      </c>
      <c r="D16" s="12">
        <f>'SO 103'!P86</f>
      </c>
      <c r="E16" s="12">
        <f>C16+D16</f>
      </c>
    </row>
    <row r="17" spans="1:5" ht="12.75" customHeight="1">
      <c r="A17" s="7" t="s">
        <v>457</v>
      </c>
      <c r="B17" s="7" t="s">
        <v>458</v>
      </c>
      <c r="C17" s="12">
        <f>'SO 103a'!I101</f>
      </c>
      <c r="D17" s="12">
        <f>'SO 103a'!P101</f>
      </c>
      <c r="E17" s="12">
        <f>C17+D17</f>
      </c>
    </row>
    <row r="18" spans="1:5" ht="12.75" customHeight="1">
      <c r="A18" s="7" t="s">
        <v>503</v>
      </c>
      <c r="B18" s="7" t="s">
        <v>504</v>
      </c>
      <c r="C18" s="12">
        <f>'SO 104'!I80</f>
      </c>
      <c r="D18" s="12">
        <f>'SO 104'!P80</f>
      </c>
      <c r="E18" s="12">
        <f>C18+D18</f>
      </c>
    </row>
    <row r="19" spans="1:5" ht="12.75" customHeight="1">
      <c r="A19" s="7" t="s">
        <v>523</v>
      </c>
      <c r="B19" s="7" t="s">
        <v>524</v>
      </c>
      <c r="C19" s="12">
        <f>'SO 104a'!I59</f>
      </c>
      <c r="D19" s="12">
        <f>'SO 104a'!P59</f>
      </c>
      <c r="E19" s="12">
        <f>C19+D19</f>
      </c>
    </row>
    <row r="20" spans="1:5" ht="12.75" customHeight="1">
      <c r="A20" s="7" t="s">
        <v>533</v>
      </c>
      <c r="B20" s="7" t="s">
        <v>534</v>
      </c>
      <c r="C20" s="12">
        <f>'SO 106'!I89</f>
      </c>
      <c r="D20" s="12">
        <f>'SO 106'!P89</f>
      </c>
      <c r="E20" s="12">
        <f>C20+D20</f>
      </c>
    </row>
    <row r="21" spans="1:5" ht="12.75" customHeight="1">
      <c r="A21" s="7" t="s">
        <v>595</v>
      </c>
      <c r="B21" s="7" t="s">
        <v>596</v>
      </c>
      <c r="C21" s="12">
        <f>'SO 106a'!I35</f>
      </c>
      <c r="D21" s="12">
        <f>'SO 106a'!P35</f>
      </c>
      <c r="E21" s="12">
        <f>C21+D21</f>
      </c>
    </row>
    <row r="22" spans="1:5" ht="12.75" customHeight="1">
      <c r="A22" s="7" t="s">
        <v>599</v>
      </c>
      <c r="B22" s="7" t="s">
        <v>600</v>
      </c>
      <c r="C22" s="12">
        <f>'SO 201'!I271</f>
      </c>
      <c r="D22" s="12">
        <f>'SO 201'!P271</f>
      </c>
      <c r="E22" s="12">
        <f>C22+D22</f>
      </c>
    </row>
    <row r="23" spans="1:5" ht="12.75" customHeight="1">
      <c r="A23" s="7" t="s">
        <v>853</v>
      </c>
      <c r="B23" s="7" t="s">
        <v>854</v>
      </c>
      <c r="C23" s="12">
        <f>'SO 202'!I256</f>
      </c>
      <c r="D23" s="12">
        <f>'SO 202'!P256</f>
      </c>
      <c r="E23" s="12">
        <f>C23+D23</f>
      </c>
    </row>
    <row r="24" spans="1:5" ht="12.75" customHeight="1">
      <c r="A24" s="7" t="s">
        <v>918</v>
      </c>
      <c r="B24" s="7" t="s">
        <v>919</v>
      </c>
      <c r="C24" s="12">
        <f>'SO 203'!I118</f>
      </c>
      <c r="D24" s="12">
        <f>'SO 203'!P118</f>
      </c>
      <c r="E24" s="12">
        <f>C24+D24</f>
      </c>
    </row>
    <row r="25" spans="1:5" ht="12.75" customHeight="1">
      <c r="A25" s="7" t="s">
        <v>982</v>
      </c>
      <c r="B25" s="7" t="s">
        <v>983</v>
      </c>
      <c r="C25" s="12">
        <f>'SO 204'!I118</f>
      </c>
      <c r="D25" s="12">
        <f>'SO 204'!P118</f>
      </c>
      <c r="E25" s="12">
        <f>C25+D25</f>
      </c>
    </row>
    <row r="26" spans="1:5" ht="12.75" customHeight="1">
      <c r="A26" s="7" t="s">
        <v>1010</v>
      </c>
      <c r="B26" s="7" t="s">
        <v>1011</v>
      </c>
      <c r="C26" s="12">
        <f>'SO 401'!I25</f>
      </c>
      <c r="D26" s="12">
        <f>'SO 401'!P25</f>
      </c>
      <c r="E26" s="12">
        <f>C26+D26</f>
      </c>
    </row>
    <row r="27" spans="1:5" ht="12.75" customHeight="1">
      <c r="A27" s="7" t="s">
        <v>1015</v>
      </c>
      <c r="B27" s="7" t="s">
        <v>1016</v>
      </c>
      <c r="C27" s="12">
        <f>'SO 651 '!I38</f>
      </c>
      <c r="D27" s="12">
        <f>'SO 651 '!P38</f>
      </c>
      <c r="E27" s="12">
        <f>C27+D27</f>
      </c>
    </row>
  </sheetData>
  <sheetProtection formatColumns="0"/>
  <hyperlinks>
    <hyperlink ref="A11" location="#'SO 001'!A1" tooltip="Odkaz na stranku objektu [SO 001]" display="SO 001"/>
    <hyperlink ref="A12" location="#'SO 001a'!A1" tooltip="Odkaz na stranku objektu [SO 001a]" display="SO 001a"/>
    <hyperlink ref="A13" location="#'SO 101'!A1" tooltip="Odkaz na stranku objektu [SO 101]" display="SO 101"/>
    <hyperlink ref="A14" location="#'SO 101a'!A1" tooltip="Odkaz na stranku objektu [SO 101a]" display="SO 101a"/>
    <hyperlink ref="A15" location="#'SO 102'!A1" tooltip="Odkaz na stranku objektu [SO 102]" display="SO 102"/>
    <hyperlink ref="A16" location="#'SO 103'!A1" tooltip="Odkaz na stranku objektu [SO 103]" display="SO 103"/>
    <hyperlink ref="A17" location="#'SO 103a'!A1" tooltip="Odkaz na stranku objektu [SO 103a]" display="SO 103a"/>
    <hyperlink ref="A18" location="#'SO 104'!A1" tooltip="Odkaz na stranku objektu [SO 104]" display="SO 104"/>
    <hyperlink ref="A19" location="#'SO 104a'!A1" tooltip="Odkaz na stranku objektu [SO 104a]" display="SO 104a"/>
    <hyperlink ref="A20" location="#'SO 106'!A1" tooltip="Odkaz na stranku objektu [SO 106]" display="SO 106"/>
    <hyperlink ref="A21" location="#'SO 106a'!A1" tooltip="Odkaz na stranku objektu [SO 106a]" display="SO 106a"/>
    <hyperlink ref="A22" location="#'SO 201'!A1" tooltip="Odkaz na stranku objektu [SO 201]" display="SO 201"/>
    <hyperlink ref="A23" location="#'SO 202'!A1" tooltip="Odkaz na stranku objektu [SO 202]" display="SO 202"/>
    <hyperlink ref="A24" location="#'SO 203'!A1" tooltip="Odkaz na stranku objektu [SO 203]" display="SO 203"/>
    <hyperlink ref="A25" location="#'SO 204'!A1" tooltip="Odkaz na stranku objektu [SO 204]" display="SO 204"/>
    <hyperlink ref="A26" location="#'SO 401'!A1" tooltip="Odkaz na stranku objektu [SO 401]" display="SO 401"/>
    <hyperlink ref="A27" location="#'SO 651'!A1" tooltip="Odkaz na stranku objektu [SO 651 ]" display="SO 651"/>
  </hyperlinks>
  <printOptions/>
  <pageMargins left="0.75" right="0.75" top="1" bottom="1" header="0.5" footer="0.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5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523</v>
      </c>
      <c r="D5" s="5"/>
      <c r="E5" s="5" t="s">
        <v>524</v>
      </c>
    </row>
    <row r="6" spans="1:5" ht="12.75" customHeight="1">
      <c r="A6" t="s">
        <v>18</v>
      </c>
      <c r="C6" s="5" t="s">
        <v>523</v>
      </c>
      <c r="D6" s="5"/>
      <c r="E6" s="5" t="s">
        <v>524</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401</v>
      </c>
      <c r="F12" s="7" t="s">
        <v>105</v>
      </c>
      <c r="G12" s="9">
        <v>23.72</v>
      </c>
      <c r="H12" s="13"/>
      <c r="I12" s="12">
        <f>ROUND((H12*G12),2)</f>
      </c>
      <c r="J12" s="9">
        <v>0</v>
      </c>
      <c r="K12" s="9">
        <f>G12*J12</f>
      </c>
      <c r="L12" s="9">
        <v>0</v>
      </c>
      <c r="M12" s="9">
        <f>G12*L12</f>
      </c>
      <c r="O12">
        <f>rekapitulace!H8</f>
      </c>
      <c r="P12">
        <f>O12/100*I12</f>
      </c>
    </row>
    <row r="13" ht="51">
      <c r="E13" s="14" t="s">
        <v>525</v>
      </c>
    </row>
    <row r="14" ht="153">
      <c r="E14" s="14" t="s">
        <v>107</v>
      </c>
    </row>
    <row r="15" spans="1:16" ht="12.75" customHeight="1">
      <c r="A15" s="15"/>
      <c r="B15" s="15"/>
      <c r="C15" s="15" t="s">
        <v>47</v>
      </c>
      <c r="D15" s="15"/>
      <c r="E15" s="15" t="s">
        <v>46</v>
      </c>
      <c r="F15" s="15"/>
      <c r="G15" s="15"/>
      <c r="H15" s="15"/>
      <c r="I15" s="15">
        <f>SUM(I12:I14)</f>
      </c>
      <c r="J15" s="15"/>
      <c r="K15" s="15"/>
      <c r="L15" s="15"/>
      <c r="M15" s="15"/>
      <c r="P15">
        <f>ROUND(SUM(P12:P14),2)</f>
      </c>
    </row>
    <row r="17" spans="1:9" ht="12.75" customHeight="1">
      <c r="A17" s="8"/>
      <c r="B17" s="8"/>
      <c r="C17" s="8" t="s">
        <v>25</v>
      </c>
      <c r="D17" s="8"/>
      <c r="E17" s="8" t="s">
        <v>117</v>
      </c>
      <c r="F17" s="8"/>
      <c r="G17" s="10"/>
      <c r="H17" s="8"/>
      <c r="I17" s="10"/>
    </row>
    <row r="18" spans="1:16" ht="12.75">
      <c r="A18" s="7">
        <v>2</v>
      </c>
      <c r="B18" s="7" t="s">
        <v>48</v>
      </c>
      <c r="C18" s="7" t="s">
        <v>142</v>
      </c>
      <c r="D18" s="7" t="s">
        <v>50</v>
      </c>
      <c r="E18" s="7" t="s">
        <v>143</v>
      </c>
      <c r="F18" s="7" t="s">
        <v>105</v>
      </c>
      <c r="G18" s="9">
        <v>23.72</v>
      </c>
      <c r="H18" s="13"/>
      <c r="I18" s="12">
        <f>ROUND((H18*G18),2)</f>
      </c>
      <c r="J18" s="9">
        <v>0</v>
      </c>
      <c r="K18" s="9">
        <f>G18*J18</f>
      </c>
      <c r="L18" s="9">
        <v>0</v>
      </c>
      <c r="M18" s="9">
        <f>G18*L18</f>
      </c>
      <c r="O18">
        <f>rekapitulace!H8</f>
      </c>
      <c r="P18">
        <f>O18/100*I18</f>
      </c>
    </row>
    <row r="19" ht="89.25">
      <c r="E19" s="14" t="s">
        <v>526</v>
      </c>
    </row>
    <row r="20" ht="409.5">
      <c r="E20" s="14" t="s">
        <v>145</v>
      </c>
    </row>
    <row r="21" spans="1:16" ht="12.75">
      <c r="A21" s="7">
        <v>3</v>
      </c>
      <c r="B21" s="7" t="s">
        <v>48</v>
      </c>
      <c r="C21" s="7" t="s">
        <v>159</v>
      </c>
      <c r="D21" s="7" t="s">
        <v>50</v>
      </c>
      <c r="E21" s="7" t="s">
        <v>160</v>
      </c>
      <c r="F21" s="7" t="s">
        <v>105</v>
      </c>
      <c r="G21" s="9">
        <v>6</v>
      </c>
      <c r="H21" s="13"/>
      <c r="I21" s="12">
        <f>ROUND((H21*G21),2)</f>
      </c>
      <c r="J21" s="9">
        <v>0</v>
      </c>
      <c r="K21" s="9">
        <f>G21*J21</f>
      </c>
      <c r="L21" s="9">
        <v>0</v>
      </c>
      <c r="M21" s="9">
        <f>G21*L21</f>
      </c>
      <c r="O21">
        <f>rekapitulace!H8</f>
      </c>
      <c r="P21">
        <f>O21/100*I21</f>
      </c>
    </row>
    <row r="22" ht="76.5">
      <c r="E22" s="14" t="s">
        <v>527</v>
      </c>
    </row>
    <row r="23" ht="409.5">
      <c r="E23" s="14" t="s">
        <v>162</v>
      </c>
    </row>
    <row r="24" spans="1:16" ht="12.75">
      <c r="A24" s="7">
        <v>4</v>
      </c>
      <c r="B24" s="7" t="s">
        <v>48</v>
      </c>
      <c r="C24" s="7" t="s">
        <v>171</v>
      </c>
      <c r="D24" s="7" t="s">
        <v>50</v>
      </c>
      <c r="E24" s="7" t="s">
        <v>172</v>
      </c>
      <c r="F24" s="7" t="s">
        <v>148</v>
      </c>
      <c r="G24" s="9">
        <v>85.9</v>
      </c>
      <c r="H24" s="13"/>
      <c r="I24" s="12">
        <f>ROUND((H24*G24),2)</f>
      </c>
      <c r="J24" s="9">
        <v>0</v>
      </c>
      <c r="K24" s="9">
        <f>G24*J24</f>
      </c>
      <c r="L24" s="9">
        <v>0</v>
      </c>
      <c r="M24" s="9">
        <f>G24*L24</f>
      </c>
      <c r="O24">
        <f>rekapitulace!H8</f>
      </c>
      <c r="P24">
        <f>O24/100*I24</f>
      </c>
    </row>
    <row r="25" ht="102">
      <c r="E25" s="14" t="s">
        <v>528</v>
      </c>
    </row>
    <row r="26" ht="153">
      <c r="E26" s="14" t="s">
        <v>174</v>
      </c>
    </row>
    <row r="27" spans="1:16" ht="12.75">
      <c r="A27" s="7">
        <v>5</v>
      </c>
      <c r="B27" s="7" t="s">
        <v>48</v>
      </c>
      <c r="C27" s="7" t="s">
        <v>179</v>
      </c>
      <c r="D27" s="7" t="s">
        <v>50</v>
      </c>
      <c r="E27" s="7" t="s">
        <v>180</v>
      </c>
      <c r="F27" s="7" t="s">
        <v>148</v>
      </c>
      <c r="G27" s="9">
        <v>64</v>
      </c>
      <c r="H27" s="13"/>
      <c r="I27" s="12">
        <f>ROUND((H27*G27),2)</f>
      </c>
      <c r="J27" s="9">
        <v>0</v>
      </c>
      <c r="K27" s="9">
        <f>G27*J27</f>
      </c>
      <c r="L27" s="9">
        <v>0</v>
      </c>
      <c r="M27" s="9">
        <f>G27*L27</f>
      </c>
      <c r="O27">
        <f>rekapitulace!H8</f>
      </c>
      <c r="P27">
        <f>O27/100*I27</f>
      </c>
    </row>
    <row r="28" ht="25.5">
      <c r="E28" s="14" t="s">
        <v>529</v>
      </c>
    </row>
    <row r="29" ht="178.5">
      <c r="E29" s="14" t="s">
        <v>181</v>
      </c>
    </row>
    <row r="30" spans="1:16" ht="12.75" customHeight="1">
      <c r="A30" s="15"/>
      <c r="B30" s="15"/>
      <c r="C30" s="15" t="s">
        <v>25</v>
      </c>
      <c r="D30" s="15"/>
      <c r="E30" s="15" t="s">
        <v>117</v>
      </c>
      <c r="F30" s="15"/>
      <c r="G30" s="15"/>
      <c r="H30" s="15"/>
      <c r="I30" s="15">
        <f>SUM(I18:I29)</f>
      </c>
      <c r="J30" s="15"/>
      <c r="K30" s="15"/>
      <c r="L30" s="15"/>
      <c r="M30" s="15"/>
      <c r="P30">
        <f>ROUND(SUM(P18:P29),2)</f>
      </c>
    </row>
    <row r="32" spans="1:9" ht="12.75" customHeight="1">
      <c r="A32" s="8"/>
      <c r="B32" s="8"/>
      <c r="C32" s="8" t="s">
        <v>41</v>
      </c>
      <c r="D32" s="8"/>
      <c r="E32" s="8" t="s">
        <v>200</v>
      </c>
      <c r="F32" s="8"/>
      <c r="G32" s="10"/>
      <c r="H32" s="8"/>
      <c r="I32" s="10"/>
    </row>
    <row r="33" spans="1:16" ht="12.75">
      <c r="A33" s="7">
        <v>6</v>
      </c>
      <c r="B33" s="7" t="s">
        <v>48</v>
      </c>
      <c r="C33" s="7" t="s">
        <v>372</v>
      </c>
      <c r="D33" s="7" t="s">
        <v>50</v>
      </c>
      <c r="E33" s="7" t="s">
        <v>373</v>
      </c>
      <c r="F33" s="7" t="s">
        <v>148</v>
      </c>
      <c r="G33" s="9">
        <v>85.9</v>
      </c>
      <c r="H33" s="13"/>
      <c r="I33" s="12">
        <f>ROUND((H33*G33),2)</f>
      </c>
      <c r="J33" s="9">
        <v>0</v>
      </c>
      <c r="K33" s="9">
        <f>G33*J33</f>
      </c>
      <c r="L33" s="9">
        <v>0</v>
      </c>
      <c r="M33" s="9">
        <f>G33*L33</f>
      </c>
      <c r="O33">
        <f>rekapitulace!H8</f>
      </c>
      <c r="P33">
        <f>O33/100*I33</f>
      </c>
    </row>
    <row r="34" ht="102">
      <c r="E34" s="14" t="s">
        <v>528</v>
      </c>
    </row>
    <row r="35" ht="318.75">
      <c r="E35" s="14" t="s">
        <v>211</v>
      </c>
    </row>
    <row r="36" spans="1:16" ht="12.75">
      <c r="A36" s="7">
        <v>7</v>
      </c>
      <c r="B36" s="7" t="s">
        <v>48</v>
      </c>
      <c r="C36" s="7" t="s">
        <v>426</v>
      </c>
      <c r="D36" s="7" t="s">
        <v>50</v>
      </c>
      <c r="E36" s="7" t="s">
        <v>427</v>
      </c>
      <c r="F36" s="7" t="s">
        <v>148</v>
      </c>
      <c r="G36" s="9">
        <v>83.3</v>
      </c>
      <c r="H36" s="13"/>
      <c r="I36" s="12">
        <f>ROUND((H36*G36),2)</f>
      </c>
      <c r="J36" s="9">
        <v>0</v>
      </c>
      <c r="K36" s="9">
        <f>G36*J36</f>
      </c>
      <c r="L36" s="9">
        <v>0</v>
      </c>
      <c r="M36" s="9">
        <f>G36*L36</f>
      </c>
      <c r="O36">
        <f>rekapitulace!H8</f>
      </c>
      <c r="P36">
        <f>O36/100*I36</f>
      </c>
    </row>
    <row r="37" ht="89.25">
      <c r="E37" s="14" t="s">
        <v>530</v>
      </c>
    </row>
    <row r="38" ht="409.5">
      <c r="E38" s="14" t="s">
        <v>429</v>
      </c>
    </row>
    <row r="39" spans="1:16" ht="12.75">
      <c r="A39" s="7">
        <v>8</v>
      </c>
      <c r="B39" s="7" t="s">
        <v>48</v>
      </c>
      <c r="C39" s="7" t="s">
        <v>430</v>
      </c>
      <c r="D39" s="7" t="s">
        <v>50</v>
      </c>
      <c r="E39" s="7" t="s">
        <v>431</v>
      </c>
      <c r="F39" s="7" t="s">
        <v>148</v>
      </c>
      <c r="G39" s="9">
        <v>2.6</v>
      </c>
      <c r="H39" s="13"/>
      <c r="I39" s="12">
        <f>ROUND((H39*G39),2)</f>
      </c>
      <c r="J39" s="9">
        <v>0</v>
      </c>
      <c r="K39" s="9">
        <f>G39*J39</f>
      </c>
      <c r="L39" s="9">
        <v>0</v>
      </c>
      <c r="M39" s="9">
        <f>G39*L39</f>
      </c>
      <c r="O39">
        <f>rekapitulace!H8</f>
      </c>
      <c r="P39">
        <f>O39/100*I39</f>
      </c>
    </row>
    <row r="40" ht="76.5">
      <c r="E40" s="14" t="s">
        <v>531</v>
      </c>
    </row>
    <row r="41" ht="409.5">
      <c r="E41" s="14" t="s">
        <v>429</v>
      </c>
    </row>
    <row r="42" spans="1:16" ht="12.75" customHeight="1">
      <c r="A42" s="15"/>
      <c r="B42" s="15"/>
      <c r="C42" s="15" t="s">
        <v>41</v>
      </c>
      <c r="D42" s="15"/>
      <c r="E42" s="15" t="s">
        <v>200</v>
      </c>
      <c r="F42" s="15"/>
      <c r="G42" s="15"/>
      <c r="H42" s="15"/>
      <c r="I42" s="15">
        <f>SUM(I33:I41)</f>
      </c>
      <c r="J42" s="15"/>
      <c r="K42" s="15"/>
      <c r="L42" s="15"/>
      <c r="M42" s="15"/>
      <c r="P42">
        <f>ROUND(SUM(P33:P41),2)</f>
      </c>
    </row>
    <row r="44" spans="1:9" ht="12.75" customHeight="1">
      <c r="A44" s="8"/>
      <c r="B44" s="8"/>
      <c r="C44" s="8" t="s">
        <v>45</v>
      </c>
      <c r="D44" s="8"/>
      <c r="E44" s="8" t="s">
        <v>272</v>
      </c>
      <c r="F44" s="8"/>
      <c r="G44" s="10"/>
      <c r="H44" s="8"/>
      <c r="I44" s="10"/>
    </row>
    <row r="45" spans="1:16" ht="12.75">
      <c r="A45" s="7">
        <v>9</v>
      </c>
      <c r="B45" s="7" t="s">
        <v>48</v>
      </c>
      <c r="C45" s="7" t="s">
        <v>433</v>
      </c>
      <c r="D45" s="7" t="s">
        <v>50</v>
      </c>
      <c r="E45" s="7" t="s">
        <v>434</v>
      </c>
      <c r="F45" s="7" t="s">
        <v>185</v>
      </c>
      <c r="G45" s="9">
        <v>62</v>
      </c>
      <c r="H45" s="13"/>
      <c r="I45" s="12">
        <f>ROUND((H45*G45),2)</f>
      </c>
      <c r="J45" s="9">
        <v>0</v>
      </c>
      <c r="K45" s="9">
        <f>G45*J45</f>
      </c>
      <c r="L45" s="9">
        <v>0</v>
      </c>
      <c r="M45" s="9">
        <f>G45*L45</f>
      </c>
      <c r="O45">
        <f>rekapitulace!H8</f>
      </c>
      <c r="P45">
        <f>O45/100*I45</f>
      </c>
    </row>
    <row r="46" ht="76.5">
      <c r="E46" s="14" t="s">
        <v>532</v>
      </c>
    </row>
    <row r="47" ht="255">
      <c r="E47" s="14" t="s">
        <v>436</v>
      </c>
    </row>
    <row r="48" spans="1:16" ht="12.75" customHeight="1">
      <c r="A48" s="15"/>
      <c r="B48" s="15"/>
      <c r="C48" s="15" t="s">
        <v>45</v>
      </c>
      <c r="D48" s="15"/>
      <c r="E48" s="15" t="s">
        <v>272</v>
      </c>
      <c r="F48" s="15"/>
      <c r="G48" s="15"/>
      <c r="H48" s="15"/>
      <c r="I48" s="15">
        <f>SUM(I45:I47)</f>
      </c>
      <c r="J48" s="15"/>
      <c r="K48" s="15"/>
      <c r="L48" s="15"/>
      <c r="M48" s="15"/>
      <c r="P48">
        <f>ROUND(SUM(P45:P47),2)</f>
      </c>
    </row>
    <row r="50" spans="1:16" ht="12.75" customHeight="1">
      <c r="A50" s="15"/>
      <c r="B50" s="15"/>
      <c r="C50" s="15"/>
      <c r="D50" s="15"/>
      <c r="E50" s="15" t="s">
        <v>86</v>
      </c>
      <c r="F50" s="15"/>
      <c r="G50" s="15"/>
      <c r="H50" s="15"/>
      <c r="I50" s="15">
        <f>+I15+I30+I42+I48</f>
      </c>
      <c r="J50" s="15"/>
      <c r="K50" s="15"/>
      <c r="L50" s="15"/>
      <c r="M50" s="15"/>
      <c r="P50">
        <f>+P15+P30+P42+P48</f>
      </c>
    </row>
    <row r="52" spans="1:13" ht="12.75" customHeight="1">
      <c r="A52" s="15" t="s">
        <v>87</v>
      </c>
      <c r="B52" s="15"/>
      <c r="C52" s="15"/>
      <c r="D52" s="15"/>
      <c r="E52" s="15"/>
      <c r="F52" s="15"/>
      <c r="G52" s="15"/>
      <c r="H52" s="15"/>
      <c r="I52" s="15"/>
      <c r="J52" s="15"/>
      <c r="K52" s="15"/>
      <c r="L52" s="15"/>
      <c r="M52" s="15"/>
    </row>
    <row r="53" spans="1:13" ht="12.75" customHeight="1">
      <c r="A53" s="15"/>
      <c r="B53" s="15"/>
      <c r="C53" s="15"/>
      <c r="D53" s="15"/>
      <c r="E53" s="15" t="s">
        <v>88</v>
      </c>
      <c r="F53" s="15"/>
      <c r="G53" s="15"/>
      <c r="H53" s="15"/>
      <c r="I53" s="15"/>
      <c r="J53" s="15"/>
      <c r="K53" s="15"/>
      <c r="L53" s="15"/>
      <c r="M53" s="15"/>
    </row>
    <row r="54" spans="1:16" ht="12.75" customHeight="1">
      <c r="A54" s="15"/>
      <c r="B54" s="15"/>
      <c r="C54" s="15"/>
      <c r="D54" s="15"/>
      <c r="E54" s="15" t="s">
        <v>89</v>
      </c>
      <c r="F54" s="15"/>
      <c r="G54" s="15"/>
      <c r="H54" s="15"/>
      <c r="I54" s="15">
        <v>0</v>
      </c>
      <c r="J54" s="15"/>
      <c r="K54" s="15"/>
      <c r="L54" s="15"/>
      <c r="M54" s="15"/>
      <c r="P54">
        <v>0</v>
      </c>
    </row>
    <row r="55" spans="1:13" ht="12.75" customHeight="1">
      <c r="A55" s="15"/>
      <c r="B55" s="15"/>
      <c r="C55" s="15"/>
      <c r="D55" s="15"/>
      <c r="E55" s="15" t="s">
        <v>90</v>
      </c>
      <c r="F55" s="15"/>
      <c r="G55" s="15"/>
      <c r="H55" s="15"/>
      <c r="I55" s="15"/>
      <c r="J55" s="15"/>
      <c r="K55" s="15"/>
      <c r="L55" s="15"/>
      <c r="M55" s="15"/>
    </row>
    <row r="56" spans="1:16" ht="12.75" customHeight="1">
      <c r="A56" s="15"/>
      <c r="B56" s="15"/>
      <c r="C56" s="15"/>
      <c r="D56" s="15"/>
      <c r="E56" s="15" t="s">
        <v>91</v>
      </c>
      <c r="F56" s="15"/>
      <c r="G56" s="15"/>
      <c r="H56" s="15"/>
      <c r="I56" s="15">
        <v>0</v>
      </c>
      <c r="J56" s="15"/>
      <c r="K56" s="15"/>
      <c r="L56" s="15"/>
      <c r="M56" s="15"/>
      <c r="P56">
        <v>0</v>
      </c>
    </row>
    <row r="57" spans="1:16" ht="12.75" customHeight="1">
      <c r="A57" s="15"/>
      <c r="B57" s="15"/>
      <c r="C57" s="15"/>
      <c r="D57" s="15"/>
      <c r="E57" s="15" t="s">
        <v>92</v>
      </c>
      <c r="F57" s="15"/>
      <c r="G57" s="15"/>
      <c r="H57" s="15"/>
      <c r="I57" s="15">
        <f>I54+I56</f>
      </c>
      <c r="J57" s="15"/>
      <c r="K57" s="15"/>
      <c r="L57" s="15"/>
      <c r="M57" s="15"/>
      <c r="P57">
        <f>P54+P56</f>
      </c>
    </row>
    <row r="59" spans="1:16" ht="12.75" customHeight="1">
      <c r="A59" s="15"/>
      <c r="B59" s="15"/>
      <c r="C59" s="15"/>
      <c r="D59" s="15"/>
      <c r="E59" s="15" t="s">
        <v>92</v>
      </c>
      <c r="F59" s="15"/>
      <c r="G59" s="15"/>
      <c r="H59" s="15"/>
      <c r="I59" s="15">
        <f>I50+I57</f>
      </c>
      <c r="J59" s="15"/>
      <c r="K59" s="15"/>
      <c r="L59" s="15"/>
      <c r="M59" s="15"/>
      <c r="P59">
        <f>P50+P57</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P8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533</v>
      </c>
      <c r="D5" s="5"/>
      <c r="E5" s="5" t="s">
        <v>534</v>
      </c>
    </row>
    <row r="6" spans="1:5" ht="12.75" customHeight="1">
      <c r="A6" t="s">
        <v>18</v>
      </c>
      <c r="C6" s="5" t="s">
        <v>533</v>
      </c>
      <c r="D6" s="5"/>
      <c r="E6" s="5" t="s">
        <v>534</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535</v>
      </c>
      <c r="D12" s="7" t="s">
        <v>50</v>
      </c>
      <c r="E12" s="7" t="s">
        <v>536</v>
      </c>
      <c r="F12" s="7" t="s">
        <v>148</v>
      </c>
      <c r="G12" s="9">
        <v>200</v>
      </c>
      <c r="H12" s="13"/>
      <c r="I12" s="12">
        <f>ROUND((H12*G12),2)</f>
      </c>
      <c r="J12" s="9">
        <v>0</v>
      </c>
      <c r="K12" s="9">
        <f>G12*J12</f>
      </c>
      <c r="L12" s="9">
        <v>0</v>
      </c>
      <c r="M12" s="9">
        <f>G12*L12</f>
      </c>
      <c r="O12">
        <f>rekapitulace!H8</f>
      </c>
      <c r="P12">
        <f>O12/100*I12</f>
      </c>
    </row>
    <row r="13" ht="38.25">
      <c r="E13" s="14" t="s">
        <v>537</v>
      </c>
    </row>
    <row r="14" ht="114.75">
      <c r="E14" s="14" t="s">
        <v>54</v>
      </c>
    </row>
    <row r="15" spans="1:16" ht="12.75">
      <c r="A15" s="7">
        <v>2</v>
      </c>
      <c r="B15" s="7" t="s">
        <v>48</v>
      </c>
      <c r="C15" s="7" t="s">
        <v>538</v>
      </c>
      <c r="D15" s="7" t="s">
        <v>50</v>
      </c>
      <c r="E15" s="7" t="s">
        <v>539</v>
      </c>
      <c r="F15" s="7" t="s">
        <v>148</v>
      </c>
      <c r="G15" s="9">
        <v>200</v>
      </c>
      <c r="H15" s="13"/>
      <c r="I15" s="12">
        <f>ROUND((H15*G15),2)</f>
      </c>
      <c r="J15" s="9">
        <v>0</v>
      </c>
      <c r="K15" s="9">
        <f>G15*J15</f>
      </c>
      <c r="L15" s="9">
        <v>0</v>
      </c>
      <c r="M15" s="9">
        <f>G15*L15</f>
      </c>
      <c r="O15">
        <f>rekapitulace!H8</f>
      </c>
      <c r="P15">
        <f>O15/100*I15</f>
      </c>
    </row>
    <row r="16" ht="38.25">
      <c r="E16" s="14" t="s">
        <v>537</v>
      </c>
    </row>
    <row r="17" ht="114.75">
      <c r="E17" s="14" t="s">
        <v>54</v>
      </c>
    </row>
    <row r="18" spans="1:16" ht="12.75">
      <c r="A18" s="7">
        <v>3</v>
      </c>
      <c r="B18" s="7" t="s">
        <v>48</v>
      </c>
      <c r="C18" s="7" t="s">
        <v>540</v>
      </c>
      <c r="D18" s="7" t="s">
        <v>50</v>
      </c>
      <c r="E18" s="7" t="s">
        <v>541</v>
      </c>
      <c r="F18" s="7" t="s">
        <v>148</v>
      </c>
      <c r="G18" s="9">
        <v>90</v>
      </c>
      <c r="H18" s="13"/>
      <c r="I18" s="12">
        <f>ROUND((H18*G18),2)</f>
      </c>
      <c r="J18" s="9">
        <v>0</v>
      </c>
      <c r="K18" s="9">
        <f>G18*J18</f>
      </c>
      <c r="L18" s="9">
        <v>0</v>
      </c>
      <c r="M18" s="9">
        <f>G18*L18</f>
      </c>
      <c r="O18">
        <f>rekapitulace!H8</f>
      </c>
      <c r="P18">
        <f>O18/100*I18</f>
      </c>
    </row>
    <row r="19" ht="51">
      <c r="E19" s="14" t="s">
        <v>542</v>
      </c>
    </row>
    <row r="20" ht="114.75">
      <c r="E20" s="14" t="s">
        <v>54</v>
      </c>
    </row>
    <row r="21" spans="1:16" ht="12.75" customHeight="1">
      <c r="A21" s="15"/>
      <c r="B21" s="15"/>
      <c r="C21" s="15" t="s">
        <v>47</v>
      </c>
      <c r="D21" s="15"/>
      <c r="E21" s="15" t="s">
        <v>46</v>
      </c>
      <c r="F21" s="15"/>
      <c r="G21" s="15"/>
      <c r="H21" s="15"/>
      <c r="I21" s="15">
        <f>SUM(I12:I20)</f>
      </c>
      <c r="J21" s="15"/>
      <c r="K21" s="15"/>
      <c r="L21" s="15"/>
      <c r="M21" s="15"/>
      <c r="P21">
        <f>ROUND(SUM(P12:P20),2)</f>
      </c>
    </row>
    <row r="23" spans="1:9" ht="12.75" customHeight="1">
      <c r="A23" s="8"/>
      <c r="B23" s="8"/>
      <c r="C23" s="8" t="s">
        <v>45</v>
      </c>
      <c r="D23" s="8"/>
      <c r="E23" s="8" t="s">
        <v>272</v>
      </c>
      <c r="F23" s="8"/>
      <c r="G23" s="10"/>
      <c r="H23" s="8"/>
      <c r="I23" s="10"/>
    </row>
    <row r="24" spans="1:16" ht="12.75">
      <c r="A24" s="7">
        <v>4</v>
      </c>
      <c r="B24" s="7" t="s">
        <v>48</v>
      </c>
      <c r="C24" s="7" t="s">
        <v>543</v>
      </c>
      <c r="D24" s="7" t="s">
        <v>50</v>
      </c>
      <c r="E24" s="7" t="s">
        <v>544</v>
      </c>
      <c r="F24" s="7" t="s">
        <v>67</v>
      </c>
      <c r="G24" s="9">
        <v>166</v>
      </c>
      <c r="H24" s="13"/>
      <c r="I24" s="12">
        <f>ROUND((H24*G24),2)</f>
      </c>
      <c r="J24" s="9">
        <v>0</v>
      </c>
      <c r="K24" s="9">
        <f>G24*J24</f>
      </c>
      <c r="L24" s="9">
        <v>0</v>
      </c>
      <c r="M24" s="9">
        <f>G24*L24</f>
      </c>
      <c r="O24">
        <f>rekapitulace!H8</f>
      </c>
      <c r="P24">
        <f>O24/100*I24</f>
      </c>
    </row>
    <row r="25" ht="409.5">
      <c r="E25" s="14" t="s">
        <v>545</v>
      </c>
    </row>
    <row r="26" ht="280.5">
      <c r="E26" s="14" t="s">
        <v>546</v>
      </c>
    </row>
    <row r="27" spans="1:16" ht="12.75">
      <c r="A27" s="7">
        <v>5</v>
      </c>
      <c r="B27" s="7" t="s">
        <v>48</v>
      </c>
      <c r="C27" s="7" t="s">
        <v>285</v>
      </c>
      <c r="D27" s="7" t="s">
        <v>50</v>
      </c>
      <c r="E27" s="7" t="s">
        <v>547</v>
      </c>
      <c r="F27" s="7" t="s">
        <v>67</v>
      </c>
      <c r="G27" s="9">
        <v>166</v>
      </c>
      <c r="H27" s="13"/>
      <c r="I27" s="12">
        <f>ROUND((H27*G27),2)</f>
      </c>
      <c r="J27" s="9">
        <v>0</v>
      </c>
      <c r="K27" s="9">
        <f>G27*J27</f>
      </c>
      <c r="L27" s="9">
        <v>0</v>
      </c>
      <c r="M27" s="9">
        <f>G27*L27</f>
      </c>
      <c r="O27">
        <f>rekapitulace!H8</f>
      </c>
      <c r="P27">
        <f>O27/100*I27</f>
      </c>
    </row>
    <row r="28" ht="409.5">
      <c r="E28" s="14" t="s">
        <v>545</v>
      </c>
    </row>
    <row r="29" ht="165.75">
      <c r="E29" s="14" t="s">
        <v>288</v>
      </c>
    </row>
    <row r="30" spans="1:16" ht="12.75">
      <c r="A30" s="7">
        <v>6</v>
      </c>
      <c r="B30" s="7" t="s">
        <v>48</v>
      </c>
      <c r="C30" s="7" t="s">
        <v>548</v>
      </c>
      <c r="D30" s="7" t="s">
        <v>50</v>
      </c>
      <c r="E30" s="7" t="s">
        <v>549</v>
      </c>
      <c r="F30" s="7" t="s">
        <v>550</v>
      </c>
      <c r="G30" s="9">
        <v>24840</v>
      </c>
      <c r="H30" s="13"/>
      <c r="I30" s="12">
        <f>ROUND((H30*G30),2)</f>
      </c>
      <c r="J30" s="9">
        <v>0</v>
      </c>
      <c r="K30" s="9">
        <f>G30*J30</f>
      </c>
      <c r="L30" s="9">
        <v>0</v>
      </c>
      <c r="M30" s="9">
        <f>G30*L30</f>
      </c>
      <c r="O30">
        <f>rekapitulace!H8</f>
      </c>
      <c r="P30">
        <f>O30/100*I30</f>
      </c>
    </row>
    <row r="31" ht="409.5">
      <c r="E31" s="14" t="s">
        <v>551</v>
      </c>
    </row>
    <row r="32" ht="216.75">
      <c r="E32" s="14" t="s">
        <v>552</v>
      </c>
    </row>
    <row r="33" spans="1:16" ht="12.75">
      <c r="A33" s="7">
        <v>7</v>
      </c>
      <c r="B33" s="7" t="s">
        <v>48</v>
      </c>
      <c r="C33" s="7" t="s">
        <v>553</v>
      </c>
      <c r="D33" s="7" t="s">
        <v>50</v>
      </c>
      <c r="E33" s="7" t="s">
        <v>554</v>
      </c>
      <c r="F33" s="7" t="s">
        <v>67</v>
      </c>
      <c r="G33" s="9">
        <v>8</v>
      </c>
      <c r="H33" s="13"/>
      <c r="I33" s="12">
        <f>ROUND((H33*G33),2)</f>
      </c>
      <c r="J33" s="9">
        <v>0</v>
      </c>
      <c r="K33" s="9">
        <f>G33*J33</f>
      </c>
      <c r="L33" s="9">
        <v>0</v>
      </c>
      <c r="M33" s="9">
        <f>G33*L33</f>
      </c>
      <c r="O33">
        <f>rekapitulace!H8</f>
      </c>
      <c r="P33">
        <f>O33/100*I33</f>
      </c>
    </row>
    <row r="34" ht="89.25">
      <c r="E34" s="14" t="s">
        <v>555</v>
      </c>
    </row>
    <row r="35" ht="280.5">
      <c r="E35" s="14" t="s">
        <v>546</v>
      </c>
    </row>
    <row r="36" spans="1:16" ht="12.75">
      <c r="A36" s="7">
        <v>8</v>
      </c>
      <c r="B36" s="7" t="s">
        <v>48</v>
      </c>
      <c r="C36" s="7" t="s">
        <v>556</v>
      </c>
      <c r="D36" s="7" t="s">
        <v>50</v>
      </c>
      <c r="E36" s="7" t="s">
        <v>557</v>
      </c>
      <c r="F36" s="7" t="s">
        <v>67</v>
      </c>
      <c r="G36" s="9">
        <v>8</v>
      </c>
      <c r="H36" s="13"/>
      <c r="I36" s="12">
        <f>ROUND((H36*G36),2)</f>
      </c>
      <c r="J36" s="9">
        <v>0</v>
      </c>
      <c r="K36" s="9">
        <f>G36*J36</f>
      </c>
      <c r="L36" s="9">
        <v>0</v>
      </c>
      <c r="M36" s="9">
        <f>G36*L36</f>
      </c>
      <c r="O36">
        <f>rekapitulace!H8</f>
      </c>
      <c r="P36">
        <f>O36/100*I36</f>
      </c>
    </row>
    <row r="37" ht="76.5">
      <c r="E37" s="14" t="s">
        <v>558</v>
      </c>
    </row>
    <row r="38" ht="165.75">
      <c r="E38" s="14" t="s">
        <v>288</v>
      </c>
    </row>
    <row r="39" spans="1:16" ht="12.75">
      <c r="A39" s="7">
        <v>9</v>
      </c>
      <c r="B39" s="7" t="s">
        <v>48</v>
      </c>
      <c r="C39" s="7" t="s">
        <v>559</v>
      </c>
      <c r="D39" s="7" t="s">
        <v>50</v>
      </c>
      <c r="E39" s="7" t="s">
        <v>560</v>
      </c>
      <c r="F39" s="7" t="s">
        <v>550</v>
      </c>
      <c r="G39" s="9">
        <v>8</v>
      </c>
      <c r="H39" s="13"/>
      <c r="I39" s="12">
        <f>ROUND((H39*G39),2)</f>
      </c>
      <c r="J39" s="9">
        <v>0</v>
      </c>
      <c r="K39" s="9">
        <f>G39*J39</f>
      </c>
      <c r="L39" s="9">
        <v>0</v>
      </c>
      <c r="M39" s="9">
        <f>G39*L39</f>
      </c>
      <c r="O39">
        <f>rekapitulace!H8</f>
      </c>
      <c r="P39">
        <f>O39/100*I39</f>
      </c>
    </row>
    <row r="40" ht="76.5">
      <c r="E40" s="14" t="s">
        <v>558</v>
      </c>
    </row>
    <row r="41" ht="216.75">
      <c r="E41" s="14" t="s">
        <v>552</v>
      </c>
    </row>
    <row r="42" spans="1:16" ht="12.75">
      <c r="A42" s="7">
        <v>10</v>
      </c>
      <c r="B42" s="7" t="s">
        <v>48</v>
      </c>
      <c r="C42" s="7" t="s">
        <v>561</v>
      </c>
      <c r="D42" s="7" t="s">
        <v>50</v>
      </c>
      <c r="E42" s="7" t="s">
        <v>562</v>
      </c>
      <c r="F42" s="7" t="s">
        <v>67</v>
      </c>
      <c r="G42" s="9">
        <v>14</v>
      </c>
      <c r="H42" s="13"/>
      <c r="I42" s="12">
        <f>ROUND((H42*G42),2)</f>
      </c>
      <c r="J42" s="9">
        <v>0</v>
      </c>
      <c r="K42" s="9">
        <f>G42*J42</f>
      </c>
      <c r="L42" s="9">
        <v>0</v>
      </c>
      <c r="M42" s="9">
        <f>G42*L42</f>
      </c>
      <c r="O42">
        <f>rekapitulace!H8</f>
      </c>
      <c r="P42">
        <f>O42/100*I42</f>
      </c>
    </row>
    <row r="43" ht="76.5">
      <c r="E43" s="14" t="s">
        <v>563</v>
      </c>
    </row>
    <row r="44" ht="409.5">
      <c r="E44" s="14" t="s">
        <v>564</v>
      </c>
    </row>
    <row r="45" spans="1:16" ht="12.75">
      <c r="A45" s="7">
        <v>11</v>
      </c>
      <c r="B45" s="7" t="s">
        <v>48</v>
      </c>
      <c r="C45" s="7" t="s">
        <v>565</v>
      </c>
      <c r="D45" s="7" t="s">
        <v>50</v>
      </c>
      <c r="E45" s="7" t="s">
        <v>566</v>
      </c>
      <c r="F45" s="7" t="s">
        <v>67</v>
      </c>
      <c r="G45" s="9">
        <v>14</v>
      </c>
      <c r="H45" s="13"/>
      <c r="I45" s="12">
        <f>ROUND((H45*G45),2)</f>
      </c>
      <c r="J45" s="9">
        <v>0</v>
      </c>
      <c r="K45" s="9">
        <f>G45*J45</f>
      </c>
      <c r="L45" s="9">
        <v>0</v>
      </c>
      <c r="M45" s="9">
        <f>G45*L45</f>
      </c>
      <c r="O45">
        <f>rekapitulace!H8</f>
      </c>
      <c r="P45">
        <f>O45/100*I45</f>
      </c>
    </row>
    <row r="46" ht="76.5">
      <c r="E46" s="14" t="s">
        <v>563</v>
      </c>
    </row>
    <row r="47" ht="153">
      <c r="E47" s="14" t="s">
        <v>567</v>
      </c>
    </row>
    <row r="48" spans="1:16" ht="12.75">
      <c r="A48" s="7">
        <v>12</v>
      </c>
      <c r="B48" s="7" t="s">
        <v>48</v>
      </c>
      <c r="C48" s="7" t="s">
        <v>568</v>
      </c>
      <c r="D48" s="7" t="s">
        <v>50</v>
      </c>
      <c r="E48" s="7" t="s">
        <v>569</v>
      </c>
      <c r="F48" s="7" t="s">
        <v>550</v>
      </c>
      <c r="G48" s="9">
        <v>2520</v>
      </c>
      <c r="H48" s="13"/>
      <c r="I48" s="12">
        <f>ROUND((H48*G48),2)</f>
      </c>
      <c r="J48" s="9">
        <v>0</v>
      </c>
      <c r="K48" s="9">
        <f>G48*J48</f>
      </c>
      <c r="L48" s="9">
        <v>0</v>
      </c>
      <c r="M48" s="9">
        <f>G48*L48</f>
      </c>
      <c r="O48">
        <f>rekapitulace!H8</f>
      </c>
      <c r="P48">
        <f>O48/100*I48</f>
      </c>
    </row>
    <row r="49" ht="76.5">
      <c r="E49" s="14" t="s">
        <v>570</v>
      </c>
    </row>
    <row r="50" ht="191.25">
      <c r="E50" s="14" t="s">
        <v>571</v>
      </c>
    </row>
    <row r="51" spans="1:16" ht="12.75">
      <c r="A51" s="7">
        <v>13</v>
      </c>
      <c r="B51" s="7" t="s">
        <v>48</v>
      </c>
      <c r="C51" s="7" t="s">
        <v>572</v>
      </c>
      <c r="D51" s="7" t="s">
        <v>50</v>
      </c>
      <c r="E51" s="7" t="s">
        <v>573</v>
      </c>
      <c r="F51" s="7" t="s">
        <v>67</v>
      </c>
      <c r="G51" s="9">
        <v>10</v>
      </c>
      <c r="H51" s="13"/>
      <c r="I51" s="12">
        <f>ROUND((H51*G51),2)</f>
      </c>
      <c r="J51" s="9">
        <v>0</v>
      </c>
      <c r="K51" s="9">
        <f>G51*J51</f>
      </c>
      <c r="L51" s="9">
        <v>0</v>
      </c>
      <c r="M51" s="9">
        <f>G51*L51</f>
      </c>
      <c r="O51">
        <f>rekapitulace!H8</f>
      </c>
      <c r="P51">
        <f>O51/100*I51</f>
      </c>
    </row>
    <row r="52" ht="409.5">
      <c r="E52" s="14" t="s">
        <v>574</v>
      </c>
    </row>
    <row r="53" ht="409.5">
      <c r="E53" s="14" t="s">
        <v>564</v>
      </c>
    </row>
    <row r="54" spans="1:16" ht="12.75">
      <c r="A54" s="7">
        <v>14</v>
      </c>
      <c r="B54" s="7" t="s">
        <v>48</v>
      </c>
      <c r="C54" s="7" t="s">
        <v>575</v>
      </c>
      <c r="D54" s="7" t="s">
        <v>50</v>
      </c>
      <c r="E54" s="7" t="s">
        <v>576</v>
      </c>
      <c r="F54" s="7" t="s">
        <v>67</v>
      </c>
      <c r="G54" s="9">
        <v>10</v>
      </c>
      <c r="H54" s="13"/>
      <c r="I54" s="12">
        <f>ROUND((H54*G54),2)</f>
      </c>
      <c r="J54" s="9">
        <v>0</v>
      </c>
      <c r="K54" s="9">
        <f>G54*J54</f>
      </c>
      <c r="L54" s="9">
        <v>0</v>
      </c>
      <c r="M54" s="9">
        <f>G54*L54</f>
      </c>
      <c r="O54">
        <f>rekapitulace!H8</f>
      </c>
      <c r="P54">
        <f>O54/100*I54</f>
      </c>
    </row>
    <row r="55" ht="409.5">
      <c r="E55" s="14" t="s">
        <v>574</v>
      </c>
    </row>
    <row r="56" ht="153">
      <c r="E56" s="14" t="s">
        <v>567</v>
      </c>
    </row>
    <row r="57" spans="1:16" ht="12.75">
      <c r="A57" s="7">
        <v>15</v>
      </c>
      <c r="B57" s="7" t="s">
        <v>48</v>
      </c>
      <c r="C57" s="7" t="s">
        <v>577</v>
      </c>
      <c r="D57" s="7" t="s">
        <v>50</v>
      </c>
      <c r="E57" s="7" t="s">
        <v>578</v>
      </c>
      <c r="F57" s="7" t="s">
        <v>550</v>
      </c>
      <c r="G57" s="9">
        <v>960</v>
      </c>
      <c r="H57" s="13"/>
      <c r="I57" s="12">
        <f>ROUND((H57*G57),2)</f>
      </c>
      <c r="J57" s="9">
        <v>0</v>
      </c>
      <c r="K57" s="9">
        <f>G57*J57</f>
      </c>
      <c r="L57" s="9">
        <v>0</v>
      </c>
      <c r="M57" s="9">
        <f>G57*L57</f>
      </c>
      <c r="O57">
        <f>rekapitulace!H8</f>
      </c>
      <c r="P57">
        <f>O57/100*I57</f>
      </c>
    </row>
    <row r="58" ht="409.5">
      <c r="E58" s="14" t="s">
        <v>579</v>
      </c>
    </row>
    <row r="59" ht="191.25">
      <c r="E59" s="14" t="s">
        <v>571</v>
      </c>
    </row>
    <row r="60" spans="1:16" ht="12.75">
      <c r="A60" s="7">
        <v>16</v>
      </c>
      <c r="B60" s="7" t="s">
        <v>48</v>
      </c>
      <c r="C60" s="7" t="s">
        <v>580</v>
      </c>
      <c r="D60" s="7" t="s">
        <v>50</v>
      </c>
      <c r="E60" s="7" t="s">
        <v>581</v>
      </c>
      <c r="F60" s="7" t="s">
        <v>67</v>
      </c>
      <c r="G60" s="9">
        <v>14</v>
      </c>
      <c r="H60" s="13"/>
      <c r="I60" s="12">
        <f>ROUND((H60*G60),2)</f>
      </c>
      <c r="J60" s="9">
        <v>0</v>
      </c>
      <c r="K60" s="9">
        <f>G60*J60</f>
      </c>
      <c r="L60" s="9">
        <v>0</v>
      </c>
      <c r="M60" s="9">
        <f>G60*L60</f>
      </c>
      <c r="O60">
        <f>rekapitulace!H8</f>
      </c>
      <c r="P60">
        <f>O60/100*I60</f>
      </c>
    </row>
    <row r="61" ht="76.5">
      <c r="E61" s="14" t="s">
        <v>563</v>
      </c>
    </row>
    <row r="62" ht="357">
      <c r="E62" s="14" t="s">
        <v>582</v>
      </c>
    </row>
    <row r="63" spans="1:16" ht="12.75">
      <c r="A63" s="7">
        <v>17</v>
      </c>
      <c r="B63" s="7" t="s">
        <v>48</v>
      </c>
      <c r="C63" s="7" t="s">
        <v>583</v>
      </c>
      <c r="D63" s="7" t="s">
        <v>50</v>
      </c>
      <c r="E63" s="7" t="s">
        <v>584</v>
      </c>
      <c r="F63" s="7" t="s">
        <v>67</v>
      </c>
      <c r="G63" s="9">
        <v>14</v>
      </c>
      <c r="H63" s="13"/>
      <c r="I63" s="12">
        <f>ROUND((H63*G63),2)</f>
      </c>
      <c r="J63" s="9">
        <v>0</v>
      </c>
      <c r="K63" s="9">
        <f>G63*J63</f>
      </c>
      <c r="L63" s="9">
        <v>0</v>
      </c>
      <c r="M63" s="9">
        <f>G63*L63</f>
      </c>
      <c r="O63">
        <f>rekapitulace!H8</f>
      </c>
      <c r="P63">
        <f>O63/100*I63</f>
      </c>
    </row>
    <row r="64" ht="76.5">
      <c r="E64" s="14" t="s">
        <v>563</v>
      </c>
    </row>
    <row r="65" ht="153">
      <c r="E65" s="14" t="s">
        <v>567</v>
      </c>
    </row>
    <row r="66" spans="1:16" ht="12.75">
      <c r="A66" s="7">
        <v>18</v>
      </c>
      <c r="B66" s="7" t="s">
        <v>48</v>
      </c>
      <c r="C66" s="7" t="s">
        <v>585</v>
      </c>
      <c r="D66" s="7" t="s">
        <v>50</v>
      </c>
      <c r="E66" s="7" t="s">
        <v>586</v>
      </c>
      <c r="F66" s="7" t="s">
        <v>550</v>
      </c>
      <c r="G66" s="9">
        <v>2520</v>
      </c>
      <c r="H66" s="13"/>
      <c r="I66" s="12">
        <f>ROUND((H66*G66),2)</f>
      </c>
      <c r="J66" s="9">
        <v>0</v>
      </c>
      <c r="K66" s="9">
        <f>G66*J66</f>
      </c>
      <c r="L66" s="9">
        <v>0</v>
      </c>
      <c r="M66" s="9">
        <f>G66*L66</f>
      </c>
      <c r="O66">
        <f>rekapitulace!H8</f>
      </c>
      <c r="P66">
        <f>O66/100*I66</f>
      </c>
    </row>
    <row r="67" ht="76.5">
      <c r="E67" s="14" t="s">
        <v>570</v>
      </c>
    </row>
    <row r="68" ht="191.25">
      <c r="E68" s="14" t="s">
        <v>571</v>
      </c>
    </row>
    <row r="69" spans="1:16" ht="12.75">
      <c r="A69" s="7">
        <v>19</v>
      </c>
      <c r="B69" s="7" t="s">
        <v>48</v>
      </c>
      <c r="C69" s="7" t="s">
        <v>587</v>
      </c>
      <c r="D69" s="7" t="s">
        <v>50</v>
      </c>
      <c r="E69" s="7" t="s">
        <v>588</v>
      </c>
      <c r="F69" s="7" t="s">
        <v>67</v>
      </c>
      <c r="G69" s="9">
        <v>140</v>
      </c>
      <c r="H69" s="13"/>
      <c r="I69" s="12">
        <f>ROUND((H69*G69),2)</f>
      </c>
      <c r="J69" s="9">
        <v>0</v>
      </c>
      <c r="K69" s="9">
        <f>G69*J69</f>
      </c>
      <c r="L69" s="9">
        <v>0</v>
      </c>
      <c r="M69" s="9">
        <f>G69*L69</f>
      </c>
      <c r="O69">
        <f>rekapitulace!H8</f>
      </c>
      <c r="P69">
        <f>O69/100*I69</f>
      </c>
    </row>
    <row r="70" ht="102">
      <c r="E70" s="14" t="s">
        <v>589</v>
      </c>
    </row>
    <row r="71" ht="357">
      <c r="E71" s="14" t="s">
        <v>582</v>
      </c>
    </row>
    <row r="72" spans="1:16" ht="12.75">
      <c r="A72" s="7">
        <v>20</v>
      </c>
      <c r="B72" s="7" t="s">
        <v>48</v>
      </c>
      <c r="C72" s="7" t="s">
        <v>590</v>
      </c>
      <c r="D72" s="7" t="s">
        <v>50</v>
      </c>
      <c r="E72" s="7" t="s">
        <v>591</v>
      </c>
      <c r="F72" s="7" t="s">
        <v>67</v>
      </c>
      <c r="G72" s="9">
        <v>140</v>
      </c>
      <c r="H72" s="13"/>
      <c r="I72" s="12">
        <f>ROUND((H72*G72),2)</f>
      </c>
      <c r="J72" s="9">
        <v>0</v>
      </c>
      <c r="K72" s="9">
        <f>G72*J72</f>
      </c>
      <c r="L72" s="9">
        <v>0</v>
      </c>
      <c r="M72" s="9">
        <f>G72*L72</f>
      </c>
      <c r="O72">
        <f>rekapitulace!H8</f>
      </c>
      <c r="P72">
        <f>O72/100*I72</f>
      </c>
    </row>
    <row r="73" ht="102">
      <c r="E73" s="14" t="s">
        <v>589</v>
      </c>
    </row>
    <row r="74" ht="153">
      <c r="E74" s="14" t="s">
        <v>567</v>
      </c>
    </row>
    <row r="75" spans="1:16" ht="12.75">
      <c r="A75" s="7">
        <v>21</v>
      </c>
      <c r="B75" s="7" t="s">
        <v>48</v>
      </c>
      <c r="C75" s="7" t="s">
        <v>592</v>
      </c>
      <c r="D75" s="7" t="s">
        <v>50</v>
      </c>
      <c r="E75" s="7" t="s">
        <v>593</v>
      </c>
      <c r="F75" s="7" t="s">
        <v>550</v>
      </c>
      <c r="G75" s="9">
        <v>21000</v>
      </c>
      <c r="H75" s="13"/>
      <c r="I75" s="12">
        <f>ROUND((H75*G75),2)</f>
      </c>
      <c r="J75" s="9">
        <v>0</v>
      </c>
      <c r="K75" s="9">
        <f>G75*J75</f>
      </c>
      <c r="L75" s="9">
        <v>0</v>
      </c>
      <c r="M75" s="9">
        <f>G75*L75</f>
      </c>
      <c r="O75">
        <f>rekapitulace!H8</f>
      </c>
      <c r="P75">
        <f>O75/100*I75</f>
      </c>
    </row>
    <row r="76" ht="127.5">
      <c r="E76" s="14" t="s">
        <v>594</v>
      </c>
    </row>
    <row r="77" ht="191.25">
      <c r="E77" s="14" t="s">
        <v>571</v>
      </c>
    </row>
    <row r="78" spans="1:16" ht="12.75" customHeight="1">
      <c r="A78" s="15"/>
      <c r="B78" s="15"/>
      <c r="C78" s="15" t="s">
        <v>45</v>
      </c>
      <c r="D78" s="15"/>
      <c r="E78" s="15" t="s">
        <v>272</v>
      </c>
      <c r="F78" s="15"/>
      <c r="G78" s="15"/>
      <c r="H78" s="15"/>
      <c r="I78" s="15">
        <f>SUM(I24:I77)</f>
      </c>
      <c r="J78" s="15"/>
      <c r="K78" s="15"/>
      <c r="L78" s="15"/>
      <c r="M78" s="15"/>
      <c r="P78">
        <f>ROUND(SUM(P24:P77),2)</f>
      </c>
    </row>
    <row r="80" spans="1:16" ht="12.75" customHeight="1">
      <c r="A80" s="15"/>
      <c r="B80" s="15"/>
      <c r="C80" s="15"/>
      <c r="D80" s="15"/>
      <c r="E80" s="15" t="s">
        <v>86</v>
      </c>
      <c r="F80" s="15"/>
      <c r="G80" s="15"/>
      <c r="H80" s="15"/>
      <c r="I80" s="15">
        <f>+I21+I78</f>
      </c>
      <c r="J80" s="15"/>
      <c r="K80" s="15"/>
      <c r="L80" s="15"/>
      <c r="M80" s="15"/>
      <c r="P80">
        <f>+P21+P78</f>
      </c>
    </row>
    <row r="82" spans="1:13" ht="12.75" customHeight="1">
      <c r="A82" s="15" t="s">
        <v>87</v>
      </c>
      <c r="B82" s="15"/>
      <c r="C82" s="15"/>
      <c r="D82" s="15"/>
      <c r="E82" s="15"/>
      <c r="F82" s="15"/>
      <c r="G82" s="15"/>
      <c r="H82" s="15"/>
      <c r="I82" s="15"/>
      <c r="J82" s="15"/>
      <c r="K82" s="15"/>
      <c r="L82" s="15"/>
      <c r="M82" s="15"/>
    </row>
    <row r="83" spans="1:13" ht="12.75" customHeight="1">
      <c r="A83" s="15"/>
      <c r="B83" s="15"/>
      <c r="C83" s="15"/>
      <c r="D83" s="15"/>
      <c r="E83" s="15" t="s">
        <v>88</v>
      </c>
      <c r="F83" s="15"/>
      <c r="G83" s="15"/>
      <c r="H83" s="15"/>
      <c r="I83" s="15"/>
      <c r="J83" s="15"/>
      <c r="K83" s="15"/>
      <c r="L83" s="15"/>
      <c r="M83" s="15"/>
    </row>
    <row r="84" spans="1:16" ht="12.75" customHeight="1">
      <c r="A84" s="15"/>
      <c r="B84" s="15"/>
      <c r="C84" s="15"/>
      <c r="D84" s="15"/>
      <c r="E84" s="15" t="s">
        <v>89</v>
      </c>
      <c r="F84" s="15"/>
      <c r="G84" s="15"/>
      <c r="H84" s="15"/>
      <c r="I84" s="15">
        <v>0</v>
      </c>
      <c r="J84" s="15"/>
      <c r="K84" s="15"/>
      <c r="L84" s="15"/>
      <c r="M84" s="15"/>
      <c r="P84">
        <v>0</v>
      </c>
    </row>
    <row r="85" spans="1:13" ht="12.75" customHeight="1">
      <c r="A85" s="15"/>
      <c r="B85" s="15"/>
      <c r="C85" s="15"/>
      <c r="D85" s="15"/>
      <c r="E85" s="15" t="s">
        <v>90</v>
      </c>
      <c r="F85" s="15"/>
      <c r="G85" s="15"/>
      <c r="H85" s="15"/>
      <c r="I85" s="15"/>
      <c r="J85" s="15"/>
      <c r="K85" s="15"/>
      <c r="L85" s="15"/>
      <c r="M85" s="15"/>
    </row>
    <row r="86" spans="1:16" ht="12.75" customHeight="1">
      <c r="A86" s="15"/>
      <c r="B86" s="15"/>
      <c r="C86" s="15"/>
      <c r="D86" s="15"/>
      <c r="E86" s="15" t="s">
        <v>91</v>
      </c>
      <c r="F86" s="15"/>
      <c r="G86" s="15"/>
      <c r="H86" s="15"/>
      <c r="I86" s="15">
        <v>0</v>
      </c>
      <c r="J86" s="15"/>
      <c r="K86" s="15"/>
      <c r="L86" s="15"/>
      <c r="M86" s="15"/>
      <c r="P86">
        <v>0</v>
      </c>
    </row>
    <row r="87" spans="1:16" ht="12.75" customHeight="1">
      <c r="A87" s="15"/>
      <c r="B87" s="15"/>
      <c r="C87" s="15"/>
      <c r="D87" s="15"/>
      <c r="E87" s="15" t="s">
        <v>92</v>
      </c>
      <c r="F87" s="15"/>
      <c r="G87" s="15"/>
      <c r="H87" s="15"/>
      <c r="I87" s="15">
        <f>I84+I86</f>
      </c>
      <c r="J87" s="15"/>
      <c r="K87" s="15"/>
      <c r="L87" s="15"/>
      <c r="M87" s="15"/>
      <c r="P87">
        <f>P84+P86</f>
      </c>
    </row>
    <row r="89" spans="1:16" ht="12.75" customHeight="1">
      <c r="A89" s="15"/>
      <c r="B89" s="15"/>
      <c r="C89" s="15"/>
      <c r="D89" s="15"/>
      <c r="E89" s="15" t="s">
        <v>92</v>
      </c>
      <c r="F89" s="15"/>
      <c r="G89" s="15"/>
      <c r="H89" s="15"/>
      <c r="I89" s="15">
        <f>I80+I87</f>
      </c>
      <c r="J89" s="15"/>
      <c r="K89" s="15"/>
      <c r="L89" s="15"/>
      <c r="M89" s="15"/>
      <c r="P89">
        <f>P80+P87</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P3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595</v>
      </c>
      <c r="D5" s="5"/>
      <c r="E5" s="5" t="s">
        <v>596</v>
      </c>
    </row>
    <row r="6" spans="1:5" ht="12.75" customHeight="1">
      <c r="A6" t="s">
        <v>18</v>
      </c>
      <c r="C6" s="5" t="s">
        <v>595</v>
      </c>
      <c r="D6" s="5"/>
      <c r="E6" s="5" t="s">
        <v>596</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25</v>
      </c>
      <c r="D11" s="8"/>
      <c r="E11" s="8" t="s">
        <v>117</v>
      </c>
      <c r="F11" s="8"/>
      <c r="G11" s="10"/>
      <c r="H11" s="8"/>
      <c r="I11" s="10"/>
    </row>
    <row r="12" spans="1:16" ht="12.75">
      <c r="A12" s="7">
        <v>1</v>
      </c>
      <c r="B12" s="7" t="s">
        <v>48</v>
      </c>
      <c r="C12" s="7" t="s">
        <v>128</v>
      </c>
      <c r="D12" s="7" t="s">
        <v>50</v>
      </c>
      <c r="E12" s="7" t="s">
        <v>131</v>
      </c>
      <c r="F12" s="7" t="s">
        <v>105</v>
      </c>
      <c r="G12" s="9">
        <v>720</v>
      </c>
      <c r="H12" s="13"/>
      <c r="I12" s="12">
        <f>ROUND((H12*G12),2)</f>
      </c>
      <c r="J12" s="9">
        <v>0</v>
      </c>
      <c r="K12" s="9">
        <f>G12*J12</f>
      </c>
      <c r="L12" s="9">
        <v>0</v>
      </c>
      <c r="M12" s="9">
        <f>G12*L12</f>
      </c>
      <c r="O12">
        <f>rekapitulace!H8</f>
      </c>
      <c r="P12">
        <f>O12/100*I12</f>
      </c>
    </row>
    <row r="13" ht="38.25">
      <c r="E13" s="14" t="s">
        <v>597</v>
      </c>
    </row>
    <row r="14" ht="409.5">
      <c r="E14" s="14" t="s">
        <v>121</v>
      </c>
    </row>
    <row r="15" spans="1:16" ht="12.75" customHeight="1">
      <c r="A15" s="15"/>
      <c r="B15" s="15"/>
      <c r="C15" s="15" t="s">
        <v>25</v>
      </c>
      <c r="D15" s="15"/>
      <c r="E15" s="15" t="s">
        <v>117</v>
      </c>
      <c r="F15" s="15"/>
      <c r="G15" s="15"/>
      <c r="H15" s="15"/>
      <c r="I15" s="15">
        <f>SUM(I12:I14)</f>
      </c>
      <c r="J15" s="15"/>
      <c r="K15" s="15"/>
      <c r="L15" s="15"/>
      <c r="M15" s="15"/>
      <c r="P15">
        <f>ROUND(SUM(P12:P14),2)</f>
      </c>
    </row>
    <row r="17" spans="1:9" ht="12.75" customHeight="1">
      <c r="A17" s="8"/>
      <c r="B17" s="8"/>
      <c r="C17" s="8" t="s">
        <v>41</v>
      </c>
      <c r="D17" s="8"/>
      <c r="E17" s="8" t="s">
        <v>200</v>
      </c>
      <c r="F17" s="8"/>
      <c r="G17" s="10"/>
      <c r="H17" s="8"/>
      <c r="I17" s="10"/>
    </row>
    <row r="18" spans="1:16" ht="12.75">
      <c r="A18" s="7">
        <v>2</v>
      </c>
      <c r="B18" s="7" t="s">
        <v>48</v>
      </c>
      <c r="C18" s="7" t="s">
        <v>224</v>
      </c>
      <c r="D18" s="7" t="s">
        <v>50</v>
      </c>
      <c r="E18" s="7" t="s">
        <v>225</v>
      </c>
      <c r="F18" s="7" t="s">
        <v>148</v>
      </c>
      <c r="G18" s="9">
        <v>24000</v>
      </c>
      <c r="H18" s="13"/>
      <c r="I18" s="12">
        <f>ROUND((H18*G18),2)</f>
      </c>
      <c r="J18" s="9">
        <v>0</v>
      </c>
      <c r="K18" s="9">
        <f>G18*J18</f>
      </c>
      <c r="L18" s="9">
        <v>0</v>
      </c>
      <c r="M18" s="9">
        <f>G18*L18</f>
      </c>
      <c r="O18">
        <f>rekapitulace!H8</f>
      </c>
      <c r="P18">
        <f>O18/100*I18</f>
      </c>
    </row>
    <row r="19" ht="76.5">
      <c r="E19" s="14" t="s">
        <v>598</v>
      </c>
    </row>
    <row r="20" ht="357">
      <c r="E20" s="14" t="s">
        <v>223</v>
      </c>
    </row>
    <row r="21" spans="1:16" ht="12.75">
      <c r="A21" s="7">
        <v>3</v>
      </c>
      <c r="B21" s="7" t="s">
        <v>48</v>
      </c>
      <c r="C21" s="7" t="s">
        <v>227</v>
      </c>
      <c r="D21" s="7" t="s">
        <v>50</v>
      </c>
      <c r="E21" s="7" t="s">
        <v>228</v>
      </c>
      <c r="F21" s="7" t="s">
        <v>148</v>
      </c>
      <c r="G21" s="9">
        <v>24000</v>
      </c>
      <c r="H21" s="13"/>
      <c r="I21" s="12">
        <f>ROUND((H21*G21),2)</f>
      </c>
      <c r="J21" s="9">
        <v>0</v>
      </c>
      <c r="K21" s="9">
        <f>G21*J21</f>
      </c>
      <c r="L21" s="9">
        <v>0</v>
      </c>
      <c r="M21" s="9">
        <f>G21*L21</f>
      </c>
      <c r="O21">
        <f>rekapitulace!H8</f>
      </c>
      <c r="P21">
        <f>O21/100*I21</f>
      </c>
    </row>
    <row r="22" ht="76.5">
      <c r="E22" s="14" t="s">
        <v>598</v>
      </c>
    </row>
    <row r="23" ht="409.5">
      <c r="E23" s="14" t="s">
        <v>230</v>
      </c>
    </row>
    <row r="24" spans="1:16" ht="12.75" customHeight="1">
      <c r="A24" s="15"/>
      <c r="B24" s="15"/>
      <c r="C24" s="15" t="s">
        <v>41</v>
      </c>
      <c r="D24" s="15"/>
      <c r="E24" s="15" t="s">
        <v>200</v>
      </c>
      <c r="F24" s="15"/>
      <c r="G24" s="15"/>
      <c r="H24" s="15"/>
      <c r="I24" s="15">
        <f>SUM(I18:I23)</f>
      </c>
      <c r="J24" s="15"/>
      <c r="K24" s="15"/>
      <c r="L24" s="15"/>
      <c r="M24" s="15"/>
      <c r="P24">
        <f>ROUND(SUM(P18:P23),2)</f>
      </c>
    </row>
    <row r="26" spans="1:16" ht="12.75" customHeight="1">
      <c r="A26" s="15"/>
      <c r="B26" s="15"/>
      <c r="C26" s="15"/>
      <c r="D26" s="15"/>
      <c r="E26" s="15" t="s">
        <v>86</v>
      </c>
      <c r="F26" s="15"/>
      <c r="G26" s="15"/>
      <c r="H26" s="15"/>
      <c r="I26" s="15">
        <f>+I15+I24</f>
      </c>
      <c r="J26" s="15"/>
      <c r="K26" s="15"/>
      <c r="L26" s="15"/>
      <c r="M26" s="15"/>
      <c r="P26">
        <f>+P15+P24</f>
      </c>
    </row>
    <row r="28" spans="1:13" ht="12.75" customHeight="1">
      <c r="A28" s="15" t="s">
        <v>87</v>
      </c>
      <c r="B28" s="15"/>
      <c r="C28" s="15"/>
      <c r="D28" s="15"/>
      <c r="E28" s="15"/>
      <c r="F28" s="15"/>
      <c r="G28" s="15"/>
      <c r="H28" s="15"/>
      <c r="I28" s="15"/>
      <c r="J28" s="15"/>
      <c r="K28" s="15"/>
      <c r="L28" s="15"/>
      <c r="M28" s="15"/>
    </row>
    <row r="29" spans="1:13" ht="12.75" customHeight="1">
      <c r="A29" s="15"/>
      <c r="B29" s="15"/>
      <c r="C29" s="15"/>
      <c r="D29" s="15"/>
      <c r="E29" s="15" t="s">
        <v>88</v>
      </c>
      <c r="F29" s="15"/>
      <c r="G29" s="15"/>
      <c r="H29" s="15"/>
      <c r="I29" s="15"/>
      <c r="J29" s="15"/>
      <c r="K29" s="15"/>
      <c r="L29" s="15"/>
      <c r="M29" s="15"/>
    </row>
    <row r="30" spans="1:16" ht="12.75" customHeight="1">
      <c r="A30" s="15"/>
      <c r="B30" s="15"/>
      <c r="C30" s="15"/>
      <c r="D30" s="15"/>
      <c r="E30" s="15" t="s">
        <v>89</v>
      </c>
      <c r="F30" s="15"/>
      <c r="G30" s="15"/>
      <c r="H30" s="15"/>
      <c r="I30" s="15">
        <v>0</v>
      </c>
      <c r="J30" s="15"/>
      <c r="K30" s="15"/>
      <c r="L30" s="15"/>
      <c r="M30" s="15"/>
      <c r="P30">
        <v>0</v>
      </c>
    </row>
    <row r="31" spans="1:13" ht="12.75" customHeight="1">
      <c r="A31" s="15"/>
      <c r="B31" s="15"/>
      <c r="C31" s="15"/>
      <c r="D31" s="15"/>
      <c r="E31" s="15" t="s">
        <v>90</v>
      </c>
      <c r="F31" s="15"/>
      <c r="G31" s="15"/>
      <c r="H31" s="15"/>
      <c r="I31" s="15"/>
      <c r="J31" s="15"/>
      <c r="K31" s="15"/>
      <c r="L31" s="15"/>
      <c r="M31" s="15"/>
    </row>
    <row r="32" spans="1:16" ht="12.75" customHeight="1">
      <c r="A32" s="15"/>
      <c r="B32" s="15"/>
      <c r="C32" s="15"/>
      <c r="D32" s="15"/>
      <c r="E32" s="15" t="s">
        <v>91</v>
      </c>
      <c r="F32" s="15"/>
      <c r="G32" s="15"/>
      <c r="H32" s="15"/>
      <c r="I32" s="15">
        <v>0</v>
      </c>
      <c r="J32" s="15"/>
      <c r="K32" s="15"/>
      <c r="L32" s="15"/>
      <c r="M32" s="15"/>
      <c r="P32">
        <v>0</v>
      </c>
    </row>
    <row r="33" spans="1:16" ht="12.75" customHeight="1">
      <c r="A33" s="15"/>
      <c r="B33" s="15"/>
      <c r="C33" s="15"/>
      <c r="D33" s="15"/>
      <c r="E33" s="15" t="s">
        <v>92</v>
      </c>
      <c r="F33" s="15"/>
      <c r="G33" s="15"/>
      <c r="H33" s="15"/>
      <c r="I33" s="15">
        <f>I30+I32</f>
      </c>
      <c r="J33" s="15"/>
      <c r="K33" s="15"/>
      <c r="L33" s="15"/>
      <c r="M33" s="15"/>
      <c r="P33">
        <f>P30+P32</f>
      </c>
    </row>
    <row r="35" spans="1:16" ht="12.75" customHeight="1">
      <c r="A35" s="15"/>
      <c r="B35" s="15"/>
      <c r="C35" s="15"/>
      <c r="D35" s="15"/>
      <c r="E35" s="15" t="s">
        <v>92</v>
      </c>
      <c r="F35" s="15"/>
      <c r="G35" s="15"/>
      <c r="H35" s="15"/>
      <c r="I35" s="15">
        <f>I26+I33</f>
      </c>
      <c r="J35" s="15"/>
      <c r="K35" s="15"/>
      <c r="L35" s="15"/>
      <c r="M35" s="15"/>
      <c r="P35">
        <f>P26+P33</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P27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599</v>
      </c>
      <c r="D5" s="5"/>
      <c r="E5" s="5" t="s">
        <v>600</v>
      </c>
    </row>
    <row r="6" spans="1:5" ht="12.75" customHeight="1">
      <c r="A6" t="s">
        <v>18</v>
      </c>
      <c r="C6" s="5" t="s">
        <v>599</v>
      </c>
      <c r="D6" s="5"/>
      <c r="E6" s="5" t="s">
        <v>600</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601</v>
      </c>
      <c r="D12" s="7" t="s">
        <v>50</v>
      </c>
      <c r="E12" s="7" t="s">
        <v>602</v>
      </c>
      <c r="F12" s="7" t="s">
        <v>369</v>
      </c>
      <c r="G12" s="9">
        <v>2503.142</v>
      </c>
      <c r="H12" s="13"/>
      <c r="I12" s="12">
        <f>ROUND((H12*G12),2)</f>
      </c>
      <c r="J12" s="9">
        <v>0</v>
      </c>
      <c r="K12" s="9">
        <f>G12*J12</f>
      </c>
      <c r="L12" s="9">
        <v>0</v>
      </c>
      <c r="M12" s="9">
        <f>G12*L12</f>
      </c>
      <c r="O12">
        <f>rekapitulace!H8</f>
      </c>
      <c r="P12">
        <f>O12/100*I12</f>
      </c>
    </row>
    <row r="13" ht="255">
      <c r="E13" s="14" t="s">
        <v>603</v>
      </c>
    </row>
    <row r="14" ht="153">
      <c r="E14" s="14" t="s">
        <v>107</v>
      </c>
    </row>
    <row r="15" spans="1:16" ht="12.75">
      <c r="A15" s="7">
        <v>2</v>
      </c>
      <c r="B15" s="7" t="s">
        <v>48</v>
      </c>
      <c r="C15" s="7" t="s">
        <v>604</v>
      </c>
      <c r="D15" s="7" t="s">
        <v>50</v>
      </c>
      <c r="E15" s="7" t="s">
        <v>401</v>
      </c>
      <c r="F15" s="7" t="s">
        <v>369</v>
      </c>
      <c r="G15" s="9">
        <v>936.182</v>
      </c>
      <c r="H15" s="13"/>
      <c r="I15" s="12">
        <f>ROUND((H15*G15),2)</f>
      </c>
      <c r="J15" s="9">
        <v>0</v>
      </c>
      <c r="K15" s="9">
        <f>G15*J15</f>
      </c>
      <c r="L15" s="9">
        <v>0</v>
      </c>
      <c r="M15" s="9">
        <f>G15*L15</f>
      </c>
      <c r="O15">
        <f>rekapitulace!H8</f>
      </c>
      <c r="P15">
        <f>O15/100*I15</f>
      </c>
    </row>
    <row r="16" ht="242.25">
      <c r="E16" s="14" t="s">
        <v>605</v>
      </c>
    </row>
    <row r="17" ht="153">
      <c r="E17" s="14" t="s">
        <v>107</v>
      </c>
    </row>
    <row r="18" spans="1:16" ht="12.75">
      <c r="A18" s="7">
        <v>3</v>
      </c>
      <c r="B18" s="7" t="s">
        <v>48</v>
      </c>
      <c r="C18" s="7" t="s">
        <v>606</v>
      </c>
      <c r="D18" s="7" t="s">
        <v>50</v>
      </c>
      <c r="E18" s="7" t="s">
        <v>607</v>
      </c>
      <c r="F18" s="7" t="s">
        <v>52</v>
      </c>
      <c r="G18" s="9">
        <v>1</v>
      </c>
      <c r="H18" s="13"/>
      <c r="I18" s="12">
        <f>ROUND((H18*G18),2)</f>
      </c>
      <c r="J18" s="9">
        <v>0</v>
      </c>
      <c r="K18" s="9">
        <f>G18*J18</f>
      </c>
      <c r="L18" s="9">
        <v>0</v>
      </c>
      <c r="M18" s="9">
        <f>G18*L18</f>
      </c>
      <c r="O18">
        <f>rekapitulace!H8</f>
      </c>
      <c r="P18">
        <f>O18/100*I18</f>
      </c>
    </row>
    <row r="19" ht="114.75">
      <c r="E19" s="14" t="s">
        <v>61</v>
      </c>
    </row>
    <row r="20" spans="1:16" ht="12.75">
      <c r="A20" s="7">
        <v>4</v>
      </c>
      <c r="B20" s="7" t="s">
        <v>48</v>
      </c>
      <c r="C20" s="7" t="s">
        <v>608</v>
      </c>
      <c r="D20" s="7" t="s">
        <v>50</v>
      </c>
      <c r="E20" s="7" t="s">
        <v>609</v>
      </c>
      <c r="F20" s="7" t="s">
        <v>52</v>
      </c>
      <c r="G20" s="9">
        <v>1</v>
      </c>
      <c r="H20" s="13"/>
      <c r="I20" s="12">
        <f>ROUND((H20*G20),2)</f>
      </c>
      <c r="J20" s="9">
        <v>0</v>
      </c>
      <c r="K20" s="9">
        <f>G20*J20</f>
      </c>
      <c r="L20" s="9">
        <v>0</v>
      </c>
      <c r="M20" s="9">
        <f>G20*L20</f>
      </c>
      <c r="O20">
        <f>rekapitulace!H8</f>
      </c>
      <c r="P20">
        <f>O20/100*I20</f>
      </c>
    </row>
    <row r="21" ht="114.75">
      <c r="E21" s="14" t="s">
        <v>61</v>
      </c>
    </row>
    <row r="22" spans="1:16" ht="12.75">
      <c r="A22" s="7">
        <v>5</v>
      </c>
      <c r="B22" s="7" t="s">
        <v>48</v>
      </c>
      <c r="C22" s="7" t="s">
        <v>71</v>
      </c>
      <c r="D22" s="7" t="s">
        <v>50</v>
      </c>
      <c r="E22" s="7" t="s">
        <v>72</v>
      </c>
      <c r="F22" s="7" t="s">
        <v>52</v>
      </c>
      <c r="G22" s="9">
        <v>1</v>
      </c>
      <c r="H22" s="13"/>
      <c r="I22" s="12">
        <f>ROUND((H22*G22),2)</f>
      </c>
      <c r="J22" s="9">
        <v>0</v>
      </c>
      <c r="K22" s="9">
        <f>G22*J22</f>
      </c>
      <c r="L22" s="9">
        <v>0</v>
      </c>
      <c r="M22" s="9">
        <f>G22*L22</f>
      </c>
      <c r="O22">
        <f>rekapitulace!H8</f>
      </c>
      <c r="P22">
        <f>O22/100*I22</f>
      </c>
    </row>
    <row r="23" ht="114.75">
      <c r="E23" s="14" t="s">
        <v>61</v>
      </c>
    </row>
    <row r="24" spans="1:16" ht="12.75">
      <c r="A24" s="7">
        <v>6</v>
      </c>
      <c r="B24" s="7" t="s">
        <v>48</v>
      </c>
      <c r="C24" s="7" t="s">
        <v>610</v>
      </c>
      <c r="D24" s="7" t="s">
        <v>50</v>
      </c>
      <c r="E24" s="7" t="s">
        <v>611</v>
      </c>
      <c r="F24" s="7" t="s">
        <v>52</v>
      </c>
      <c r="G24" s="9">
        <v>1</v>
      </c>
      <c r="H24" s="13"/>
      <c r="I24" s="12">
        <f>ROUND((H24*G24),2)</f>
      </c>
      <c r="J24" s="9">
        <v>0</v>
      </c>
      <c r="K24" s="9">
        <f>G24*J24</f>
      </c>
      <c r="L24" s="9">
        <v>0</v>
      </c>
      <c r="M24" s="9">
        <f>G24*L24</f>
      </c>
      <c r="O24">
        <f>rekapitulace!H8</f>
      </c>
      <c r="P24">
        <f>O24/100*I24</f>
      </c>
    </row>
    <row r="25" ht="331.5">
      <c r="E25" s="14" t="s">
        <v>612</v>
      </c>
    </row>
    <row r="26" spans="1:16" ht="12.75" customHeight="1">
      <c r="A26" s="15"/>
      <c r="B26" s="15"/>
      <c r="C26" s="15" t="s">
        <v>47</v>
      </c>
      <c r="D26" s="15"/>
      <c r="E26" s="15" t="s">
        <v>46</v>
      </c>
      <c r="F26" s="15"/>
      <c r="G26" s="15"/>
      <c r="H26" s="15"/>
      <c r="I26" s="15">
        <f>SUM(I12:I25)</f>
      </c>
      <c r="J26" s="15"/>
      <c r="K26" s="15"/>
      <c r="L26" s="15"/>
      <c r="M26" s="15"/>
      <c r="P26">
        <f>ROUND(SUM(P12:P25),2)</f>
      </c>
    </row>
    <row r="28" spans="1:9" ht="12.75" customHeight="1">
      <c r="A28" s="8"/>
      <c r="B28" s="8"/>
      <c r="C28" s="8" t="s">
        <v>25</v>
      </c>
      <c r="D28" s="8"/>
      <c r="E28" s="8" t="s">
        <v>117</v>
      </c>
      <c r="F28" s="8"/>
      <c r="G28" s="10"/>
      <c r="H28" s="8"/>
      <c r="I28" s="10"/>
    </row>
    <row r="29" spans="1:16" ht="12.75">
      <c r="A29" s="7">
        <v>7</v>
      </c>
      <c r="B29" s="7" t="s">
        <v>48</v>
      </c>
      <c r="C29" s="7" t="s">
        <v>613</v>
      </c>
      <c r="D29" s="7" t="s">
        <v>50</v>
      </c>
      <c r="E29" s="7" t="s">
        <v>614</v>
      </c>
      <c r="F29" s="7" t="s">
        <v>148</v>
      </c>
      <c r="G29" s="9">
        <v>189.45</v>
      </c>
      <c r="H29" s="13"/>
      <c r="I29" s="12">
        <f>ROUND((H29*G29),2)</f>
      </c>
      <c r="J29" s="9">
        <v>0</v>
      </c>
      <c r="K29" s="9">
        <f>G29*J29</f>
      </c>
      <c r="L29" s="9">
        <v>0</v>
      </c>
      <c r="M29" s="9">
        <f>G29*L29</f>
      </c>
      <c r="O29">
        <f>rekapitulace!H8</f>
      </c>
      <c r="P29">
        <f>O29/100*I29</f>
      </c>
    </row>
    <row r="30" ht="114.75">
      <c r="E30" s="14" t="s">
        <v>615</v>
      </c>
    </row>
    <row r="31" ht="63.75">
      <c r="E31" s="14" t="s">
        <v>616</v>
      </c>
    </row>
    <row r="32" spans="1:16" ht="12.75">
      <c r="A32" s="7">
        <v>8</v>
      </c>
      <c r="B32" s="7" t="s">
        <v>48</v>
      </c>
      <c r="C32" s="7" t="s">
        <v>617</v>
      </c>
      <c r="D32" s="7" t="s">
        <v>50</v>
      </c>
      <c r="E32" s="7" t="s">
        <v>618</v>
      </c>
      <c r="F32" s="7" t="s">
        <v>105</v>
      </c>
      <c r="G32" s="9">
        <v>127.5</v>
      </c>
      <c r="H32" s="13"/>
      <c r="I32" s="12">
        <f>ROUND((H32*G32),2)</f>
      </c>
      <c r="J32" s="9">
        <v>0</v>
      </c>
      <c r="K32" s="9">
        <f>G32*J32</f>
      </c>
      <c r="L32" s="9">
        <v>0</v>
      </c>
      <c r="M32" s="9">
        <f>G32*L32</f>
      </c>
      <c r="O32">
        <f>rekapitulace!H8</f>
      </c>
      <c r="P32">
        <f>O32/100*I32</f>
      </c>
    </row>
    <row r="33" ht="51">
      <c r="E33" s="14" t="s">
        <v>619</v>
      </c>
    </row>
    <row r="34" ht="409.5">
      <c r="E34" s="14" t="s">
        <v>121</v>
      </c>
    </row>
    <row r="35" spans="1:16" ht="12.75">
      <c r="A35" s="7">
        <v>9</v>
      </c>
      <c r="B35" s="7" t="s">
        <v>48</v>
      </c>
      <c r="C35" s="7" t="s">
        <v>620</v>
      </c>
      <c r="D35" s="7" t="s">
        <v>50</v>
      </c>
      <c r="E35" s="7" t="s">
        <v>621</v>
      </c>
      <c r="F35" s="7" t="s">
        <v>622</v>
      </c>
      <c r="G35" s="9">
        <v>130</v>
      </c>
      <c r="H35" s="13"/>
      <c r="I35" s="12">
        <f>ROUND((H35*G35),2)</f>
      </c>
      <c r="J35" s="9">
        <v>0</v>
      </c>
      <c r="K35" s="9">
        <f>G35*J35</f>
      </c>
      <c r="L35" s="9">
        <v>0</v>
      </c>
      <c r="M35" s="9">
        <f>G35*L35</f>
      </c>
      <c r="O35">
        <f>rekapitulace!H8</f>
      </c>
      <c r="P35">
        <f>O35/100*I35</f>
      </c>
    </row>
    <row r="36" ht="25.5">
      <c r="E36" s="14" t="s">
        <v>623</v>
      </c>
    </row>
    <row r="37" ht="280.5">
      <c r="E37" s="14" t="s">
        <v>624</v>
      </c>
    </row>
    <row r="38" spans="1:16" ht="12.75">
      <c r="A38" s="7">
        <v>10</v>
      </c>
      <c r="B38" s="7" t="s">
        <v>48</v>
      </c>
      <c r="C38" s="7" t="s">
        <v>625</v>
      </c>
      <c r="D38" s="7" t="s">
        <v>50</v>
      </c>
      <c r="E38" s="7" t="s">
        <v>626</v>
      </c>
      <c r="F38" s="7" t="s">
        <v>105</v>
      </c>
      <c r="G38" s="9">
        <v>12.73</v>
      </c>
      <c r="H38" s="13"/>
      <c r="I38" s="12">
        <f>ROUND((H38*G38),2)</f>
      </c>
      <c r="J38" s="9">
        <v>0</v>
      </c>
      <c r="K38" s="9">
        <f>G38*J38</f>
      </c>
      <c r="L38" s="9">
        <v>0</v>
      </c>
      <c r="M38" s="9">
        <f>G38*L38</f>
      </c>
      <c r="O38">
        <f>rekapitulace!H8</f>
      </c>
      <c r="P38">
        <f>O38/100*I38</f>
      </c>
    </row>
    <row r="39" ht="63.75">
      <c r="E39" s="14" t="s">
        <v>627</v>
      </c>
    </row>
    <row r="40" ht="114.75">
      <c r="E40" s="14" t="s">
        <v>628</v>
      </c>
    </row>
    <row r="41" spans="1:16" ht="12.75">
      <c r="A41" s="7">
        <v>11</v>
      </c>
      <c r="B41" s="7" t="s">
        <v>48</v>
      </c>
      <c r="C41" s="7" t="s">
        <v>629</v>
      </c>
      <c r="D41" s="7" t="s">
        <v>50</v>
      </c>
      <c r="E41" s="7" t="s">
        <v>630</v>
      </c>
      <c r="F41" s="7" t="s">
        <v>105</v>
      </c>
      <c r="G41" s="9">
        <v>12.065</v>
      </c>
      <c r="H41" s="13"/>
      <c r="I41" s="12">
        <f>ROUND((H41*G41),2)</f>
      </c>
      <c r="J41" s="9">
        <v>0</v>
      </c>
      <c r="K41" s="9">
        <f>G41*J41</f>
      </c>
      <c r="L41" s="9">
        <v>0</v>
      </c>
      <c r="M41" s="9">
        <f>G41*L41</f>
      </c>
      <c r="O41">
        <f>rekapitulace!H8</f>
      </c>
      <c r="P41">
        <f>O41/100*I41</f>
      </c>
    </row>
    <row r="42" ht="102">
      <c r="E42" s="14" t="s">
        <v>631</v>
      </c>
    </row>
    <row r="43" ht="409.5">
      <c r="E43" s="14" t="s">
        <v>632</v>
      </c>
    </row>
    <row r="44" spans="1:16" ht="12.75">
      <c r="A44" s="7">
        <v>12</v>
      </c>
      <c r="B44" s="7" t="s">
        <v>48</v>
      </c>
      <c r="C44" s="7" t="s">
        <v>633</v>
      </c>
      <c r="D44" s="7" t="s">
        <v>50</v>
      </c>
      <c r="E44" s="7" t="s">
        <v>634</v>
      </c>
      <c r="F44" s="7" t="s">
        <v>105</v>
      </c>
      <c r="G44" s="9">
        <v>206.174</v>
      </c>
      <c r="H44" s="13"/>
      <c r="I44" s="12">
        <f>ROUND((H44*G44),2)</f>
      </c>
      <c r="J44" s="9">
        <v>0</v>
      </c>
      <c r="K44" s="9">
        <f>G44*J44</f>
      </c>
      <c r="L44" s="9">
        <v>0</v>
      </c>
      <c r="M44" s="9">
        <f>G44*L44</f>
      </c>
      <c r="O44">
        <f>rekapitulace!H8</f>
      </c>
      <c r="P44">
        <f>O44/100*I44</f>
      </c>
    </row>
    <row r="45" ht="331.5">
      <c r="E45" s="14" t="s">
        <v>635</v>
      </c>
    </row>
    <row r="46" ht="409.5">
      <c r="E46" s="14" t="s">
        <v>636</v>
      </c>
    </row>
    <row r="47" spans="1:16" ht="12.75">
      <c r="A47" s="7">
        <v>13</v>
      </c>
      <c r="B47" s="7" t="s">
        <v>48</v>
      </c>
      <c r="C47" s="7" t="s">
        <v>637</v>
      </c>
      <c r="D47" s="7" t="s">
        <v>50</v>
      </c>
      <c r="E47" s="7" t="s">
        <v>638</v>
      </c>
      <c r="F47" s="7" t="s">
        <v>105</v>
      </c>
      <c r="G47" s="9">
        <v>1205.26</v>
      </c>
      <c r="H47" s="13"/>
      <c r="I47" s="12">
        <f>ROUND((H47*G47),2)</f>
      </c>
      <c r="J47" s="9">
        <v>0</v>
      </c>
      <c r="K47" s="9">
        <f>G47*J47</f>
      </c>
      <c r="L47" s="9">
        <v>0</v>
      </c>
      <c r="M47" s="9">
        <f>G47*L47</f>
      </c>
      <c r="O47">
        <f>rekapitulace!H8</f>
      </c>
      <c r="P47">
        <f>O47/100*I47</f>
      </c>
    </row>
    <row r="48" ht="331.5">
      <c r="E48" s="14" t="s">
        <v>639</v>
      </c>
    </row>
    <row r="49" ht="409.5">
      <c r="E49" s="14" t="s">
        <v>640</v>
      </c>
    </row>
    <row r="50" spans="1:16" ht="12.75">
      <c r="A50" s="7">
        <v>14</v>
      </c>
      <c r="B50" s="7" t="s">
        <v>48</v>
      </c>
      <c r="C50" s="7" t="s">
        <v>641</v>
      </c>
      <c r="D50" s="7" t="s">
        <v>50</v>
      </c>
      <c r="E50" s="7" t="s">
        <v>642</v>
      </c>
      <c r="F50" s="7" t="s">
        <v>105</v>
      </c>
      <c r="G50" s="9">
        <v>1424.097</v>
      </c>
      <c r="H50" s="13"/>
      <c r="I50" s="12">
        <f>ROUND((H50*G50),2)</f>
      </c>
      <c r="J50" s="9">
        <v>0</v>
      </c>
      <c r="K50" s="9">
        <f>G50*J50</f>
      </c>
      <c r="L50" s="9">
        <v>0</v>
      </c>
      <c r="M50" s="9">
        <f>G50*L50</f>
      </c>
      <c r="O50">
        <f>rekapitulace!H8</f>
      </c>
      <c r="P50">
        <f>O50/100*I50</f>
      </c>
    </row>
    <row r="51" ht="165.75">
      <c r="E51" s="14" t="s">
        <v>643</v>
      </c>
    </row>
    <row r="52" ht="409.5">
      <c r="E52" s="14" t="s">
        <v>644</v>
      </c>
    </row>
    <row r="53" spans="1:16" ht="12.75">
      <c r="A53" s="7">
        <v>15</v>
      </c>
      <c r="B53" s="7" t="s">
        <v>48</v>
      </c>
      <c r="C53" s="7" t="s">
        <v>155</v>
      </c>
      <c r="D53" s="7" t="s">
        <v>50</v>
      </c>
      <c r="E53" s="7" t="s">
        <v>645</v>
      </c>
      <c r="F53" s="7" t="s">
        <v>105</v>
      </c>
      <c r="G53" s="9">
        <v>896.47</v>
      </c>
      <c r="H53" s="13"/>
      <c r="I53" s="12">
        <f>ROUND((H53*G53),2)</f>
      </c>
      <c r="J53" s="9">
        <v>0</v>
      </c>
      <c r="K53" s="9">
        <f>G53*J53</f>
      </c>
      <c r="L53" s="9">
        <v>0</v>
      </c>
      <c r="M53" s="9">
        <f>G53*L53</f>
      </c>
      <c r="O53">
        <f>rekapitulace!H8</f>
      </c>
      <c r="P53">
        <f>O53/100*I53</f>
      </c>
    </row>
    <row r="54" ht="255">
      <c r="E54" s="14" t="s">
        <v>646</v>
      </c>
    </row>
    <row r="55" ht="409.5">
      <c r="E55" s="14" t="s">
        <v>647</v>
      </c>
    </row>
    <row r="56" spans="1:16" ht="12.75">
      <c r="A56" s="7">
        <v>16</v>
      </c>
      <c r="B56" s="7" t="s">
        <v>48</v>
      </c>
      <c r="C56" s="7" t="s">
        <v>163</v>
      </c>
      <c r="D56" s="7" t="s">
        <v>50</v>
      </c>
      <c r="E56" s="7" t="s">
        <v>648</v>
      </c>
      <c r="F56" s="7" t="s">
        <v>105</v>
      </c>
      <c r="G56" s="9">
        <v>73.066</v>
      </c>
      <c r="H56" s="13"/>
      <c r="I56" s="12">
        <f>ROUND((H56*G56),2)</f>
      </c>
      <c r="J56" s="9">
        <v>0</v>
      </c>
      <c r="K56" s="9">
        <f>G56*J56</f>
      </c>
      <c r="L56" s="9">
        <v>0</v>
      </c>
      <c r="M56" s="9">
        <f>G56*L56</f>
      </c>
      <c r="O56">
        <f>rekapitulace!H8</f>
      </c>
      <c r="P56">
        <f>O56/100*I56</f>
      </c>
    </row>
    <row r="57" ht="344.25">
      <c r="E57" s="14" t="s">
        <v>649</v>
      </c>
    </row>
    <row r="58" ht="409.5">
      <c r="E58" s="14" t="s">
        <v>650</v>
      </c>
    </row>
    <row r="59" spans="1:16" ht="12.75">
      <c r="A59" s="7">
        <v>17</v>
      </c>
      <c r="B59" s="7" t="s">
        <v>48</v>
      </c>
      <c r="C59" s="7" t="s">
        <v>651</v>
      </c>
      <c r="D59" s="7" t="s">
        <v>50</v>
      </c>
      <c r="E59" s="7" t="s">
        <v>652</v>
      </c>
      <c r="F59" s="7" t="s">
        <v>105</v>
      </c>
      <c r="G59" s="9">
        <v>80</v>
      </c>
      <c r="H59" s="13"/>
      <c r="I59" s="12">
        <f>ROUND((H59*G59),2)</f>
      </c>
      <c r="J59" s="9">
        <v>0</v>
      </c>
      <c r="K59" s="9">
        <f>G59*J59</f>
      </c>
      <c r="L59" s="9">
        <v>0</v>
      </c>
      <c r="M59" s="9">
        <f>G59*L59</f>
      </c>
      <c r="O59">
        <f>rekapitulace!H8</f>
      </c>
      <c r="P59">
        <f>O59/100*I59</f>
      </c>
    </row>
    <row r="60" ht="38.25">
      <c r="E60" s="14" t="s">
        <v>653</v>
      </c>
    </row>
    <row r="61" ht="409.5">
      <c r="E61" s="14" t="s">
        <v>650</v>
      </c>
    </row>
    <row r="62" spans="1:16" ht="12.75">
      <c r="A62" s="7">
        <v>18</v>
      </c>
      <c r="B62" s="7" t="s">
        <v>48</v>
      </c>
      <c r="C62" s="7" t="s">
        <v>171</v>
      </c>
      <c r="D62" s="7" t="s">
        <v>50</v>
      </c>
      <c r="E62" s="7" t="s">
        <v>654</v>
      </c>
      <c r="F62" s="7" t="s">
        <v>148</v>
      </c>
      <c r="G62" s="9">
        <v>160</v>
      </c>
      <c r="H62" s="13"/>
      <c r="I62" s="12">
        <f>ROUND((H62*G62),2)</f>
      </c>
      <c r="J62" s="9">
        <v>0</v>
      </c>
      <c r="K62" s="9">
        <f>G62*J62</f>
      </c>
      <c r="L62" s="9">
        <v>0</v>
      </c>
      <c r="M62" s="9">
        <f>G62*L62</f>
      </c>
      <c r="O62">
        <f>rekapitulace!H8</f>
      </c>
      <c r="P62">
        <f>O62/100*I62</f>
      </c>
    </row>
    <row r="63" ht="114.75">
      <c r="E63" s="14" t="s">
        <v>655</v>
      </c>
    </row>
    <row r="64" ht="178.5">
      <c r="E64" s="14" t="s">
        <v>656</v>
      </c>
    </row>
    <row r="65" spans="1:16" ht="12.75">
      <c r="A65" s="7">
        <v>19</v>
      </c>
      <c r="B65" s="7" t="s">
        <v>48</v>
      </c>
      <c r="C65" s="7" t="s">
        <v>657</v>
      </c>
      <c r="D65" s="7" t="s">
        <v>50</v>
      </c>
      <c r="E65" s="7" t="s">
        <v>658</v>
      </c>
      <c r="F65" s="7" t="s">
        <v>148</v>
      </c>
      <c r="G65" s="9">
        <v>80.43</v>
      </c>
      <c r="H65" s="13"/>
      <c r="I65" s="12">
        <f>ROUND((H65*G65),2)</f>
      </c>
      <c r="J65" s="9">
        <v>0</v>
      </c>
      <c r="K65" s="9">
        <f>G65*J65</f>
      </c>
      <c r="L65" s="9">
        <v>0</v>
      </c>
      <c r="M65" s="9">
        <f>G65*L65</f>
      </c>
      <c r="O65">
        <f>rekapitulace!H8</f>
      </c>
      <c r="P65">
        <f>O65/100*I65</f>
      </c>
    </row>
    <row r="66" ht="63.75">
      <c r="E66" s="14" t="s">
        <v>659</v>
      </c>
    </row>
    <row r="67" ht="204">
      <c r="E67" s="14" t="s">
        <v>660</v>
      </c>
    </row>
    <row r="68" spans="1:16" ht="12.75">
      <c r="A68" s="7">
        <v>20</v>
      </c>
      <c r="B68" s="7" t="s">
        <v>48</v>
      </c>
      <c r="C68" s="7" t="s">
        <v>179</v>
      </c>
      <c r="D68" s="7" t="s">
        <v>50</v>
      </c>
      <c r="E68" s="7" t="s">
        <v>180</v>
      </c>
      <c r="F68" s="7" t="s">
        <v>148</v>
      </c>
      <c r="G68" s="9">
        <v>80.43</v>
      </c>
      <c r="H68" s="13"/>
      <c r="I68" s="12">
        <f>ROUND((H68*G68),2)</f>
      </c>
      <c r="J68" s="9">
        <v>0</v>
      </c>
      <c r="K68" s="9">
        <f>G68*J68</f>
      </c>
      <c r="L68" s="9">
        <v>0</v>
      </c>
      <c r="M68" s="9">
        <f>G68*L68</f>
      </c>
      <c r="O68">
        <f>rekapitulace!H8</f>
      </c>
      <c r="P68">
        <f>O68/100*I68</f>
      </c>
    </row>
    <row r="69" ht="63.75">
      <c r="E69" s="14" t="s">
        <v>659</v>
      </c>
    </row>
    <row r="70" ht="267.75">
      <c r="E70" s="14" t="s">
        <v>661</v>
      </c>
    </row>
    <row r="71" spans="1:16" ht="12.75">
      <c r="A71" s="7">
        <v>21</v>
      </c>
      <c r="B71" s="7" t="s">
        <v>48</v>
      </c>
      <c r="C71" s="7" t="s">
        <v>662</v>
      </c>
      <c r="D71" s="7" t="s">
        <v>50</v>
      </c>
      <c r="E71" s="7" t="s">
        <v>663</v>
      </c>
      <c r="F71" s="7" t="s">
        <v>148</v>
      </c>
      <c r="G71" s="9">
        <v>80.43</v>
      </c>
      <c r="H71" s="13"/>
      <c r="I71" s="12">
        <f>ROUND((H71*G71),2)</f>
      </c>
      <c r="J71" s="9">
        <v>0</v>
      </c>
      <c r="K71" s="9">
        <f>G71*J71</f>
      </c>
      <c r="L71" s="9">
        <v>0</v>
      </c>
      <c r="M71" s="9">
        <f>G71*L71</f>
      </c>
      <c r="O71">
        <f>rekapitulace!H8</f>
      </c>
      <c r="P71">
        <f>O71/100*I71</f>
      </c>
    </row>
    <row r="72" ht="63.75">
      <c r="E72" s="14" t="s">
        <v>659</v>
      </c>
    </row>
    <row r="73" ht="178.5">
      <c r="E73" s="14" t="s">
        <v>664</v>
      </c>
    </row>
    <row r="74" spans="1:16" ht="12.75" customHeight="1">
      <c r="A74" s="15"/>
      <c r="B74" s="15"/>
      <c r="C74" s="15" t="s">
        <v>25</v>
      </c>
      <c r="D74" s="15"/>
      <c r="E74" s="15" t="s">
        <v>117</v>
      </c>
      <c r="F74" s="15"/>
      <c r="G74" s="15"/>
      <c r="H74" s="15"/>
      <c r="I74" s="15">
        <f>SUM(I29:I73)</f>
      </c>
      <c r="J74" s="15"/>
      <c r="K74" s="15"/>
      <c r="L74" s="15"/>
      <c r="M74" s="15"/>
      <c r="P74">
        <f>ROUND(SUM(P29:P73),2)</f>
      </c>
    </row>
    <row r="76" spans="1:9" ht="12.75" customHeight="1">
      <c r="A76" s="8"/>
      <c r="B76" s="8"/>
      <c r="C76" s="8" t="s">
        <v>38</v>
      </c>
      <c r="D76" s="8"/>
      <c r="E76" s="8" t="s">
        <v>182</v>
      </c>
      <c r="F76" s="8"/>
      <c r="G76" s="10"/>
      <c r="H76" s="8"/>
      <c r="I76" s="10"/>
    </row>
    <row r="77" spans="1:16" ht="12.75">
      <c r="A77" s="7">
        <v>22</v>
      </c>
      <c r="B77" s="7" t="s">
        <v>48</v>
      </c>
      <c r="C77" s="7" t="s">
        <v>665</v>
      </c>
      <c r="D77" s="7" t="s">
        <v>50</v>
      </c>
      <c r="E77" s="7" t="s">
        <v>666</v>
      </c>
      <c r="F77" s="7" t="s">
        <v>105</v>
      </c>
      <c r="G77" s="9">
        <v>160</v>
      </c>
      <c r="H77" s="13"/>
      <c r="I77" s="12">
        <f>ROUND((H77*G77),2)</f>
      </c>
      <c r="J77" s="9">
        <v>0</v>
      </c>
      <c r="K77" s="9">
        <f>G77*J77</f>
      </c>
      <c r="L77" s="9">
        <v>0</v>
      </c>
      <c r="M77" s="9">
        <f>G77*L77</f>
      </c>
      <c r="O77">
        <f>rekapitulace!H8</f>
      </c>
      <c r="P77">
        <f>O77/100*I77</f>
      </c>
    </row>
    <row r="78" ht="140.25">
      <c r="E78" s="14" t="s">
        <v>667</v>
      </c>
    </row>
    <row r="79" ht="306">
      <c r="E79" s="14" t="s">
        <v>668</v>
      </c>
    </row>
    <row r="80" spans="1:16" ht="12.75">
      <c r="A80" s="7">
        <v>23</v>
      </c>
      <c r="B80" s="7" t="s">
        <v>48</v>
      </c>
      <c r="C80" s="7" t="s">
        <v>669</v>
      </c>
      <c r="D80" s="7" t="s">
        <v>50</v>
      </c>
      <c r="E80" s="7" t="s">
        <v>670</v>
      </c>
      <c r="F80" s="7" t="s">
        <v>105</v>
      </c>
      <c r="G80" s="9">
        <v>104.564</v>
      </c>
      <c r="H80" s="13"/>
      <c r="I80" s="12">
        <f>ROUND((H80*G80),2)</f>
      </c>
      <c r="J80" s="9">
        <v>0</v>
      </c>
      <c r="K80" s="9">
        <f>G80*J80</f>
      </c>
      <c r="L80" s="9">
        <v>0</v>
      </c>
      <c r="M80" s="9">
        <f>G80*L80</f>
      </c>
      <c r="O80">
        <f>rekapitulace!H8</f>
      </c>
      <c r="P80">
        <f>O80/100*I80</f>
      </c>
    </row>
    <row r="81" ht="255">
      <c r="E81" s="14" t="s">
        <v>671</v>
      </c>
    </row>
    <row r="82" ht="409.5">
      <c r="E82" s="14" t="s">
        <v>465</v>
      </c>
    </row>
    <row r="83" spans="1:16" ht="12.75">
      <c r="A83" s="7">
        <v>24</v>
      </c>
      <c r="B83" s="7" t="s">
        <v>48</v>
      </c>
      <c r="C83" s="7" t="s">
        <v>466</v>
      </c>
      <c r="D83" s="7" t="s">
        <v>50</v>
      </c>
      <c r="E83" s="7" t="s">
        <v>467</v>
      </c>
      <c r="F83" s="7" t="s">
        <v>369</v>
      </c>
      <c r="G83" s="9">
        <v>15.685</v>
      </c>
      <c r="H83" s="13"/>
      <c r="I83" s="12">
        <f>ROUND((H83*G83),2)</f>
      </c>
      <c r="J83" s="9">
        <v>0</v>
      </c>
      <c r="K83" s="9">
        <f>G83*J83</f>
      </c>
      <c r="L83" s="9">
        <v>0</v>
      </c>
      <c r="M83" s="9">
        <f>G83*L83</f>
      </c>
      <c r="O83">
        <f>rekapitulace!H8</f>
      </c>
      <c r="P83">
        <f>O83/100*I83</f>
      </c>
    </row>
    <row r="84" ht="51">
      <c r="E84" s="14" t="s">
        <v>672</v>
      </c>
    </row>
    <row r="85" ht="409.5">
      <c r="E85" s="14" t="s">
        <v>371</v>
      </c>
    </row>
    <row r="86" spans="1:16" ht="12.75" customHeight="1">
      <c r="A86" s="15"/>
      <c r="B86" s="15"/>
      <c r="C86" s="15" t="s">
        <v>38</v>
      </c>
      <c r="D86" s="15"/>
      <c r="E86" s="15" t="s">
        <v>182</v>
      </c>
      <c r="F86" s="15"/>
      <c r="G86" s="15"/>
      <c r="H86" s="15"/>
      <c r="I86" s="15">
        <f>SUM(I77:I85)</f>
      </c>
      <c r="J86" s="15"/>
      <c r="K86" s="15"/>
      <c r="L86" s="15"/>
      <c r="M86" s="15"/>
      <c r="P86">
        <f>ROUND(SUM(P77:P85),2)</f>
      </c>
    </row>
    <row r="88" spans="1:9" ht="12.75" customHeight="1">
      <c r="A88" s="8"/>
      <c r="B88" s="8"/>
      <c r="C88" s="8" t="s">
        <v>39</v>
      </c>
      <c r="D88" s="8"/>
      <c r="E88" s="8" t="s">
        <v>471</v>
      </c>
      <c r="F88" s="8"/>
      <c r="G88" s="10"/>
      <c r="H88" s="8"/>
      <c r="I88" s="10"/>
    </row>
    <row r="89" spans="1:16" ht="12.75">
      <c r="A89" s="7">
        <v>25</v>
      </c>
      <c r="B89" s="7" t="s">
        <v>48</v>
      </c>
      <c r="C89" s="7" t="s">
        <v>673</v>
      </c>
      <c r="D89" s="7" t="s">
        <v>50</v>
      </c>
      <c r="E89" s="7" t="s">
        <v>674</v>
      </c>
      <c r="F89" s="7" t="s">
        <v>105</v>
      </c>
      <c r="G89" s="9">
        <v>22.295</v>
      </c>
      <c r="H89" s="13"/>
      <c r="I89" s="12">
        <f>ROUND((H89*G89),2)</f>
      </c>
      <c r="J89" s="9">
        <v>0</v>
      </c>
      <c r="K89" s="9">
        <f>G89*J89</f>
      </c>
      <c r="L89" s="9">
        <v>0</v>
      </c>
      <c r="M89" s="9">
        <f>G89*L89</f>
      </c>
      <c r="O89">
        <f>rekapitulace!H8</f>
      </c>
      <c r="P89">
        <f>O89/100*I89</f>
      </c>
    </row>
    <row r="90" ht="267.75">
      <c r="E90" s="14" t="s">
        <v>675</v>
      </c>
    </row>
    <row r="91" ht="409.5">
      <c r="E91" s="14" t="s">
        <v>676</v>
      </c>
    </row>
    <row r="92" spans="1:16" ht="12.75">
      <c r="A92" s="7">
        <v>26</v>
      </c>
      <c r="B92" s="7" t="s">
        <v>48</v>
      </c>
      <c r="C92" s="7" t="s">
        <v>677</v>
      </c>
      <c r="D92" s="7" t="s">
        <v>50</v>
      </c>
      <c r="E92" s="7" t="s">
        <v>678</v>
      </c>
      <c r="F92" s="7" t="s">
        <v>369</v>
      </c>
      <c r="G92" s="9">
        <v>4.905</v>
      </c>
      <c r="H92" s="13"/>
      <c r="I92" s="12">
        <f>ROUND((H92*G92),2)</f>
      </c>
      <c r="J92" s="9">
        <v>0</v>
      </c>
      <c r="K92" s="9">
        <f>G92*J92</f>
      </c>
      <c r="L92" s="9">
        <v>0</v>
      </c>
      <c r="M92" s="9">
        <f>G92*L92</f>
      </c>
      <c r="O92">
        <f>rekapitulace!H8</f>
      </c>
      <c r="P92">
        <f>O92/100*I92</f>
      </c>
    </row>
    <row r="93" ht="51">
      <c r="E93" s="14" t="s">
        <v>679</v>
      </c>
    </row>
    <row r="94" ht="409.5">
      <c r="E94" s="14" t="s">
        <v>680</v>
      </c>
    </row>
    <row r="95" spans="1:16" ht="12.75">
      <c r="A95" s="7">
        <v>27</v>
      </c>
      <c r="B95" s="7" t="s">
        <v>48</v>
      </c>
      <c r="C95" s="7" t="s">
        <v>681</v>
      </c>
      <c r="D95" s="7" t="s">
        <v>50</v>
      </c>
      <c r="E95" s="7" t="s">
        <v>682</v>
      </c>
      <c r="F95" s="7" t="s">
        <v>105</v>
      </c>
      <c r="G95" s="9">
        <v>106.841</v>
      </c>
      <c r="H95" s="13"/>
      <c r="I95" s="12">
        <f>ROUND((H95*G95),2)</f>
      </c>
      <c r="J95" s="9">
        <v>0</v>
      </c>
      <c r="K95" s="9">
        <f>G95*J95</f>
      </c>
      <c r="L95" s="9">
        <v>0</v>
      </c>
      <c r="M95" s="9">
        <f>G95*L95</f>
      </c>
      <c r="O95">
        <f>rekapitulace!H8</f>
      </c>
      <c r="P95">
        <f>O95/100*I95</f>
      </c>
    </row>
    <row r="96" ht="409.5">
      <c r="E96" s="14" t="s">
        <v>683</v>
      </c>
    </row>
    <row r="97" ht="409.5">
      <c r="E97" s="14" t="s">
        <v>684</v>
      </c>
    </row>
    <row r="98" spans="1:16" ht="12.75">
      <c r="A98" s="7">
        <v>28</v>
      </c>
      <c r="B98" s="7" t="s">
        <v>48</v>
      </c>
      <c r="C98" s="7" t="s">
        <v>685</v>
      </c>
      <c r="D98" s="7" t="s">
        <v>50</v>
      </c>
      <c r="E98" s="7" t="s">
        <v>686</v>
      </c>
      <c r="F98" s="7" t="s">
        <v>369</v>
      </c>
      <c r="G98" s="9">
        <v>18.697</v>
      </c>
      <c r="H98" s="13"/>
      <c r="I98" s="12">
        <f>ROUND((H98*G98),2)</f>
      </c>
      <c r="J98" s="9">
        <v>0</v>
      </c>
      <c r="K98" s="9">
        <f>G98*J98</f>
      </c>
      <c r="L98" s="9">
        <v>0</v>
      </c>
      <c r="M98" s="9">
        <f>G98*L98</f>
      </c>
      <c r="O98">
        <f>rekapitulace!H8</f>
      </c>
      <c r="P98">
        <f>O98/100*I98</f>
      </c>
    </row>
    <row r="99" ht="51">
      <c r="E99" s="14" t="s">
        <v>687</v>
      </c>
    </row>
    <row r="100" ht="409.5">
      <c r="E100" s="14" t="s">
        <v>680</v>
      </c>
    </row>
    <row r="101" spans="1:16" ht="12.75" customHeight="1">
      <c r="A101" s="15"/>
      <c r="B101" s="15"/>
      <c r="C101" s="15" t="s">
        <v>39</v>
      </c>
      <c r="D101" s="15"/>
      <c r="E101" s="15" t="s">
        <v>471</v>
      </c>
      <c r="F101" s="15"/>
      <c r="G101" s="15"/>
      <c r="H101" s="15"/>
      <c r="I101" s="15">
        <f>SUM(I89:I100)</f>
      </c>
      <c r="J101" s="15"/>
      <c r="K101" s="15"/>
      <c r="L101" s="15"/>
      <c r="M101" s="15"/>
      <c r="P101">
        <f>ROUND(SUM(P89:P100),2)</f>
      </c>
    </row>
    <row r="103" spans="1:9" ht="12.75" customHeight="1">
      <c r="A103" s="8"/>
      <c r="B103" s="8"/>
      <c r="C103" s="8" t="s">
        <v>40</v>
      </c>
      <c r="D103" s="8"/>
      <c r="E103" s="8" t="s">
        <v>688</v>
      </c>
      <c r="F103" s="8"/>
      <c r="G103" s="10"/>
      <c r="H103" s="8"/>
      <c r="I103" s="10"/>
    </row>
    <row r="104" spans="1:16" ht="12.75">
      <c r="A104" s="7">
        <v>29</v>
      </c>
      <c r="B104" s="7" t="s">
        <v>48</v>
      </c>
      <c r="C104" s="7" t="s">
        <v>689</v>
      </c>
      <c r="D104" s="7" t="s">
        <v>50</v>
      </c>
      <c r="E104" s="7" t="s">
        <v>690</v>
      </c>
      <c r="F104" s="7" t="s">
        <v>105</v>
      </c>
      <c r="G104" s="9">
        <v>63.28</v>
      </c>
      <c r="H104" s="13"/>
      <c r="I104" s="12">
        <f>ROUND((H104*G104),2)</f>
      </c>
      <c r="J104" s="9">
        <v>0</v>
      </c>
      <c r="K104" s="9">
        <f>G104*J104</f>
      </c>
      <c r="L104" s="9">
        <v>0</v>
      </c>
      <c r="M104" s="9">
        <f>G104*L104</f>
      </c>
      <c r="O104">
        <f>rekapitulace!H8</f>
      </c>
      <c r="P104">
        <f>O104/100*I104</f>
      </c>
    </row>
    <row r="105" ht="63.75">
      <c r="E105" s="14" t="s">
        <v>691</v>
      </c>
    </row>
    <row r="106" ht="409.5">
      <c r="E106" s="14" t="s">
        <v>684</v>
      </c>
    </row>
    <row r="107" spans="1:16" ht="12.75">
      <c r="A107" s="7">
        <v>30</v>
      </c>
      <c r="B107" s="7" t="s">
        <v>48</v>
      </c>
      <c r="C107" s="7" t="s">
        <v>692</v>
      </c>
      <c r="D107" s="7" t="s">
        <v>50</v>
      </c>
      <c r="E107" s="7" t="s">
        <v>693</v>
      </c>
      <c r="F107" s="7" t="s">
        <v>105</v>
      </c>
      <c r="G107" s="9">
        <v>75.39</v>
      </c>
      <c r="H107" s="13"/>
      <c r="I107" s="12">
        <f>ROUND((H107*G107),2)</f>
      </c>
      <c r="J107" s="9">
        <v>0</v>
      </c>
      <c r="K107" s="9">
        <f>G107*J107</f>
      </c>
      <c r="L107" s="9">
        <v>0</v>
      </c>
      <c r="M107" s="9">
        <f>G107*L107</f>
      </c>
      <c r="O107">
        <f>rekapitulace!H8</f>
      </c>
      <c r="P107">
        <f>O107/100*I107</f>
      </c>
    </row>
    <row r="108" ht="165.75">
      <c r="E108" s="14" t="s">
        <v>694</v>
      </c>
    </row>
    <row r="109" ht="409.5">
      <c r="E109" s="14" t="s">
        <v>684</v>
      </c>
    </row>
    <row r="110" spans="1:16" ht="12.75">
      <c r="A110" s="7">
        <v>31</v>
      </c>
      <c r="B110" s="7" t="s">
        <v>48</v>
      </c>
      <c r="C110" s="7" t="s">
        <v>695</v>
      </c>
      <c r="D110" s="7" t="s">
        <v>50</v>
      </c>
      <c r="E110" s="7" t="s">
        <v>696</v>
      </c>
      <c r="F110" s="7" t="s">
        <v>369</v>
      </c>
      <c r="G110" s="9">
        <v>18.848</v>
      </c>
      <c r="H110" s="13"/>
      <c r="I110" s="12">
        <f>ROUND((H110*G110),2)</f>
      </c>
      <c r="J110" s="9">
        <v>0</v>
      </c>
      <c r="K110" s="9">
        <f>G110*J110</f>
      </c>
      <c r="L110" s="9">
        <v>0</v>
      </c>
      <c r="M110" s="9">
        <f>G110*L110</f>
      </c>
      <c r="O110">
        <f>rekapitulace!H8</f>
      </c>
      <c r="P110">
        <f>O110/100*I110</f>
      </c>
    </row>
    <row r="111" ht="51">
      <c r="E111" s="14" t="s">
        <v>697</v>
      </c>
    </row>
    <row r="112" ht="409.5">
      <c r="E112" s="14" t="s">
        <v>680</v>
      </c>
    </row>
    <row r="113" spans="1:16" ht="12.75">
      <c r="A113" s="7">
        <v>32</v>
      </c>
      <c r="B113" s="7" t="s">
        <v>48</v>
      </c>
      <c r="C113" s="7" t="s">
        <v>698</v>
      </c>
      <c r="D113" s="7" t="s">
        <v>50</v>
      </c>
      <c r="E113" s="7" t="s">
        <v>699</v>
      </c>
      <c r="F113" s="7" t="s">
        <v>105</v>
      </c>
      <c r="G113" s="9">
        <v>43.39</v>
      </c>
      <c r="H113" s="13"/>
      <c r="I113" s="12">
        <f>ROUND((H113*G113),2)</f>
      </c>
      <c r="J113" s="9">
        <v>0</v>
      </c>
      <c r="K113" s="9">
        <f>G113*J113</f>
      </c>
      <c r="L113" s="9">
        <v>0</v>
      </c>
      <c r="M113" s="9">
        <f>G113*L113</f>
      </c>
      <c r="O113">
        <f>rekapitulace!H8</f>
      </c>
      <c r="P113">
        <f>O113/100*I113</f>
      </c>
    </row>
    <row r="114" ht="216.75">
      <c r="E114" s="14" t="s">
        <v>700</v>
      </c>
    </row>
    <row r="115" ht="409.5">
      <c r="E115" s="14" t="s">
        <v>684</v>
      </c>
    </row>
    <row r="116" spans="1:16" ht="12.75">
      <c r="A116" s="7">
        <v>33</v>
      </c>
      <c r="B116" s="7" t="s">
        <v>48</v>
      </c>
      <c r="C116" s="7" t="s">
        <v>701</v>
      </c>
      <c r="D116" s="7" t="s">
        <v>50</v>
      </c>
      <c r="E116" s="7" t="s">
        <v>702</v>
      </c>
      <c r="F116" s="7" t="s">
        <v>105</v>
      </c>
      <c r="G116" s="9">
        <v>37.883</v>
      </c>
      <c r="H116" s="13"/>
      <c r="I116" s="12">
        <f>ROUND((H116*G116),2)</f>
      </c>
      <c r="J116" s="9">
        <v>0</v>
      </c>
      <c r="K116" s="9">
        <f>G116*J116</f>
      </c>
      <c r="L116" s="9">
        <v>0</v>
      </c>
      <c r="M116" s="9">
        <f>G116*L116</f>
      </c>
      <c r="O116">
        <f>rekapitulace!H8</f>
      </c>
      <c r="P116">
        <f>O116/100*I116</f>
      </c>
    </row>
    <row r="117" ht="293.25">
      <c r="E117" s="14" t="s">
        <v>703</v>
      </c>
    </row>
    <row r="118" ht="409.5">
      <c r="E118" s="14" t="s">
        <v>684</v>
      </c>
    </row>
    <row r="119" spans="1:16" ht="12.75">
      <c r="A119" s="7">
        <v>34</v>
      </c>
      <c r="B119" s="7" t="s">
        <v>48</v>
      </c>
      <c r="C119" s="7" t="s">
        <v>704</v>
      </c>
      <c r="D119" s="7" t="s">
        <v>50</v>
      </c>
      <c r="E119" s="7" t="s">
        <v>705</v>
      </c>
      <c r="F119" s="7" t="s">
        <v>105</v>
      </c>
      <c r="G119" s="9">
        <v>0.104</v>
      </c>
      <c r="H119" s="13"/>
      <c r="I119" s="12">
        <f>ROUND((H119*G119),2)</f>
      </c>
      <c r="J119" s="9">
        <v>0</v>
      </c>
      <c r="K119" s="9">
        <f>G119*J119</f>
      </c>
      <c r="L119" s="9">
        <v>0</v>
      </c>
      <c r="M119" s="9">
        <f>G119*L119</f>
      </c>
      <c r="O119">
        <f>rekapitulace!H8</f>
      </c>
      <c r="P119">
        <f>O119/100*I119</f>
      </c>
    </row>
    <row r="120" ht="114.75">
      <c r="E120" s="14" t="s">
        <v>706</v>
      </c>
    </row>
    <row r="121" ht="229.5">
      <c r="E121" s="14" t="s">
        <v>707</v>
      </c>
    </row>
    <row r="122" spans="1:16" ht="12.75">
      <c r="A122" s="7">
        <v>35</v>
      </c>
      <c r="B122" s="7" t="s">
        <v>48</v>
      </c>
      <c r="C122" s="7" t="s">
        <v>708</v>
      </c>
      <c r="D122" s="7" t="s">
        <v>50</v>
      </c>
      <c r="E122" s="7" t="s">
        <v>709</v>
      </c>
      <c r="F122" s="7" t="s">
        <v>105</v>
      </c>
      <c r="G122" s="9">
        <v>45.426</v>
      </c>
      <c r="H122" s="13"/>
      <c r="I122" s="12">
        <f>ROUND((H122*G122),2)</f>
      </c>
      <c r="J122" s="9">
        <v>0</v>
      </c>
      <c r="K122" s="9">
        <f>G122*J122</f>
      </c>
      <c r="L122" s="9">
        <v>0</v>
      </c>
      <c r="M122" s="9">
        <f>G122*L122</f>
      </c>
      <c r="O122">
        <f>rekapitulace!H8</f>
      </c>
      <c r="P122">
        <f>O122/100*I122</f>
      </c>
    </row>
    <row r="123" ht="76.5">
      <c r="E123" s="14" t="s">
        <v>710</v>
      </c>
    </row>
    <row r="124" ht="267.75">
      <c r="E124" s="14" t="s">
        <v>711</v>
      </c>
    </row>
    <row r="125" spans="1:16" ht="12.75">
      <c r="A125" s="7">
        <v>36</v>
      </c>
      <c r="B125" s="7" t="s">
        <v>48</v>
      </c>
      <c r="C125" s="7" t="s">
        <v>712</v>
      </c>
      <c r="D125" s="7" t="s">
        <v>50</v>
      </c>
      <c r="E125" s="7" t="s">
        <v>713</v>
      </c>
      <c r="F125" s="7" t="s">
        <v>105</v>
      </c>
      <c r="G125" s="9">
        <v>58</v>
      </c>
      <c r="H125" s="13"/>
      <c r="I125" s="12">
        <f>ROUND((H125*G125),2)</f>
      </c>
      <c r="J125" s="9">
        <v>0</v>
      </c>
      <c r="K125" s="9">
        <f>G125*J125</f>
      </c>
      <c r="L125" s="9">
        <v>0</v>
      </c>
      <c r="M125" s="9">
        <f>G125*L125</f>
      </c>
      <c r="O125">
        <f>rekapitulace!H8</f>
      </c>
      <c r="P125">
        <f>O125/100*I125</f>
      </c>
    </row>
    <row r="126" ht="63.75">
      <c r="E126" s="14" t="s">
        <v>714</v>
      </c>
    </row>
    <row r="127" ht="369.75">
      <c r="E127" s="14" t="s">
        <v>715</v>
      </c>
    </row>
    <row r="128" spans="1:16" ht="12.75">
      <c r="A128" s="7">
        <v>37</v>
      </c>
      <c r="B128" s="7" t="s">
        <v>48</v>
      </c>
      <c r="C128" s="7" t="s">
        <v>716</v>
      </c>
      <c r="D128" s="7" t="s">
        <v>50</v>
      </c>
      <c r="E128" s="7" t="s">
        <v>717</v>
      </c>
      <c r="F128" s="7" t="s">
        <v>105</v>
      </c>
      <c r="G128" s="9">
        <v>0.611</v>
      </c>
      <c r="H128" s="13"/>
      <c r="I128" s="12">
        <f>ROUND((H128*G128),2)</f>
      </c>
      <c r="J128" s="9">
        <v>0</v>
      </c>
      <c r="K128" s="9">
        <f>G128*J128</f>
      </c>
      <c r="L128" s="9">
        <v>0</v>
      </c>
      <c r="M128" s="9">
        <f>G128*L128</f>
      </c>
      <c r="O128">
        <f>rekapitulace!H8</f>
      </c>
      <c r="P128">
        <f>O128/100*I128</f>
      </c>
    </row>
    <row r="129" ht="216.75">
      <c r="E129" s="14" t="s">
        <v>718</v>
      </c>
    </row>
    <row r="130" ht="409.5">
      <c r="E130" s="14" t="s">
        <v>719</v>
      </c>
    </row>
    <row r="131" spans="1:16" ht="12.75">
      <c r="A131" s="7">
        <v>38</v>
      </c>
      <c r="B131" s="7" t="s">
        <v>48</v>
      </c>
      <c r="C131" s="7" t="s">
        <v>720</v>
      </c>
      <c r="D131" s="7" t="s">
        <v>50</v>
      </c>
      <c r="E131" s="7" t="s">
        <v>721</v>
      </c>
      <c r="F131" s="7" t="s">
        <v>105</v>
      </c>
      <c r="G131" s="9">
        <v>60.825</v>
      </c>
      <c r="H131" s="13"/>
      <c r="I131" s="12">
        <f>ROUND((H131*G131),2)</f>
      </c>
      <c r="J131" s="9">
        <v>0</v>
      </c>
      <c r="K131" s="9">
        <f>G131*J131</f>
      </c>
      <c r="L131" s="9">
        <v>0</v>
      </c>
      <c r="M131" s="9">
        <f>G131*L131</f>
      </c>
      <c r="O131">
        <f>rekapitulace!H8</f>
      </c>
      <c r="P131">
        <f>O131/100*I131</f>
      </c>
    </row>
    <row r="132" ht="191.25">
      <c r="E132" s="14" t="s">
        <v>722</v>
      </c>
    </row>
    <row r="133" ht="409.5">
      <c r="E133" s="14" t="s">
        <v>723</v>
      </c>
    </row>
    <row r="134" spans="1:16" ht="12.75">
      <c r="A134" s="7">
        <v>39</v>
      </c>
      <c r="B134" s="7" t="s">
        <v>48</v>
      </c>
      <c r="C134" s="7" t="s">
        <v>724</v>
      </c>
      <c r="D134" s="7" t="s">
        <v>50</v>
      </c>
      <c r="E134" s="7" t="s">
        <v>725</v>
      </c>
      <c r="F134" s="7" t="s">
        <v>105</v>
      </c>
      <c r="G134" s="9">
        <v>28.174</v>
      </c>
      <c r="H134" s="13"/>
      <c r="I134" s="12">
        <f>ROUND((H134*G134),2)</f>
      </c>
      <c r="J134" s="9">
        <v>0</v>
      </c>
      <c r="K134" s="9">
        <f>G134*J134</f>
      </c>
      <c r="L134" s="9">
        <v>0</v>
      </c>
      <c r="M134" s="9">
        <f>G134*L134</f>
      </c>
      <c r="O134">
        <f>rekapitulace!H8</f>
      </c>
      <c r="P134">
        <f>O134/100*I134</f>
      </c>
    </row>
    <row r="135" ht="127.5">
      <c r="E135" s="14" t="s">
        <v>726</v>
      </c>
    </row>
    <row r="136" ht="409.5">
      <c r="E136" s="14" t="s">
        <v>727</v>
      </c>
    </row>
    <row r="137" spans="1:16" ht="12.75" customHeight="1">
      <c r="A137" s="15"/>
      <c r="B137" s="15"/>
      <c r="C137" s="15" t="s">
        <v>40</v>
      </c>
      <c r="D137" s="15"/>
      <c r="E137" s="15" t="s">
        <v>688</v>
      </c>
      <c r="F137" s="15"/>
      <c r="G137" s="15"/>
      <c r="H137" s="15"/>
      <c r="I137" s="15">
        <f>SUM(I104:I136)</f>
      </c>
      <c r="J137" s="15"/>
      <c r="K137" s="15"/>
      <c r="L137" s="15"/>
      <c r="M137" s="15"/>
      <c r="P137">
        <f>ROUND(SUM(P104:P136),2)</f>
      </c>
    </row>
    <row r="139" spans="1:9" ht="12.75" customHeight="1">
      <c r="A139" s="8"/>
      <c r="B139" s="8"/>
      <c r="C139" s="8" t="s">
        <v>41</v>
      </c>
      <c r="D139" s="8"/>
      <c r="E139" s="8" t="s">
        <v>200</v>
      </c>
      <c r="F139" s="8"/>
      <c r="G139" s="10"/>
      <c r="H139" s="8"/>
      <c r="I139" s="10"/>
    </row>
    <row r="140" spans="1:16" ht="12.75">
      <c r="A140" s="7">
        <v>40</v>
      </c>
      <c r="B140" s="7" t="s">
        <v>48</v>
      </c>
      <c r="C140" s="7" t="s">
        <v>728</v>
      </c>
      <c r="D140" s="7" t="s">
        <v>50</v>
      </c>
      <c r="E140" s="7" t="s">
        <v>729</v>
      </c>
      <c r="F140" s="7" t="s">
        <v>148</v>
      </c>
      <c r="G140" s="9">
        <v>94.403</v>
      </c>
      <c r="H140" s="13"/>
      <c r="I140" s="12">
        <f>ROUND((H140*G140),2)</f>
      </c>
      <c r="J140" s="9">
        <v>0</v>
      </c>
      <c r="K140" s="9">
        <f>G140*J140</f>
      </c>
      <c r="L140" s="9">
        <v>0</v>
      </c>
      <c r="M140" s="9">
        <f>G140*L140</f>
      </c>
      <c r="O140">
        <f>rekapitulace!H8</f>
      </c>
      <c r="P140">
        <f>O140/100*I140</f>
      </c>
    </row>
    <row r="141" ht="38.25">
      <c r="E141" s="14" t="s">
        <v>730</v>
      </c>
    </row>
    <row r="142" ht="409.5">
      <c r="E142" s="14" t="s">
        <v>731</v>
      </c>
    </row>
    <row r="143" spans="1:16" ht="12.75" customHeight="1">
      <c r="A143" s="15"/>
      <c r="B143" s="15"/>
      <c r="C143" s="15" t="s">
        <v>41</v>
      </c>
      <c r="D143" s="15"/>
      <c r="E143" s="15" t="s">
        <v>200</v>
      </c>
      <c r="F143" s="15"/>
      <c r="G143" s="15"/>
      <c r="H143" s="15"/>
      <c r="I143" s="15">
        <f>SUM(I140:I142)</f>
      </c>
      <c r="J143" s="15"/>
      <c r="K143" s="15"/>
      <c r="L143" s="15"/>
      <c r="M143" s="15"/>
      <c r="P143">
        <f>ROUND(SUM(P140:P142),2)</f>
      </c>
    </row>
    <row r="145" spans="1:9" ht="12.75" customHeight="1">
      <c r="A145" s="8"/>
      <c r="B145" s="8"/>
      <c r="C145" s="8" t="s">
        <v>43</v>
      </c>
      <c r="D145" s="8"/>
      <c r="E145" s="8" t="s">
        <v>485</v>
      </c>
      <c r="F145" s="8"/>
      <c r="G145" s="10"/>
      <c r="H145" s="8"/>
      <c r="I145" s="10"/>
    </row>
    <row r="146" spans="1:16" ht="12.75">
      <c r="A146" s="7">
        <v>41</v>
      </c>
      <c r="B146" s="7" t="s">
        <v>48</v>
      </c>
      <c r="C146" s="7" t="s">
        <v>486</v>
      </c>
      <c r="D146" s="7" t="s">
        <v>50</v>
      </c>
      <c r="E146" s="7" t="s">
        <v>732</v>
      </c>
      <c r="F146" s="7" t="s">
        <v>148</v>
      </c>
      <c r="G146" s="9">
        <v>1035.795</v>
      </c>
      <c r="H146" s="13"/>
      <c r="I146" s="12">
        <f>ROUND((H146*G146),2)</f>
      </c>
      <c r="J146" s="9">
        <v>0</v>
      </c>
      <c r="K146" s="9">
        <f>G146*J146</f>
      </c>
      <c r="L146" s="9">
        <v>0</v>
      </c>
      <c r="M146" s="9">
        <f>G146*L146</f>
      </c>
      <c r="O146">
        <f>rekapitulace!H8</f>
      </c>
      <c r="P146">
        <f>O146/100*I146</f>
      </c>
    </row>
    <row r="147" ht="409.5">
      <c r="E147" s="14" t="s">
        <v>733</v>
      </c>
    </row>
    <row r="148" ht="409.5">
      <c r="E148" s="14" t="s">
        <v>734</v>
      </c>
    </row>
    <row r="149" spans="1:16" ht="12.75">
      <c r="A149" s="7">
        <v>42</v>
      </c>
      <c r="B149" s="7" t="s">
        <v>48</v>
      </c>
      <c r="C149" s="7" t="s">
        <v>735</v>
      </c>
      <c r="D149" s="7" t="s">
        <v>50</v>
      </c>
      <c r="E149" s="7" t="s">
        <v>736</v>
      </c>
      <c r="F149" s="7" t="s">
        <v>148</v>
      </c>
      <c r="G149" s="9">
        <v>116.79</v>
      </c>
      <c r="H149" s="13"/>
      <c r="I149" s="12">
        <f>ROUND((H149*G149),2)</f>
      </c>
      <c r="J149" s="9">
        <v>0</v>
      </c>
      <c r="K149" s="9">
        <f>G149*J149</f>
      </c>
      <c r="L149" s="9">
        <v>0</v>
      </c>
      <c r="M149" s="9">
        <f>G149*L149</f>
      </c>
      <c r="O149">
        <f>rekapitulace!H8</f>
      </c>
      <c r="P149">
        <f>O149/100*I149</f>
      </c>
    </row>
    <row r="150" ht="76.5">
      <c r="E150" s="14" t="s">
        <v>737</v>
      </c>
    </row>
    <row r="151" ht="409.5">
      <c r="E151" s="14" t="s">
        <v>734</v>
      </c>
    </row>
    <row r="152" spans="1:16" ht="12.75">
      <c r="A152" s="7">
        <v>43</v>
      </c>
      <c r="B152" s="7" t="s">
        <v>48</v>
      </c>
      <c r="C152" s="7" t="s">
        <v>738</v>
      </c>
      <c r="D152" s="7" t="s">
        <v>50</v>
      </c>
      <c r="E152" s="7" t="s">
        <v>739</v>
      </c>
      <c r="F152" s="7" t="s">
        <v>148</v>
      </c>
      <c r="G152" s="9">
        <v>138</v>
      </c>
      <c r="H152" s="13"/>
      <c r="I152" s="12">
        <f>ROUND((H152*G152),2)</f>
      </c>
      <c r="J152" s="9">
        <v>0</v>
      </c>
      <c r="K152" s="9">
        <f>G152*J152</f>
      </c>
      <c r="L152" s="9">
        <v>0</v>
      </c>
      <c r="M152" s="9">
        <f>G152*L152</f>
      </c>
      <c r="O152">
        <f>rekapitulace!H8</f>
      </c>
      <c r="P152">
        <f>O152/100*I152</f>
      </c>
    </row>
    <row r="153" ht="38.25">
      <c r="E153" s="14" t="s">
        <v>740</v>
      </c>
    </row>
    <row r="154" ht="409.5">
      <c r="E154" s="14" t="s">
        <v>734</v>
      </c>
    </row>
    <row r="155" spans="1:16" ht="12.75">
      <c r="A155" s="7">
        <v>44</v>
      </c>
      <c r="B155" s="7" t="s">
        <v>48</v>
      </c>
      <c r="C155" s="7" t="s">
        <v>741</v>
      </c>
      <c r="D155" s="7" t="s">
        <v>50</v>
      </c>
      <c r="E155" s="7" t="s">
        <v>742</v>
      </c>
      <c r="F155" s="7" t="s">
        <v>148</v>
      </c>
      <c r="G155" s="9">
        <v>80.901</v>
      </c>
      <c r="H155" s="13"/>
      <c r="I155" s="12">
        <f>ROUND((H155*G155),2)</f>
      </c>
      <c r="J155" s="9">
        <v>0</v>
      </c>
      <c r="K155" s="9">
        <f>G155*J155</f>
      </c>
      <c r="L155" s="9">
        <v>0</v>
      </c>
      <c r="M155" s="9">
        <f>G155*L155</f>
      </c>
      <c r="O155">
        <f>rekapitulace!H8</f>
      </c>
      <c r="P155">
        <f>O155/100*I155</f>
      </c>
    </row>
    <row r="156" ht="395.25">
      <c r="E156" s="14" t="s">
        <v>743</v>
      </c>
    </row>
    <row r="157" ht="409.5">
      <c r="E157" s="14" t="s">
        <v>489</v>
      </c>
    </row>
    <row r="158" spans="1:16" ht="12.75">
      <c r="A158" s="7">
        <v>45</v>
      </c>
      <c r="B158" s="7" t="s">
        <v>48</v>
      </c>
      <c r="C158" s="7" t="s">
        <v>744</v>
      </c>
      <c r="D158" s="7" t="s">
        <v>50</v>
      </c>
      <c r="E158" s="7" t="s">
        <v>745</v>
      </c>
      <c r="F158" s="7" t="s">
        <v>148</v>
      </c>
      <c r="G158" s="9">
        <v>119.577</v>
      </c>
      <c r="H158" s="13"/>
      <c r="I158" s="12">
        <f>ROUND((H158*G158),2)</f>
      </c>
      <c r="J158" s="9">
        <v>0</v>
      </c>
      <c r="K158" s="9">
        <f>G158*J158</f>
      </c>
      <c r="L158" s="9">
        <v>0</v>
      </c>
      <c r="M158" s="9">
        <f>G158*L158</f>
      </c>
      <c r="O158">
        <f>rekapitulace!H8</f>
      </c>
      <c r="P158">
        <f>O158/100*I158</f>
      </c>
    </row>
    <row r="159" ht="38.25">
      <c r="E159" s="14" t="s">
        <v>746</v>
      </c>
    </row>
    <row r="160" ht="409.5">
      <c r="E160" s="14" t="s">
        <v>734</v>
      </c>
    </row>
    <row r="161" spans="1:16" ht="12.75">
      <c r="A161" s="7">
        <v>46</v>
      </c>
      <c r="B161" s="7" t="s">
        <v>48</v>
      </c>
      <c r="C161" s="7" t="s">
        <v>747</v>
      </c>
      <c r="D161" s="7" t="s">
        <v>50</v>
      </c>
      <c r="E161" s="7" t="s">
        <v>748</v>
      </c>
      <c r="F161" s="7" t="s">
        <v>148</v>
      </c>
      <c r="G161" s="9">
        <v>72</v>
      </c>
      <c r="H161" s="13"/>
      <c r="I161" s="12">
        <f>ROUND((H161*G161),2)</f>
      </c>
      <c r="J161" s="9">
        <v>0</v>
      </c>
      <c r="K161" s="9">
        <f>G161*J161</f>
      </c>
      <c r="L161" s="9">
        <v>0</v>
      </c>
      <c r="M161" s="9">
        <f>G161*L161</f>
      </c>
      <c r="O161">
        <f>rekapitulace!H8</f>
      </c>
      <c r="P161">
        <f>O161/100*I161</f>
      </c>
    </row>
    <row r="162" ht="51">
      <c r="E162" s="14" t="s">
        <v>749</v>
      </c>
    </row>
    <row r="163" ht="409.5">
      <c r="E163" s="14" t="s">
        <v>734</v>
      </c>
    </row>
    <row r="164" spans="1:16" ht="12.75">
      <c r="A164" s="7">
        <v>47</v>
      </c>
      <c r="B164" s="7" t="s">
        <v>48</v>
      </c>
      <c r="C164" s="7" t="s">
        <v>750</v>
      </c>
      <c r="D164" s="7" t="s">
        <v>50</v>
      </c>
      <c r="E164" s="7" t="s">
        <v>751</v>
      </c>
      <c r="F164" s="7" t="s">
        <v>148</v>
      </c>
      <c r="G164" s="9">
        <v>116.79</v>
      </c>
      <c r="H164" s="13"/>
      <c r="I164" s="12">
        <f>ROUND((H164*G164),2)</f>
      </c>
      <c r="J164" s="9">
        <v>0</v>
      </c>
      <c r="K164" s="9">
        <f>G164*J164</f>
      </c>
      <c r="L164" s="9">
        <v>0</v>
      </c>
      <c r="M164" s="9">
        <f>G164*L164</f>
      </c>
      <c r="O164">
        <f>rekapitulace!H8</f>
      </c>
      <c r="P164">
        <f>O164/100*I164</f>
      </c>
    </row>
    <row r="165" ht="76.5">
      <c r="E165" s="14" t="s">
        <v>737</v>
      </c>
    </row>
    <row r="166" ht="409.5">
      <c r="E166" s="14" t="s">
        <v>734</v>
      </c>
    </row>
    <row r="167" spans="1:16" ht="12.75">
      <c r="A167" s="7">
        <v>48</v>
      </c>
      <c r="B167" s="7" t="s">
        <v>48</v>
      </c>
      <c r="C167" s="7" t="s">
        <v>752</v>
      </c>
      <c r="D167" s="7" t="s">
        <v>50</v>
      </c>
      <c r="E167" s="7" t="s">
        <v>753</v>
      </c>
      <c r="F167" s="7" t="s">
        <v>148</v>
      </c>
      <c r="G167" s="9">
        <v>9.676</v>
      </c>
      <c r="H167" s="13"/>
      <c r="I167" s="12">
        <f>ROUND((H167*G167),2)</f>
      </c>
      <c r="J167" s="9">
        <v>0</v>
      </c>
      <c r="K167" s="9">
        <f>G167*J167</f>
      </c>
      <c r="L167" s="9">
        <v>0</v>
      </c>
      <c r="M167" s="9">
        <f>G167*L167</f>
      </c>
      <c r="O167">
        <f>rekapitulace!H8</f>
      </c>
      <c r="P167">
        <f>O167/100*I167</f>
      </c>
    </row>
    <row r="168" ht="51">
      <c r="E168" s="14" t="s">
        <v>754</v>
      </c>
    </row>
    <row r="169" ht="409.5">
      <c r="E169" s="14" t="s">
        <v>755</v>
      </c>
    </row>
    <row r="170" spans="1:16" ht="12.75">
      <c r="A170" s="7">
        <v>49</v>
      </c>
      <c r="B170" s="7" t="s">
        <v>48</v>
      </c>
      <c r="C170" s="7" t="s">
        <v>756</v>
      </c>
      <c r="D170" s="7" t="s">
        <v>50</v>
      </c>
      <c r="E170" s="7" t="s">
        <v>757</v>
      </c>
      <c r="F170" s="7" t="s">
        <v>148</v>
      </c>
      <c r="G170" s="9">
        <v>11.875</v>
      </c>
      <c r="H170" s="13"/>
      <c r="I170" s="12">
        <f>ROUND((H170*G170),2)</f>
      </c>
      <c r="J170" s="9">
        <v>0</v>
      </c>
      <c r="K170" s="9">
        <f>G170*J170</f>
      </c>
      <c r="L170" s="9">
        <v>0</v>
      </c>
      <c r="M170" s="9">
        <f>G170*L170</f>
      </c>
      <c r="O170">
        <f>rekapitulace!H8</f>
      </c>
      <c r="P170">
        <f>O170/100*I170</f>
      </c>
    </row>
    <row r="171" ht="51">
      <c r="E171" s="14" t="s">
        <v>758</v>
      </c>
    </row>
    <row r="172" ht="409.5">
      <c r="E172" s="14" t="s">
        <v>755</v>
      </c>
    </row>
    <row r="173" spans="1:16" ht="12.75">
      <c r="A173" s="7">
        <v>50</v>
      </c>
      <c r="B173" s="7" t="s">
        <v>48</v>
      </c>
      <c r="C173" s="7" t="s">
        <v>759</v>
      </c>
      <c r="D173" s="7" t="s">
        <v>50</v>
      </c>
      <c r="E173" s="7" t="s">
        <v>760</v>
      </c>
      <c r="F173" s="7" t="s">
        <v>148</v>
      </c>
      <c r="G173" s="9">
        <v>66.465</v>
      </c>
      <c r="H173" s="13"/>
      <c r="I173" s="12">
        <f>ROUND((H173*G173),2)</f>
      </c>
      <c r="J173" s="9">
        <v>0</v>
      </c>
      <c r="K173" s="9">
        <f>G173*J173</f>
      </c>
      <c r="L173" s="9">
        <v>0</v>
      </c>
      <c r="M173" s="9">
        <f>G173*L173</f>
      </c>
      <c r="O173">
        <f>rekapitulace!H8</f>
      </c>
      <c r="P173">
        <f>O173/100*I173</f>
      </c>
    </row>
    <row r="174" ht="89.25">
      <c r="E174" s="14" t="s">
        <v>761</v>
      </c>
    </row>
    <row r="175" ht="409.5">
      <c r="E175" s="14" t="s">
        <v>755</v>
      </c>
    </row>
    <row r="176" spans="1:16" ht="12.75" customHeight="1">
      <c r="A176" s="15"/>
      <c r="B176" s="15"/>
      <c r="C176" s="15" t="s">
        <v>43</v>
      </c>
      <c r="D176" s="15"/>
      <c r="E176" s="15" t="s">
        <v>485</v>
      </c>
      <c r="F176" s="15"/>
      <c r="G176" s="15"/>
      <c r="H176" s="15"/>
      <c r="I176" s="15">
        <f>SUM(I146:I175)</f>
      </c>
      <c r="J176" s="15"/>
      <c r="K176" s="15"/>
      <c r="L176" s="15"/>
      <c r="M176" s="15"/>
      <c r="P176">
        <f>ROUND(SUM(P146:P175),2)</f>
      </c>
    </row>
    <row r="178" spans="1:9" ht="12.75" customHeight="1">
      <c r="A178" s="8"/>
      <c r="B178" s="8"/>
      <c r="C178" s="8" t="s">
        <v>44</v>
      </c>
      <c r="D178" s="8"/>
      <c r="E178" s="8" t="s">
        <v>234</v>
      </c>
      <c r="F178" s="8"/>
      <c r="G178" s="10"/>
      <c r="H178" s="8"/>
      <c r="I178" s="10"/>
    </row>
    <row r="179" spans="1:16" ht="12.75">
      <c r="A179" s="7">
        <v>51</v>
      </c>
      <c r="B179" s="7" t="s">
        <v>48</v>
      </c>
      <c r="C179" s="7" t="s">
        <v>762</v>
      </c>
      <c r="D179" s="7" t="s">
        <v>50</v>
      </c>
      <c r="E179" s="7" t="s">
        <v>763</v>
      </c>
      <c r="F179" s="7" t="s">
        <v>185</v>
      </c>
      <c r="G179" s="9">
        <v>34</v>
      </c>
      <c r="H179" s="13"/>
      <c r="I179" s="12">
        <f>ROUND((H179*G179),2)</f>
      </c>
      <c r="J179" s="9">
        <v>0</v>
      </c>
      <c r="K179" s="9">
        <f>G179*J179</f>
      </c>
      <c r="L179" s="9">
        <v>0</v>
      </c>
      <c r="M179" s="9">
        <f>G179*L179</f>
      </c>
      <c r="O179">
        <f>rekapitulace!H8</f>
      </c>
      <c r="P179">
        <f>O179/100*I179</f>
      </c>
    </row>
    <row r="180" ht="63.75">
      <c r="E180" s="14" t="s">
        <v>764</v>
      </c>
    </row>
    <row r="181" ht="409.5">
      <c r="E181" s="14" t="s">
        <v>765</v>
      </c>
    </row>
    <row r="182" spans="1:16" ht="12.75">
      <c r="A182" s="7">
        <v>52</v>
      </c>
      <c r="B182" s="7" t="s">
        <v>48</v>
      </c>
      <c r="C182" s="7" t="s">
        <v>766</v>
      </c>
      <c r="D182" s="7" t="s">
        <v>50</v>
      </c>
      <c r="E182" s="7" t="s">
        <v>767</v>
      </c>
      <c r="F182" s="7" t="s">
        <v>185</v>
      </c>
      <c r="G182" s="9">
        <v>63.7</v>
      </c>
      <c r="H182" s="13"/>
      <c r="I182" s="12">
        <f>ROUND((H182*G182),2)</f>
      </c>
      <c r="J182" s="9">
        <v>0</v>
      </c>
      <c r="K182" s="9">
        <f>G182*J182</f>
      </c>
      <c r="L182" s="9">
        <v>0</v>
      </c>
      <c r="M182" s="9">
        <f>G182*L182</f>
      </c>
      <c r="O182">
        <f>rekapitulace!H8</f>
      </c>
      <c r="P182">
        <f>O182/100*I182</f>
      </c>
    </row>
    <row r="183" ht="38.25">
      <c r="E183" s="14" t="s">
        <v>768</v>
      </c>
    </row>
    <row r="184" ht="409.5">
      <c r="E184" s="14" t="s">
        <v>769</v>
      </c>
    </row>
    <row r="185" spans="1:16" ht="12.75" customHeight="1">
      <c r="A185" s="15"/>
      <c r="B185" s="15"/>
      <c r="C185" s="15" t="s">
        <v>44</v>
      </c>
      <c r="D185" s="15"/>
      <c r="E185" s="15" t="s">
        <v>234</v>
      </c>
      <c r="F185" s="15"/>
      <c r="G185" s="15"/>
      <c r="H185" s="15"/>
      <c r="I185" s="15">
        <f>SUM(I179:I184)</f>
      </c>
      <c r="J185" s="15"/>
      <c r="K185" s="15"/>
      <c r="L185" s="15"/>
      <c r="M185" s="15"/>
      <c r="P185">
        <f>ROUND(SUM(P179:P184),2)</f>
      </c>
    </row>
    <row r="187" spans="1:9" ht="12.75" customHeight="1">
      <c r="A187" s="8"/>
      <c r="B187" s="8"/>
      <c r="C187" s="8" t="s">
        <v>45</v>
      </c>
      <c r="D187" s="8"/>
      <c r="E187" s="8" t="s">
        <v>272</v>
      </c>
      <c r="F187" s="8"/>
      <c r="G187" s="10"/>
      <c r="H187" s="8"/>
      <c r="I187" s="10"/>
    </row>
    <row r="188" spans="1:16" ht="12.75">
      <c r="A188" s="7">
        <v>53</v>
      </c>
      <c r="B188" s="7" t="s">
        <v>48</v>
      </c>
      <c r="C188" s="7" t="s">
        <v>770</v>
      </c>
      <c r="D188" s="7" t="s">
        <v>50</v>
      </c>
      <c r="E188" s="7" t="s">
        <v>771</v>
      </c>
      <c r="F188" s="7" t="s">
        <v>185</v>
      </c>
      <c r="G188" s="9">
        <v>49.85</v>
      </c>
      <c r="H188" s="13"/>
      <c r="I188" s="12">
        <f>ROUND((H188*G188),2)</f>
      </c>
      <c r="J188" s="9">
        <v>0</v>
      </c>
      <c r="K188" s="9">
        <f>G188*J188</f>
      </c>
      <c r="L188" s="9">
        <v>0</v>
      </c>
      <c r="M188" s="9">
        <f>G188*L188</f>
      </c>
      <c r="O188">
        <f>rekapitulace!H8</f>
      </c>
      <c r="P188">
        <f>O188/100*I188</f>
      </c>
    </row>
    <row r="189" ht="38.25">
      <c r="E189" s="14" t="s">
        <v>772</v>
      </c>
    </row>
    <row r="190" ht="140.25">
      <c r="E190" s="14" t="s">
        <v>773</v>
      </c>
    </row>
    <row r="191" spans="1:16" ht="12.75">
      <c r="A191" s="7">
        <v>54</v>
      </c>
      <c r="B191" s="7" t="s">
        <v>48</v>
      </c>
      <c r="C191" s="7" t="s">
        <v>494</v>
      </c>
      <c r="D191" s="7" t="s">
        <v>50</v>
      </c>
      <c r="E191" s="7" t="s">
        <v>495</v>
      </c>
      <c r="F191" s="7" t="s">
        <v>185</v>
      </c>
      <c r="G191" s="9">
        <v>24</v>
      </c>
      <c r="H191" s="13"/>
      <c r="I191" s="12">
        <f>ROUND((H191*G191),2)</f>
      </c>
      <c r="J191" s="9">
        <v>0</v>
      </c>
      <c r="K191" s="9">
        <f>G191*J191</f>
      </c>
      <c r="L191" s="9">
        <v>0</v>
      </c>
      <c r="M191" s="9">
        <f>G191*L191</f>
      </c>
      <c r="O191">
        <f>rekapitulace!H8</f>
      </c>
      <c r="P191">
        <f>O191/100*I191</f>
      </c>
    </row>
    <row r="192" ht="25.5">
      <c r="E192" s="14" t="s">
        <v>774</v>
      </c>
    </row>
    <row r="193" ht="369.75">
      <c r="E193" s="14" t="s">
        <v>775</v>
      </c>
    </row>
    <row r="194" spans="1:16" ht="12.75">
      <c r="A194" s="7">
        <v>55</v>
      </c>
      <c r="B194" s="7" t="s">
        <v>48</v>
      </c>
      <c r="C194" s="7" t="s">
        <v>776</v>
      </c>
      <c r="D194" s="7" t="s">
        <v>50</v>
      </c>
      <c r="E194" s="7" t="s">
        <v>777</v>
      </c>
      <c r="F194" s="7" t="s">
        <v>185</v>
      </c>
      <c r="G194" s="9">
        <v>53.89</v>
      </c>
      <c r="H194" s="13"/>
      <c r="I194" s="12">
        <f>ROUND((H194*G194),2)</f>
      </c>
      <c r="J194" s="9">
        <v>0</v>
      </c>
      <c r="K194" s="9">
        <f>G194*J194</f>
      </c>
      <c r="L194" s="9">
        <v>0</v>
      </c>
      <c r="M194" s="9">
        <f>G194*L194</f>
      </c>
      <c r="O194">
        <f>rekapitulace!H8</f>
      </c>
      <c r="P194">
        <f>O194/100*I194</f>
      </c>
    </row>
    <row r="195" ht="229.5">
      <c r="E195" s="14" t="s">
        <v>778</v>
      </c>
    </row>
    <row r="196" ht="409.5">
      <c r="E196" s="14" t="s">
        <v>779</v>
      </c>
    </row>
    <row r="197" spans="1:16" ht="12.75">
      <c r="A197" s="7">
        <v>56</v>
      </c>
      <c r="B197" s="7" t="s">
        <v>48</v>
      </c>
      <c r="C197" s="7" t="s">
        <v>780</v>
      </c>
      <c r="D197" s="7" t="s">
        <v>50</v>
      </c>
      <c r="E197" s="7" t="s">
        <v>781</v>
      </c>
      <c r="F197" s="7" t="s">
        <v>185</v>
      </c>
      <c r="G197" s="9">
        <v>24</v>
      </c>
      <c r="H197" s="13"/>
      <c r="I197" s="12">
        <f>ROUND((H197*G197),2)</f>
      </c>
      <c r="J197" s="9">
        <v>0</v>
      </c>
      <c r="K197" s="9">
        <f>G197*J197</f>
      </c>
      <c r="L197" s="9">
        <v>0</v>
      </c>
      <c r="M197" s="9">
        <f>G197*L197</f>
      </c>
      <c r="O197">
        <f>rekapitulace!H8</f>
      </c>
      <c r="P197">
        <f>O197/100*I197</f>
      </c>
    </row>
    <row r="198" ht="25.5">
      <c r="E198" s="14" t="s">
        <v>774</v>
      </c>
    </row>
    <row r="199" ht="409.5">
      <c r="E199" s="14" t="s">
        <v>782</v>
      </c>
    </row>
    <row r="200" spans="1:16" ht="12.75">
      <c r="A200" s="7">
        <v>57</v>
      </c>
      <c r="B200" s="7" t="s">
        <v>48</v>
      </c>
      <c r="C200" s="7" t="s">
        <v>783</v>
      </c>
      <c r="D200" s="7" t="s">
        <v>50</v>
      </c>
      <c r="E200" s="7" t="s">
        <v>784</v>
      </c>
      <c r="F200" s="7" t="s">
        <v>185</v>
      </c>
      <c r="G200" s="9">
        <v>24</v>
      </c>
      <c r="H200" s="13"/>
      <c r="I200" s="12">
        <f>ROUND((H200*G200),2)</f>
      </c>
      <c r="J200" s="9">
        <v>0</v>
      </c>
      <c r="K200" s="9">
        <f>G200*J200</f>
      </c>
      <c r="L200" s="9">
        <v>0</v>
      </c>
      <c r="M200" s="9">
        <f>G200*L200</f>
      </c>
      <c r="O200">
        <f>rekapitulace!H8</f>
      </c>
      <c r="P200">
        <f>O200/100*I200</f>
      </c>
    </row>
    <row r="201" ht="114.75">
      <c r="E201" s="14" t="s">
        <v>785</v>
      </c>
    </row>
    <row r="202" ht="409.5">
      <c r="E202" s="14" t="s">
        <v>782</v>
      </c>
    </row>
    <row r="203" spans="1:16" ht="12.75">
      <c r="A203" s="7">
        <v>58</v>
      </c>
      <c r="B203" s="7" t="s">
        <v>48</v>
      </c>
      <c r="C203" s="7" t="s">
        <v>786</v>
      </c>
      <c r="D203" s="7" t="s">
        <v>50</v>
      </c>
      <c r="E203" s="7" t="s">
        <v>787</v>
      </c>
      <c r="F203" s="7" t="s">
        <v>67</v>
      </c>
      <c r="G203" s="9">
        <v>4</v>
      </c>
      <c r="H203" s="13"/>
      <c r="I203" s="12">
        <f>ROUND((H203*G203),2)</f>
      </c>
      <c r="J203" s="9">
        <v>0</v>
      </c>
      <c r="K203" s="9">
        <f>G203*J203</f>
      </c>
      <c r="L203" s="9">
        <v>0</v>
      </c>
      <c r="M203" s="9">
        <f>G203*L203</f>
      </c>
      <c r="O203">
        <f>rekapitulace!H8</f>
      </c>
      <c r="P203">
        <f>O203/100*I203</f>
      </c>
    </row>
    <row r="204" ht="153">
      <c r="E204" s="14" t="s">
        <v>788</v>
      </c>
    </row>
    <row r="205" ht="12.75">
      <c r="E205" s="14" t="s">
        <v>50</v>
      </c>
    </row>
    <row r="206" spans="1:16" ht="12.75">
      <c r="A206" s="7">
        <v>59</v>
      </c>
      <c r="B206" s="7" t="s">
        <v>48</v>
      </c>
      <c r="C206" s="7" t="s">
        <v>304</v>
      </c>
      <c r="D206" s="7" t="s">
        <v>50</v>
      </c>
      <c r="E206" s="7" t="s">
        <v>305</v>
      </c>
      <c r="F206" s="7" t="s">
        <v>185</v>
      </c>
      <c r="G206" s="9">
        <v>9</v>
      </c>
      <c r="H206" s="13"/>
      <c r="I206" s="12">
        <f>ROUND((H206*G206),2)</f>
      </c>
      <c r="J206" s="9">
        <v>0</v>
      </c>
      <c r="K206" s="9">
        <f>G206*J206</f>
      </c>
      <c r="L206" s="9">
        <v>0</v>
      </c>
      <c r="M206" s="9">
        <f>G206*L206</f>
      </c>
      <c r="O206">
        <f>rekapitulace!H8</f>
      </c>
      <c r="P206">
        <f>O206/100*I206</f>
      </c>
    </row>
    <row r="207" ht="38.25">
      <c r="E207" s="14" t="s">
        <v>789</v>
      </c>
    </row>
    <row r="208" ht="255">
      <c r="E208" s="14" t="s">
        <v>307</v>
      </c>
    </row>
    <row r="209" spans="1:16" ht="12.75">
      <c r="A209" s="7">
        <v>60</v>
      </c>
      <c r="B209" s="7" t="s">
        <v>48</v>
      </c>
      <c r="C209" s="7" t="s">
        <v>790</v>
      </c>
      <c r="D209" s="7" t="s">
        <v>50</v>
      </c>
      <c r="E209" s="7" t="s">
        <v>791</v>
      </c>
      <c r="F209" s="7" t="s">
        <v>185</v>
      </c>
      <c r="G209" s="9">
        <v>9.52</v>
      </c>
      <c r="H209" s="13"/>
      <c r="I209" s="12">
        <f>ROUND((H209*G209),2)</f>
      </c>
      <c r="J209" s="9">
        <v>0</v>
      </c>
      <c r="K209" s="9">
        <f>G209*J209</f>
      </c>
      <c r="L209" s="9">
        <v>0</v>
      </c>
      <c r="M209" s="9">
        <f>G209*L209</f>
      </c>
      <c r="O209">
        <f>rekapitulace!H8</f>
      </c>
      <c r="P209">
        <f>O209/100*I209</f>
      </c>
    </row>
    <row r="210" ht="51">
      <c r="E210" s="14" t="s">
        <v>792</v>
      </c>
    </row>
    <row r="211" ht="382.5">
      <c r="E211" s="14" t="s">
        <v>793</v>
      </c>
    </row>
    <row r="212" spans="1:16" ht="12.75">
      <c r="A212" s="7">
        <v>61</v>
      </c>
      <c r="B212" s="7" t="s">
        <v>48</v>
      </c>
      <c r="C212" s="7" t="s">
        <v>330</v>
      </c>
      <c r="D212" s="7" t="s">
        <v>50</v>
      </c>
      <c r="E212" s="7" t="s">
        <v>331</v>
      </c>
      <c r="F212" s="7" t="s">
        <v>185</v>
      </c>
      <c r="G212" s="9">
        <v>47.5</v>
      </c>
      <c r="H212" s="13"/>
      <c r="I212" s="12">
        <f>ROUND((H212*G212),2)</f>
      </c>
      <c r="J212" s="9">
        <v>0</v>
      </c>
      <c r="K212" s="9">
        <f>G212*J212</f>
      </c>
      <c r="L212" s="9">
        <v>0</v>
      </c>
      <c r="M212" s="9">
        <f>G212*L212</f>
      </c>
      <c r="O212">
        <f>rekapitulace!H8</f>
      </c>
      <c r="P212">
        <f>O212/100*I212</f>
      </c>
    </row>
    <row r="213" ht="76.5">
      <c r="E213" s="14" t="s">
        <v>794</v>
      </c>
    </row>
    <row r="214" ht="76.5">
      <c r="E214" s="14" t="s">
        <v>795</v>
      </c>
    </row>
    <row r="215" spans="1:16" ht="12.75">
      <c r="A215" s="7">
        <v>62</v>
      </c>
      <c r="B215" s="7" t="s">
        <v>48</v>
      </c>
      <c r="C215" s="7" t="s">
        <v>796</v>
      </c>
      <c r="D215" s="7" t="s">
        <v>50</v>
      </c>
      <c r="E215" s="7" t="s">
        <v>797</v>
      </c>
      <c r="F215" s="7" t="s">
        <v>185</v>
      </c>
      <c r="G215" s="9">
        <v>39.92</v>
      </c>
      <c r="H215" s="13"/>
      <c r="I215" s="12">
        <f>ROUND((H215*G215),2)</f>
      </c>
      <c r="J215" s="9">
        <v>0</v>
      </c>
      <c r="K215" s="9">
        <f>G215*J215</f>
      </c>
      <c r="L215" s="9">
        <v>0</v>
      </c>
      <c r="M215" s="9">
        <f>G215*L215</f>
      </c>
      <c r="O215">
        <f>rekapitulace!H8</f>
      </c>
      <c r="P215">
        <f>O215/100*I215</f>
      </c>
    </row>
    <row r="216" ht="114.75">
      <c r="E216" s="14" t="s">
        <v>798</v>
      </c>
    </row>
    <row r="217" ht="140.25">
      <c r="E217" s="14" t="s">
        <v>333</v>
      </c>
    </row>
    <row r="218" spans="1:16" ht="12.75">
      <c r="A218" s="7">
        <v>63</v>
      </c>
      <c r="B218" s="7" t="s">
        <v>48</v>
      </c>
      <c r="C218" s="7" t="s">
        <v>799</v>
      </c>
      <c r="D218" s="7" t="s">
        <v>50</v>
      </c>
      <c r="E218" s="7" t="s">
        <v>800</v>
      </c>
      <c r="F218" s="7" t="s">
        <v>185</v>
      </c>
      <c r="G218" s="9">
        <v>4.5</v>
      </c>
      <c r="H218" s="13"/>
      <c r="I218" s="12">
        <f>ROUND((H218*G218),2)</f>
      </c>
      <c r="J218" s="9">
        <v>0</v>
      </c>
      <c r="K218" s="9">
        <f>G218*J218</f>
      </c>
      <c r="L218" s="9">
        <v>0</v>
      </c>
      <c r="M218" s="9">
        <f>G218*L218</f>
      </c>
      <c r="O218">
        <f>rekapitulace!H8</f>
      </c>
      <c r="P218">
        <f>O218/100*I218</f>
      </c>
    </row>
    <row r="219" ht="127.5">
      <c r="E219" s="14" t="s">
        <v>801</v>
      </c>
    </row>
    <row r="220" ht="165.75">
      <c r="E220" s="14" t="s">
        <v>802</v>
      </c>
    </row>
    <row r="221" spans="1:16" ht="12.75">
      <c r="A221" s="7">
        <v>64</v>
      </c>
      <c r="B221" s="7" t="s">
        <v>48</v>
      </c>
      <c r="C221" s="7" t="s">
        <v>803</v>
      </c>
      <c r="D221" s="7" t="s">
        <v>50</v>
      </c>
      <c r="E221" s="7" t="s">
        <v>804</v>
      </c>
      <c r="F221" s="7" t="s">
        <v>185</v>
      </c>
      <c r="G221" s="9">
        <v>42</v>
      </c>
      <c r="H221" s="13"/>
      <c r="I221" s="12">
        <f>ROUND((H221*G221),2)</f>
      </c>
      <c r="J221" s="9">
        <v>0</v>
      </c>
      <c r="K221" s="9">
        <f>G221*J221</f>
      </c>
      <c r="L221" s="9">
        <v>0</v>
      </c>
      <c r="M221" s="9">
        <f>G221*L221</f>
      </c>
      <c r="O221">
        <f>rekapitulace!H8</f>
      </c>
      <c r="P221">
        <f>O221/100*I221</f>
      </c>
    </row>
    <row r="222" ht="76.5">
      <c r="E222" s="14" t="s">
        <v>805</v>
      </c>
    </row>
    <row r="223" ht="267.75">
      <c r="E223" s="14" t="s">
        <v>711</v>
      </c>
    </row>
    <row r="224" spans="1:16" ht="12.75">
      <c r="A224" s="7">
        <v>65</v>
      </c>
      <c r="B224" s="7" t="s">
        <v>48</v>
      </c>
      <c r="C224" s="7" t="s">
        <v>806</v>
      </c>
      <c r="D224" s="7" t="s">
        <v>50</v>
      </c>
      <c r="E224" s="7" t="s">
        <v>807</v>
      </c>
      <c r="F224" s="7" t="s">
        <v>185</v>
      </c>
      <c r="G224" s="9">
        <v>9</v>
      </c>
      <c r="H224" s="13"/>
      <c r="I224" s="12">
        <f>ROUND((H224*G224),2)</f>
      </c>
      <c r="J224" s="9">
        <v>0</v>
      </c>
      <c r="K224" s="9">
        <f>G224*J224</f>
      </c>
      <c r="L224" s="9">
        <v>0</v>
      </c>
      <c r="M224" s="9">
        <f>G224*L224</f>
      </c>
      <c r="O224">
        <f>rekapitulace!H8</f>
      </c>
      <c r="P224">
        <f>O224/100*I224</f>
      </c>
    </row>
    <row r="225" ht="127.5">
      <c r="E225" s="14" t="s">
        <v>808</v>
      </c>
    </row>
    <row r="226" ht="267.75">
      <c r="E226" s="14" t="s">
        <v>711</v>
      </c>
    </row>
    <row r="227" spans="1:16" ht="12.75">
      <c r="A227" s="7">
        <v>66</v>
      </c>
      <c r="B227" s="7" t="s">
        <v>48</v>
      </c>
      <c r="C227" s="7" t="s">
        <v>809</v>
      </c>
      <c r="D227" s="7" t="s">
        <v>50</v>
      </c>
      <c r="E227" s="7" t="s">
        <v>810</v>
      </c>
      <c r="F227" s="7" t="s">
        <v>185</v>
      </c>
      <c r="G227" s="9">
        <v>13.5</v>
      </c>
      <c r="H227" s="13"/>
      <c r="I227" s="12">
        <f>ROUND((H227*G227),2)</f>
      </c>
      <c r="J227" s="9">
        <v>0</v>
      </c>
      <c r="K227" s="9">
        <f>G227*J227</f>
      </c>
      <c r="L227" s="9">
        <v>0</v>
      </c>
      <c r="M227" s="9">
        <f>G227*L227</f>
      </c>
      <c r="O227">
        <f>rekapitulace!H8</f>
      </c>
      <c r="P227">
        <f>O227/100*I227</f>
      </c>
    </row>
    <row r="228" ht="293.25">
      <c r="E228" s="14" t="s">
        <v>811</v>
      </c>
    </row>
    <row r="229" ht="204">
      <c r="E229" s="14" t="s">
        <v>812</v>
      </c>
    </row>
    <row r="230" spans="1:16" ht="12.75">
      <c r="A230" s="7">
        <v>67</v>
      </c>
      <c r="B230" s="7" t="s">
        <v>48</v>
      </c>
      <c r="C230" s="7" t="s">
        <v>813</v>
      </c>
      <c r="D230" s="7" t="s">
        <v>50</v>
      </c>
      <c r="E230" s="7" t="s">
        <v>814</v>
      </c>
      <c r="F230" s="7" t="s">
        <v>185</v>
      </c>
      <c r="G230" s="9">
        <v>19.96</v>
      </c>
      <c r="H230" s="13"/>
      <c r="I230" s="12">
        <f>ROUND((H230*G230),2)</f>
      </c>
      <c r="J230" s="9">
        <v>0</v>
      </c>
      <c r="K230" s="9">
        <f>G230*J230</f>
      </c>
      <c r="L230" s="9">
        <v>0</v>
      </c>
      <c r="M230" s="9">
        <f>G230*L230</f>
      </c>
      <c r="O230">
        <f>rekapitulace!H8</f>
      </c>
      <c r="P230">
        <f>O230/100*I230</f>
      </c>
    </row>
    <row r="231" ht="25.5">
      <c r="E231" s="14" t="s">
        <v>815</v>
      </c>
    </row>
    <row r="232" ht="409.5">
      <c r="E232" s="14" t="s">
        <v>816</v>
      </c>
    </row>
    <row r="233" spans="1:16" ht="12.75">
      <c r="A233" s="7">
        <v>68</v>
      </c>
      <c r="B233" s="7" t="s">
        <v>48</v>
      </c>
      <c r="C233" s="7" t="s">
        <v>817</v>
      </c>
      <c r="D233" s="7" t="s">
        <v>50</v>
      </c>
      <c r="E233" s="7" t="s">
        <v>818</v>
      </c>
      <c r="F233" s="7" t="s">
        <v>819</v>
      </c>
      <c r="G233" s="9">
        <v>48</v>
      </c>
      <c r="H233" s="13"/>
      <c r="I233" s="12">
        <f>ROUND((H233*G233),2)</f>
      </c>
      <c r="J233" s="9">
        <v>0</v>
      </c>
      <c r="K233" s="9">
        <f>G233*J233</f>
      </c>
      <c r="L233" s="9">
        <v>0</v>
      </c>
      <c r="M233" s="9">
        <f>G233*L233</f>
      </c>
      <c r="O233">
        <f>rekapitulace!H8</f>
      </c>
      <c r="P233">
        <f>O233/100*I233</f>
      </c>
    </row>
    <row r="234" ht="51">
      <c r="E234" s="14" t="s">
        <v>820</v>
      </c>
    </row>
    <row r="235" ht="409.5">
      <c r="E235" s="14" t="s">
        <v>821</v>
      </c>
    </row>
    <row r="236" spans="1:16" ht="12.75">
      <c r="A236" s="7">
        <v>69</v>
      </c>
      <c r="B236" s="7" t="s">
        <v>48</v>
      </c>
      <c r="C236" s="7" t="s">
        <v>822</v>
      </c>
      <c r="D236" s="7" t="s">
        <v>50</v>
      </c>
      <c r="E236" s="7" t="s">
        <v>823</v>
      </c>
      <c r="F236" s="7" t="s">
        <v>67</v>
      </c>
      <c r="G236" s="9">
        <v>3</v>
      </c>
      <c r="H236" s="13"/>
      <c r="I236" s="12">
        <f>ROUND((H236*G236),2)</f>
      </c>
      <c r="J236" s="9">
        <v>0</v>
      </c>
      <c r="K236" s="9">
        <f>G236*J236</f>
      </c>
      <c r="L236" s="9">
        <v>0</v>
      </c>
      <c r="M236" s="9">
        <f>G236*L236</f>
      </c>
      <c r="O236">
        <f>rekapitulace!H8</f>
      </c>
      <c r="P236">
        <f>O236/100*I236</f>
      </c>
    </row>
    <row r="237" ht="114.75">
      <c r="E237" s="14" t="s">
        <v>824</v>
      </c>
    </row>
    <row r="238" ht="409.5">
      <c r="E238" s="14" t="s">
        <v>825</v>
      </c>
    </row>
    <row r="239" spans="1:16" ht="12.75">
      <c r="A239" s="7">
        <v>70</v>
      </c>
      <c r="B239" s="7" t="s">
        <v>48</v>
      </c>
      <c r="C239" s="7" t="s">
        <v>826</v>
      </c>
      <c r="D239" s="7" t="s">
        <v>50</v>
      </c>
      <c r="E239" s="7" t="s">
        <v>827</v>
      </c>
      <c r="F239" s="7" t="s">
        <v>828</v>
      </c>
      <c r="G239" s="9">
        <v>393.6</v>
      </c>
      <c r="H239" s="13"/>
      <c r="I239" s="12">
        <f>ROUND((H239*G239),2)</f>
      </c>
      <c r="J239" s="9">
        <v>0</v>
      </c>
      <c r="K239" s="9">
        <f>G239*J239</f>
      </c>
      <c r="L239" s="9">
        <v>0</v>
      </c>
      <c r="M239" s="9">
        <f>G239*L239</f>
      </c>
      <c r="O239">
        <f>rekapitulace!H8</f>
      </c>
      <c r="P239">
        <f>O239/100*I239</f>
      </c>
    </row>
    <row r="240" ht="38.25">
      <c r="E240" s="14" t="s">
        <v>829</v>
      </c>
    </row>
    <row r="241" ht="165.75">
      <c r="E241" s="14" t="s">
        <v>830</v>
      </c>
    </row>
    <row r="242" spans="1:16" ht="12.75">
      <c r="A242" s="7">
        <v>71</v>
      </c>
      <c r="B242" s="7" t="s">
        <v>48</v>
      </c>
      <c r="C242" s="7" t="s">
        <v>831</v>
      </c>
      <c r="D242" s="7" t="s">
        <v>50</v>
      </c>
      <c r="E242" s="7" t="s">
        <v>832</v>
      </c>
      <c r="F242" s="7" t="s">
        <v>105</v>
      </c>
      <c r="G242" s="9">
        <v>24.875</v>
      </c>
      <c r="H242" s="13"/>
      <c r="I242" s="12">
        <f>ROUND((H242*G242),2)</f>
      </c>
      <c r="J242" s="9">
        <v>0</v>
      </c>
      <c r="K242" s="9">
        <f>G242*J242</f>
      </c>
      <c r="L242" s="9">
        <v>0</v>
      </c>
      <c r="M242" s="9">
        <f>G242*L242</f>
      </c>
      <c r="O242">
        <f>rekapitulace!H8</f>
      </c>
      <c r="P242">
        <f>O242/100*I242</f>
      </c>
    </row>
    <row r="243" ht="63.75">
      <c r="E243" s="14" t="s">
        <v>833</v>
      </c>
    </row>
    <row r="244" ht="409.5">
      <c r="E244" s="14" t="s">
        <v>834</v>
      </c>
    </row>
    <row r="245" spans="1:16" ht="12.75">
      <c r="A245" s="7">
        <v>72</v>
      </c>
      <c r="B245" s="7" t="s">
        <v>48</v>
      </c>
      <c r="C245" s="7" t="s">
        <v>835</v>
      </c>
      <c r="D245" s="7" t="s">
        <v>50</v>
      </c>
      <c r="E245" s="7" t="s">
        <v>836</v>
      </c>
      <c r="F245" s="7" t="s">
        <v>105</v>
      </c>
      <c r="G245" s="9">
        <v>104.326</v>
      </c>
      <c r="H245" s="13"/>
      <c r="I245" s="12">
        <f>ROUND((H245*G245),2)</f>
      </c>
      <c r="J245" s="9">
        <v>0</v>
      </c>
      <c r="K245" s="9">
        <f>G245*J245</f>
      </c>
      <c r="L245" s="9">
        <v>0</v>
      </c>
      <c r="M245" s="9">
        <f>G245*L245</f>
      </c>
      <c r="O245">
        <f>rekapitulace!H8</f>
      </c>
      <c r="P245">
        <f>O245/100*I245</f>
      </c>
    </row>
    <row r="246" ht="267.75">
      <c r="E246" s="14" t="s">
        <v>837</v>
      </c>
    </row>
    <row r="247" ht="409.5">
      <c r="E247" s="14" t="s">
        <v>834</v>
      </c>
    </row>
    <row r="248" spans="1:16" ht="12.75">
      <c r="A248" s="7">
        <v>73</v>
      </c>
      <c r="B248" s="7" t="s">
        <v>48</v>
      </c>
      <c r="C248" s="7" t="s">
        <v>838</v>
      </c>
      <c r="D248" s="7" t="s">
        <v>50</v>
      </c>
      <c r="E248" s="7" t="s">
        <v>839</v>
      </c>
      <c r="F248" s="7" t="s">
        <v>105</v>
      </c>
      <c r="G248" s="9">
        <v>243.66</v>
      </c>
      <c r="H248" s="13"/>
      <c r="I248" s="12">
        <f>ROUND((H248*G248),2)</f>
      </c>
      <c r="J248" s="9">
        <v>0</v>
      </c>
      <c r="K248" s="9">
        <f>G248*J248</f>
      </c>
      <c r="L248" s="9">
        <v>0</v>
      </c>
      <c r="M248" s="9">
        <f>G248*L248</f>
      </c>
      <c r="O248">
        <f>rekapitulace!H8</f>
      </c>
      <c r="P248">
        <f>O248/100*I248</f>
      </c>
    </row>
    <row r="249" ht="409.5">
      <c r="E249" s="14" t="s">
        <v>840</v>
      </c>
    </row>
    <row r="250" ht="409.5">
      <c r="E250" s="14" t="s">
        <v>834</v>
      </c>
    </row>
    <row r="251" spans="1:16" ht="12.75">
      <c r="A251" s="7">
        <v>74</v>
      </c>
      <c r="B251" s="7" t="s">
        <v>48</v>
      </c>
      <c r="C251" s="7" t="s">
        <v>841</v>
      </c>
      <c r="D251" s="7" t="s">
        <v>50</v>
      </c>
      <c r="E251" s="7" t="s">
        <v>842</v>
      </c>
      <c r="F251" s="7" t="s">
        <v>185</v>
      </c>
      <c r="G251" s="9">
        <v>28</v>
      </c>
      <c r="H251" s="13"/>
      <c r="I251" s="12">
        <f>ROUND((H251*G251),2)</f>
      </c>
      <c r="J251" s="9">
        <v>0</v>
      </c>
      <c r="K251" s="9">
        <f>G251*J251</f>
      </c>
      <c r="L251" s="9">
        <v>0</v>
      </c>
      <c r="M251" s="9">
        <f>G251*L251</f>
      </c>
      <c r="O251">
        <f>rekapitulace!H8</f>
      </c>
      <c r="P251">
        <f>O251/100*I251</f>
      </c>
    </row>
    <row r="252" ht="38.25">
      <c r="E252" s="14" t="s">
        <v>843</v>
      </c>
    </row>
    <row r="253" ht="409.5">
      <c r="E253" s="14" t="s">
        <v>844</v>
      </c>
    </row>
    <row r="254" spans="1:16" ht="12.75">
      <c r="A254" s="7">
        <v>75</v>
      </c>
      <c r="B254" s="7" t="s">
        <v>48</v>
      </c>
      <c r="C254" s="7" t="s">
        <v>845</v>
      </c>
      <c r="D254" s="7" t="s">
        <v>50</v>
      </c>
      <c r="E254" s="7" t="s">
        <v>846</v>
      </c>
      <c r="F254" s="7" t="s">
        <v>185</v>
      </c>
      <c r="G254" s="9">
        <v>11.5</v>
      </c>
      <c r="H254" s="13"/>
      <c r="I254" s="12">
        <f>ROUND((H254*G254),2)</f>
      </c>
      <c r="J254" s="9">
        <v>0</v>
      </c>
      <c r="K254" s="9">
        <f>G254*J254</f>
      </c>
      <c r="L254" s="9">
        <v>0</v>
      </c>
      <c r="M254" s="9">
        <f>G254*L254</f>
      </c>
      <c r="O254">
        <f>rekapitulace!H8</f>
      </c>
      <c r="P254">
        <f>O254/100*I254</f>
      </c>
    </row>
    <row r="255" ht="25.5">
      <c r="E255" s="14" t="s">
        <v>847</v>
      </c>
    </row>
    <row r="256" ht="409.5">
      <c r="E256" s="14" t="s">
        <v>848</v>
      </c>
    </row>
    <row r="257" spans="1:16" ht="12.75">
      <c r="A257" s="7">
        <v>76</v>
      </c>
      <c r="B257" s="7" t="s">
        <v>48</v>
      </c>
      <c r="C257" s="7" t="s">
        <v>849</v>
      </c>
      <c r="D257" s="7" t="s">
        <v>50</v>
      </c>
      <c r="E257" s="7" t="s">
        <v>850</v>
      </c>
      <c r="F257" s="7" t="s">
        <v>148</v>
      </c>
      <c r="G257" s="9">
        <v>94.525</v>
      </c>
      <c r="H257" s="13"/>
      <c r="I257" s="12">
        <f>ROUND((H257*G257),2)</f>
      </c>
      <c r="J257" s="9">
        <v>0</v>
      </c>
      <c r="K257" s="9">
        <f>G257*J257</f>
      </c>
      <c r="L257" s="9">
        <v>0</v>
      </c>
      <c r="M257" s="9">
        <f>G257*L257</f>
      </c>
      <c r="O257">
        <f>rekapitulace!H8</f>
      </c>
      <c r="P257">
        <f>O257/100*I257</f>
      </c>
    </row>
    <row r="258" ht="38.25">
      <c r="E258" s="14" t="s">
        <v>851</v>
      </c>
    </row>
    <row r="259" ht="369.75">
      <c r="E259" s="14" t="s">
        <v>852</v>
      </c>
    </row>
    <row r="260" spans="1:16" ht="12.75" customHeight="1">
      <c r="A260" s="15"/>
      <c r="B260" s="15"/>
      <c r="C260" s="15" t="s">
        <v>45</v>
      </c>
      <c r="D260" s="15"/>
      <c r="E260" s="15" t="s">
        <v>272</v>
      </c>
      <c r="F260" s="15"/>
      <c r="G260" s="15"/>
      <c r="H260" s="15"/>
      <c r="I260" s="15">
        <f>SUM(I188:I259)</f>
      </c>
      <c r="J260" s="15"/>
      <c r="K260" s="15"/>
      <c r="L260" s="15"/>
      <c r="M260" s="15"/>
      <c r="P260">
        <f>ROUND(SUM(P188:P259),2)</f>
      </c>
    </row>
    <row r="262" spans="1:16" ht="12.75" customHeight="1">
      <c r="A262" s="15"/>
      <c r="B262" s="15"/>
      <c r="C262" s="15"/>
      <c r="D262" s="15"/>
      <c r="E262" s="15" t="s">
        <v>86</v>
      </c>
      <c r="F262" s="15"/>
      <c r="G262" s="15"/>
      <c r="H262" s="15"/>
      <c r="I262" s="15">
        <f>+I26+I74+I86+I101+I137+I143+I176+I185+I260</f>
      </c>
      <c r="J262" s="15"/>
      <c r="K262" s="15"/>
      <c r="L262" s="15"/>
      <c r="M262" s="15"/>
      <c r="P262">
        <f>+P26+P74+P86+P101+P137+P143+P176+P185+P260</f>
      </c>
    </row>
    <row r="264" spans="1:13" ht="12.75" customHeight="1">
      <c r="A264" s="15" t="s">
        <v>87</v>
      </c>
      <c r="B264" s="15"/>
      <c r="C264" s="15"/>
      <c r="D264" s="15"/>
      <c r="E264" s="15"/>
      <c r="F264" s="15"/>
      <c r="G264" s="15"/>
      <c r="H264" s="15"/>
      <c r="I264" s="15"/>
      <c r="J264" s="15"/>
      <c r="K264" s="15"/>
      <c r="L264" s="15"/>
      <c r="M264" s="15"/>
    </row>
    <row r="265" spans="1:13" ht="12.75" customHeight="1">
      <c r="A265" s="15"/>
      <c r="B265" s="15"/>
      <c r="C265" s="15"/>
      <c r="D265" s="15"/>
      <c r="E265" s="15" t="s">
        <v>88</v>
      </c>
      <c r="F265" s="15"/>
      <c r="G265" s="15"/>
      <c r="H265" s="15"/>
      <c r="I265" s="15"/>
      <c r="J265" s="15"/>
      <c r="K265" s="15"/>
      <c r="L265" s="15"/>
      <c r="M265" s="15"/>
    </row>
    <row r="266" spans="1:16" ht="12.75" customHeight="1">
      <c r="A266" s="15"/>
      <c r="B266" s="15"/>
      <c r="C266" s="15"/>
      <c r="D266" s="15"/>
      <c r="E266" s="15" t="s">
        <v>89</v>
      </c>
      <c r="F266" s="15"/>
      <c r="G266" s="15"/>
      <c r="H266" s="15"/>
      <c r="I266" s="15">
        <v>0</v>
      </c>
      <c r="J266" s="15"/>
      <c r="K266" s="15"/>
      <c r="L266" s="15"/>
      <c r="M266" s="15"/>
      <c r="P266">
        <v>0</v>
      </c>
    </row>
    <row r="267" spans="1:13" ht="12.75" customHeight="1">
      <c r="A267" s="15"/>
      <c r="B267" s="15"/>
      <c r="C267" s="15"/>
      <c r="D267" s="15"/>
      <c r="E267" s="15" t="s">
        <v>90</v>
      </c>
      <c r="F267" s="15"/>
      <c r="G267" s="15"/>
      <c r="H267" s="15"/>
      <c r="I267" s="15"/>
      <c r="J267" s="15"/>
      <c r="K267" s="15"/>
      <c r="L267" s="15"/>
      <c r="M267" s="15"/>
    </row>
    <row r="268" spans="1:16" ht="12.75" customHeight="1">
      <c r="A268" s="15"/>
      <c r="B268" s="15"/>
      <c r="C268" s="15"/>
      <c r="D268" s="15"/>
      <c r="E268" s="15" t="s">
        <v>91</v>
      </c>
      <c r="F268" s="15"/>
      <c r="G268" s="15"/>
      <c r="H268" s="15"/>
      <c r="I268" s="15">
        <v>0</v>
      </c>
      <c r="J268" s="15"/>
      <c r="K268" s="15"/>
      <c r="L268" s="15"/>
      <c r="M268" s="15"/>
      <c r="P268">
        <v>0</v>
      </c>
    </row>
    <row r="269" spans="1:16" ht="12.75" customHeight="1">
      <c r="A269" s="15"/>
      <c r="B269" s="15"/>
      <c r="C269" s="15"/>
      <c r="D269" s="15"/>
      <c r="E269" s="15" t="s">
        <v>92</v>
      </c>
      <c r="F269" s="15"/>
      <c r="G269" s="15"/>
      <c r="H269" s="15"/>
      <c r="I269" s="15">
        <f>I266+I268</f>
      </c>
      <c r="J269" s="15"/>
      <c r="K269" s="15"/>
      <c r="L269" s="15"/>
      <c r="M269" s="15"/>
      <c r="P269">
        <f>P266+P268</f>
      </c>
    </row>
    <row r="271" spans="1:16" ht="12.75" customHeight="1">
      <c r="A271" s="15"/>
      <c r="B271" s="15"/>
      <c r="C271" s="15"/>
      <c r="D271" s="15"/>
      <c r="E271" s="15" t="s">
        <v>92</v>
      </c>
      <c r="F271" s="15"/>
      <c r="G271" s="15"/>
      <c r="H271" s="15"/>
      <c r="I271" s="15">
        <f>I262+I269</f>
      </c>
      <c r="J271" s="15"/>
      <c r="K271" s="15"/>
      <c r="L271" s="15"/>
      <c r="M271" s="15"/>
      <c r="P271">
        <f>P262+P269</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P25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853</v>
      </c>
      <c r="D5" s="5"/>
      <c r="E5" s="5" t="s">
        <v>854</v>
      </c>
    </row>
    <row r="6" spans="1:5" ht="12.75" customHeight="1">
      <c r="A6" t="s">
        <v>18</v>
      </c>
      <c r="C6" s="5" t="s">
        <v>853</v>
      </c>
      <c r="D6" s="5"/>
      <c r="E6" s="5" t="s">
        <v>854</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601</v>
      </c>
      <c r="D12" s="7" t="s">
        <v>50</v>
      </c>
      <c r="E12" s="7" t="s">
        <v>602</v>
      </c>
      <c r="F12" s="7" t="s">
        <v>369</v>
      </c>
      <c r="G12" s="9">
        <v>783.165</v>
      </c>
      <c r="H12" s="13"/>
      <c r="I12" s="12">
        <f>ROUND((H12*G12),2)</f>
      </c>
      <c r="J12" s="9">
        <v>0</v>
      </c>
      <c r="K12" s="9">
        <f>G12*J12</f>
      </c>
      <c r="L12" s="9">
        <v>0</v>
      </c>
      <c r="M12" s="9">
        <f>G12*L12</f>
      </c>
      <c r="O12">
        <f>rekapitulace!H8</f>
      </c>
      <c r="P12">
        <f>O12/100*I12</f>
      </c>
    </row>
    <row r="13" ht="242.25">
      <c r="E13" s="14" t="s">
        <v>855</v>
      </c>
    </row>
    <row r="14" ht="153">
      <c r="E14" s="14" t="s">
        <v>107</v>
      </c>
    </row>
    <row r="15" spans="1:16" ht="12.75">
      <c r="A15" s="7">
        <v>2</v>
      </c>
      <c r="B15" s="7" t="s">
        <v>48</v>
      </c>
      <c r="C15" s="7" t="s">
        <v>604</v>
      </c>
      <c r="D15" s="7" t="s">
        <v>50</v>
      </c>
      <c r="E15" s="7" t="s">
        <v>401</v>
      </c>
      <c r="F15" s="7" t="s">
        <v>369</v>
      </c>
      <c r="G15" s="9">
        <v>361.409</v>
      </c>
      <c r="H15" s="13"/>
      <c r="I15" s="12">
        <f>ROUND((H15*G15),2)</f>
      </c>
      <c r="J15" s="9">
        <v>0</v>
      </c>
      <c r="K15" s="9">
        <f>G15*J15</f>
      </c>
      <c r="L15" s="9">
        <v>0</v>
      </c>
      <c r="M15" s="9">
        <f>G15*L15</f>
      </c>
      <c r="O15">
        <f>rekapitulace!H8</f>
      </c>
      <c r="P15">
        <f>O15/100*I15</f>
      </c>
    </row>
    <row r="16" ht="178.5">
      <c r="E16" s="14" t="s">
        <v>856</v>
      </c>
    </row>
    <row r="17" ht="153">
      <c r="E17" s="14" t="s">
        <v>107</v>
      </c>
    </row>
    <row r="18" spans="1:16" ht="12.75">
      <c r="A18" s="7">
        <v>3</v>
      </c>
      <c r="B18" s="7" t="s">
        <v>48</v>
      </c>
      <c r="C18" s="7" t="s">
        <v>606</v>
      </c>
      <c r="D18" s="7" t="s">
        <v>50</v>
      </c>
      <c r="E18" s="7" t="s">
        <v>607</v>
      </c>
      <c r="F18" s="7" t="s">
        <v>52</v>
      </c>
      <c r="G18" s="9">
        <v>1</v>
      </c>
      <c r="H18" s="13"/>
      <c r="I18" s="12">
        <f>ROUND((H18*G18),2)</f>
      </c>
      <c r="J18" s="9">
        <v>0</v>
      </c>
      <c r="K18" s="9">
        <f>G18*J18</f>
      </c>
      <c r="L18" s="9">
        <v>0</v>
      </c>
      <c r="M18" s="9">
        <f>G18*L18</f>
      </c>
      <c r="O18">
        <f>rekapitulace!H8</f>
      </c>
      <c r="P18">
        <f>O18/100*I18</f>
      </c>
    </row>
    <row r="19" ht="114.75">
      <c r="E19" s="14" t="s">
        <v>61</v>
      </c>
    </row>
    <row r="20" spans="1:16" ht="12.75">
      <c r="A20" s="7">
        <v>4</v>
      </c>
      <c r="B20" s="7" t="s">
        <v>48</v>
      </c>
      <c r="C20" s="7" t="s">
        <v>608</v>
      </c>
      <c r="D20" s="7" t="s">
        <v>50</v>
      </c>
      <c r="E20" s="7" t="s">
        <v>609</v>
      </c>
      <c r="F20" s="7" t="s">
        <v>52</v>
      </c>
      <c r="G20" s="9">
        <v>1</v>
      </c>
      <c r="H20" s="13"/>
      <c r="I20" s="12">
        <f>ROUND((H20*G20),2)</f>
      </c>
      <c r="J20" s="9">
        <v>0</v>
      </c>
      <c r="K20" s="9">
        <f>G20*J20</f>
      </c>
      <c r="L20" s="9">
        <v>0</v>
      </c>
      <c r="M20" s="9">
        <f>G20*L20</f>
      </c>
      <c r="O20">
        <f>rekapitulace!H8</f>
      </c>
      <c r="P20">
        <f>O20/100*I20</f>
      </c>
    </row>
    <row r="21" ht="114.75">
      <c r="E21" s="14" t="s">
        <v>61</v>
      </c>
    </row>
    <row r="22" spans="1:16" ht="12.75">
      <c r="A22" s="7">
        <v>5</v>
      </c>
      <c r="B22" s="7" t="s">
        <v>48</v>
      </c>
      <c r="C22" s="7" t="s">
        <v>71</v>
      </c>
      <c r="D22" s="7" t="s">
        <v>50</v>
      </c>
      <c r="E22" s="7" t="s">
        <v>72</v>
      </c>
      <c r="F22" s="7" t="s">
        <v>52</v>
      </c>
      <c r="G22" s="9">
        <v>1</v>
      </c>
      <c r="H22" s="13"/>
      <c r="I22" s="12">
        <f>ROUND((H22*G22),2)</f>
      </c>
      <c r="J22" s="9">
        <v>0</v>
      </c>
      <c r="K22" s="9">
        <f>G22*J22</f>
      </c>
      <c r="L22" s="9">
        <v>0</v>
      </c>
      <c r="M22" s="9">
        <f>G22*L22</f>
      </c>
      <c r="O22">
        <f>rekapitulace!H8</f>
      </c>
      <c r="P22">
        <f>O22/100*I22</f>
      </c>
    </row>
    <row r="23" ht="114.75">
      <c r="E23" s="14" t="s">
        <v>61</v>
      </c>
    </row>
    <row r="24" spans="1:16" ht="12.75">
      <c r="A24" s="7">
        <v>6</v>
      </c>
      <c r="B24" s="7" t="s">
        <v>48</v>
      </c>
      <c r="C24" s="7" t="s">
        <v>610</v>
      </c>
      <c r="D24" s="7" t="s">
        <v>50</v>
      </c>
      <c r="E24" s="7" t="s">
        <v>611</v>
      </c>
      <c r="F24" s="7" t="s">
        <v>52</v>
      </c>
      <c r="G24" s="9">
        <v>1</v>
      </c>
      <c r="H24" s="13"/>
      <c r="I24" s="12">
        <f>ROUND((H24*G24),2)</f>
      </c>
      <c r="J24" s="9">
        <v>0</v>
      </c>
      <c r="K24" s="9">
        <f>G24*J24</f>
      </c>
      <c r="L24" s="9">
        <v>0</v>
      </c>
      <c r="M24" s="9">
        <f>G24*L24</f>
      </c>
      <c r="O24">
        <f>rekapitulace!H8</f>
      </c>
      <c r="P24">
        <f>O24/100*I24</f>
      </c>
    </row>
    <row r="25" ht="331.5">
      <c r="E25" s="14" t="s">
        <v>612</v>
      </c>
    </row>
    <row r="26" spans="1:16" ht="12.75" customHeight="1">
      <c r="A26" s="15"/>
      <c r="B26" s="15"/>
      <c r="C26" s="15" t="s">
        <v>47</v>
      </c>
      <c r="D26" s="15"/>
      <c r="E26" s="15" t="s">
        <v>46</v>
      </c>
      <c r="F26" s="15"/>
      <c r="G26" s="15"/>
      <c r="H26" s="15"/>
      <c r="I26" s="15">
        <f>SUM(I12:I25)</f>
      </c>
      <c r="J26" s="15"/>
      <c r="K26" s="15"/>
      <c r="L26" s="15"/>
      <c r="M26" s="15"/>
      <c r="P26">
        <f>ROUND(SUM(P12:P25),2)</f>
      </c>
    </row>
    <row r="28" spans="1:9" ht="12.75" customHeight="1">
      <c r="A28" s="8"/>
      <c r="B28" s="8"/>
      <c r="C28" s="8" t="s">
        <v>25</v>
      </c>
      <c r="D28" s="8"/>
      <c r="E28" s="8" t="s">
        <v>117</v>
      </c>
      <c r="F28" s="8"/>
      <c r="G28" s="10"/>
      <c r="H28" s="8"/>
      <c r="I28" s="10"/>
    </row>
    <row r="29" spans="1:16" ht="12.75">
      <c r="A29" s="7">
        <v>7</v>
      </c>
      <c r="B29" s="7" t="s">
        <v>48</v>
      </c>
      <c r="C29" s="7" t="s">
        <v>613</v>
      </c>
      <c r="D29" s="7" t="s">
        <v>50</v>
      </c>
      <c r="E29" s="7" t="s">
        <v>614</v>
      </c>
      <c r="F29" s="7" t="s">
        <v>148</v>
      </c>
      <c r="G29" s="9">
        <v>131.25</v>
      </c>
      <c r="H29" s="13"/>
      <c r="I29" s="12">
        <f>ROUND((H29*G29),2)</f>
      </c>
      <c r="J29" s="9">
        <v>0</v>
      </c>
      <c r="K29" s="9">
        <f>G29*J29</f>
      </c>
      <c r="L29" s="9">
        <v>0</v>
      </c>
      <c r="M29" s="9">
        <f>G29*L29</f>
      </c>
      <c r="O29">
        <f>rekapitulace!H8</f>
      </c>
      <c r="P29">
        <f>O29/100*I29</f>
      </c>
    </row>
    <row r="30" ht="63.75">
      <c r="E30" s="14" t="s">
        <v>857</v>
      </c>
    </row>
    <row r="31" ht="63.75">
      <c r="E31" s="14" t="s">
        <v>616</v>
      </c>
    </row>
    <row r="32" spans="1:16" ht="12.75">
      <c r="A32" s="7">
        <v>8</v>
      </c>
      <c r="B32" s="7" t="s">
        <v>48</v>
      </c>
      <c r="C32" s="7" t="s">
        <v>617</v>
      </c>
      <c r="D32" s="7" t="s">
        <v>50</v>
      </c>
      <c r="E32" s="7" t="s">
        <v>618</v>
      </c>
      <c r="F32" s="7" t="s">
        <v>105</v>
      </c>
      <c r="G32" s="9">
        <v>46.888</v>
      </c>
      <c r="H32" s="13"/>
      <c r="I32" s="12">
        <f>ROUND((H32*G32),2)</f>
      </c>
      <c r="J32" s="9">
        <v>0</v>
      </c>
      <c r="K32" s="9">
        <f>G32*J32</f>
      </c>
      <c r="L32" s="9">
        <v>0</v>
      </c>
      <c r="M32" s="9">
        <f>G32*L32</f>
      </c>
      <c r="O32">
        <f>rekapitulace!H8</f>
      </c>
      <c r="P32">
        <f>O32/100*I32</f>
      </c>
    </row>
    <row r="33" ht="51">
      <c r="E33" s="14" t="s">
        <v>858</v>
      </c>
    </row>
    <row r="34" ht="409.5">
      <c r="E34" s="14" t="s">
        <v>121</v>
      </c>
    </row>
    <row r="35" spans="1:16" ht="12.75">
      <c r="A35" s="7">
        <v>9</v>
      </c>
      <c r="B35" s="7" t="s">
        <v>48</v>
      </c>
      <c r="C35" s="7" t="s">
        <v>620</v>
      </c>
      <c r="D35" s="7" t="s">
        <v>50</v>
      </c>
      <c r="E35" s="7" t="s">
        <v>621</v>
      </c>
      <c r="F35" s="7" t="s">
        <v>622</v>
      </c>
      <c r="G35" s="9">
        <v>130</v>
      </c>
      <c r="H35" s="13"/>
      <c r="I35" s="12">
        <f>ROUND((H35*G35),2)</f>
      </c>
      <c r="J35" s="9">
        <v>0</v>
      </c>
      <c r="K35" s="9">
        <f>G35*J35</f>
      </c>
      <c r="L35" s="9">
        <v>0</v>
      </c>
      <c r="M35" s="9">
        <f>G35*L35</f>
      </c>
      <c r="O35">
        <f>rekapitulace!H8</f>
      </c>
      <c r="P35">
        <f>O35/100*I35</f>
      </c>
    </row>
    <row r="36" ht="25.5">
      <c r="E36" s="14" t="s">
        <v>623</v>
      </c>
    </row>
    <row r="37" ht="280.5">
      <c r="E37" s="14" t="s">
        <v>624</v>
      </c>
    </row>
    <row r="38" spans="1:16" ht="12.75">
      <c r="A38" s="7">
        <v>10</v>
      </c>
      <c r="B38" s="7" t="s">
        <v>48</v>
      </c>
      <c r="C38" s="7" t="s">
        <v>625</v>
      </c>
      <c r="D38" s="7" t="s">
        <v>50</v>
      </c>
      <c r="E38" s="7" t="s">
        <v>626</v>
      </c>
      <c r="F38" s="7" t="s">
        <v>105</v>
      </c>
      <c r="G38" s="9">
        <v>13.125</v>
      </c>
      <c r="H38" s="13"/>
      <c r="I38" s="12">
        <f>ROUND((H38*G38),2)</f>
      </c>
      <c r="J38" s="9">
        <v>0</v>
      </c>
      <c r="K38" s="9">
        <f>G38*J38</f>
      </c>
      <c r="L38" s="9">
        <v>0</v>
      </c>
      <c r="M38" s="9">
        <f>G38*L38</f>
      </c>
      <c r="O38">
        <f>rekapitulace!H8</f>
      </c>
      <c r="P38">
        <f>O38/100*I38</f>
      </c>
    </row>
    <row r="39" ht="76.5">
      <c r="E39" s="14" t="s">
        <v>859</v>
      </c>
    </row>
    <row r="40" ht="114.75">
      <c r="E40" s="14" t="s">
        <v>628</v>
      </c>
    </row>
    <row r="41" spans="1:16" ht="12.75">
      <c r="A41" s="7">
        <v>11</v>
      </c>
      <c r="B41" s="7" t="s">
        <v>48</v>
      </c>
      <c r="C41" s="7" t="s">
        <v>629</v>
      </c>
      <c r="D41" s="7" t="s">
        <v>50</v>
      </c>
      <c r="E41" s="7" t="s">
        <v>630</v>
      </c>
      <c r="F41" s="7" t="s">
        <v>105</v>
      </c>
      <c r="G41" s="9">
        <v>13.118</v>
      </c>
      <c r="H41" s="13"/>
      <c r="I41" s="12">
        <f>ROUND((H41*G41),2)</f>
      </c>
      <c r="J41" s="9">
        <v>0</v>
      </c>
      <c r="K41" s="9">
        <f>G41*J41</f>
      </c>
      <c r="L41" s="9">
        <v>0</v>
      </c>
      <c r="M41" s="9">
        <f>G41*L41</f>
      </c>
      <c r="O41">
        <f>rekapitulace!H8</f>
      </c>
      <c r="P41">
        <f>O41/100*I41</f>
      </c>
    </row>
    <row r="42" ht="140.25">
      <c r="E42" s="14" t="s">
        <v>860</v>
      </c>
    </row>
    <row r="43" ht="409.5">
      <c r="E43" s="14" t="s">
        <v>632</v>
      </c>
    </row>
    <row r="44" spans="1:16" ht="12.75">
      <c r="A44" s="7">
        <v>12</v>
      </c>
      <c r="B44" s="7" t="s">
        <v>48</v>
      </c>
      <c r="C44" s="7" t="s">
        <v>633</v>
      </c>
      <c r="D44" s="7" t="s">
        <v>50</v>
      </c>
      <c r="E44" s="7" t="s">
        <v>634</v>
      </c>
      <c r="F44" s="7" t="s">
        <v>105</v>
      </c>
      <c r="G44" s="9">
        <v>123.917</v>
      </c>
      <c r="H44" s="13"/>
      <c r="I44" s="12">
        <f>ROUND((H44*G44),2)</f>
      </c>
      <c r="J44" s="9">
        <v>0</v>
      </c>
      <c r="K44" s="9">
        <f>G44*J44</f>
      </c>
      <c r="L44" s="9">
        <v>0</v>
      </c>
      <c r="M44" s="9">
        <f>G44*L44</f>
      </c>
      <c r="O44">
        <f>rekapitulace!H8</f>
      </c>
      <c r="P44">
        <f>O44/100*I44</f>
      </c>
    </row>
    <row r="45" ht="331.5">
      <c r="E45" s="14" t="s">
        <v>861</v>
      </c>
    </row>
    <row r="46" ht="409.5">
      <c r="E46" s="14" t="s">
        <v>636</v>
      </c>
    </row>
    <row r="47" spans="1:16" ht="12.75">
      <c r="A47" s="7">
        <v>13</v>
      </c>
      <c r="B47" s="7" t="s">
        <v>48</v>
      </c>
      <c r="C47" s="7" t="s">
        <v>637</v>
      </c>
      <c r="D47" s="7" t="s">
        <v>50</v>
      </c>
      <c r="E47" s="7" t="s">
        <v>638</v>
      </c>
      <c r="F47" s="7" t="s">
        <v>105</v>
      </c>
      <c r="G47" s="9">
        <v>340.2</v>
      </c>
      <c r="H47" s="13"/>
      <c r="I47" s="12">
        <f>ROUND((H47*G47),2)</f>
      </c>
      <c r="J47" s="9">
        <v>0</v>
      </c>
      <c r="K47" s="9">
        <f>G47*J47</f>
      </c>
      <c r="L47" s="9">
        <v>0</v>
      </c>
      <c r="M47" s="9">
        <f>G47*L47</f>
      </c>
      <c r="O47">
        <f>rekapitulace!H8</f>
      </c>
      <c r="P47">
        <f>O47/100*I47</f>
      </c>
    </row>
    <row r="48" ht="114.75">
      <c r="E48" s="14" t="s">
        <v>862</v>
      </c>
    </row>
    <row r="49" ht="409.5">
      <c r="E49" s="14" t="s">
        <v>640</v>
      </c>
    </row>
    <row r="50" spans="1:16" ht="12.75">
      <c r="A50" s="7">
        <v>14</v>
      </c>
      <c r="B50" s="7" t="s">
        <v>48</v>
      </c>
      <c r="C50" s="7" t="s">
        <v>641</v>
      </c>
      <c r="D50" s="7" t="s">
        <v>50</v>
      </c>
      <c r="E50" s="7" t="s">
        <v>642</v>
      </c>
      <c r="F50" s="7" t="s">
        <v>105</v>
      </c>
      <c r="G50" s="9">
        <v>477.242</v>
      </c>
      <c r="H50" s="13"/>
      <c r="I50" s="12">
        <f>ROUND((H50*G50),2)</f>
      </c>
      <c r="J50" s="9">
        <v>0</v>
      </c>
      <c r="K50" s="9">
        <f>G50*J50</f>
      </c>
      <c r="L50" s="9">
        <v>0</v>
      </c>
      <c r="M50" s="9">
        <f>G50*L50</f>
      </c>
      <c r="O50">
        <f>rekapitulace!H8</f>
      </c>
      <c r="P50">
        <f>O50/100*I50</f>
      </c>
    </row>
    <row r="51" ht="127.5">
      <c r="E51" s="14" t="s">
        <v>863</v>
      </c>
    </row>
    <row r="52" ht="409.5">
      <c r="E52" s="14" t="s">
        <v>644</v>
      </c>
    </row>
    <row r="53" spans="1:16" ht="12.75">
      <c r="A53" s="7">
        <v>15</v>
      </c>
      <c r="B53" s="7" t="s">
        <v>48</v>
      </c>
      <c r="C53" s="7" t="s">
        <v>155</v>
      </c>
      <c r="D53" s="7" t="s">
        <v>50</v>
      </c>
      <c r="E53" s="7" t="s">
        <v>645</v>
      </c>
      <c r="F53" s="7" t="s">
        <v>105</v>
      </c>
      <c r="G53" s="9">
        <v>236.649</v>
      </c>
      <c r="H53" s="13"/>
      <c r="I53" s="12">
        <f>ROUND((H53*G53),2)</f>
      </c>
      <c r="J53" s="9">
        <v>0</v>
      </c>
      <c r="K53" s="9">
        <f>G53*J53</f>
      </c>
      <c r="L53" s="9">
        <v>0</v>
      </c>
      <c r="M53" s="9">
        <f>G53*L53</f>
      </c>
      <c r="O53">
        <f>rekapitulace!H8</f>
      </c>
      <c r="P53">
        <f>O53/100*I53</f>
      </c>
    </row>
    <row r="54" ht="255">
      <c r="E54" s="14" t="s">
        <v>864</v>
      </c>
    </row>
    <row r="55" ht="409.5">
      <c r="E55" s="14" t="s">
        <v>647</v>
      </c>
    </row>
    <row r="56" spans="1:16" ht="12.75">
      <c r="A56" s="7">
        <v>16</v>
      </c>
      <c r="B56" s="7" t="s">
        <v>48</v>
      </c>
      <c r="C56" s="7" t="s">
        <v>163</v>
      </c>
      <c r="D56" s="7" t="s">
        <v>50</v>
      </c>
      <c r="E56" s="7" t="s">
        <v>648</v>
      </c>
      <c r="F56" s="7" t="s">
        <v>105</v>
      </c>
      <c r="G56" s="9">
        <v>36.843</v>
      </c>
      <c r="H56" s="13"/>
      <c r="I56" s="12">
        <f>ROUND((H56*G56),2)</f>
      </c>
      <c r="J56" s="9">
        <v>0</v>
      </c>
      <c r="K56" s="9">
        <f>G56*J56</f>
      </c>
      <c r="L56" s="9">
        <v>0</v>
      </c>
      <c r="M56" s="9">
        <f>G56*L56</f>
      </c>
      <c r="O56">
        <f>rekapitulace!H8</f>
      </c>
      <c r="P56">
        <f>O56/100*I56</f>
      </c>
    </row>
    <row r="57" ht="344.25">
      <c r="E57" s="14" t="s">
        <v>865</v>
      </c>
    </row>
    <row r="58" ht="409.5">
      <c r="E58" s="14" t="s">
        <v>650</v>
      </c>
    </row>
    <row r="59" spans="1:16" ht="12.75">
      <c r="A59" s="7">
        <v>17</v>
      </c>
      <c r="B59" s="7" t="s">
        <v>48</v>
      </c>
      <c r="C59" s="7" t="s">
        <v>651</v>
      </c>
      <c r="D59" s="7" t="s">
        <v>50</v>
      </c>
      <c r="E59" s="7" t="s">
        <v>652</v>
      </c>
      <c r="F59" s="7" t="s">
        <v>105</v>
      </c>
      <c r="G59" s="9">
        <v>75</v>
      </c>
      <c r="H59" s="13"/>
      <c r="I59" s="12">
        <f>ROUND((H59*G59),2)</f>
      </c>
      <c r="J59" s="9">
        <v>0</v>
      </c>
      <c r="K59" s="9">
        <f>G59*J59</f>
      </c>
      <c r="L59" s="9">
        <v>0</v>
      </c>
      <c r="M59" s="9">
        <f>G59*L59</f>
      </c>
      <c r="O59">
        <f>rekapitulace!H8</f>
      </c>
      <c r="P59">
        <f>O59/100*I59</f>
      </c>
    </row>
    <row r="60" ht="38.25">
      <c r="E60" s="14" t="s">
        <v>866</v>
      </c>
    </row>
    <row r="61" ht="409.5">
      <c r="E61" s="14" t="s">
        <v>650</v>
      </c>
    </row>
    <row r="62" spans="1:16" ht="12.75">
      <c r="A62" s="7">
        <v>18</v>
      </c>
      <c r="B62" s="7" t="s">
        <v>48</v>
      </c>
      <c r="C62" s="7" t="s">
        <v>171</v>
      </c>
      <c r="D62" s="7" t="s">
        <v>50</v>
      </c>
      <c r="E62" s="7" t="s">
        <v>654</v>
      </c>
      <c r="F62" s="7" t="s">
        <v>148</v>
      </c>
      <c r="G62" s="9">
        <v>88.9</v>
      </c>
      <c r="H62" s="13"/>
      <c r="I62" s="12">
        <f>ROUND((H62*G62),2)</f>
      </c>
      <c r="J62" s="9">
        <v>0</v>
      </c>
      <c r="K62" s="9">
        <f>G62*J62</f>
      </c>
      <c r="L62" s="9">
        <v>0</v>
      </c>
      <c r="M62" s="9">
        <f>G62*L62</f>
      </c>
      <c r="O62">
        <f>rekapitulace!H8</f>
      </c>
      <c r="P62">
        <f>O62/100*I62</f>
      </c>
    </row>
    <row r="63" ht="140.25">
      <c r="E63" s="14" t="s">
        <v>867</v>
      </c>
    </row>
    <row r="64" ht="178.5">
      <c r="E64" s="14" t="s">
        <v>656</v>
      </c>
    </row>
    <row r="65" spans="1:16" ht="12.75">
      <c r="A65" s="7">
        <v>19</v>
      </c>
      <c r="B65" s="7" t="s">
        <v>48</v>
      </c>
      <c r="C65" s="7" t="s">
        <v>657</v>
      </c>
      <c r="D65" s="7" t="s">
        <v>50</v>
      </c>
      <c r="E65" s="7" t="s">
        <v>658</v>
      </c>
      <c r="F65" s="7" t="s">
        <v>148</v>
      </c>
      <c r="G65" s="9">
        <v>87.45</v>
      </c>
      <c r="H65" s="13"/>
      <c r="I65" s="12">
        <f>ROUND((H65*G65),2)</f>
      </c>
      <c r="J65" s="9">
        <v>0</v>
      </c>
      <c r="K65" s="9">
        <f>G65*J65</f>
      </c>
      <c r="L65" s="9">
        <v>0</v>
      </c>
      <c r="M65" s="9">
        <f>G65*L65</f>
      </c>
      <c r="O65">
        <f>rekapitulace!H8</f>
      </c>
      <c r="P65">
        <f>O65/100*I65</f>
      </c>
    </row>
    <row r="66" ht="63.75">
      <c r="E66" s="14" t="s">
        <v>868</v>
      </c>
    </row>
    <row r="67" ht="204">
      <c r="E67" s="14" t="s">
        <v>660</v>
      </c>
    </row>
    <row r="68" spans="1:16" ht="12.75">
      <c r="A68" s="7">
        <v>20</v>
      </c>
      <c r="B68" s="7" t="s">
        <v>48</v>
      </c>
      <c r="C68" s="7" t="s">
        <v>179</v>
      </c>
      <c r="D68" s="7" t="s">
        <v>50</v>
      </c>
      <c r="E68" s="7" t="s">
        <v>180</v>
      </c>
      <c r="F68" s="7" t="s">
        <v>148</v>
      </c>
      <c r="G68" s="9">
        <v>87.45</v>
      </c>
      <c r="H68" s="13"/>
      <c r="I68" s="12">
        <f>ROUND((H68*G68),2)</f>
      </c>
      <c r="J68" s="9">
        <v>0</v>
      </c>
      <c r="K68" s="9">
        <f>G68*J68</f>
      </c>
      <c r="L68" s="9">
        <v>0</v>
      </c>
      <c r="M68" s="9">
        <f>G68*L68</f>
      </c>
      <c r="O68">
        <f>rekapitulace!H8</f>
      </c>
      <c r="P68">
        <f>O68/100*I68</f>
      </c>
    </row>
    <row r="69" ht="63.75">
      <c r="E69" s="14" t="s">
        <v>868</v>
      </c>
    </row>
    <row r="70" ht="267.75">
      <c r="E70" s="14" t="s">
        <v>661</v>
      </c>
    </row>
    <row r="71" spans="1:16" ht="12.75">
      <c r="A71" s="7">
        <v>21</v>
      </c>
      <c r="B71" s="7" t="s">
        <v>48</v>
      </c>
      <c r="C71" s="7" t="s">
        <v>662</v>
      </c>
      <c r="D71" s="7" t="s">
        <v>50</v>
      </c>
      <c r="E71" s="7" t="s">
        <v>663</v>
      </c>
      <c r="F71" s="7" t="s">
        <v>148</v>
      </c>
      <c r="G71" s="9">
        <v>87.45</v>
      </c>
      <c r="H71" s="13"/>
      <c r="I71" s="12">
        <f>ROUND((H71*G71),2)</f>
      </c>
      <c r="J71" s="9">
        <v>0</v>
      </c>
      <c r="K71" s="9">
        <f>G71*J71</f>
      </c>
      <c r="L71" s="9">
        <v>0</v>
      </c>
      <c r="M71" s="9">
        <f>G71*L71</f>
      </c>
      <c r="O71">
        <f>rekapitulace!H8</f>
      </c>
      <c r="P71">
        <f>O71/100*I71</f>
      </c>
    </row>
    <row r="72" ht="63.75">
      <c r="E72" s="14" t="s">
        <v>868</v>
      </c>
    </row>
    <row r="73" ht="178.5">
      <c r="E73" s="14" t="s">
        <v>664</v>
      </c>
    </row>
    <row r="74" spans="1:16" ht="12.75" customHeight="1">
      <c r="A74" s="15"/>
      <c r="B74" s="15"/>
      <c r="C74" s="15" t="s">
        <v>25</v>
      </c>
      <c r="D74" s="15"/>
      <c r="E74" s="15" t="s">
        <v>117</v>
      </c>
      <c r="F74" s="15"/>
      <c r="G74" s="15"/>
      <c r="H74" s="15"/>
      <c r="I74" s="15">
        <f>SUM(I29:I73)</f>
      </c>
      <c r="J74" s="15"/>
      <c r="K74" s="15"/>
      <c r="L74" s="15"/>
      <c r="M74" s="15"/>
      <c r="P74">
        <f>ROUND(SUM(P29:P73),2)</f>
      </c>
    </row>
    <row r="76" spans="1:9" ht="12.75" customHeight="1">
      <c r="A76" s="8"/>
      <c r="B76" s="8"/>
      <c r="C76" s="8" t="s">
        <v>38</v>
      </c>
      <c r="D76" s="8"/>
      <c r="E76" s="8" t="s">
        <v>182</v>
      </c>
      <c r="F76" s="8"/>
      <c r="G76" s="10"/>
      <c r="H76" s="8"/>
      <c r="I76" s="10"/>
    </row>
    <row r="77" spans="1:16" ht="12.75">
      <c r="A77" s="7">
        <v>22</v>
      </c>
      <c r="B77" s="7" t="s">
        <v>48</v>
      </c>
      <c r="C77" s="7" t="s">
        <v>665</v>
      </c>
      <c r="D77" s="7" t="s">
        <v>50</v>
      </c>
      <c r="E77" s="7" t="s">
        <v>666</v>
      </c>
      <c r="F77" s="7" t="s">
        <v>105</v>
      </c>
      <c r="G77" s="9">
        <v>88.9</v>
      </c>
      <c r="H77" s="13"/>
      <c r="I77" s="12">
        <f>ROUND((H77*G77),2)</f>
      </c>
      <c r="J77" s="9">
        <v>0</v>
      </c>
      <c r="K77" s="9">
        <f>G77*J77</f>
      </c>
      <c r="L77" s="9">
        <v>0</v>
      </c>
      <c r="M77" s="9">
        <f>G77*L77</f>
      </c>
      <c r="O77">
        <f>rekapitulace!H8</f>
      </c>
      <c r="P77">
        <f>O77/100*I77</f>
      </c>
    </row>
    <row r="78" ht="140.25">
      <c r="E78" s="14" t="s">
        <v>867</v>
      </c>
    </row>
    <row r="79" ht="306">
      <c r="E79" s="14" t="s">
        <v>668</v>
      </c>
    </row>
    <row r="80" spans="1:16" ht="12.75">
      <c r="A80" s="7">
        <v>23</v>
      </c>
      <c r="B80" s="7" t="s">
        <v>48</v>
      </c>
      <c r="C80" s="7" t="s">
        <v>669</v>
      </c>
      <c r="D80" s="7" t="s">
        <v>50</v>
      </c>
      <c r="E80" s="7" t="s">
        <v>670</v>
      </c>
      <c r="F80" s="7" t="s">
        <v>105</v>
      </c>
      <c r="G80" s="9">
        <v>43.197</v>
      </c>
      <c r="H80" s="13"/>
      <c r="I80" s="12">
        <f>ROUND((H80*G80),2)</f>
      </c>
      <c r="J80" s="9">
        <v>0</v>
      </c>
      <c r="K80" s="9">
        <f>G80*J80</f>
      </c>
      <c r="L80" s="9">
        <v>0</v>
      </c>
      <c r="M80" s="9">
        <f>G80*L80</f>
      </c>
      <c r="O80">
        <f>rekapitulace!H8</f>
      </c>
      <c r="P80">
        <f>O80/100*I80</f>
      </c>
    </row>
    <row r="81" ht="242.25">
      <c r="E81" s="14" t="s">
        <v>869</v>
      </c>
    </row>
    <row r="82" ht="409.5">
      <c r="E82" s="14" t="s">
        <v>465</v>
      </c>
    </row>
    <row r="83" spans="1:16" ht="12.75">
      <c r="A83" s="7">
        <v>24</v>
      </c>
      <c r="B83" s="7" t="s">
        <v>48</v>
      </c>
      <c r="C83" s="7" t="s">
        <v>466</v>
      </c>
      <c r="D83" s="7" t="s">
        <v>50</v>
      </c>
      <c r="E83" s="7" t="s">
        <v>467</v>
      </c>
      <c r="F83" s="7" t="s">
        <v>369</v>
      </c>
      <c r="G83" s="9">
        <v>6.48</v>
      </c>
      <c r="H83" s="13"/>
      <c r="I83" s="12">
        <f>ROUND((H83*G83),2)</f>
      </c>
      <c r="J83" s="9">
        <v>0</v>
      </c>
      <c r="K83" s="9">
        <f>G83*J83</f>
      </c>
      <c r="L83" s="9">
        <v>0</v>
      </c>
      <c r="M83" s="9">
        <f>G83*L83</f>
      </c>
      <c r="O83">
        <f>rekapitulace!H8</f>
      </c>
      <c r="P83">
        <f>O83/100*I83</f>
      </c>
    </row>
    <row r="84" ht="51">
      <c r="E84" s="14" t="s">
        <v>870</v>
      </c>
    </row>
    <row r="85" ht="409.5">
      <c r="E85" s="14" t="s">
        <v>371</v>
      </c>
    </row>
    <row r="86" spans="1:16" ht="12.75" customHeight="1">
      <c r="A86" s="15"/>
      <c r="B86" s="15"/>
      <c r="C86" s="15" t="s">
        <v>38</v>
      </c>
      <c r="D86" s="15"/>
      <c r="E86" s="15" t="s">
        <v>182</v>
      </c>
      <c r="F86" s="15"/>
      <c r="G86" s="15"/>
      <c r="H86" s="15"/>
      <c r="I86" s="15">
        <f>SUM(I77:I85)</f>
      </c>
      <c r="J86" s="15"/>
      <c r="K86" s="15"/>
      <c r="L86" s="15"/>
      <c r="M86" s="15"/>
      <c r="P86">
        <f>ROUND(SUM(P77:P85),2)</f>
      </c>
    </row>
    <row r="88" spans="1:9" ht="12.75" customHeight="1">
      <c r="A88" s="8"/>
      <c r="B88" s="8"/>
      <c r="C88" s="8" t="s">
        <v>39</v>
      </c>
      <c r="D88" s="8"/>
      <c r="E88" s="8" t="s">
        <v>471</v>
      </c>
      <c r="F88" s="8"/>
      <c r="G88" s="10"/>
      <c r="H88" s="8"/>
      <c r="I88" s="10"/>
    </row>
    <row r="89" spans="1:16" ht="12.75">
      <c r="A89" s="7">
        <v>25</v>
      </c>
      <c r="B89" s="7" t="s">
        <v>48</v>
      </c>
      <c r="C89" s="7" t="s">
        <v>673</v>
      </c>
      <c r="D89" s="7" t="s">
        <v>50</v>
      </c>
      <c r="E89" s="7" t="s">
        <v>674</v>
      </c>
      <c r="F89" s="7" t="s">
        <v>105</v>
      </c>
      <c r="G89" s="9">
        <v>13.939</v>
      </c>
      <c r="H89" s="13"/>
      <c r="I89" s="12">
        <f>ROUND((H89*G89),2)</f>
      </c>
      <c r="J89" s="9">
        <v>0</v>
      </c>
      <c r="K89" s="9">
        <f>G89*J89</f>
      </c>
      <c r="L89" s="9">
        <v>0</v>
      </c>
      <c r="M89" s="9">
        <f>G89*L89</f>
      </c>
      <c r="O89">
        <f>rekapitulace!H8</f>
      </c>
      <c r="P89">
        <f>O89/100*I89</f>
      </c>
    </row>
    <row r="90" ht="318.75">
      <c r="E90" s="14" t="s">
        <v>871</v>
      </c>
    </row>
    <row r="91" ht="409.5">
      <c r="E91" s="14" t="s">
        <v>676</v>
      </c>
    </row>
    <row r="92" spans="1:16" ht="12.75">
      <c r="A92" s="7">
        <v>26</v>
      </c>
      <c r="B92" s="7" t="s">
        <v>48</v>
      </c>
      <c r="C92" s="7" t="s">
        <v>677</v>
      </c>
      <c r="D92" s="7" t="s">
        <v>50</v>
      </c>
      <c r="E92" s="7" t="s">
        <v>678</v>
      </c>
      <c r="F92" s="7" t="s">
        <v>369</v>
      </c>
      <c r="G92" s="9">
        <v>3.067</v>
      </c>
      <c r="H92" s="13"/>
      <c r="I92" s="12">
        <f>ROUND((H92*G92),2)</f>
      </c>
      <c r="J92" s="9">
        <v>0</v>
      </c>
      <c r="K92" s="9">
        <f>G92*J92</f>
      </c>
      <c r="L92" s="9">
        <v>0</v>
      </c>
      <c r="M92" s="9">
        <f>G92*L92</f>
      </c>
      <c r="O92">
        <f>rekapitulace!H8</f>
      </c>
      <c r="P92">
        <f>O92/100*I92</f>
      </c>
    </row>
    <row r="93" ht="51">
      <c r="E93" s="14" t="s">
        <v>872</v>
      </c>
    </row>
    <row r="94" ht="409.5">
      <c r="E94" s="14" t="s">
        <v>680</v>
      </c>
    </row>
    <row r="95" spans="1:16" ht="12.75">
      <c r="A95" s="7">
        <v>27</v>
      </c>
      <c r="B95" s="7" t="s">
        <v>48</v>
      </c>
      <c r="C95" s="7" t="s">
        <v>681</v>
      </c>
      <c r="D95" s="7" t="s">
        <v>50</v>
      </c>
      <c r="E95" s="7" t="s">
        <v>682</v>
      </c>
      <c r="F95" s="7" t="s">
        <v>105</v>
      </c>
      <c r="G95" s="9">
        <v>32.835</v>
      </c>
      <c r="H95" s="13"/>
      <c r="I95" s="12">
        <f>ROUND((H95*G95),2)</f>
      </c>
      <c r="J95" s="9">
        <v>0</v>
      </c>
      <c r="K95" s="9">
        <f>G95*J95</f>
      </c>
      <c r="L95" s="9">
        <v>0</v>
      </c>
      <c r="M95" s="9">
        <f>G95*L95</f>
      </c>
      <c r="O95">
        <f>rekapitulace!H8</f>
      </c>
      <c r="P95">
        <f>O95/100*I95</f>
      </c>
    </row>
    <row r="96" ht="409.5">
      <c r="E96" s="14" t="s">
        <v>873</v>
      </c>
    </row>
    <row r="97" ht="409.5">
      <c r="E97" s="14" t="s">
        <v>684</v>
      </c>
    </row>
    <row r="98" spans="1:16" ht="12.75">
      <c r="A98" s="7">
        <v>28</v>
      </c>
      <c r="B98" s="7" t="s">
        <v>48</v>
      </c>
      <c r="C98" s="7" t="s">
        <v>685</v>
      </c>
      <c r="D98" s="7" t="s">
        <v>50</v>
      </c>
      <c r="E98" s="7" t="s">
        <v>686</v>
      </c>
      <c r="F98" s="7" t="s">
        <v>369</v>
      </c>
      <c r="G98" s="9">
        <v>5.746</v>
      </c>
      <c r="H98" s="13"/>
      <c r="I98" s="12">
        <f>ROUND((H98*G98),2)</f>
      </c>
      <c r="J98" s="9">
        <v>0</v>
      </c>
      <c r="K98" s="9">
        <f>G98*J98</f>
      </c>
      <c r="L98" s="9">
        <v>0</v>
      </c>
      <c r="M98" s="9">
        <f>G98*L98</f>
      </c>
      <c r="O98">
        <f>rekapitulace!H8</f>
      </c>
      <c r="P98">
        <f>O98/100*I98</f>
      </c>
    </row>
    <row r="99" ht="51">
      <c r="E99" s="14" t="s">
        <v>874</v>
      </c>
    </row>
    <row r="100" ht="409.5">
      <c r="E100" s="14" t="s">
        <v>680</v>
      </c>
    </row>
    <row r="101" spans="1:16" ht="12.75" customHeight="1">
      <c r="A101" s="15"/>
      <c r="B101" s="15"/>
      <c r="C101" s="15" t="s">
        <v>39</v>
      </c>
      <c r="D101" s="15"/>
      <c r="E101" s="15" t="s">
        <v>471</v>
      </c>
      <c r="F101" s="15"/>
      <c r="G101" s="15"/>
      <c r="H101" s="15"/>
      <c r="I101" s="15">
        <f>SUM(I89:I100)</f>
      </c>
      <c r="J101" s="15"/>
      <c r="K101" s="15"/>
      <c r="L101" s="15"/>
      <c r="M101" s="15"/>
      <c r="P101">
        <f>ROUND(SUM(P89:P100),2)</f>
      </c>
    </row>
    <row r="103" spans="1:9" ht="12.75" customHeight="1">
      <c r="A103" s="8"/>
      <c r="B103" s="8"/>
      <c r="C103" s="8" t="s">
        <v>40</v>
      </c>
      <c r="D103" s="8"/>
      <c r="E103" s="8" t="s">
        <v>688</v>
      </c>
      <c r="F103" s="8"/>
      <c r="G103" s="10"/>
      <c r="H103" s="8"/>
      <c r="I103" s="10"/>
    </row>
    <row r="104" spans="1:16" ht="12.75">
      <c r="A104" s="7">
        <v>29</v>
      </c>
      <c r="B104" s="7" t="s">
        <v>48</v>
      </c>
      <c r="C104" s="7" t="s">
        <v>689</v>
      </c>
      <c r="D104" s="7" t="s">
        <v>50</v>
      </c>
      <c r="E104" s="7" t="s">
        <v>690</v>
      </c>
      <c r="F104" s="7" t="s">
        <v>105</v>
      </c>
      <c r="G104" s="9">
        <v>24.396</v>
      </c>
      <c r="H104" s="13"/>
      <c r="I104" s="12">
        <f>ROUND((H104*G104),2)</f>
      </c>
      <c r="J104" s="9">
        <v>0</v>
      </c>
      <c r="K104" s="9">
        <f>G104*J104</f>
      </c>
      <c r="L104" s="9">
        <v>0</v>
      </c>
      <c r="M104" s="9">
        <f>G104*L104</f>
      </c>
      <c r="O104">
        <f>rekapitulace!H8</f>
      </c>
      <c r="P104">
        <f>O104/100*I104</f>
      </c>
    </row>
    <row r="105" ht="63.75">
      <c r="E105" s="14" t="s">
        <v>875</v>
      </c>
    </row>
    <row r="106" ht="409.5">
      <c r="E106" s="14" t="s">
        <v>684</v>
      </c>
    </row>
    <row r="107" spans="1:16" ht="12.75">
      <c r="A107" s="7">
        <v>30</v>
      </c>
      <c r="B107" s="7" t="s">
        <v>48</v>
      </c>
      <c r="C107" s="7" t="s">
        <v>692</v>
      </c>
      <c r="D107" s="7" t="s">
        <v>50</v>
      </c>
      <c r="E107" s="7" t="s">
        <v>693</v>
      </c>
      <c r="F107" s="7" t="s">
        <v>105</v>
      </c>
      <c r="G107" s="9">
        <v>44.823</v>
      </c>
      <c r="H107" s="13"/>
      <c r="I107" s="12">
        <f>ROUND((H107*G107),2)</f>
      </c>
      <c r="J107" s="9">
        <v>0</v>
      </c>
      <c r="K107" s="9">
        <f>G107*J107</f>
      </c>
      <c r="L107" s="9">
        <v>0</v>
      </c>
      <c r="M107" s="9">
        <f>G107*L107</f>
      </c>
      <c r="O107">
        <f>rekapitulace!H8</f>
      </c>
      <c r="P107">
        <f>O107/100*I107</f>
      </c>
    </row>
    <row r="108" ht="216.75">
      <c r="E108" s="14" t="s">
        <v>876</v>
      </c>
    </row>
    <row r="109" ht="409.5">
      <c r="E109" s="14" t="s">
        <v>684</v>
      </c>
    </row>
    <row r="110" spans="1:16" ht="12.75">
      <c r="A110" s="7">
        <v>31</v>
      </c>
      <c r="B110" s="7" t="s">
        <v>48</v>
      </c>
      <c r="C110" s="7" t="s">
        <v>695</v>
      </c>
      <c r="D110" s="7" t="s">
        <v>50</v>
      </c>
      <c r="E110" s="7" t="s">
        <v>696</v>
      </c>
      <c r="F110" s="7" t="s">
        <v>369</v>
      </c>
      <c r="G110" s="9">
        <v>11.206</v>
      </c>
      <c r="H110" s="13"/>
      <c r="I110" s="12">
        <f>ROUND((H110*G110),2)</f>
      </c>
      <c r="J110" s="9">
        <v>0</v>
      </c>
      <c r="K110" s="9">
        <f>G110*J110</f>
      </c>
      <c r="L110" s="9">
        <v>0</v>
      </c>
      <c r="M110" s="9">
        <f>G110*L110</f>
      </c>
      <c r="O110">
        <f>rekapitulace!H8</f>
      </c>
      <c r="P110">
        <f>O110/100*I110</f>
      </c>
    </row>
    <row r="111" ht="51">
      <c r="E111" s="14" t="s">
        <v>877</v>
      </c>
    </row>
    <row r="112" ht="409.5">
      <c r="E112" s="14" t="s">
        <v>680</v>
      </c>
    </row>
    <row r="113" spans="1:16" ht="12.75">
      <c r="A113" s="7">
        <v>32</v>
      </c>
      <c r="B113" s="7" t="s">
        <v>48</v>
      </c>
      <c r="C113" s="7" t="s">
        <v>698</v>
      </c>
      <c r="D113" s="7" t="s">
        <v>50</v>
      </c>
      <c r="E113" s="7" t="s">
        <v>699</v>
      </c>
      <c r="F113" s="7" t="s">
        <v>105</v>
      </c>
      <c r="G113" s="9">
        <v>23.547</v>
      </c>
      <c r="H113" s="13"/>
      <c r="I113" s="12">
        <f>ROUND((H113*G113),2)</f>
      </c>
      <c r="J113" s="9">
        <v>0</v>
      </c>
      <c r="K113" s="9">
        <f>G113*J113</f>
      </c>
      <c r="L113" s="9">
        <v>0</v>
      </c>
      <c r="M113" s="9">
        <f>G113*L113</f>
      </c>
      <c r="O113">
        <f>rekapitulace!H8</f>
      </c>
      <c r="P113">
        <f>O113/100*I113</f>
      </c>
    </row>
    <row r="114" ht="216.75">
      <c r="E114" s="14" t="s">
        <v>878</v>
      </c>
    </row>
    <row r="115" ht="409.5">
      <c r="E115" s="14" t="s">
        <v>684</v>
      </c>
    </row>
    <row r="116" spans="1:16" ht="12.75">
      <c r="A116" s="7">
        <v>33</v>
      </c>
      <c r="B116" s="7" t="s">
        <v>48</v>
      </c>
      <c r="C116" s="7" t="s">
        <v>701</v>
      </c>
      <c r="D116" s="7" t="s">
        <v>50</v>
      </c>
      <c r="E116" s="7" t="s">
        <v>702</v>
      </c>
      <c r="F116" s="7" t="s">
        <v>105</v>
      </c>
      <c r="G116" s="9">
        <v>12.141</v>
      </c>
      <c r="H116" s="13"/>
      <c r="I116" s="12">
        <f>ROUND((H116*G116),2)</f>
      </c>
      <c r="J116" s="9">
        <v>0</v>
      </c>
      <c r="K116" s="9">
        <f>G116*J116</f>
      </c>
      <c r="L116" s="9">
        <v>0</v>
      </c>
      <c r="M116" s="9">
        <f>G116*L116</f>
      </c>
      <c r="O116">
        <f>rekapitulace!H8</f>
      </c>
      <c r="P116">
        <f>O116/100*I116</f>
      </c>
    </row>
    <row r="117" ht="344.25">
      <c r="E117" s="14" t="s">
        <v>879</v>
      </c>
    </row>
    <row r="118" ht="409.5">
      <c r="E118" s="14" t="s">
        <v>684</v>
      </c>
    </row>
    <row r="119" spans="1:16" ht="12.75">
      <c r="A119" s="7">
        <v>34</v>
      </c>
      <c r="B119" s="7" t="s">
        <v>48</v>
      </c>
      <c r="C119" s="7" t="s">
        <v>704</v>
      </c>
      <c r="D119" s="7" t="s">
        <v>50</v>
      </c>
      <c r="E119" s="7" t="s">
        <v>705</v>
      </c>
      <c r="F119" s="7" t="s">
        <v>105</v>
      </c>
      <c r="G119" s="9">
        <v>0.076</v>
      </c>
      <c r="H119" s="13"/>
      <c r="I119" s="12">
        <f>ROUND((H119*G119),2)</f>
      </c>
      <c r="J119" s="9">
        <v>0</v>
      </c>
      <c r="K119" s="9">
        <f>G119*J119</f>
      </c>
      <c r="L119" s="9">
        <v>0</v>
      </c>
      <c r="M119" s="9">
        <f>G119*L119</f>
      </c>
      <c r="O119">
        <f>rekapitulace!H8</f>
      </c>
      <c r="P119">
        <f>O119/100*I119</f>
      </c>
    </row>
    <row r="120" ht="114.75">
      <c r="E120" s="14" t="s">
        <v>880</v>
      </c>
    </row>
    <row r="121" ht="229.5">
      <c r="E121" s="14" t="s">
        <v>707</v>
      </c>
    </row>
    <row r="122" spans="1:16" ht="12.75">
      <c r="A122" s="7">
        <v>35</v>
      </c>
      <c r="B122" s="7" t="s">
        <v>48</v>
      </c>
      <c r="C122" s="7" t="s">
        <v>708</v>
      </c>
      <c r="D122" s="7" t="s">
        <v>50</v>
      </c>
      <c r="E122" s="7" t="s">
        <v>709</v>
      </c>
      <c r="F122" s="7" t="s">
        <v>105</v>
      </c>
      <c r="G122" s="9">
        <v>21.307</v>
      </c>
      <c r="H122" s="13"/>
      <c r="I122" s="12">
        <f>ROUND((H122*G122),2)</f>
      </c>
      <c r="J122" s="9">
        <v>0</v>
      </c>
      <c r="K122" s="9">
        <f>G122*J122</f>
      </c>
      <c r="L122" s="9">
        <v>0</v>
      </c>
      <c r="M122" s="9">
        <f>G122*L122</f>
      </c>
      <c r="O122">
        <f>rekapitulace!H8</f>
      </c>
      <c r="P122">
        <f>O122/100*I122</f>
      </c>
    </row>
    <row r="123" ht="76.5">
      <c r="E123" s="14" t="s">
        <v>881</v>
      </c>
    </row>
    <row r="124" ht="267.75">
      <c r="E124" s="14" t="s">
        <v>711</v>
      </c>
    </row>
    <row r="125" spans="1:16" ht="12.75">
      <c r="A125" s="7">
        <v>36</v>
      </c>
      <c r="B125" s="7" t="s">
        <v>48</v>
      </c>
      <c r="C125" s="7" t="s">
        <v>712</v>
      </c>
      <c r="D125" s="7" t="s">
        <v>50</v>
      </c>
      <c r="E125" s="7" t="s">
        <v>713</v>
      </c>
      <c r="F125" s="7" t="s">
        <v>105</v>
      </c>
      <c r="G125" s="9">
        <v>31.24</v>
      </c>
      <c r="H125" s="13"/>
      <c r="I125" s="12">
        <f>ROUND((H125*G125),2)</f>
      </c>
      <c r="J125" s="9">
        <v>0</v>
      </c>
      <c r="K125" s="9">
        <f>G125*J125</f>
      </c>
      <c r="L125" s="9">
        <v>0</v>
      </c>
      <c r="M125" s="9">
        <f>G125*L125</f>
      </c>
      <c r="O125">
        <f>rekapitulace!H8</f>
      </c>
      <c r="P125">
        <f>O125/100*I125</f>
      </c>
    </row>
    <row r="126" ht="63.75">
      <c r="E126" s="14" t="s">
        <v>882</v>
      </c>
    </row>
    <row r="127" ht="369.75">
      <c r="E127" s="14" t="s">
        <v>715</v>
      </c>
    </row>
    <row r="128" spans="1:16" ht="12.75">
      <c r="A128" s="7">
        <v>37</v>
      </c>
      <c r="B128" s="7" t="s">
        <v>48</v>
      </c>
      <c r="C128" s="7" t="s">
        <v>716</v>
      </c>
      <c r="D128" s="7" t="s">
        <v>50</v>
      </c>
      <c r="E128" s="7" t="s">
        <v>717</v>
      </c>
      <c r="F128" s="7" t="s">
        <v>105</v>
      </c>
      <c r="G128" s="9">
        <v>0.331</v>
      </c>
      <c r="H128" s="13"/>
      <c r="I128" s="12">
        <f>ROUND((H128*G128),2)</f>
      </c>
      <c r="J128" s="9">
        <v>0</v>
      </c>
      <c r="K128" s="9">
        <f>G128*J128</f>
      </c>
      <c r="L128" s="9">
        <v>0</v>
      </c>
      <c r="M128" s="9">
        <f>G128*L128</f>
      </c>
      <c r="O128">
        <f>rekapitulace!H8</f>
      </c>
      <c r="P128">
        <f>O128/100*I128</f>
      </c>
    </row>
    <row r="129" ht="216.75">
      <c r="E129" s="14" t="s">
        <v>883</v>
      </c>
    </row>
    <row r="130" ht="409.5">
      <c r="E130" s="14" t="s">
        <v>719</v>
      </c>
    </row>
    <row r="131" spans="1:16" ht="12.75">
      <c r="A131" s="7">
        <v>38</v>
      </c>
      <c r="B131" s="7" t="s">
        <v>48</v>
      </c>
      <c r="C131" s="7" t="s">
        <v>720</v>
      </c>
      <c r="D131" s="7" t="s">
        <v>50</v>
      </c>
      <c r="E131" s="7" t="s">
        <v>721</v>
      </c>
      <c r="F131" s="7" t="s">
        <v>105</v>
      </c>
      <c r="G131" s="9">
        <v>19.085</v>
      </c>
      <c r="H131" s="13"/>
      <c r="I131" s="12">
        <f>ROUND((H131*G131),2)</f>
      </c>
      <c r="J131" s="9">
        <v>0</v>
      </c>
      <c r="K131" s="9">
        <f>G131*J131</f>
      </c>
      <c r="L131" s="9">
        <v>0</v>
      </c>
      <c r="M131" s="9">
        <f>G131*L131</f>
      </c>
      <c r="O131">
        <f>rekapitulace!H8</f>
      </c>
      <c r="P131">
        <f>O131/100*I131</f>
      </c>
    </row>
    <row r="132" ht="229.5">
      <c r="E132" s="14" t="s">
        <v>884</v>
      </c>
    </row>
    <row r="133" ht="409.5">
      <c r="E133" s="14" t="s">
        <v>723</v>
      </c>
    </row>
    <row r="134" spans="1:16" ht="12.75">
      <c r="A134" s="7">
        <v>39</v>
      </c>
      <c r="B134" s="7" t="s">
        <v>48</v>
      </c>
      <c r="C134" s="7" t="s">
        <v>724</v>
      </c>
      <c r="D134" s="7" t="s">
        <v>50</v>
      </c>
      <c r="E134" s="7" t="s">
        <v>725</v>
      </c>
      <c r="F134" s="7" t="s">
        <v>105</v>
      </c>
      <c r="G134" s="9">
        <v>17.677</v>
      </c>
      <c r="H134" s="13"/>
      <c r="I134" s="12">
        <f>ROUND((H134*G134),2)</f>
      </c>
      <c r="J134" s="9">
        <v>0</v>
      </c>
      <c r="K134" s="9">
        <f>G134*J134</f>
      </c>
      <c r="L134" s="9">
        <v>0</v>
      </c>
      <c r="M134" s="9">
        <f>G134*L134</f>
      </c>
      <c r="O134">
        <f>rekapitulace!H8</f>
      </c>
      <c r="P134">
        <f>O134/100*I134</f>
      </c>
    </row>
    <row r="135" ht="127.5">
      <c r="E135" s="14" t="s">
        <v>885</v>
      </c>
    </row>
    <row r="136" ht="409.5">
      <c r="E136" s="14" t="s">
        <v>727</v>
      </c>
    </row>
    <row r="137" spans="1:16" ht="12.75" customHeight="1">
      <c r="A137" s="15"/>
      <c r="B137" s="15"/>
      <c r="C137" s="15" t="s">
        <v>40</v>
      </c>
      <c r="D137" s="15"/>
      <c r="E137" s="15" t="s">
        <v>688</v>
      </c>
      <c r="F137" s="15"/>
      <c r="G137" s="15"/>
      <c r="H137" s="15"/>
      <c r="I137" s="15">
        <f>SUM(I104:I136)</f>
      </c>
      <c r="J137" s="15"/>
      <c r="K137" s="15"/>
      <c r="L137" s="15"/>
      <c r="M137" s="15"/>
      <c r="P137">
        <f>ROUND(SUM(P104:P136),2)</f>
      </c>
    </row>
    <row r="139" spans="1:9" ht="12.75" customHeight="1">
      <c r="A139" s="8"/>
      <c r="B139" s="8"/>
      <c r="C139" s="8" t="s">
        <v>41</v>
      </c>
      <c r="D139" s="8"/>
      <c r="E139" s="8" t="s">
        <v>200</v>
      </c>
      <c r="F139" s="8"/>
      <c r="G139" s="10"/>
      <c r="H139" s="8"/>
      <c r="I139" s="10"/>
    </row>
    <row r="140" spans="1:16" ht="12.75">
      <c r="A140" s="7">
        <v>40</v>
      </c>
      <c r="B140" s="7" t="s">
        <v>48</v>
      </c>
      <c r="C140" s="7" t="s">
        <v>886</v>
      </c>
      <c r="D140" s="7" t="s">
        <v>50</v>
      </c>
      <c r="E140" s="7" t="s">
        <v>887</v>
      </c>
      <c r="F140" s="7" t="s">
        <v>148</v>
      </c>
      <c r="G140" s="9">
        <v>13.188</v>
      </c>
      <c r="H140" s="13"/>
      <c r="I140" s="12">
        <f>ROUND((H140*G140),2)</f>
      </c>
      <c r="J140" s="9">
        <v>0</v>
      </c>
      <c r="K140" s="9">
        <f>G140*J140</f>
      </c>
      <c r="L140" s="9">
        <v>0</v>
      </c>
      <c r="M140" s="9">
        <f>G140*L140</f>
      </c>
      <c r="O140">
        <f>rekapitulace!H8</f>
      </c>
      <c r="P140">
        <f>O140/100*I140</f>
      </c>
    </row>
    <row r="141" ht="242.25">
      <c r="E141" s="14" t="s">
        <v>888</v>
      </c>
    </row>
    <row r="142" ht="409.5">
      <c r="E142" s="14" t="s">
        <v>731</v>
      </c>
    </row>
    <row r="143" spans="1:16" ht="12.75">
      <c r="A143" s="7">
        <v>41</v>
      </c>
      <c r="B143" s="7" t="s">
        <v>48</v>
      </c>
      <c r="C143" s="7" t="s">
        <v>728</v>
      </c>
      <c r="D143" s="7" t="s">
        <v>50</v>
      </c>
      <c r="E143" s="7" t="s">
        <v>729</v>
      </c>
      <c r="F143" s="7" t="s">
        <v>148</v>
      </c>
      <c r="G143" s="9">
        <v>65.765</v>
      </c>
      <c r="H143" s="13"/>
      <c r="I143" s="12">
        <f>ROUND((H143*G143),2)</f>
      </c>
      <c r="J143" s="9">
        <v>0</v>
      </c>
      <c r="K143" s="9">
        <f>G143*J143</f>
      </c>
      <c r="L143" s="9">
        <v>0</v>
      </c>
      <c r="M143" s="9">
        <f>G143*L143</f>
      </c>
      <c r="O143">
        <f>rekapitulace!H8</f>
      </c>
      <c r="P143">
        <f>O143/100*I143</f>
      </c>
    </row>
    <row r="144" ht="38.25">
      <c r="E144" s="14" t="s">
        <v>889</v>
      </c>
    </row>
    <row r="145" ht="409.5">
      <c r="E145" s="14" t="s">
        <v>731</v>
      </c>
    </row>
    <row r="146" spans="1:16" ht="12.75" customHeight="1">
      <c r="A146" s="15"/>
      <c r="B146" s="15"/>
      <c r="C146" s="15" t="s">
        <v>41</v>
      </c>
      <c r="D146" s="15"/>
      <c r="E146" s="15" t="s">
        <v>200</v>
      </c>
      <c r="F146" s="15"/>
      <c r="G146" s="15"/>
      <c r="H146" s="15"/>
      <c r="I146" s="15">
        <f>SUM(I140:I145)</f>
      </c>
      <c r="J146" s="15"/>
      <c r="K146" s="15"/>
      <c r="L146" s="15"/>
      <c r="M146" s="15"/>
      <c r="P146">
        <f>ROUND(SUM(P140:P145),2)</f>
      </c>
    </row>
    <row r="148" spans="1:9" ht="12.75" customHeight="1">
      <c r="A148" s="8"/>
      <c r="B148" s="8"/>
      <c r="C148" s="8" t="s">
        <v>43</v>
      </c>
      <c r="D148" s="8"/>
      <c r="E148" s="8" t="s">
        <v>485</v>
      </c>
      <c r="F148" s="8"/>
      <c r="G148" s="10"/>
      <c r="H148" s="8"/>
      <c r="I148" s="10"/>
    </row>
    <row r="149" spans="1:16" ht="12.75">
      <c r="A149" s="7">
        <v>42</v>
      </c>
      <c r="B149" s="7" t="s">
        <v>48</v>
      </c>
      <c r="C149" s="7" t="s">
        <v>486</v>
      </c>
      <c r="D149" s="7" t="s">
        <v>50</v>
      </c>
      <c r="E149" s="7" t="s">
        <v>890</v>
      </c>
      <c r="F149" s="7" t="s">
        <v>148</v>
      </c>
      <c r="G149" s="9">
        <v>393.27</v>
      </c>
      <c r="H149" s="13"/>
      <c r="I149" s="12">
        <f>ROUND((H149*G149),2)</f>
      </c>
      <c r="J149" s="9">
        <v>0</v>
      </c>
      <c r="K149" s="9">
        <f>G149*J149</f>
      </c>
      <c r="L149" s="9">
        <v>0</v>
      </c>
      <c r="M149" s="9">
        <f>G149*L149</f>
      </c>
      <c r="O149">
        <f>rekapitulace!H8</f>
      </c>
      <c r="P149">
        <f>O149/100*I149</f>
      </c>
    </row>
    <row r="150" ht="409.5">
      <c r="E150" s="14" t="s">
        <v>891</v>
      </c>
    </row>
    <row r="151" ht="409.5">
      <c r="E151" s="14" t="s">
        <v>734</v>
      </c>
    </row>
    <row r="152" spans="1:16" ht="12.75">
      <c r="A152" s="7">
        <v>43</v>
      </c>
      <c r="B152" s="7" t="s">
        <v>48</v>
      </c>
      <c r="C152" s="7" t="s">
        <v>735</v>
      </c>
      <c r="D152" s="7" t="s">
        <v>50</v>
      </c>
      <c r="E152" s="7" t="s">
        <v>736</v>
      </c>
      <c r="F152" s="7" t="s">
        <v>148</v>
      </c>
      <c r="G152" s="9">
        <v>23.351</v>
      </c>
      <c r="H152" s="13"/>
      <c r="I152" s="12">
        <f>ROUND((H152*G152),2)</f>
      </c>
      <c r="J152" s="9">
        <v>0</v>
      </c>
      <c r="K152" s="9">
        <f>G152*J152</f>
      </c>
      <c r="L152" s="9">
        <v>0</v>
      </c>
      <c r="M152" s="9">
        <f>G152*L152</f>
      </c>
      <c r="O152">
        <f>rekapitulace!H8</f>
      </c>
      <c r="P152">
        <f>O152/100*I152</f>
      </c>
    </row>
    <row r="153" ht="76.5">
      <c r="E153" s="14" t="s">
        <v>892</v>
      </c>
    </row>
    <row r="154" ht="409.5">
      <c r="E154" s="14" t="s">
        <v>734</v>
      </c>
    </row>
    <row r="155" spans="1:16" ht="12.75">
      <c r="A155" s="7">
        <v>44</v>
      </c>
      <c r="B155" s="7" t="s">
        <v>48</v>
      </c>
      <c r="C155" s="7" t="s">
        <v>738</v>
      </c>
      <c r="D155" s="7" t="s">
        <v>50</v>
      </c>
      <c r="E155" s="7" t="s">
        <v>739</v>
      </c>
      <c r="F155" s="7" t="s">
        <v>148</v>
      </c>
      <c r="G155" s="9">
        <v>68.8</v>
      </c>
      <c r="H155" s="13"/>
      <c r="I155" s="12">
        <f>ROUND((H155*G155),2)</f>
      </c>
      <c r="J155" s="9">
        <v>0</v>
      </c>
      <c r="K155" s="9">
        <f>G155*J155</f>
      </c>
      <c r="L155" s="9">
        <v>0</v>
      </c>
      <c r="M155" s="9">
        <f>G155*L155</f>
      </c>
      <c r="O155">
        <f>rekapitulace!H8</f>
      </c>
      <c r="P155">
        <f>O155/100*I155</f>
      </c>
    </row>
    <row r="156" ht="38.25">
      <c r="E156" s="14" t="s">
        <v>893</v>
      </c>
    </row>
    <row r="157" ht="409.5">
      <c r="E157" s="14" t="s">
        <v>734</v>
      </c>
    </row>
    <row r="158" spans="1:16" ht="12.75">
      <c r="A158" s="7">
        <v>45</v>
      </c>
      <c r="B158" s="7" t="s">
        <v>48</v>
      </c>
      <c r="C158" s="7" t="s">
        <v>741</v>
      </c>
      <c r="D158" s="7" t="s">
        <v>50</v>
      </c>
      <c r="E158" s="7" t="s">
        <v>742</v>
      </c>
      <c r="F158" s="7" t="s">
        <v>148</v>
      </c>
      <c r="G158" s="9">
        <v>50.49</v>
      </c>
      <c r="H158" s="13"/>
      <c r="I158" s="12">
        <f>ROUND((H158*G158),2)</f>
      </c>
      <c r="J158" s="9">
        <v>0</v>
      </c>
      <c r="K158" s="9">
        <f>G158*J158</f>
      </c>
      <c r="L158" s="9">
        <v>0</v>
      </c>
      <c r="M158" s="9">
        <f>G158*L158</f>
      </c>
      <c r="O158">
        <f>rekapitulace!H8</f>
      </c>
      <c r="P158">
        <f>O158/100*I158</f>
      </c>
    </row>
    <row r="159" ht="382.5">
      <c r="E159" s="14" t="s">
        <v>894</v>
      </c>
    </row>
    <row r="160" ht="409.5">
      <c r="E160" s="14" t="s">
        <v>489</v>
      </c>
    </row>
    <row r="161" spans="1:16" ht="12.75">
      <c r="A161" s="7">
        <v>46</v>
      </c>
      <c r="B161" s="7" t="s">
        <v>48</v>
      </c>
      <c r="C161" s="7" t="s">
        <v>744</v>
      </c>
      <c r="D161" s="7" t="s">
        <v>50</v>
      </c>
      <c r="E161" s="7" t="s">
        <v>745</v>
      </c>
      <c r="F161" s="7" t="s">
        <v>148</v>
      </c>
      <c r="G161" s="9">
        <v>89.253</v>
      </c>
      <c r="H161" s="13"/>
      <c r="I161" s="12">
        <f>ROUND((H161*G161),2)</f>
      </c>
      <c r="J161" s="9">
        <v>0</v>
      </c>
      <c r="K161" s="9">
        <f>G161*J161</f>
      </c>
      <c r="L161" s="9">
        <v>0</v>
      </c>
      <c r="M161" s="9">
        <f>G161*L161</f>
      </c>
      <c r="O161">
        <f>rekapitulace!H8</f>
      </c>
      <c r="P161">
        <f>O161/100*I161</f>
      </c>
    </row>
    <row r="162" ht="38.25">
      <c r="E162" s="14" t="s">
        <v>895</v>
      </c>
    </row>
    <row r="163" ht="409.5">
      <c r="E163" s="14" t="s">
        <v>734</v>
      </c>
    </row>
    <row r="164" spans="1:16" ht="12.75">
      <c r="A164" s="7">
        <v>47</v>
      </c>
      <c r="B164" s="7" t="s">
        <v>48</v>
      </c>
      <c r="C164" s="7" t="s">
        <v>747</v>
      </c>
      <c r="D164" s="7" t="s">
        <v>50</v>
      </c>
      <c r="E164" s="7" t="s">
        <v>748</v>
      </c>
      <c r="F164" s="7" t="s">
        <v>148</v>
      </c>
      <c r="G164" s="9">
        <v>45.85</v>
      </c>
      <c r="H164" s="13"/>
      <c r="I164" s="12">
        <f>ROUND((H164*G164),2)</f>
      </c>
      <c r="J164" s="9">
        <v>0</v>
      </c>
      <c r="K164" s="9">
        <f>G164*J164</f>
      </c>
      <c r="L164" s="9">
        <v>0</v>
      </c>
      <c r="M164" s="9">
        <f>G164*L164</f>
      </c>
      <c r="O164">
        <f>rekapitulace!H8</f>
      </c>
      <c r="P164">
        <f>O164/100*I164</f>
      </c>
    </row>
    <row r="165" ht="51">
      <c r="E165" s="14" t="s">
        <v>896</v>
      </c>
    </row>
    <row r="166" ht="409.5">
      <c r="E166" s="14" t="s">
        <v>734</v>
      </c>
    </row>
    <row r="167" spans="1:16" ht="12.75">
      <c r="A167" s="7">
        <v>48</v>
      </c>
      <c r="B167" s="7" t="s">
        <v>48</v>
      </c>
      <c r="C167" s="7" t="s">
        <v>750</v>
      </c>
      <c r="D167" s="7" t="s">
        <v>50</v>
      </c>
      <c r="E167" s="7" t="s">
        <v>751</v>
      </c>
      <c r="F167" s="7" t="s">
        <v>148</v>
      </c>
      <c r="G167" s="9">
        <v>23.351</v>
      </c>
      <c r="H167" s="13"/>
      <c r="I167" s="12">
        <f>ROUND((H167*G167),2)</f>
      </c>
      <c r="J167" s="9">
        <v>0</v>
      </c>
      <c r="K167" s="9">
        <f>G167*J167</f>
      </c>
      <c r="L167" s="9">
        <v>0</v>
      </c>
      <c r="M167" s="9">
        <f>G167*L167</f>
      </c>
      <c r="O167">
        <f>rekapitulace!H8</f>
      </c>
      <c r="P167">
        <f>O167/100*I167</f>
      </c>
    </row>
    <row r="168" ht="76.5">
      <c r="E168" s="14" t="s">
        <v>892</v>
      </c>
    </row>
    <row r="169" ht="409.5">
      <c r="E169" s="14" t="s">
        <v>734</v>
      </c>
    </row>
    <row r="170" spans="1:16" ht="12.75">
      <c r="A170" s="7">
        <v>49</v>
      </c>
      <c r="B170" s="7" t="s">
        <v>48</v>
      </c>
      <c r="C170" s="7" t="s">
        <v>752</v>
      </c>
      <c r="D170" s="7" t="s">
        <v>50</v>
      </c>
      <c r="E170" s="7" t="s">
        <v>753</v>
      </c>
      <c r="F170" s="7" t="s">
        <v>148</v>
      </c>
      <c r="G170" s="9">
        <v>7.27</v>
      </c>
      <c r="H170" s="13"/>
      <c r="I170" s="12">
        <f>ROUND((H170*G170),2)</f>
      </c>
      <c r="J170" s="9">
        <v>0</v>
      </c>
      <c r="K170" s="9">
        <f>G170*J170</f>
      </c>
      <c r="L170" s="9">
        <v>0</v>
      </c>
      <c r="M170" s="9">
        <f>G170*L170</f>
      </c>
      <c r="O170">
        <f>rekapitulace!H8</f>
      </c>
      <c r="P170">
        <f>O170/100*I170</f>
      </c>
    </row>
    <row r="171" ht="51">
      <c r="E171" s="14" t="s">
        <v>897</v>
      </c>
    </row>
    <row r="172" ht="409.5">
      <c r="E172" s="14" t="s">
        <v>755</v>
      </c>
    </row>
    <row r="173" spans="1:16" ht="12.75">
      <c r="A173" s="7">
        <v>50</v>
      </c>
      <c r="B173" s="7" t="s">
        <v>48</v>
      </c>
      <c r="C173" s="7" t="s">
        <v>756</v>
      </c>
      <c r="D173" s="7" t="s">
        <v>50</v>
      </c>
      <c r="E173" s="7" t="s">
        <v>757</v>
      </c>
      <c r="F173" s="7" t="s">
        <v>148</v>
      </c>
      <c r="G173" s="9">
        <v>6.55</v>
      </c>
      <c r="H173" s="13"/>
      <c r="I173" s="12">
        <f>ROUND((H173*G173),2)</f>
      </c>
      <c r="J173" s="9">
        <v>0</v>
      </c>
      <c r="K173" s="9">
        <f>G173*J173</f>
      </c>
      <c r="L173" s="9">
        <v>0</v>
      </c>
      <c r="M173" s="9">
        <f>G173*L173</f>
      </c>
      <c r="O173">
        <f>rekapitulace!H8</f>
      </c>
      <c r="P173">
        <f>O173/100*I173</f>
      </c>
    </row>
    <row r="174" ht="51">
      <c r="E174" s="14" t="s">
        <v>898</v>
      </c>
    </row>
    <row r="175" ht="409.5">
      <c r="E175" s="14" t="s">
        <v>755</v>
      </c>
    </row>
    <row r="176" spans="1:16" ht="12.75">
      <c r="A176" s="7">
        <v>51</v>
      </c>
      <c r="B176" s="7" t="s">
        <v>48</v>
      </c>
      <c r="C176" s="7" t="s">
        <v>759</v>
      </c>
      <c r="D176" s="7" t="s">
        <v>50</v>
      </c>
      <c r="E176" s="7" t="s">
        <v>760</v>
      </c>
      <c r="F176" s="7" t="s">
        <v>148</v>
      </c>
      <c r="G176" s="9">
        <v>36.942</v>
      </c>
      <c r="H176" s="13"/>
      <c r="I176" s="12">
        <f>ROUND((H176*G176),2)</f>
      </c>
      <c r="J176" s="9">
        <v>0</v>
      </c>
      <c r="K176" s="9">
        <f>G176*J176</f>
      </c>
      <c r="L176" s="9">
        <v>0</v>
      </c>
      <c r="M176" s="9">
        <f>G176*L176</f>
      </c>
      <c r="O176">
        <f>rekapitulace!H8</f>
      </c>
      <c r="P176">
        <f>O176/100*I176</f>
      </c>
    </row>
    <row r="177" ht="89.25">
      <c r="E177" s="14" t="s">
        <v>899</v>
      </c>
    </row>
    <row r="178" ht="409.5">
      <c r="E178" s="14" t="s">
        <v>755</v>
      </c>
    </row>
    <row r="179" spans="1:16" ht="12.75" customHeight="1">
      <c r="A179" s="15"/>
      <c r="B179" s="15"/>
      <c r="C179" s="15" t="s">
        <v>43</v>
      </c>
      <c r="D179" s="15"/>
      <c r="E179" s="15" t="s">
        <v>485</v>
      </c>
      <c r="F179" s="15"/>
      <c r="G179" s="15"/>
      <c r="H179" s="15"/>
      <c r="I179" s="15">
        <f>SUM(I149:I178)</f>
      </c>
      <c r="J179" s="15"/>
      <c r="K179" s="15"/>
      <c r="L179" s="15"/>
      <c r="M179" s="15"/>
      <c r="P179">
        <f>ROUND(SUM(P149:P178),2)</f>
      </c>
    </row>
    <row r="181" spans="1:9" ht="12.75" customHeight="1">
      <c r="A181" s="8"/>
      <c r="B181" s="8"/>
      <c r="C181" s="8" t="s">
        <v>44</v>
      </c>
      <c r="D181" s="8"/>
      <c r="E181" s="8" t="s">
        <v>234</v>
      </c>
      <c r="F181" s="8"/>
      <c r="G181" s="10"/>
      <c r="H181" s="8"/>
      <c r="I181" s="10"/>
    </row>
    <row r="182" spans="1:16" ht="12.75">
      <c r="A182" s="7">
        <v>52</v>
      </c>
      <c r="B182" s="7" t="s">
        <v>48</v>
      </c>
      <c r="C182" s="7" t="s">
        <v>762</v>
      </c>
      <c r="D182" s="7" t="s">
        <v>50</v>
      </c>
      <c r="E182" s="7" t="s">
        <v>763</v>
      </c>
      <c r="F182" s="7" t="s">
        <v>185</v>
      </c>
      <c r="G182" s="9">
        <v>18</v>
      </c>
      <c r="H182" s="13"/>
      <c r="I182" s="12">
        <f>ROUND((H182*G182),2)</f>
      </c>
      <c r="J182" s="9">
        <v>0</v>
      </c>
      <c r="K182" s="9">
        <f>G182*J182</f>
      </c>
      <c r="L182" s="9">
        <v>0</v>
      </c>
      <c r="M182" s="9">
        <f>G182*L182</f>
      </c>
      <c r="O182">
        <f>rekapitulace!H8</f>
      </c>
      <c r="P182">
        <f>O182/100*I182</f>
      </c>
    </row>
    <row r="183" ht="63.75">
      <c r="E183" s="14" t="s">
        <v>900</v>
      </c>
    </row>
    <row r="184" ht="409.5">
      <c r="E184" s="14" t="s">
        <v>765</v>
      </c>
    </row>
    <row r="185" spans="1:16" ht="12.75">
      <c r="A185" s="7">
        <v>53</v>
      </c>
      <c r="B185" s="7" t="s">
        <v>48</v>
      </c>
      <c r="C185" s="7" t="s">
        <v>766</v>
      </c>
      <c r="D185" s="7" t="s">
        <v>50</v>
      </c>
      <c r="E185" s="7" t="s">
        <v>767</v>
      </c>
      <c r="F185" s="7" t="s">
        <v>185</v>
      </c>
      <c r="G185" s="9">
        <v>32.3</v>
      </c>
      <c r="H185" s="13"/>
      <c r="I185" s="12">
        <f>ROUND((H185*G185),2)</f>
      </c>
      <c r="J185" s="9">
        <v>0</v>
      </c>
      <c r="K185" s="9">
        <f>G185*J185</f>
      </c>
      <c r="L185" s="9">
        <v>0</v>
      </c>
      <c r="M185" s="9">
        <f>G185*L185</f>
      </c>
      <c r="O185">
        <f>rekapitulace!H8</f>
      </c>
      <c r="P185">
        <f>O185/100*I185</f>
      </c>
    </row>
    <row r="186" ht="38.25">
      <c r="E186" s="14" t="s">
        <v>901</v>
      </c>
    </row>
    <row r="187" ht="409.5">
      <c r="E187" s="14" t="s">
        <v>769</v>
      </c>
    </row>
    <row r="188" spans="1:16" ht="12.75" customHeight="1">
      <c r="A188" s="15"/>
      <c r="B188" s="15"/>
      <c r="C188" s="15" t="s">
        <v>44</v>
      </c>
      <c r="D188" s="15"/>
      <c r="E188" s="15" t="s">
        <v>234</v>
      </c>
      <c r="F188" s="15"/>
      <c r="G188" s="15"/>
      <c r="H188" s="15"/>
      <c r="I188" s="15">
        <f>SUM(I182:I187)</f>
      </c>
      <c r="J188" s="15"/>
      <c r="K188" s="15"/>
      <c r="L188" s="15"/>
      <c r="M188" s="15"/>
      <c r="P188">
        <f>ROUND(SUM(P182:P187),2)</f>
      </c>
    </row>
    <row r="190" spans="1:9" ht="12.75" customHeight="1">
      <c r="A190" s="8"/>
      <c r="B190" s="8"/>
      <c r="C190" s="8" t="s">
        <v>45</v>
      </c>
      <c r="D190" s="8"/>
      <c r="E190" s="8" t="s">
        <v>272</v>
      </c>
      <c r="F190" s="8"/>
      <c r="G190" s="10"/>
      <c r="H190" s="8"/>
      <c r="I190" s="10"/>
    </row>
    <row r="191" spans="1:16" ht="12.75">
      <c r="A191" s="7">
        <v>54</v>
      </c>
      <c r="B191" s="7" t="s">
        <v>48</v>
      </c>
      <c r="C191" s="7" t="s">
        <v>770</v>
      </c>
      <c r="D191" s="7" t="s">
        <v>50</v>
      </c>
      <c r="E191" s="7" t="s">
        <v>771</v>
      </c>
      <c r="F191" s="7" t="s">
        <v>185</v>
      </c>
      <c r="G191" s="9">
        <v>19.4</v>
      </c>
      <c r="H191" s="13"/>
      <c r="I191" s="12">
        <f>ROUND((H191*G191),2)</f>
      </c>
      <c r="J191" s="9">
        <v>0</v>
      </c>
      <c r="K191" s="9">
        <f>G191*J191</f>
      </c>
      <c r="L191" s="9">
        <v>0</v>
      </c>
      <c r="M191" s="9">
        <f>G191*L191</f>
      </c>
      <c r="O191">
        <f>rekapitulace!H8</f>
      </c>
      <c r="P191">
        <f>O191/100*I191</f>
      </c>
    </row>
    <row r="192" ht="25.5">
      <c r="E192" s="14" t="s">
        <v>902</v>
      </c>
    </row>
    <row r="193" ht="140.25">
      <c r="E193" s="14" t="s">
        <v>773</v>
      </c>
    </row>
    <row r="194" spans="1:16" ht="12.75">
      <c r="A194" s="7">
        <v>55</v>
      </c>
      <c r="B194" s="7" t="s">
        <v>48</v>
      </c>
      <c r="C194" s="7" t="s">
        <v>494</v>
      </c>
      <c r="D194" s="7" t="s">
        <v>50</v>
      </c>
      <c r="E194" s="7" t="s">
        <v>495</v>
      </c>
      <c r="F194" s="7" t="s">
        <v>185</v>
      </c>
      <c r="G194" s="9">
        <v>24</v>
      </c>
      <c r="H194" s="13"/>
      <c r="I194" s="12">
        <f>ROUND((H194*G194),2)</f>
      </c>
      <c r="J194" s="9">
        <v>0</v>
      </c>
      <c r="K194" s="9">
        <f>G194*J194</f>
      </c>
      <c r="L194" s="9">
        <v>0</v>
      </c>
      <c r="M194" s="9">
        <f>G194*L194</f>
      </c>
      <c r="O194">
        <f>rekapitulace!H8</f>
      </c>
      <c r="P194">
        <f>O194/100*I194</f>
      </c>
    </row>
    <row r="195" ht="25.5">
      <c r="E195" s="14" t="s">
        <v>903</v>
      </c>
    </row>
    <row r="196" ht="369.75">
      <c r="E196" s="14" t="s">
        <v>775</v>
      </c>
    </row>
    <row r="197" spans="1:16" ht="12.75">
      <c r="A197" s="7">
        <v>56</v>
      </c>
      <c r="B197" s="7" t="s">
        <v>48</v>
      </c>
      <c r="C197" s="7" t="s">
        <v>786</v>
      </c>
      <c r="D197" s="7" t="s">
        <v>50</v>
      </c>
      <c r="E197" s="7" t="s">
        <v>787</v>
      </c>
      <c r="F197" s="7" t="s">
        <v>67</v>
      </c>
      <c r="G197" s="9">
        <v>4</v>
      </c>
      <c r="H197" s="13"/>
      <c r="I197" s="12">
        <f>ROUND((H197*G197),2)</f>
      </c>
      <c r="J197" s="9">
        <v>0</v>
      </c>
      <c r="K197" s="9">
        <f>G197*J197</f>
      </c>
      <c r="L197" s="9">
        <v>0</v>
      </c>
      <c r="M197" s="9">
        <f>G197*L197</f>
      </c>
      <c r="O197">
        <f>rekapitulace!H8</f>
      </c>
      <c r="P197">
        <f>O197/100*I197</f>
      </c>
    </row>
    <row r="198" ht="153">
      <c r="E198" s="14" t="s">
        <v>788</v>
      </c>
    </row>
    <row r="199" ht="12.75">
      <c r="E199" s="14" t="s">
        <v>50</v>
      </c>
    </row>
    <row r="200" spans="1:16" ht="12.75">
      <c r="A200" s="7">
        <v>57</v>
      </c>
      <c r="B200" s="7" t="s">
        <v>48</v>
      </c>
      <c r="C200" s="7" t="s">
        <v>304</v>
      </c>
      <c r="D200" s="7" t="s">
        <v>50</v>
      </c>
      <c r="E200" s="7" t="s">
        <v>305</v>
      </c>
      <c r="F200" s="7" t="s">
        <v>185</v>
      </c>
      <c r="G200" s="9">
        <v>7.5</v>
      </c>
      <c r="H200" s="13"/>
      <c r="I200" s="12">
        <f>ROUND((H200*G200),2)</f>
      </c>
      <c r="J200" s="9">
        <v>0</v>
      </c>
      <c r="K200" s="9">
        <f>G200*J200</f>
      </c>
      <c r="L200" s="9">
        <v>0</v>
      </c>
      <c r="M200" s="9">
        <f>G200*L200</f>
      </c>
      <c r="O200">
        <f>rekapitulace!H8</f>
      </c>
      <c r="P200">
        <f>O200/100*I200</f>
      </c>
    </row>
    <row r="201" ht="38.25">
      <c r="E201" s="14" t="s">
        <v>904</v>
      </c>
    </row>
    <row r="202" ht="255">
      <c r="E202" s="14" t="s">
        <v>307</v>
      </c>
    </row>
    <row r="203" spans="1:16" ht="12.75">
      <c r="A203" s="7">
        <v>58</v>
      </c>
      <c r="B203" s="7" t="s">
        <v>48</v>
      </c>
      <c r="C203" s="7" t="s">
        <v>790</v>
      </c>
      <c r="D203" s="7" t="s">
        <v>50</v>
      </c>
      <c r="E203" s="7" t="s">
        <v>791</v>
      </c>
      <c r="F203" s="7" t="s">
        <v>185</v>
      </c>
      <c r="G203" s="9">
        <v>6.4</v>
      </c>
      <c r="H203" s="13"/>
      <c r="I203" s="12">
        <f>ROUND((H203*G203),2)</f>
      </c>
      <c r="J203" s="9">
        <v>0</v>
      </c>
      <c r="K203" s="9">
        <f>G203*J203</f>
      </c>
      <c r="L203" s="9">
        <v>0</v>
      </c>
      <c r="M203" s="9">
        <f>G203*L203</f>
      </c>
      <c r="O203">
        <f>rekapitulace!H8</f>
      </c>
      <c r="P203">
        <f>O203/100*I203</f>
      </c>
    </row>
    <row r="204" ht="38.25">
      <c r="E204" s="14" t="s">
        <v>905</v>
      </c>
    </row>
    <row r="205" ht="382.5">
      <c r="E205" s="14" t="s">
        <v>793</v>
      </c>
    </row>
    <row r="206" spans="1:16" ht="12.75">
      <c r="A206" s="7">
        <v>59</v>
      </c>
      <c r="B206" s="7" t="s">
        <v>48</v>
      </c>
      <c r="C206" s="7" t="s">
        <v>330</v>
      </c>
      <c r="D206" s="7" t="s">
        <v>50</v>
      </c>
      <c r="E206" s="7" t="s">
        <v>331</v>
      </c>
      <c r="F206" s="7" t="s">
        <v>185</v>
      </c>
      <c r="G206" s="9">
        <v>26.2</v>
      </c>
      <c r="H206" s="13"/>
      <c r="I206" s="12">
        <f>ROUND((H206*G206),2)</f>
      </c>
      <c r="J206" s="9">
        <v>0</v>
      </c>
      <c r="K206" s="9">
        <f>G206*J206</f>
      </c>
      <c r="L206" s="9">
        <v>0</v>
      </c>
      <c r="M206" s="9">
        <f>G206*L206</f>
      </c>
      <c r="O206">
        <f>rekapitulace!H8</f>
      </c>
      <c r="P206">
        <f>O206/100*I206</f>
      </c>
    </row>
    <row r="207" ht="76.5">
      <c r="E207" s="14" t="s">
        <v>906</v>
      </c>
    </row>
    <row r="208" ht="76.5">
      <c r="E208" s="14" t="s">
        <v>795</v>
      </c>
    </row>
    <row r="209" spans="1:16" ht="12.75">
      <c r="A209" s="7">
        <v>60</v>
      </c>
      <c r="B209" s="7" t="s">
        <v>48</v>
      </c>
      <c r="C209" s="7" t="s">
        <v>796</v>
      </c>
      <c r="D209" s="7" t="s">
        <v>50</v>
      </c>
      <c r="E209" s="7" t="s">
        <v>797</v>
      </c>
      <c r="F209" s="7" t="s">
        <v>185</v>
      </c>
      <c r="G209" s="9">
        <v>28.28</v>
      </c>
      <c r="H209" s="13"/>
      <c r="I209" s="12">
        <f>ROUND((H209*G209),2)</f>
      </c>
      <c r="J209" s="9">
        <v>0</v>
      </c>
      <c r="K209" s="9">
        <f>G209*J209</f>
      </c>
      <c r="L209" s="9">
        <v>0</v>
      </c>
      <c r="M209" s="9">
        <f>G209*L209</f>
      </c>
      <c r="O209">
        <f>rekapitulace!H8</f>
      </c>
      <c r="P209">
        <f>O209/100*I209</f>
      </c>
    </row>
    <row r="210" ht="114.75">
      <c r="E210" s="14" t="s">
        <v>907</v>
      </c>
    </row>
    <row r="211" ht="140.25">
      <c r="E211" s="14" t="s">
        <v>333</v>
      </c>
    </row>
    <row r="212" spans="1:16" ht="12.75">
      <c r="A212" s="7">
        <v>61</v>
      </c>
      <c r="B212" s="7" t="s">
        <v>48</v>
      </c>
      <c r="C212" s="7" t="s">
        <v>803</v>
      </c>
      <c r="D212" s="7" t="s">
        <v>50</v>
      </c>
      <c r="E212" s="7" t="s">
        <v>804</v>
      </c>
      <c r="F212" s="7" t="s">
        <v>185</v>
      </c>
      <c r="G212" s="9">
        <v>26.2</v>
      </c>
      <c r="H212" s="13"/>
      <c r="I212" s="12">
        <f>ROUND((H212*G212),2)</f>
      </c>
      <c r="J212" s="9">
        <v>0</v>
      </c>
      <c r="K212" s="9">
        <f>G212*J212</f>
      </c>
      <c r="L212" s="9">
        <v>0</v>
      </c>
      <c r="M212" s="9">
        <f>G212*L212</f>
      </c>
      <c r="O212">
        <f>rekapitulace!H8</f>
      </c>
      <c r="P212">
        <f>O212/100*I212</f>
      </c>
    </row>
    <row r="213" ht="63.75">
      <c r="E213" s="14" t="s">
        <v>908</v>
      </c>
    </row>
    <row r="214" ht="267.75">
      <c r="E214" s="14" t="s">
        <v>711</v>
      </c>
    </row>
    <row r="215" spans="1:16" ht="12.75">
      <c r="A215" s="7">
        <v>62</v>
      </c>
      <c r="B215" s="7" t="s">
        <v>48</v>
      </c>
      <c r="C215" s="7" t="s">
        <v>806</v>
      </c>
      <c r="D215" s="7" t="s">
        <v>50</v>
      </c>
      <c r="E215" s="7" t="s">
        <v>807</v>
      </c>
      <c r="F215" s="7" t="s">
        <v>185</v>
      </c>
      <c r="G215" s="9">
        <v>10</v>
      </c>
      <c r="H215" s="13"/>
      <c r="I215" s="12">
        <f>ROUND((H215*G215),2)</f>
      </c>
      <c r="J215" s="9">
        <v>0</v>
      </c>
      <c r="K215" s="9">
        <f>G215*J215</f>
      </c>
      <c r="L215" s="9">
        <v>0</v>
      </c>
      <c r="M215" s="9">
        <f>G215*L215</f>
      </c>
      <c r="O215">
        <f>rekapitulace!H8</f>
      </c>
      <c r="P215">
        <f>O215/100*I215</f>
      </c>
    </row>
    <row r="216" ht="127.5">
      <c r="E216" s="14" t="s">
        <v>909</v>
      </c>
    </row>
    <row r="217" ht="267.75">
      <c r="E217" s="14" t="s">
        <v>711</v>
      </c>
    </row>
    <row r="218" spans="1:16" ht="12.75">
      <c r="A218" s="7">
        <v>63</v>
      </c>
      <c r="B218" s="7" t="s">
        <v>48</v>
      </c>
      <c r="C218" s="7" t="s">
        <v>809</v>
      </c>
      <c r="D218" s="7" t="s">
        <v>50</v>
      </c>
      <c r="E218" s="7" t="s">
        <v>810</v>
      </c>
      <c r="F218" s="7" t="s">
        <v>185</v>
      </c>
      <c r="G218" s="9">
        <v>10</v>
      </c>
      <c r="H218" s="13"/>
      <c r="I218" s="12">
        <f>ROUND((H218*G218),2)</f>
      </c>
      <c r="J218" s="9">
        <v>0</v>
      </c>
      <c r="K218" s="9">
        <f>G218*J218</f>
      </c>
      <c r="L218" s="9">
        <v>0</v>
      </c>
      <c r="M218" s="9">
        <f>G218*L218</f>
      </c>
      <c r="O218">
        <f>rekapitulace!H8</f>
      </c>
      <c r="P218">
        <f>O218/100*I218</f>
      </c>
    </row>
    <row r="219" ht="127.5">
      <c r="E219" s="14" t="s">
        <v>909</v>
      </c>
    </row>
    <row r="220" ht="204">
      <c r="E220" s="14" t="s">
        <v>812</v>
      </c>
    </row>
    <row r="221" spans="1:16" ht="12.75">
      <c r="A221" s="7">
        <v>64</v>
      </c>
      <c r="B221" s="7" t="s">
        <v>48</v>
      </c>
      <c r="C221" s="7" t="s">
        <v>813</v>
      </c>
      <c r="D221" s="7" t="s">
        <v>50</v>
      </c>
      <c r="E221" s="7" t="s">
        <v>814</v>
      </c>
      <c r="F221" s="7" t="s">
        <v>185</v>
      </c>
      <c r="G221" s="9">
        <v>14.14</v>
      </c>
      <c r="H221" s="13"/>
      <c r="I221" s="12">
        <f>ROUND((H221*G221),2)</f>
      </c>
      <c r="J221" s="9">
        <v>0</v>
      </c>
      <c r="K221" s="9">
        <f>G221*J221</f>
      </c>
      <c r="L221" s="9">
        <v>0</v>
      </c>
      <c r="M221" s="9">
        <f>G221*L221</f>
      </c>
      <c r="O221">
        <f>rekapitulace!H8</f>
      </c>
      <c r="P221">
        <f>O221/100*I221</f>
      </c>
    </row>
    <row r="222" ht="25.5">
      <c r="E222" s="14" t="s">
        <v>910</v>
      </c>
    </row>
    <row r="223" ht="409.5">
      <c r="E223" s="14" t="s">
        <v>816</v>
      </c>
    </row>
    <row r="224" spans="1:16" ht="12.75">
      <c r="A224" s="7">
        <v>65</v>
      </c>
      <c r="B224" s="7" t="s">
        <v>48</v>
      </c>
      <c r="C224" s="7" t="s">
        <v>817</v>
      </c>
      <c r="D224" s="7" t="s">
        <v>50</v>
      </c>
      <c r="E224" s="7" t="s">
        <v>818</v>
      </c>
      <c r="F224" s="7" t="s">
        <v>819</v>
      </c>
      <c r="G224" s="9">
        <v>28</v>
      </c>
      <c r="H224" s="13"/>
      <c r="I224" s="12">
        <f>ROUND((H224*G224),2)</f>
      </c>
      <c r="J224" s="9">
        <v>0</v>
      </c>
      <c r="K224" s="9">
        <f>G224*J224</f>
      </c>
      <c r="L224" s="9">
        <v>0</v>
      </c>
      <c r="M224" s="9">
        <f>G224*L224</f>
      </c>
      <c r="O224">
        <f>rekapitulace!H8</f>
      </c>
      <c r="P224">
        <f>O224/100*I224</f>
      </c>
    </row>
    <row r="225" ht="51">
      <c r="E225" s="14" t="s">
        <v>911</v>
      </c>
    </row>
    <row r="226" ht="409.5">
      <c r="E226" s="14" t="s">
        <v>821</v>
      </c>
    </row>
    <row r="227" spans="1:16" ht="12.75">
      <c r="A227" s="7">
        <v>66</v>
      </c>
      <c r="B227" s="7" t="s">
        <v>48</v>
      </c>
      <c r="C227" s="7" t="s">
        <v>822</v>
      </c>
      <c r="D227" s="7" t="s">
        <v>50</v>
      </c>
      <c r="E227" s="7" t="s">
        <v>823</v>
      </c>
      <c r="F227" s="7" t="s">
        <v>67</v>
      </c>
      <c r="G227" s="9">
        <v>2</v>
      </c>
      <c r="H227" s="13"/>
      <c r="I227" s="12">
        <f>ROUND((H227*G227),2)</f>
      </c>
      <c r="J227" s="9">
        <v>0</v>
      </c>
      <c r="K227" s="9">
        <f>G227*J227</f>
      </c>
      <c r="L227" s="9">
        <v>0</v>
      </c>
      <c r="M227" s="9">
        <f>G227*L227</f>
      </c>
      <c r="O227">
        <f>rekapitulace!H8</f>
      </c>
      <c r="P227">
        <f>O227/100*I227</f>
      </c>
    </row>
    <row r="228" ht="114.75">
      <c r="E228" s="14" t="s">
        <v>912</v>
      </c>
    </row>
    <row r="229" ht="409.5">
      <c r="E229" s="14" t="s">
        <v>825</v>
      </c>
    </row>
    <row r="230" spans="1:16" ht="12.75">
      <c r="A230" s="7">
        <v>67</v>
      </c>
      <c r="B230" s="7" t="s">
        <v>48</v>
      </c>
      <c r="C230" s="7" t="s">
        <v>826</v>
      </c>
      <c r="D230" s="7" t="s">
        <v>50</v>
      </c>
      <c r="E230" s="7" t="s">
        <v>827</v>
      </c>
      <c r="F230" s="7" t="s">
        <v>828</v>
      </c>
      <c r="G230" s="9">
        <v>218.106</v>
      </c>
      <c r="H230" s="13"/>
      <c r="I230" s="12">
        <f>ROUND((H230*G230),2)</f>
      </c>
      <c r="J230" s="9">
        <v>0</v>
      </c>
      <c r="K230" s="9">
        <f>G230*J230</f>
      </c>
      <c r="L230" s="9">
        <v>0</v>
      </c>
      <c r="M230" s="9">
        <f>G230*L230</f>
      </c>
      <c r="O230">
        <f>rekapitulace!H8</f>
      </c>
      <c r="P230">
        <f>O230/100*I230</f>
      </c>
    </row>
    <row r="231" ht="38.25">
      <c r="E231" s="14" t="s">
        <v>913</v>
      </c>
    </row>
    <row r="232" ht="165.75">
      <c r="E232" s="14" t="s">
        <v>830</v>
      </c>
    </row>
    <row r="233" spans="1:16" ht="12.75">
      <c r="A233" s="7">
        <v>68</v>
      </c>
      <c r="B233" s="7" t="s">
        <v>48</v>
      </c>
      <c r="C233" s="7" t="s">
        <v>831</v>
      </c>
      <c r="D233" s="7" t="s">
        <v>50</v>
      </c>
      <c r="E233" s="7" t="s">
        <v>832</v>
      </c>
      <c r="F233" s="7" t="s">
        <v>105</v>
      </c>
      <c r="G233" s="9">
        <v>29.4</v>
      </c>
      <c r="H233" s="13"/>
      <c r="I233" s="12">
        <f>ROUND((H233*G233),2)</f>
      </c>
      <c r="J233" s="9">
        <v>0</v>
      </c>
      <c r="K233" s="9">
        <f>G233*J233</f>
      </c>
      <c r="L233" s="9">
        <v>0</v>
      </c>
      <c r="M233" s="9">
        <f>G233*L233</f>
      </c>
      <c r="O233">
        <f>rekapitulace!H8</f>
      </c>
      <c r="P233">
        <f>O233/100*I233</f>
      </c>
    </row>
    <row r="234" ht="51">
      <c r="E234" s="14" t="s">
        <v>914</v>
      </c>
    </row>
    <row r="235" ht="409.5">
      <c r="E235" s="14" t="s">
        <v>834</v>
      </c>
    </row>
    <row r="236" spans="1:16" ht="12.75">
      <c r="A236" s="7">
        <v>69</v>
      </c>
      <c r="B236" s="7" t="s">
        <v>48</v>
      </c>
      <c r="C236" s="7" t="s">
        <v>835</v>
      </c>
      <c r="D236" s="7" t="s">
        <v>50</v>
      </c>
      <c r="E236" s="7" t="s">
        <v>836</v>
      </c>
      <c r="F236" s="7" t="s">
        <v>105</v>
      </c>
      <c r="G236" s="9">
        <v>41.82</v>
      </c>
      <c r="H236" s="13"/>
      <c r="I236" s="12">
        <f>ROUND((H236*G236),2)</f>
      </c>
      <c r="J236" s="9">
        <v>0</v>
      </c>
      <c r="K236" s="9">
        <f>G236*J236</f>
      </c>
      <c r="L236" s="9">
        <v>0</v>
      </c>
      <c r="M236" s="9">
        <f>G236*L236</f>
      </c>
      <c r="O236">
        <f>rekapitulace!H8</f>
      </c>
      <c r="P236">
        <f>O236/100*I236</f>
      </c>
    </row>
    <row r="237" ht="114.75">
      <c r="E237" s="14" t="s">
        <v>915</v>
      </c>
    </row>
    <row r="238" ht="409.5">
      <c r="E238" s="14" t="s">
        <v>834</v>
      </c>
    </row>
    <row r="239" spans="1:16" ht="12.75">
      <c r="A239" s="7">
        <v>70</v>
      </c>
      <c r="B239" s="7" t="s">
        <v>48</v>
      </c>
      <c r="C239" s="7" t="s">
        <v>838</v>
      </c>
      <c r="D239" s="7" t="s">
        <v>50</v>
      </c>
      <c r="E239" s="7" t="s">
        <v>839</v>
      </c>
      <c r="F239" s="7" t="s">
        <v>105</v>
      </c>
      <c r="G239" s="9">
        <v>79.367</v>
      </c>
      <c r="H239" s="13"/>
      <c r="I239" s="12">
        <f>ROUND((H239*G239),2)</f>
      </c>
      <c r="J239" s="9">
        <v>0</v>
      </c>
      <c r="K239" s="9">
        <f>G239*J239</f>
      </c>
      <c r="L239" s="9">
        <v>0</v>
      </c>
      <c r="M239" s="9">
        <f>G239*L239</f>
      </c>
      <c r="O239">
        <f>rekapitulace!H8</f>
      </c>
      <c r="P239">
        <f>O239/100*I239</f>
      </c>
    </row>
    <row r="240" ht="331.5">
      <c r="E240" s="14" t="s">
        <v>916</v>
      </c>
    </row>
    <row r="241" ht="409.5">
      <c r="E241" s="14" t="s">
        <v>834</v>
      </c>
    </row>
    <row r="242" spans="1:16" ht="12.75">
      <c r="A242" s="7">
        <v>71</v>
      </c>
      <c r="B242" s="7" t="s">
        <v>48</v>
      </c>
      <c r="C242" s="7" t="s">
        <v>849</v>
      </c>
      <c r="D242" s="7" t="s">
        <v>50</v>
      </c>
      <c r="E242" s="7" t="s">
        <v>850</v>
      </c>
      <c r="F242" s="7" t="s">
        <v>148</v>
      </c>
      <c r="G242" s="9">
        <v>58.825</v>
      </c>
      <c r="H242" s="13"/>
      <c r="I242" s="12">
        <f>ROUND((H242*G242),2)</f>
      </c>
      <c r="J242" s="9">
        <v>0</v>
      </c>
      <c r="K242" s="9">
        <f>G242*J242</f>
      </c>
      <c r="L242" s="9">
        <v>0</v>
      </c>
      <c r="M242" s="9">
        <f>G242*L242</f>
      </c>
      <c r="O242">
        <f>rekapitulace!H8</f>
      </c>
      <c r="P242">
        <f>O242/100*I242</f>
      </c>
    </row>
    <row r="243" ht="38.25">
      <c r="E243" s="14" t="s">
        <v>917</v>
      </c>
    </row>
    <row r="244" ht="369.75">
      <c r="E244" s="14" t="s">
        <v>852</v>
      </c>
    </row>
    <row r="245" spans="1:16" ht="12.75" customHeight="1">
      <c r="A245" s="15"/>
      <c r="B245" s="15"/>
      <c r="C245" s="15" t="s">
        <v>45</v>
      </c>
      <c r="D245" s="15"/>
      <c r="E245" s="15" t="s">
        <v>272</v>
      </c>
      <c r="F245" s="15"/>
      <c r="G245" s="15"/>
      <c r="H245" s="15"/>
      <c r="I245" s="15">
        <f>SUM(I191:I244)</f>
      </c>
      <c r="J245" s="15"/>
      <c r="K245" s="15"/>
      <c r="L245" s="15"/>
      <c r="M245" s="15"/>
      <c r="P245">
        <f>ROUND(SUM(P191:P244),2)</f>
      </c>
    </row>
    <row r="247" spans="1:16" ht="12.75" customHeight="1">
      <c r="A247" s="15"/>
      <c r="B247" s="15"/>
      <c r="C247" s="15"/>
      <c r="D247" s="15"/>
      <c r="E247" s="15" t="s">
        <v>86</v>
      </c>
      <c r="F247" s="15"/>
      <c r="G247" s="15"/>
      <c r="H247" s="15"/>
      <c r="I247" s="15">
        <f>+I26+I74+I86+I101+I137+I146+I179+I188+I245</f>
      </c>
      <c r="J247" s="15"/>
      <c r="K247" s="15"/>
      <c r="L247" s="15"/>
      <c r="M247" s="15"/>
      <c r="P247">
        <f>+P26+P74+P86+P101+P137+P146+P179+P188+P245</f>
      </c>
    </row>
    <row r="249" spans="1:13" ht="12.75" customHeight="1">
      <c r="A249" s="15" t="s">
        <v>87</v>
      </c>
      <c r="B249" s="15"/>
      <c r="C249" s="15"/>
      <c r="D249" s="15"/>
      <c r="E249" s="15"/>
      <c r="F249" s="15"/>
      <c r="G249" s="15"/>
      <c r="H249" s="15"/>
      <c r="I249" s="15"/>
      <c r="J249" s="15"/>
      <c r="K249" s="15"/>
      <c r="L249" s="15"/>
      <c r="M249" s="15"/>
    </row>
    <row r="250" spans="1:13" ht="12.75" customHeight="1">
      <c r="A250" s="15"/>
      <c r="B250" s="15"/>
      <c r="C250" s="15"/>
      <c r="D250" s="15"/>
      <c r="E250" s="15" t="s">
        <v>88</v>
      </c>
      <c r="F250" s="15"/>
      <c r="G250" s="15"/>
      <c r="H250" s="15"/>
      <c r="I250" s="15"/>
      <c r="J250" s="15"/>
      <c r="K250" s="15"/>
      <c r="L250" s="15"/>
      <c r="M250" s="15"/>
    </row>
    <row r="251" spans="1:16" ht="12.75" customHeight="1">
      <c r="A251" s="15"/>
      <c r="B251" s="15"/>
      <c r="C251" s="15"/>
      <c r="D251" s="15"/>
      <c r="E251" s="15" t="s">
        <v>89</v>
      </c>
      <c r="F251" s="15"/>
      <c r="G251" s="15"/>
      <c r="H251" s="15"/>
      <c r="I251" s="15">
        <v>0</v>
      </c>
      <c r="J251" s="15"/>
      <c r="K251" s="15"/>
      <c r="L251" s="15"/>
      <c r="M251" s="15"/>
      <c r="P251">
        <v>0</v>
      </c>
    </row>
    <row r="252" spans="1:13" ht="12.75" customHeight="1">
      <c r="A252" s="15"/>
      <c r="B252" s="15"/>
      <c r="C252" s="15"/>
      <c r="D252" s="15"/>
      <c r="E252" s="15" t="s">
        <v>90</v>
      </c>
      <c r="F252" s="15"/>
      <c r="G252" s="15"/>
      <c r="H252" s="15"/>
      <c r="I252" s="15"/>
      <c r="J252" s="15"/>
      <c r="K252" s="15"/>
      <c r="L252" s="15"/>
      <c r="M252" s="15"/>
    </row>
    <row r="253" spans="1:16" ht="12.75" customHeight="1">
      <c r="A253" s="15"/>
      <c r="B253" s="15"/>
      <c r="C253" s="15"/>
      <c r="D253" s="15"/>
      <c r="E253" s="15" t="s">
        <v>91</v>
      </c>
      <c r="F253" s="15"/>
      <c r="G253" s="15"/>
      <c r="H253" s="15"/>
      <c r="I253" s="15">
        <v>0</v>
      </c>
      <c r="J253" s="15"/>
      <c r="K253" s="15"/>
      <c r="L253" s="15"/>
      <c r="M253" s="15"/>
      <c r="P253">
        <v>0</v>
      </c>
    </row>
    <row r="254" spans="1:16" ht="12.75" customHeight="1">
      <c r="A254" s="15"/>
      <c r="B254" s="15"/>
      <c r="C254" s="15"/>
      <c r="D254" s="15"/>
      <c r="E254" s="15" t="s">
        <v>92</v>
      </c>
      <c r="F254" s="15"/>
      <c r="G254" s="15"/>
      <c r="H254" s="15"/>
      <c r="I254" s="15">
        <f>I251+I253</f>
      </c>
      <c r="J254" s="15"/>
      <c r="K254" s="15"/>
      <c r="L254" s="15"/>
      <c r="M254" s="15"/>
      <c r="P254">
        <f>P251+P253</f>
      </c>
    </row>
    <row r="256" spans="1:16" ht="12.75" customHeight="1">
      <c r="A256" s="15"/>
      <c r="B256" s="15"/>
      <c r="C256" s="15"/>
      <c r="D256" s="15"/>
      <c r="E256" s="15" t="s">
        <v>92</v>
      </c>
      <c r="F256" s="15"/>
      <c r="G256" s="15"/>
      <c r="H256" s="15"/>
      <c r="I256" s="15">
        <f>I247+I254</f>
      </c>
      <c r="J256" s="15"/>
      <c r="K256" s="15"/>
      <c r="L256" s="15"/>
      <c r="M256" s="15"/>
      <c r="P256">
        <f>P247+P254</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P11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918</v>
      </c>
      <c r="D5" s="5"/>
      <c r="E5" s="5" t="s">
        <v>919</v>
      </c>
    </row>
    <row r="6" spans="1:5" ht="12.75" customHeight="1">
      <c r="A6" t="s">
        <v>18</v>
      </c>
      <c r="C6" s="5" t="s">
        <v>918</v>
      </c>
      <c r="D6" s="5"/>
      <c r="E6" s="5" t="s">
        <v>919</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104</v>
      </c>
      <c r="F12" s="7" t="s">
        <v>105</v>
      </c>
      <c r="G12" s="9">
        <v>231</v>
      </c>
      <c r="H12" s="13"/>
      <c r="I12" s="12">
        <f>ROUND((H12*G12),2)</f>
      </c>
      <c r="J12" s="9">
        <v>0</v>
      </c>
      <c r="K12" s="9">
        <f>G12*J12</f>
      </c>
      <c r="L12" s="9">
        <v>0</v>
      </c>
      <c r="M12" s="9">
        <f>G12*L12</f>
      </c>
      <c r="O12">
        <f>rekapitulace!H8</f>
      </c>
      <c r="P12">
        <f>O12/100*I12</f>
      </c>
    </row>
    <row r="13" ht="63.75">
      <c r="E13" s="14" t="s">
        <v>920</v>
      </c>
    </row>
    <row r="14" ht="153">
      <c r="E14" s="14" t="s">
        <v>107</v>
      </c>
    </row>
    <row r="15" spans="1:16" ht="12.75">
      <c r="A15" s="7">
        <v>2</v>
      </c>
      <c r="B15" s="7" t="s">
        <v>48</v>
      </c>
      <c r="C15" s="7" t="s">
        <v>71</v>
      </c>
      <c r="D15" s="7" t="s">
        <v>50</v>
      </c>
      <c r="E15" s="7" t="s">
        <v>72</v>
      </c>
      <c r="F15" s="7" t="s">
        <v>52</v>
      </c>
      <c r="G15" s="9">
        <v>1</v>
      </c>
      <c r="H15" s="13"/>
      <c r="I15" s="12">
        <f>ROUND((H15*G15),2)</f>
      </c>
      <c r="J15" s="9">
        <v>0</v>
      </c>
      <c r="K15" s="9">
        <f>G15*J15</f>
      </c>
      <c r="L15" s="9">
        <v>0</v>
      </c>
      <c r="M15" s="9">
        <f>G15*L15</f>
      </c>
      <c r="O15">
        <f>rekapitulace!H8</f>
      </c>
      <c r="P15">
        <f>O15/100*I15</f>
      </c>
    </row>
    <row r="16" ht="114.75">
      <c r="E16" s="14" t="s">
        <v>61</v>
      </c>
    </row>
    <row r="17" spans="1:16" ht="12.75" customHeight="1">
      <c r="A17" s="15"/>
      <c r="B17" s="15"/>
      <c r="C17" s="15" t="s">
        <v>47</v>
      </c>
      <c r="D17" s="15"/>
      <c r="E17" s="15" t="s">
        <v>46</v>
      </c>
      <c r="F17" s="15"/>
      <c r="G17" s="15"/>
      <c r="H17" s="15"/>
      <c r="I17" s="15">
        <f>SUM(I12:I16)</f>
      </c>
      <c r="J17" s="15"/>
      <c r="K17" s="15"/>
      <c r="L17" s="15"/>
      <c r="M17" s="15"/>
      <c r="P17">
        <f>ROUND(SUM(P12:P16),2)</f>
      </c>
    </row>
    <row r="19" spans="1:9" ht="12.75" customHeight="1">
      <c r="A19" s="8"/>
      <c r="B19" s="8"/>
      <c r="C19" s="8" t="s">
        <v>25</v>
      </c>
      <c r="D19" s="8"/>
      <c r="E19" s="8" t="s">
        <v>117</v>
      </c>
      <c r="F19" s="8"/>
      <c r="G19" s="10"/>
      <c r="H19" s="8"/>
      <c r="I19" s="10"/>
    </row>
    <row r="20" spans="1:16" ht="12.75">
      <c r="A20" s="7">
        <v>3</v>
      </c>
      <c r="B20" s="7" t="s">
        <v>48</v>
      </c>
      <c r="C20" s="7" t="s">
        <v>921</v>
      </c>
      <c r="D20" s="7" t="s">
        <v>50</v>
      </c>
      <c r="E20" s="7" t="s">
        <v>922</v>
      </c>
      <c r="F20" s="7" t="s">
        <v>622</v>
      </c>
      <c r="G20" s="9">
        <v>160</v>
      </c>
      <c r="H20" s="13"/>
      <c r="I20" s="12">
        <f>ROUND((H20*G20),2)</f>
      </c>
      <c r="J20" s="9">
        <v>0</v>
      </c>
      <c r="K20" s="9">
        <f>G20*J20</f>
      </c>
      <c r="L20" s="9">
        <v>0</v>
      </c>
      <c r="M20" s="9">
        <f>G20*L20</f>
      </c>
      <c r="O20">
        <f>rekapitulace!H8</f>
      </c>
      <c r="P20">
        <f>O20/100*I20</f>
      </c>
    </row>
    <row r="21" ht="25.5">
      <c r="E21" s="14" t="s">
        <v>923</v>
      </c>
    </row>
    <row r="22" ht="280.5">
      <c r="E22" s="14" t="s">
        <v>624</v>
      </c>
    </row>
    <row r="23" spans="1:16" ht="12.75">
      <c r="A23" s="7">
        <v>4</v>
      </c>
      <c r="B23" s="7" t="s">
        <v>48</v>
      </c>
      <c r="C23" s="7" t="s">
        <v>924</v>
      </c>
      <c r="D23" s="7" t="s">
        <v>50</v>
      </c>
      <c r="E23" s="7" t="s">
        <v>925</v>
      </c>
      <c r="F23" s="7" t="s">
        <v>105</v>
      </c>
      <c r="G23" s="9">
        <v>231</v>
      </c>
      <c r="H23" s="13"/>
      <c r="I23" s="12">
        <f>ROUND((H23*G23),2)</f>
      </c>
      <c r="J23" s="9">
        <v>0</v>
      </c>
      <c r="K23" s="9">
        <f>G23*J23</f>
      </c>
      <c r="L23" s="9">
        <v>0</v>
      </c>
      <c r="M23" s="9">
        <f>G23*L23</f>
      </c>
      <c r="O23">
        <f>rekapitulace!H8</f>
      </c>
      <c r="P23">
        <f>O23/100*I23</f>
      </c>
    </row>
    <row r="24" ht="51">
      <c r="E24" s="14" t="s">
        <v>926</v>
      </c>
    </row>
    <row r="25" ht="409.5">
      <c r="E25" s="14" t="s">
        <v>154</v>
      </c>
    </row>
    <row r="26" spans="1:16" ht="12.75">
      <c r="A26" s="7">
        <v>5</v>
      </c>
      <c r="B26" s="7" t="s">
        <v>48</v>
      </c>
      <c r="C26" s="7" t="s">
        <v>927</v>
      </c>
      <c r="D26" s="7" t="s">
        <v>50</v>
      </c>
      <c r="E26" s="7" t="s">
        <v>928</v>
      </c>
      <c r="F26" s="7" t="s">
        <v>105</v>
      </c>
      <c r="G26" s="9">
        <v>29.4</v>
      </c>
      <c r="H26" s="13"/>
      <c r="I26" s="12">
        <f>ROUND((H26*G26),2)</f>
      </c>
      <c r="J26" s="9">
        <v>0</v>
      </c>
      <c r="K26" s="9">
        <f>G26*J26</f>
      </c>
      <c r="L26" s="9">
        <v>0</v>
      </c>
      <c r="M26" s="9">
        <f>G26*L26</f>
      </c>
      <c r="O26">
        <f>rekapitulace!H8</f>
      </c>
      <c r="P26">
        <f>O26/100*I26</f>
      </c>
    </row>
    <row r="27" ht="25.5">
      <c r="E27" s="14" t="s">
        <v>929</v>
      </c>
    </row>
    <row r="28" ht="409.5">
      <c r="E28" s="14" t="s">
        <v>930</v>
      </c>
    </row>
    <row r="29" spans="1:16" ht="12.75" customHeight="1">
      <c r="A29" s="15"/>
      <c r="B29" s="15"/>
      <c r="C29" s="15" t="s">
        <v>25</v>
      </c>
      <c r="D29" s="15"/>
      <c r="E29" s="15" t="s">
        <v>117</v>
      </c>
      <c r="F29" s="15"/>
      <c r="G29" s="15"/>
      <c r="H29" s="15"/>
      <c r="I29" s="15">
        <f>SUM(I20:I28)</f>
      </c>
      <c r="J29" s="15"/>
      <c r="K29" s="15"/>
      <c r="L29" s="15"/>
      <c r="M29" s="15"/>
      <c r="P29">
        <f>ROUND(SUM(P20:P28),2)</f>
      </c>
    </row>
    <row r="31" spans="1:9" ht="12.75" customHeight="1">
      <c r="A31" s="8"/>
      <c r="B31" s="8"/>
      <c r="C31" s="8" t="s">
        <v>38</v>
      </c>
      <c r="D31" s="8"/>
      <c r="E31" s="8" t="s">
        <v>182</v>
      </c>
      <c r="F31" s="8"/>
      <c r="G31" s="10"/>
      <c r="H31" s="8"/>
      <c r="I31" s="10"/>
    </row>
    <row r="32" spans="1:16" ht="12.75">
      <c r="A32" s="7">
        <v>6</v>
      </c>
      <c r="B32" s="7" t="s">
        <v>48</v>
      </c>
      <c r="C32" s="7" t="s">
        <v>931</v>
      </c>
      <c r="D32" s="7" t="s">
        <v>50</v>
      </c>
      <c r="E32" s="7" t="s">
        <v>932</v>
      </c>
      <c r="F32" s="7" t="s">
        <v>105</v>
      </c>
      <c r="G32" s="9">
        <v>10.62</v>
      </c>
      <c r="H32" s="13"/>
      <c r="I32" s="12">
        <f>ROUND((H32*G32),2)</f>
      </c>
      <c r="J32" s="9">
        <v>0</v>
      </c>
      <c r="K32" s="9">
        <f>G32*J32</f>
      </c>
      <c r="L32" s="9">
        <v>0</v>
      </c>
      <c r="M32" s="9">
        <f>G32*L32</f>
      </c>
      <c r="O32">
        <f>rekapitulace!H8</f>
      </c>
      <c r="P32">
        <f>O32/100*I32</f>
      </c>
    </row>
    <row r="33" ht="63.75">
      <c r="E33" s="14" t="s">
        <v>933</v>
      </c>
    </row>
    <row r="34" ht="409.5">
      <c r="E34" s="14" t="s">
        <v>199</v>
      </c>
    </row>
    <row r="35" spans="1:16" ht="12.75">
      <c r="A35" s="7">
        <v>7</v>
      </c>
      <c r="B35" s="7" t="s">
        <v>48</v>
      </c>
      <c r="C35" s="7" t="s">
        <v>364</v>
      </c>
      <c r="D35" s="7" t="s">
        <v>50</v>
      </c>
      <c r="E35" s="7" t="s">
        <v>934</v>
      </c>
      <c r="F35" s="7" t="s">
        <v>105</v>
      </c>
      <c r="G35" s="9">
        <v>24.675</v>
      </c>
      <c r="H35" s="13"/>
      <c r="I35" s="12">
        <f>ROUND((H35*G35),2)</f>
      </c>
      <c r="J35" s="9">
        <v>0</v>
      </c>
      <c r="K35" s="9">
        <f>G35*J35</f>
      </c>
      <c r="L35" s="9">
        <v>0</v>
      </c>
      <c r="M35" s="9">
        <f>G35*L35</f>
      </c>
      <c r="O35">
        <f>rekapitulace!H8</f>
      </c>
      <c r="P35">
        <f>O35/100*I35</f>
      </c>
    </row>
    <row r="36" ht="51">
      <c r="E36" s="14" t="s">
        <v>935</v>
      </c>
    </row>
    <row r="37" ht="409.5">
      <c r="E37" s="14" t="s">
        <v>199</v>
      </c>
    </row>
    <row r="38" spans="1:16" ht="12.75">
      <c r="A38" s="7">
        <v>8</v>
      </c>
      <c r="B38" s="7" t="s">
        <v>48</v>
      </c>
      <c r="C38" s="7" t="s">
        <v>466</v>
      </c>
      <c r="D38" s="7" t="s">
        <v>50</v>
      </c>
      <c r="E38" s="7" t="s">
        <v>467</v>
      </c>
      <c r="F38" s="7" t="s">
        <v>369</v>
      </c>
      <c r="G38" s="9">
        <v>3.701</v>
      </c>
      <c r="H38" s="13"/>
      <c r="I38" s="12">
        <f>ROUND((H38*G38),2)</f>
      </c>
      <c r="J38" s="9">
        <v>0</v>
      </c>
      <c r="K38" s="9">
        <f>G38*J38</f>
      </c>
      <c r="L38" s="9">
        <v>0</v>
      </c>
      <c r="M38" s="9">
        <f>G38*L38</f>
      </c>
      <c r="O38">
        <f>rekapitulace!H8</f>
      </c>
      <c r="P38">
        <f>O38/100*I38</f>
      </c>
    </row>
    <row r="39" ht="63.75">
      <c r="E39" s="14" t="s">
        <v>936</v>
      </c>
    </row>
    <row r="40" ht="409.5">
      <c r="E40" s="14" t="s">
        <v>371</v>
      </c>
    </row>
    <row r="41" spans="1:16" ht="12.75" customHeight="1">
      <c r="A41" s="15"/>
      <c r="B41" s="15"/>
      <c r="C41" s="15" t="s">
        <v>38</v>
      </c>
      <c r="D41" s="15"/>
      <c r="E41" s="15" t="s">
        <v>182</v>
      </c>
      <c r="F41" s="15"/>
      <c r="G41" s="15"/>
      <c r="H41" s="15"/>
      <c r="I41" s="15">
        <f>SUM(I32:I40)</f>
      </c>
      <c r="J41" s="15"/>
      <c r="K41" s="15"/>
      <c r="L41" s="15"/>
      <c r="M41" s="15"/>
      <c r="P41">
        <f>ROUND(SUM(P32:P40),2)</f>
      </c>
    </row>
    <row r="43" spans="1:9" ht="12.75" customHeight="1">
      <c r="A43" s="8"/>
      <c r="B43" s="8"/>
      <c r="C43" s="8" t="s">
        <v>39</v>
      </c>
      <c r="D43" s="8"/>
      <c r="E43" s="8" t="s">
        <v>471</v>
      </c>
      <c r="F43" s="8"/>
      <c r="G43" s="10"/>
      <c r="H43" s="8"/>
      <c r="I43" s="10"/>
    </row>
    <row r="44" spans="1:16" ht="12.75">
      <c r="A44" s="7">
        <v>9</v>
      </c>
      <c r="B44" s="7" t="s">
        <v>48</v>
      </c>
      <c r="C44" s="7" t="s">
        <v>937</v>
      </c>
      <c r="D44" s="7" t="s">
        <v>50</v>
      </c>
      <c r="E44" s="7" t="s">
        <v>938</v>
      </c>
      <c r="F44" s="7" t="s">
        <v>105</v>
      </c>
      <c r="G44" s="9">
        <v>4.463</v>
      </c>
      <c r="H44" s="13"/>
      <c r="I44" s="12">
        <f>ROUND((H44*G44),2)</f>
      </c>
      <c r="J44" s="9">
        <v>0</v>
      </c>
      <c r="K44" s="9">
        <f>G44*J44</f>
      </c>
      <c r="L44" s="9">
        <v>0</v>
      </c>
      <c r="M44" s="9">
        <f>G44*L44</f>
      </c>
      <c r="O44">
        <f>rekapitulace!H8</f>
      </c>
      <c r="P44">
        <f>O44/100*I44</f>
      </c>
    </row>
    <row r="45" ht="38.25">
      <c r="E45" s="14" t="s">
        <v>939</v>
      </c>
    </row>
    <row r="46" ht="409.5">
      <c r="E46" s="14" t="s">
        <v>940</v>
      </c>
    </row>
    <row r="47" spans="1:16" ht="12.75">
      <c r="A47" s="7">
        <v>10</v>
      </c>
      <c r="B47" s="7" t="s">
        <v>48</v>
      </c>
      <c r="C47" s="7" t="s">
        <v>677</v>
      </c>
      <c r="D47" s="7" t="s">
        <v>50</v>
      </c>
      <c r="E47" s="7" t="s">
        <v>941</v>
      </c>
      <c r="F47" s="7" t="s">
        <v>369</v>
      </c>
      <c r="G47" s="9">
        <v>0.669</v>
      </c>
      <c r="H47" s="13"/>
      <c r="I47" s="12">
        <f>ROUND((H47*G47),2)</f>
      </c>
      <c r="J47" s="9">
        <v>0</v>
      </c>
      <c r="K47" s="9">
        <f>G47*J47</f>
      </c>
      <c r="L47" s="9">
        <v>0</v>
      </c>
      <c r="M47" s="9">
        <f>G47*L47</f>
      </c>
      <c r="O47">
        <f>rekapitulace!H8</f>
      </c>
      <c r="P47">
        <f>O47/100*I47</f>
      </c>
    </row>
    <row r="48" ht="63.75">
      <c r="E48" s="14" t="s">
        <v>942</v>
      </c>
    </row>
    <row r="49" ht="409.5">
      <c r="E49" s="14" t="s">
        <v>943</v>
      </c>
    </row>
    <row r="50" spans="1:16" ht="12.75">
      <c r="A50" s="7">
        <v>11</v>
      </c>
      <c r="B50" s="7" t="s">
        <v>48</v>
      </c>
      <c r="C50" s="7" t="s">
        <v>472</v>
      </c>
      <c r="D50" s="7" t="s">
        <v>50</v>
      </c>
      <c r="E50" s="7" t="s">
        <v>944</v>
      </c>
      <c r="F50" s="7" t="s">
        <v>105</v>
      </c>
      <c r="G50" s="9">
        <v>21.075</v>
      </c>
      <c r="H50" s="13"/>
      <c r="I50" s="12">
        <f>ROUND((H50*G50),2)</f>
      </c>
      <c r="J50" s="9">
        <v>0</v>
      </c>
      <c r="K50" s="9">
        <f>G50*J50</f>
      </c>
      <c r="L50" s="9">
        <v>0</v>
      </c>
      <c r="M50" s="9">
        <f>G50*L50</f>
      </c>
      <c r="O50">
        <f>rekapitulace!H8</f>
      </c>
      <c r="P50">
        <f>O50/100*I50</f>
      </c>
    </row>
    <row r="51" ht="38.25">
      <c r="E51" s="14" t="s">
        <v>945</v>
      </c>
    </row>
    <row r="52" ht="409.5">
      <c r="E52" s="14" t="s">
        <v>684</v>
      </c>
    </row>
    <row r="53" spans="1:16" ht="12.75">
      <c r="A53" s="7">
        <v>12</v>
      </c>
      <c r="B53" s="7" t="s">
        <v>48</v>
      </c>
      <c r="C53" s="7" t="s">
        <v>685</v>
      </c>
      <c r="D53" s="7" t="s">
        <v>50</v>
      </c>
      <c r="E53" s="7" t="s">
        <v>946</v>
      </c>
      <c r="F53" s="7" t="s">
        <v>369</v>
      </c>
      <c r="G53" s="9">
        <v>3.161</v>
      </c>
      <c r="H53" s="13"/>
      <c r="I53" s="12">
        <f>ROUND((H53*G53),2)</f>
      </c>
      <c r="J53" s="9">
        <v>0</v>
      </c>
      <c r="K53" s="9">
        <f>G53*J53</f>
      </c>
      <c r="L53" s="9">
        <v>0</v>
      </c>
      <c r="M53" s="9">
        <f>G53*L53</f>
      </c>
      <c r="O53">
        <f>rekapitulace!H8</f>
      </c>
      <c r="P53">
        <f>O53/100*I53</f>
      </c>
    </row>
    <row r="54" ht="63.75">
      <c r="E54" s="14" t="s">
        <v>947</v>
      </c>
    </row>
    <row r="55" ht="409.5">
      <c r="E55" s="14" t="s">
        <v>371</v>
      </c>
    </row>
    <row r="56" spans="1:16" ht="12.75" customHeight="1">
      <c r="A56" s="15"/>
      <c r="B56" s="15"/>
      <c r="C56" s="15" t="s">
        <v>39</v>
      </c>
      <c r="D56" s="15"/>
      <c r="E56" s="15" t="s">
        <v>471</v>
      </c>
      <c r="F56" s="15"/>
      <c r="G56" s="15"/>
      <c r="H56" s="15"/>
      <c r="I56" s="15">
        <f>SUM(I44:I55)</f>
      </c>
      <c r="J56" s="15"/>
      <c r="K56" s="15"/>
      <c r="L56" s="15"/>
      <c r="M56" s="15"/>
      <c r="P56">
        <f>ROUND(SUM(P44:P55),2)</f>
      </c>
    </row>
    <row r="58" spans="1:9" ht="12.75" customHeight="1">
      <c r="A58" s="8"/>
      <c r="B58" s="8"/>
      <c r="C58" s="8" t="s">
        <v>40</v>
      </c>
      <c r="D58" s="8"/>
      <c r="E58" s="8" t="s">
        <v>688</v>
      </c>
      <c r="F58" s="8"/>
      <c r="G58" s="10"/>
      <c r="H58" s="8"/>
      <c r="I58" s="10"/>
    </row>
    <row r="59" spans="1:16" ht="12.75">
      <c r="A59" s="7">
        <v>13</v>
      </c>
      <c r="B59" s="7" t="s">
        <v>48</v>
      </c>
      <c r="C59" s="7" t="s">
        <v>698</v>
      </c>
      <c r="D59" s="7" t="s">
        <v>50</v>
      </c>
      <c r="E59" s="7" t="s">
        <v>699</v>
      </c>
      <c r="F59" s="7" t="s">
        <v>105</v>
      </c>
      <c r="G59" s="9">
        <v>7.875</v>
      </c>
      <c r="H59" s="13"/>
      <c r="I59" s="12">
        <f>ROUND((H59*G59),2)</f>
      </c>
      <c r="J59" s="9">
        <v>0</v>
      </c>
      <c r="K59" s="9">
        <f>G59*J59</f>
      </c>
      <c r="L59" s="9">
        <v>0</v>
      </c>
      <c r="M59" s="9">
        <f>G59*L59</f>
      </c>
      <c r="O59">
        <f>rekapitulace!H8</f>
      </c>
      <c r="P59">
        <f>O59/100*I59</f>
      </c>
    </row>
    <row r="60" ht="63.75">
      <c r="E60" s="14" t="s">
        <v>948</v>
      </c>
    </row>
    <row r="61" ht="409.5">
      <c r="E61" s="14" t="s">
        <v>684</v>
      </c>
    </row>
    <row r="62" spans="1:16" ht="12.75">
      <c r="A62" s="7">
        <v>14</v>
      </c>
      <c r="B62" s="7" t="s">
        <v>48</v>
      </c>
      <c r="C62" s="7" t="s">
        <v>949</v>
      </c>
      <c r="D62" s="7" t="s">
        <v>50</v>
      </c>
      <c r="E62" s="7" t="s">
        <v>950</v>
      </c>
      <c r="F62" s="7" t="s">
        <v>105</v>
      </c>
      <c r="G62" s="9">
        <v>30.8</v>
      </c>
      <c r="H62" s="13"/>
      <c r="I62" s="12">
        <f>ROUND((H62*G62),2)</f>
      </c>
      <c r="J62" s="9">
        <v>0</v>
      </c>
      <c r="K62" s="9">
        <f>G62*J62</f>
      </c>
      <c r="L62" s="9">
        <v>0</v>
      </c>
      <c r="M62" s="9">
        <f>G62*L62</f>
      </c>
      <c r="O62">
        <f>rekapitulace!H8</f>
      </c>
      <c r="P62">
        <f>O62/100*I62</f>
      </c>
    </row>
    <row r="63" ht="25.5">
      <c r="E63" s="14" t="s">
        <v>951</v>
      </c>
    </row>
    <row r="64" ht="306">
      <c r="E64" s="14" t="s">
        <v>952</v>
      </c>
    </row>
    <row r="65" spans="1:16" ht="12.75">
      <c r="A65" s="7">
        <v>15</v>
      </c>
      <c r="B65" s="7" t="s">
        <v>48</v>
      </c>
      <c r="C65" s="7" t="s">
        <v>953</v>
      </c>
      <c r="D65" s="7" t="s">
        <v>50</v>
      </c>
      <c r="E65" s="7" t="s">
        <v>954</v>
      </c>
      <c r="F65" s="7" t="s">
        <v>105</v>
      </c>
      <c r="G65" s="9">
        <v>70</v>
      </c>
      <c r="H65" s="13"/>
      <c r="I65" s="12">
        <f>ROUND((H65*G65),2)</f>
      </c>
      <c r="J65" s="9">
        <v>0</v>
      </c>
      <c r="K65" s="9">
        <f>G65*J65</f>
      </c>
      <c r="L65" s="9">
        <v>0</v>
      </c>
      <c r="M65" s="9">
        <f>G65*L65</f>
      </c>
      <c r="O65">
        <f>rekapitulace!H8</f>
      </c>
      <c r="P65">
        <f>O65/100*I65</f>
      </c>
    </row>
    <row r="66" ht="25.5">
      <c r="E66" s="14" t="s">
        <v>955</v>
      </c>
    </row>
    <row r="67" ht="306">
      <c r="E67" s="14" t="s">
        <v>668</v>
      </c>
    </row>
    <row r="68" spans="1:16" ht="12.75">
      <c r="A68" s="7">
        <v>16</v>
      </c>
      <c r="B68" s="7" t="s">
        <v>48</v>
      </c>
      <c r="C68" s="7" t="s">
        <v>956</v>
      </c>
      <c r="D68" s="7" t="s">
        <v>50</v>
      </c>
      <c r="E68" s="7" t="s">
        <v>957</v>
      </c>
      <c r="F68" s="7" t="s">
        <v>105</v>
      </c>
      <c r="G68" s="9">
        <v>44.363</v>
      </c>
      <c r="H68" s="13"/>
      <c r="I68" s="12">
        <f>ROUND((H68*G68),2)</f>
      </c>
      <c r="J68" s="9">
        <v>0</v>
      </c>
      <c r="K68" s="9">
        <f>G68*J68</f>
      </c>
      <c r="L68" s="9">
        <v>0</v>
      </c>
      <c r="M68" s="9">
        <f>G68*L68</f>
      </c>
      <c r="O68">
        <f>rekapitulace!H8</f>
      </c>
      <c r="P68">
        <f>O68/100*I68</f>
      </c>
    </row>
    <row r="69" ht="165.75">
      <c r="E69" s="14" t="s">
        <v>958</v>
      </c>
    </row>
    <row r="70" ht="216.75">
      <c r="E70" s="14" t="s">
        <v>959</v>
      </c>
    </row>
    <row r="71" spans="1:16" ht="12.75" customHeight="1">
      <c r="A71" s="15"/>
      <c r="B71" s="15"/>
      <c r="C71" s="15" t="s">
        <v>40</v>
      </c>
      <c r="D71" s="15"/>
      <c r="E71" s="15" t="s">
        <v>688</v>
      </c>
      <c r="F71" s="15"/>
      <c r="G71" s="15"/>
      <c r="H71" s="15"/>
      <c r="I71" s="15">
        <f>SUM(I59:I70)</f>
      </c>
      <c r="J71" s="15"/>
      <c r="K71" s="15"/>
      <c r="L71" s="15"/>
      <c r="M71" s="15"/>
      <c r="P71">
        <f>ROUND(SUM(P59:P70),2)</f>
      </c>
    </row>
    <row r="73" spans="1:9" ht="12.75" customHeight="1">
      <c r="A73" s="8"/>
      <c r="B73" s="8"/>
      <c r="C73" s="8" t="s">
        <v>43</v>
      </c>
      <c r="D73" s="8"/>
      <c r="E73" s="8" t="s">
        <v>485</v>
      </c>
      <c r="F73" s="8"/>
      <c r="G73" s="10"/>
      <c r="H73" s="8"/>
      <c r="I73" s="10"/>
    </row>
    <row r="74" spans="1:16" ht="12.75">
      <c r="A74" s="7">
        <v>17</v>
      </c>
      <c r="B74" s="7" t="s">
        <v>48</v>
      </c>
      <c r="C74" s="7" t="s">
        <v>486</v>
      </c>
      <c r="D74" s="7" t="s">
        <v>50</v>
      </c>
      <c r="E74" s="7" t="s">
        <v>960</v>
      </c>
      <c r="F74" s="7" t="s">
        <v>148</v>
      </c>
      <c r="G74" s="9">
        <v>135.125</v>
      </c>
      <c r="H74" s="13"/>
      <c r="I74" s="12">
        <f>ROUND((H74*G74),2)</f>
      </c>
      <c r="J74" s="9">
        <v>0</v>
      </c>
      <c r="K74" s="9">
        <f>G74*J74</f>
      </c>
      <c r="L74" s="9">
        <v>0</v>
      </c>
      <c r="M74" s="9">
        <f>G74*L74</f>
      </c>
      <c r="O74">
        <f>rekapitulace!H8</f>
      </c>
      <c r="P74">
        <f>O74/100*I74</f>
      </c>
    </row>
    <row r="75" ht="63.75">
      <c r="E75" s="14" t="s">
        <v>961</v>
      </c>
    </row>
    <row r="76" ht="409.5">
      <c r="E76" s="14" t="s">
        <v>489</v>
      </c>
    </row>
    <row r="77" spans="1:16" ht="12.75">
      <c r="A77" s="7">
        <v>18</v>
      </c>
      <c r="B77" s="7" t="s">
        <v>48</v>
      </c>
      <c r="C77" s="7" t="s">
        <v>735</v>
      </c>
      <c r="D77" s="7" t="s">
        <v>50</v>
      </c>
      <c r="E77" s="7" t="s">
        <v>962</v>
      </c>
      <c r="F77" s="7" t="s">
        <v>148</v>
      </c>
      <c r="G77" s="9">
        <v>84.25</v>
      </c>
      <c r="H77" s="13"/>
      <c r="I77" s="12">
        <f>ROUND((H77*G77),2)</f>
      </c>
      <c r="J77" s="9">
        <v>0</v>
      </c>
      <c r="K77" s="9">
        <f>G77*J77</f>
      </c>
      <c r="L77" s="9">
        <v>0</v>
      </c>
      <c r="M77" s="9">
        <f>G77*L77</f>
      </c>
      <c r="O77">
        <f>rekapitulace!H8</f>
      </c>
      <c r="P77">
        <f>O77/100*I77</f>
      </c>
    </row>
    <row r="78" ht="38.25">
      <c r="E78" s="14" t="s">
        <v>963</v>
      </c>
    </row>
    <row r="79" ht="409.5">
      <c r="E79" s="14" t="s">
        <v>489</v>
      </c>
    </row>
    <row r="80" spans="1:16" ht="12.75">
      <c r="A80" s="7">
        <v>19</v>
      </c>
      <c r="B80" s="7" t="s">
        <v>48</v>
      </c>
      <c r="C80" s="7" t="s">
        <v>750</v>
      </c>
      <c r="D80" s="7" t="s">
        <v>50</v>
      </c>
      <c r="E80" s="7" t="s">
        <v>964</v>
      </c>
      <c r="F80" s="7" t="s">
        <v>148</v>
      </c>
      <c r="G80" s="9">
        <v>96.25</v>
      </c>
      <c r="H80" s="13"/>
      <c r="I80" s="12">
        <f>ROUND((H80*G80),2)</f>
      </c>
      <c r="J80" s="9">
        <v>0</v>
      </c>
      <c r="K80" s="9">
        <f>G80*J80</f>
      </c>
      <c r="L80" s="9">
        <v>0</v>
      </c>
      <c r="M80" s="9">
        <f>G80*L80</f>
      </c>
      <c r="O80">
        <f>rekapitulace!H8</f>
      </c>
      <c r="P80">
        <f>O80/100*I80</f>
      </c>
    </row>
    <row r="81" ht="51">
      <c r="E81" s="14" t="s">
        <v>965</v>
      </c>
    </row>
    <row r="82" ht="140.25">
      <c r="E82" s="14" t="s">
        <v>966</v>
      </c>
    </row>
    <row r="83" spans="1:16" ht="12.75">
      <c r="A83" s="7">
        <v>20</v>
      </c>
      <c r="B83" s="7" t="s">
        <v>48</v>
      </c>
      <c r="C83" s="7" t="s">
        <v>756</v>
      </c>
      <c r="D83" s="7" t="s">
        <v>50</v>
      </c>
      <c r="E83" s="7" t="s">
        <v>967</v>
      </c>
      <c r="F83" s="7" t="s">
        <v>148</v>
      </c>
      <c r="G83" s="9">
        <v>30.588</v>
      </c>
      <c r="H83" s="13"/>
      <c r="I83" s="12">
        <f>ROUND((H83*G83),2)</f>
      </c>
      <c r="J83" s="9">
        <v>0</v>
      </c>
      <c r="K83" s="9">
        <f>G83*J83</f>
      </c>
      <c r="L83" s="9">
        <v>0</v>
      </c>
      <c r="M83" s="9">
        <f>G83*L83</f>
      </c>
      <c r="O83">
        <f>rekapitulace!H8</f>
      </c>
      <c r="P83">
        <f>O83/100*I83</f>
      </c>
    </row>
    <row r="84" ht="51">
      <c r="E84" s="14" t="s">
        <v>968</v>
      </c>
    </row>
    <row r="85" ht="395.25">
      <c r="E85" s="14" t="s">
        <v>969</v>
      </c>
    </row>
    <row r="86" spans="1:16" ht="12.75" customHeight="1">
      <c r="A86" s="15"/>
      <c r="B86" s="15"/>
      <c r="C86" s="15" t="s">
        <v>43</v>
      </c>
      <c r="D86" s="15"/>
      <c r="E86" s="15" t="s">
        <v>485</v>
      </c>
      <c r="F86" s="15"/>
      <c r="G86" s="15"/>
      <c r="H86" s="15"/>
      <c r="I86" s="15">
        <f>SUM(I74:I85)</f>
      </c>
      <c r="J86" s="15"/>
      <c r="K86" s="15"/>
      <c r="L86" s="15"/>
      <c r="M86" s="15"/>
      <c r="P86">
        <f>ROUND(SUM(P74:P85),2)</f>
      </c>
    </row>
    <row r="88" spans="1:9" ht="12.75" customHeight="1">
      <c r="A88" s="8"/>
      <c r="B88" s="8"/>
      <c r="C88" s="8" t="s">
        <v>44</v>
      </c>
      <c r="D88" s="8"/>
      <c r="E88" s="8" t="s">
        <v>234</v>
      </c>
      <c r="F88" s="8"/>
      <c r="G88" s="10"/>
      <c r="H88" s="8"/>
      <c r="I88" s="10"/>
    </row>
    <row r="89" spans="1:16" ht="12.75">
      <c r="A89" s="7">
        <v>21</v>
      </c>
      <c r="B89" s="7" t="s">
        <v>48</v>
      </c>
      <c r="C89" s="7" t="s">
        <v>970</v>
      </c>
      <c r="D89" s="7" t="s">
        <v>50</v>
      </c>
      <c r="E89" s="7" t="s">
        <v>971</v>
      </c>
      <c r="F89" s="7" t="s">
        <v>185</v>
      </c>
      <c r="G89" s="9">
        <v>3</v>
      </c>
      <c r="H89" s="13"/>
      <c r="I89" s="12">
        <f>ROUND((H89*G89),2)</f>
      </c>
      <c r="J89" s="9">
        <v>0</v>
      </c>
      <c r="K89" s="9">
        <f>G89*J89</f>
      </c>
      <c r="L89" s="9">
        <v>0</v>
      </c>
      <c r="M89" s="9">
        <f>G89*L89</f>
      </c>
      <c r="O89">
        <f>rekapitulace!H8</f>
      </c>
      <c r="P89">
        <f>O89/100*I89</f>
      </c>
    </row>
    <row r="90" ht="51">
      <c r="E90" s="14" t="s">
        <v>972</v>
      </c>
    </row>
    <row r="91" ht="409.5">
      <c r="E91" s="14" t="s">
        <v>238</v>
      </c>
    </row>
    <row r="92" spans="1:16" ht="12.75">
      <c r="A92" s="7">
        <v>22</v>
      </c>
      <c r="B92" s="7" t="s">
        <v>48</v>
      </c>
      <c r="C92" s="7" t="s">
        <v>973</v>
      </c>
      <c r="D92" s="7" t="s">
        <v>50</v>
      </c>
      <c r="E92" s="7" t="s">
        <v>974</v>
      </c>
      <c r="F92" s="7" t="s">
        <v>185</v>
      </c>
      <c r="G92" s="9">
        <v>26.5</v>
      </c>
      <c r="H92" s="13"/>
      <c r="I92" s="12">
        <f>ROUND((H92*G92),2)</f>
      </c>
      <c r="J92" s="9">
        <v>0</v>
      </c>
      <c r="K92" s="9">
        <f>G92*J92</f>
      </c>
      <c r="L92" s="9">
        <v>0</v>
      </c>
      <c r="M92" s="9">
        <f>G92*L92</f>
      </c>
      <c r="O92">
        <f>rekapitulace!H8</f>
      </c>
      <c r="P92">
        <f>O92/100*I92</f>
      </c>
    </row>
    <row r="93" ht="25.5">
      <c r="E93" s="14" t="s">
        <v>975</v>
      </c>
    </row>
    <row r="94" ht="409.5">
      <c r="E94" s="14" t="s">
        <v>976</v>
      </c>
    </row>
    <row r="95" spans="1:16" ht="12.75" customHeight="1">
      <c r="A95" s="15"/>
      <c r="B95" s="15"/>
      <c r="C95" s="15" t="s">
        <v>44</v>
      </c>
      <c r="D95" s="15"/>
      <c r="E95" s="15" t="s">
        <v>234</v>
      </c>
      <c r="F95" s="15"/>
      <c r="G95" s="15"/>
      <c r="H95" s="15"/>
      <c r="I95" s="15">
        <f>SUM(I89:I94)</f>
      </c>
      <c r="J95" s="15"/>
      <c r="K95" s="15"/>
      <c r="L95" s="15"/>
      <c r="M95" s="15"/>
      <c r="P95">
        <f>ROUND(SUM(P89:P94),2)</f>
      </c>
    </row>
    <row r="97" spans="1:9" ht="12.75" customHeight="1">
      <c r="A97" s="8"/>
      <c r="B97" s="8"/>
      <c r="C97" s="8" t="s">
        <v>45</v>
      </c>
      <c r="D97" s="8"/>
      <c r="E97" s="8" t="s">
        <v>272</v>
      </c>
      <c r="F97" s="8"/>
      <c r="G97" s="10"/>
      <c r="H97" s="8"/>
      <c r="I97" s="10"/>
    </row>
    <row r="98" spans="1:16" ht="12.75">
      <c r="A98" s="7">
        <v>23</v>
      </c>
      <c r="B98" s="7" t="s">
        <v>48</v>
      </c>
      <c r="C98" s="7" t="s">
        <v>494</v>
      </c>
      <c r="D98" s="7" t="s">
        <v>50</v>
      </c>
      <c r="E98" s="7" t="s">
        <v>495</v>
      </c>
      <c r="F98" s="7" t="s">
        <v>185</v>
      </c>
      <c r="G98" s="9">
        <v>25.8</v>
      </c>
      <c r="H98" s="13"/>
      <c r="I98" s="12">
        <f>ROUND((H98*G98),2)</f>
      </c>
      <c r="J98" s="9">
        <v>0</v>
      </c>
      <c r="K98" s="9">
        <f>G98*J98</f>
      </c>
      <c r="L98" s="9">
        <v>0</v>
      </c>
      <c r="M98" s="9">
        <f>G98*L98</f>
      </c>
      <c r="O98">
        <f>rekapitulace!H8</f>
      </c>
      <c r="P98">
        <f>O98/100*I98</f>
      </c>
    </row>
    <row r="99" ht="25.5">
      <c r="E99" s="14" t="s">
        <v>977</v>
      </c>
    </row>
    <row r="100" ht="369.75">
      <c r="E100" s="14" t="s">
        <v>497</v>
      </c>
    </row>
    <row r="101" spans="1:16" ht="12.75">
      <c r="A101" s="7">
        <v>24</v>
      </c>
      <c r="B101" s="7" t="s">
        <v>48</v>
      </c>
      <c r="C101" s="7" t="s">
        <v>330</v>
      </c>
      <c r="D101" s="7" t="s">
        <v>50</v>
      </c>
      <c r="E101" s="7" t="s">
        <v>331</v>
      </c>
      <c r="F101" s="7" t="s">
        <v>185</v>
      </c>
      <c r="G101" s="9">
        <v>26.25</v>
      </c>
      <c r="H101" s="13"/>
      <c r="I101" s="12">
        <f>ROUND((H101*G101),2)</f>
      </c>
      <c r="J101" s="9">
        <v>0</v>
      </c>
      <c r="K101" s="9">
        <f>G101*J101</f>
      </c>
      <c r="L101" s="9">
        <v>0</v>
      </c>
      <c r="M101" s="9">
        <f>G101*L101</f>
      </c>
      <c r="O101">
        <f>rekapitulace!H8</f>
      </c>
      <c r="P101">
        <f>O101/100*I101</f>
      </c>
    </row>
    <row r="102" ht="51">
      <c r="E102" s="14" t="s">
        <v>978</v>
      </c>
    </row>
    <row r="103" ht="140.25">
      <c r="E103" s="14" t="s">
        <v>333</v>
      </c>
    </row>
    <row r="104" spans="1:16" ht="12.75">
      <c r="A104" s="7">
        <v>25</v>
      </c>
      <c r="B104" s="7" t="s">
        <v>48</v>
      </c>
      <c r="C104" s="7" t="s">
        <v>979</v>
      </c>
      <c r="D104" s="7" t="s">
        <v>50</v>
      </c>
      <c r="E104" s="7" t="s">
        <v>980</v>
      </c>
      <c r="F104" s="7" t="s">
        <v>185</v>
      </c>
      <c r="G104" s="9">
        <v>26.25</v>
      </c>
      <c r="H104" s="13"/>
      <c r="I104" s="12">
        <f>ROUND((H104*G104),2)</f>
      </c>
      <c r="J104" s="9">
        <v>0</v>
      </c>
      <c r="K104" s="9">
        <f>G104*J104</f>
      </c>
      <c r="L104" s="9">
        <v>0</v>
      </c>
      <c r="M104" s="9">
        <f>G104*L104</f>
      </c>
      <c r="O104">
        <f>rekapitulace!H8</f>
      </c>
      <c r="P104">
        <f>O104/100*I104</f>
      </c>
    </row>
    <row r="105" ht="51">
      <c r="E105" s="14" t="s">
        <v>981</v>
      </c>
    </row>
    <row r="106" ht="242.25">
      <c r="E106" s="14" t="s">
        <v>336</v>
      </c>
    </row>
    <row r="107" spans="1:16" ht="12.75" customHeight="1">
      <c r="A107" s="15"/>
      <c r="B107" s="15"/>
      <c r="C107" s="15" t="s">
        <v>45</v>
      </c>
      <c r="D107" s="15"/>
      <c r="E107" s="15" t="s">
        <v>272</v>
      </c>
      <c r="F107" s="15"/>
      <c r="G107" s="15"/>
      <c r="H107" s="15"/>
      <c r="I107" s="15">
        <f>SUM(I98:I106)</f>
      </c>
      <c r="J107" s="15"/>
      <c r="K107" s="15"/>
      <c r="L107" s="15"/>
      <c r="M107" s="15"/>
      <c r="P107">
        <f>ROUND(SUM(P98:P106),2)</f>
      </c>
    </row>
    <row r="109" spans="1:16" ht="12.75" customHeight="1">
      <c r="A109" s="15"/>
      <c r="B109" s="15"/>
      <c r="C109" s="15"/>
      <c r="D109" s="15"/>
      <c r="E109" s="15" t="s">
        <v>86</v>
      </c>
      <c r="F109" s="15"/>
      <c r="G109" s="15"/>
      <c r="H109" s="15"/>
      <c r="I109" s="15">
        <f>+I17+I29+I41+I56+I71+I86+I95+I107</f>
      </c>
      <c r="J109" s="15"/>
      <c r="K109" s="15"/>
      <c r="L109" s="15"/>
      <c r="M109" s="15"/>
      <c r="P109">
        <f>+P17+P29+P41+P56+P71+P86+P95+P107</f>
      </c>
    </row>
    <row r="111" spans="1:13" ht="12.75" customHeight="1">
      <c r="A111" s="15" t="s">
        <v>87</v>
      </c>
      <c r="B111" s="15"/>
      <c r="C111" s="15"/>
      <c r="D111" s="15"/>
      <c r="E111" s="15"/>
      <c r="F111" s="15"/>
      <c r="G111" s="15"/>
      <c r="H111" s="15"/>
      <c r="I111" s="15"/>
      <c r="J111" s="15"/>
      <c r="K111" s="15"/>
      <c r="L111" s="15"/>
      <c r="M111" s="15"/>
    </row>
    <row r="112" spans="1:13" ht="12.75" customHeight="1">
      <c r="A112" s="15"/>
      <c r="B112" s="15"/>
      <c r="C112" s="15"/>
      <c r="D112" s="15"/>
      <c r="E112" s="15" t="s">
        <v>88</v>
      </c>
      <c r="F112" s="15"/>
      <c r="G112" s="15"/>
      <c r="H112" s="15"/>
      <c r="I112" s="15"/>
      <c r="J112" s="15"/>
      <c r="K112" s="15"/>
      <c r="L112" s="15"/>
      <c r="M112" s="15"/>
    </row>
    <row r="113" spans="1:16" ht="12.75" customHeight="1">
      <c r="A113" s="15"/>
      <c r="B113" s="15"/>
      <c r="C113" s="15"/>
      <c r="D113" s="15"/>
      <c r="E113" s="15" t="s">
        <v>89</v>
      </c>
      <c r="F113" s="15"/>
      <c r="G113" s="15"/>
      <c r="H113" s="15"/>
      <c r="I113" s="15">
        <v>0</v>
      </c>
      <c r="J113" s="15"/>
      <c r="K113" s="15"/>
      <c r="L113" s="15"/>
      <c r="M113" s="15"/>
      <c r="P113">
        <v>0</v>
      </c>
    </row>
    <row r="114" spans="1:13" ht="12.75" customHeight="1">
      <c r="A114" s="15"/>
      <c r="B114" s="15"/>
      <c r="C114" s="15"/>
      <c r="D114" s="15"/>
      <c r="E114" s="15" t="s">
        <v>90</v>
      </c>
      <c r="F114" s="15"/>
      <c r="G114" s="15"/>
      <c r="H114" s="15"/>
      <c r="I114" s="15"/>
      <c r="J114" s="15"/>
      <c r="K114" s="15"/>
      <c r="L114" s="15"/>
      <c r="M114" s="15"/>
    </row>
    <row r="115" spans="1:16" ht="12.75" customHeight="1">
      <c r="A115" s="15"/>
      <c r="B115" s="15"/>
      <c r="C115" s="15"/>
      <c r="D115" s="15"/>
      <c r="E115" s="15" t="s">
        <v>91</v>
      </c>
      <c r="F115" s="15"/>
      <c r="G115" s="15"/>
      <c r="H115" s="15"/>
      <c r="I115" s="15">
        <v>0</v>
      </c>
      <c r="J115" s="15"/>
      <c r="K115" s="15"/>
      <c r="L115" s="15"/>
      <c r="M115" s="15"/>
      <c r="P115">
        <v>0</v>
      </c>
    </row>
    <row r="116" spans="1:16" ht="12.75" customHeight="1">
      <c r="A116" s="15"/>
      <c r="B116" s="15"/>
      <c r="C116" s="15"/>
      <c r="D116" s="15"/>
      <c r="E116" s="15" t="s">
        <v>92</v>
      </c>
      <c r="F116" s="15"/>
      <c r="G116" s="15"/>
      <c r="H116" s="15"/>
      <c r="I116" s="15">
        <f>I113+I115</f>
      </c>
      <c r="J116" s="15"/>
      <c r="K116" s="15"/>
      <c r="L116" s="15"/>
      <c r="M116" s="15"/>
      <c r="P116">
        <f>P113+P115</f>
      </c>
    </row>
    <row r="118" spans="1:16" ht="12.75" customHeight="1">
      <c r="A118" s="15"/>
      <c r="B118" s="15"/>
      <c r="C118" s="15"/>
      <c r="D118" s="15"/>
      <c r="E118" s="15" t="s">
        <v>92</v>
      </c>
      <c r="F118" s="15"/>
      <c r="G118" s="15"/>
      <c r="H118" s="15"/>
      <c r="I118" s="15">
        <f>I109+I116</f>
      </c>
      <c r="J118" s="15"/>
      <c r="K118" s="15"/>
      <c r="L118" s="15"/>
      <c r="M118" s="15"/>
      <c r="P118">
        <f>P109+P116</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P11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982</v>
      </c>
      <c r="D5" s="5"/>
      <c r="E5" s="5" t="s">
        <v>983</v>
      </c>
    </row>
    <row r="6" spans="1:5" ht="12.75" customHeight="1">
      <c r="A6" t="s">
        <v>18</v>
      </c>
      <c r="C6" s="5" t="s">
        <v>982</v>
      </c>
      <c r="D6" s="5"/>
      <c r="E6" s="5" t="s">
        <v>983</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104</v>
      </c>
      <c r="F12" s="7" t="s">
        <v>105</v>
      </c>
      <c r="G12" s="9">
        <v>537</v>
      </c>
      <c r="H12" s="13"/>
      <c r="I12" s="12">
        <f>ROUND((H12*G12),2)</f>
      </c>
      <c r="J12" s="9">
        <v>0</v>
      </c>
      <c r="K12" s="9">
        <f>G12*J12</f>
      </c>
      <c r="L12" s="9">
        <v>0</v>
      </c>
      <c r="M12" s="9">
        <f>G12*L12</f>
      </c>
      <c r="O12">
        <f>rekapitulace!H8</f>
      </c>
      <c r="P12">
        <f>O12/100*I12</f>
      </c>
    </row>
    <row r="13" ht="63.75">
      <c r="E13" s="14" t="s">
        <v>984</v>
      </c>
    </row>
    <row r="14" ht="153">
      <c r="E14" s="14" t="s">
        <v>107</v>
      </c>
    </row>
    <row r="15" spans="1:16" ht="12.75">
      <c r="A15" s="7">
        <v>2</v>
      </c>
      <c r="B15" s="7" t="s">
        <v>136</v>
      </c>
      <c r="C15" s="7" t="s">
        <v>71</v>
      </c>
      <c r="D15" s="7" t="s">
        <v>50</v>
      </c>
      <c r="E15" s="7" t="s">
        <v>72</v>
      </c>
      <c r="F15" s="7" t="s">
        <v>52</v>
      </c>
      <c r="G15" s="9">
        <v>1</v>
      </c>
      <c r="H15" s="13"/>
      <c r="I15" s="12">
        <f>ROUND((H15*G15),2)</f>
      </c>
      <c r="J15" s="9">
        <v>0</v>
      </c>
      <c r="K15" s="9">
        <f>G15*J15</f>
      </c>
      <c r="L15" s="9">
        <v>0</v>
      </c>
      <c r="M15" s="9">
        <f>G15*L15</f>
      </c>
      <c r="O15">
        <f>rekapitulace!H8</f>
      </c>
      <c r="P15">
        <f>O15/100*I15</f>
      </c>
    </row>
    <row r="16" ht="114.75">
      <c r="E16" s="14" t="s">
        <v>61</v>
      </c>
    </row>
    <row r="17" spans="1:16" ht="12.75" customHeight="1">
      <c r="A17" s="15"/>
      <c r="B17" s="15"/>
      <c r="C17" s="15" t="s">
        <v>47</v>
      </c>
      <c r="D17" s="15"/>
      <c r="E17" s="15" t="s">
        <v>46</v>
      </c>
      <c r="F17" s="15"/>
      <c r="G17" s="15"/>
      <c r="H17" s="15"/>
      <c r="I17" s="15">
        <f>SUM(I12:I16)</f>
      </c>
      <c r="J17" s="15"/>
      <c r="K17" s="15"/>
      <c r="L17" s="15"/>
      <c r="M17" s="15"/>
      <c r="P17">
        <f>ROUND(SUM(P12:P16),2)</f>
      </c>
    </row>
    <row r="19" spans="1:9" ht="12.75" customHeight="1">
      <c r="A19" s="8"/>
      <c r="B19" s="8"/>
      <c r="C19" s="8" t="s">
        <v>25</v>
      </c>
      <c r="D19" s="8"/>
      <c r="E19" s="8" t="s">
        <v>117</v>
      </c>
      <c r="F19" s="8"/>
      <c r="G19" s="10"/>
      <c r="H19" s="8"/>
      <c r="I19" s="10"/>
    </row>
    <row r="20" spans="1:16" ht="12.75">
      <c r="A20" s="7">
        <v>3</v>
      </c>
      <c r="B20" s="7" t="s">
        <v>48</v>
      </c>
      <c r="C20" s="7" t="s">
        <v>921</v>
      </c>
      <c r="D20" s="7" t="s">
        <v>50</v>
      </c>
      <c r="E20" s="7" t="s">
        <v>922</v>
      </c>
      <c r="F20" s="7" t="s">
        <v>622</v>
      </c>
      <c r="G20" s="9">
        <v>160</v>
      </c>
      <c r="H20" s="13"/>
      <c r="I20" s="12">
        <f>ROUND((H20*G20),2)</f>
      </c>
      <c r="J20" s="9">
        <v>0</v>
      </c>
      <c r="K20" s="9">
        <f>G20*J20</f>
      </c>
      <c r="L20" s="9">
        <v>0</v>
      </c>
      <c r="M20" s="9">
        <f>G20*L20</f>
      </c>
      <c r="O20">
        <f>rekapitulace!H8</f>
      </c>
      <c r="P20">
        <f>O20/100*I20</f>
      </c>
    </row>
    <row r="21" ht="25.5">
      <c r="E21" s="14" t="s">
        <v>923</v>
      </c>
    </row>
    <row r="22" ht="280.5">
      <c r="E22" s="14" t="s">
        <v>624</v>
      </c>
    </row>
    <row r="23" spans="1:16" ht="12.75">
      <c r="A23" s="7">
        <v>4</v>
      </c>
      <c r="B23" s="7" t="s">
        <v>48</v>
      </c>
      <c r="C23" s="7" t="s">
        <v>924</v>
      </c>
      <c r="D23" s="7" t="s">
        <v>50</v>
      </c>
      <c r="E23" s="7" t="s">
        <v>925</v>
      </c>
      <c r="F23" s="7" t="s">
        <v>105</v>
      </c>
      <c r="G23" s="9">
        <v>537.6</v>
      </c>
      <c r="H23" s="13"/>
      <c r="I23" s="12">
        <f>ROUND((H23*G23),2)</f>
      </c>
      <c r="J23" s="9">
        <v>0</v>
      </c>
      <c r="K23" s="9">
        <f>G23*J23</f>
      </c>
      <c r="L23" s="9">
        <v>0</v>
      </c>
      <c r="M23" s="9">
        <f>G23*L23</f>
      </c>
      <c r="O23">
        <f>rekapitulace!H8</f>
      </c>
      <c r="P23">
        <f>O23/100*I23</f>
      </c>
    </row>
    <row r="24" ht="51">
      <c r="E24" s="14" t="s">
        <v>985</v>
      </c>
    </row>
    <row r="25" ht="409.5">
      <c r="E25" s="14" t="s">
        <v>154</v>
      </c>
    </row>
    <row r="26" spans="1:16" ht="12.75">
      <c r="A26" s="7">
        <v>5</v>
      </c>
      <c r="B26" s="7" t="s">
        <v>48</v>
      </c>
      <c r="C26" s="7" t="s">
        <v>927</v>
      </c>
      <c r="D26" s="7" t="s">
        <v>50</v>
      </c>
      <c r="E26" s="7" t="s">
        <v>986</v>
      </c>
      <c r="F26" s="7" t="s">
        <v>105</v>
      </c>
      <c r="G26" s="9">
        <v>108.8</v>
      </c>
      <c r="H26" s="13"/>
      <c r="I26" s="12">
        <f>ROUND((H26*G26),2)</f>
      </c>
      <c r="J26" s="9">
        <v>0</v>
      </c>
      <c r="K26" s="9">
        <f>G26*J26</f>
      </c>
      <c r="L26" s="9">
        <v>0</v>
      </c>
      <c r="M26" s="9">
        <f>G26*L26</f>
      </c>
      <c r="O26">
        <f>rekapitulace!H8</f>
      </c>
      <c r="P26">
        <f>O26/100*I26</f>
      </c>
    </row>
    <row r="27" ht="25.5">
      <c r="E27" s="14" t="s">
        <v>987</v>
      </c>
    </row>
    <row r="28" ht="409.5">
      <c r="E28" s="14" t="s">
        <v>930</v>
      </c>
    </row>
    <row r="29" spans="1:16" ht="12.75" customHeight="1">
      <c r="A29" s="15"/>
      <c r="B29" s="15"/>
      <c r="C29" s="15" t="s">
        <v>25</v>
      </c>
      <c r="D29" s="15"/>
      <c r="E29" s="15" t="s">
        <v>117</v>
      </c>
      <c r="F29" s="15"/>
      <c r="G29" s="15"/>
      <c r="H29" s="15"/>
      <c r="I29" s="15">
        <f>SUM(I20:I28)</f>
      </c>
      <c r="J29" s="15"/>
      <c r="K29" s="15"/>
      <c r="L29" s="15"/>
      <c r="M29" s="15"/>
      <c r="P29">
        <f>ROUND(SUM(P20:P28),2)</f>
      </c>
    </row>
    <row r="31" spans="1:9" ht="12.75" customHeight="1">
      <c r="A31" s="8"/>
      <c r="B31" s="8"/>
      <c r="C31" s="8" t="s">
        <v>38</v>
      </c>
      <c r="D31" s="8"/>
      <c r="E31" s="8" t="s">
        <v>182</v>
      </c>
      <c r="F31" s="8"/>
      <c r="G31" s="10"/>
      <c r="H31" s="8"/>
      <c r="I31" s="10"/>
    </row>
    <row r="32" spans="1:16" ht="12.75">
      <c r="A32" s="7">
        <v>6</v>
      </c>
      <c r="B32" s="7" t="s">
        <v>48</v>
      </c>
      <c r="C32" s="7" t="s">
        <v>931</v>
      </c>
      <c r="D32" s="7" t="s">
        <v>50</v>
      </c>
      <c r="E32" s="7" t="s">
        <v>932</v>
      </c>
      <c r="F32" s="7" t="s">
        <v>105</v>
      </c>
      <c r="G32" s="9">
        <v>26.596</v>
      </c>
      <c r="H32" s="13"/>
      <c r="I32" s="12">
        <f>ROUND((H32*G32),2)</f>
      </c>
      <c r="J32" s="9">
        <v>0</v>
      </c>
      <c r="K32" s="9">
        <f>G32*J32</f>
      </c>
      <c r="L32" s="9">
        <v>0</v>
      </c>
      <c r="M32" s="9">
        <f>G32*L32</f>
      </c>
      <c r="O32">
        <f>rekapitulace!H8</f>
      </c>
      <c r="P32">
        <f>O32/100*I32</f>
      </c>
    </row>
    <row r="33" ht="63.75">
      <c r="E33" s="14" t="s">
        <v>988</v>
      </c>
    </row>
    <row r="34" ht="409.5">
      <c r="E34" s="14" t="s">
        <v>199</v>
      </c>
    </row>
    <row r="35" spans="1:16" ht="12.75">
      <c r="A35" s="7">
        <v>7</v>
      </c>
      <c r="B35" s="7" t="s">
        <v>48</v>
      </c>
      <c r="C35" s="7" t="s">
        <v>364</v>
      </c>
      <c r="D35" s="7" t="s">
        <v>50</v>
      </c>
      <c r="E35" s="7" t="s">
        <v>934</v>
      </c>
      <c r="F35" s="7" t="s">
        <v>105</v>
      </c>
      <c r="G35" s="9">
        <v>61.85</v>
      </c>
      <c r="H35" s="13"/>
      <c r="I35" s="12">
        <f>ROUND((H35*G35),2)</f>
      </c>
      <c r="J35" s="9">
        <v>0</v>
      </c>
      <c r="K35" s="9">
        <f>G35*J35</f>
      </c>
      <c r="L35" s="9">
        <v>0</v>
      </c>
      <c r="M35" s="9">
        <f>G35*L35</f>
      </c>
      <c r="O35">
        <f>rekapitulace!H8</f>
      </c>
      <c r="P35">
        <f>O35/100*I35</f>
      </c>
    </row>
    <row r="36" ht="51">
      <c r="E36" s="14" t="s">
        <v>989</v>
      </c>
    </row>
    <row r="37" ht="409.5">
      <c r="E37" s="14" t="s">
        <v>199</v>
      </c>
    </row>
    <row r="38" spans="1:16" ht="12.75">
      <c r="A38" s="7">
        <v>8</v>
      </c>
      <c r="B38" s="7" t="s">
        <v>48</v>
      </c>
      <c r="C38" s="7" t="s">
        <v>466</v>
      </c>
      <c r="D38" s="7" t="s">
        <v>50</v>
      </c>
      <c r="E38" s="7" t="s">
        <v>467</v>
      </c>
      <c r="F38" s="7" t="s">
        <v>369</v>
      </c>
      <c r="G38" s="9">
        <v>9.278</v>
      </c>
      <c r="H38" s="13"/>
      <c r="I38" s="12">
        <f>ROUND((H38*G38),2)</f>
      </c>
      <c r="J38" s="9">
        <v>0</v>
      </c>
      <c r="K38" s="9">
        <f>G38*J38</f>
      </c>
      <c r="L38" s="9">
        <v>0</v>
      </c>
      <c r="M38" s="9">
        <f>G38*L38</f>
      </c>
      <c r="O38">
        <f>rekapitulace!H8</f>
      </c>
      <c r="P38">
        <f>O38/100*I38</f>
      </c>
    </row>
    <row r="39" ht="63.75">
      <c r="E39" s="14" t="s">
        <v>990</v>
      </c>
    </row>
    <row r="40" ht="409.5">
      <c r="E40" s="14" t="s">
        <v>371</v>
      </c>
    </row>
    <row r="41" spans="1:16" ht="12.75" customHeight="1">
      <c r="A41" s="15"/>
      <c r="B41" s="15"/>
      <c r="C41" s="15" t="s">
        <v>38</v>
      </c>
      <c r="D41" s="15"/>
      <c r="E41" s="15" t="s">
        <v>182</v>
      </c>
      <c r="F41" s="15"/>
      <c r="G41" s="15"/>
      <c r="H41" s="15"/>
      <c r="I41" s="15">
        <f>SUM(I32:I40)</f>
      </c>
      <c r="J41" s="15"/>
      <c r="K41" s="15"/>
      <c r="L41" s="15"/>
      <c r="M41" s="15"/>
      <c r="P41">
        <f>ROUND(SUM(P32:P40),2)</f>
      </c>
    </row>
    <row r="43" spans="1:9" ht="12.75" customHeight="1">
      <c r="A43" s="8"/>
      <c r="B43" s="8"/>
      <c r="C43" s="8" t="s">
        <v>39</v>
      </c>
      <c r="D43" s="8"/>
      <c r="E43" s="8" t="s">
        <v>471</v>
      </c>
      <c r="F43" s="8"/>
      <c r="G43" s="10"/>
      <c r="H43" s="8"/>
      <c r="I43" s="10"/>
    </row>
    <row r="44" spans="1:16" ht="12.75">
      <c r="A44" s="7">
        <v>9</v>
      </c>
      <c r="B44" s="7" t="s">
        <v>48</v>
      </c>
      <c r="C44" s="7" t="s">
        <v>937</v>
      </c>
      <c r="D44" s="7" t="s">
        <v>50</v>
      </c>
      <c r="E44" s="7" t="s">
        <v>938</v>
      </c>
      <c r="F44" s="7" t="s">
        <v>105</v>
      </c>
      <c r="G44" s="9">
        <v>17.318</v>
      </c>
      <c r="H44" s="13"/>
      <c r="I44" s="12">
        <f>ROUND((H44*G44),2)</f>
      </c>
      <c r="J44" s="9">
        <v>0</v>
      </c>
      <c r="K44" s="9">
        <f>G44*J44</f>
      </c>
      <c r="L44" s="9">
        <v>0</v>
      </c>
      <c r="M44" s="9">
        <f>G44*L44</f>
      </c>
      <c r="O44">
        <f>rekapitulace!H8</f>
      </c>
      <c r="P44">
        <f>O44/100*I44</f>
      </c>
    </row>
    <row r="45" ht="38.25">
      <c r="E45" s="14" t="s">
        <v>991</v>
      </c>
    </row>
    <row r="46" ht="409.5">
      <c r="E46" s="14" t="s">
        <v>940</v>
      </c>
    </row>
    <row r="47" spans="1:16" ht="12.75">
      <c r="A47" s="7">
        <v>10</v>
      </c>
      <c r="B47" s="7" t="s">
        <v>48</v>
      </c>
      <c r="C47" s="7" t="s">
        <v>677</v>
      </c>
      <c r="D47" s="7" t="s">
        <v>50</v>
      </c>
      <c r="E47" s="7" t="s">
        <v>941</v>
      </c>
      <c r="F47" s="7" t="s">
        <v>369</v>
      </c>
      <c r="G47" s="9">
        <v>2.598</v>
      </c>
      <c r="H47" s="13"/>
      <c r="I47" s="12">
        <f>ROUND((H47*G47),2)</f>
      </c>
      <c r="J47" s="9">
        <v>0</v>
      </c>
      <c r="K47" s="9">
        <f>G47*J47</f>
      </c>
      <c r="L47" s="9">
        <v>0</v>
      </c>
      <c r="M47" s="9">
        <f>G47*L47</f>
      </c>
      <c r="O47">
        <f>rekapitulace!H8</f>
      </c>
      <c r="P47">
        <f>O47/100*I47</f>
      </c>
    </row>
    <row r="48" ht="63.75">
      <c r="E48" s="14" t="s">
        <v>992</v>
      </c>
    </row>
    <row r="49" ht="409.5">
      <c r="E49" s="14" t="s">
        <v>943</v>
      </c>
    </row>
    <row r="50" spans="1:16" ht="12.75">
      <c r="A50" s="7">
        <v>11</v>
      </c>
      <c r="B50" s="7" t="s">
        <v>48</v>
      </c>
      <c r="C50" s="7" t="s">
        <v>472</v>
      </c>
      <c r="D50" s="7" t="s">
        <v>50</v>
      </c>
      <c r="E50" s="7" t="s">
        <v>944</v>
      </c>
      <c r="F50" s="7" t="s">
        <v>105</v>
      </c>
      <c r="G50" s="9">
        <v>73.7</v>
      </c>
      <c r="H50" s="13"/>
      <c r="I50" s="12">
        <f>ROUND((H50*G50),2)</f>
      </c>
      <c r="J50" s="9">
        <v>0</v>
      </c>
      <c r="K50" s="9">
        <f>G50*J50</f>
      </c>
      <c r="L50" s="9">
        <v>0</v>
      </c>
      <c r="M50" s="9">
        <f>G50*L50</f>
      </c>
      <c r="O50">
        <f>rekapitulace!H8</f>
      </c>
      <c r="P50">
        <f>O50/100*I50</f>
      </c>
    </row>
    <row r="51" ht="38.25">
      <c r="E51" s="14" t="s">
        <v>993</v>
      </c>
    </row>
    <row r="52" ht="409.5">
      <c r="E52" s="14" t="s">
        <v>684</v>
      </c>
    </row>
    <row r="53" spans="1:16" ht="12.75">
      <c r="A53" s="7">
        <v>12</v>
      </c>
      <c r="B53" s="7" t="s">
        <v>48</v>
      </c>
      <c r="C53" s="7" t="s">
        <v>685</v>
      </c>
      <c r="D53" s="7" t="s">
        <v>50</v>
      </c>
      <c r="E53" s="7" t="s">
        <v>946</v>
      </c>
      <c r="F53" s="7" t="s">
        <v>369</v>
      </c>
      <c r="G53" s="9">
        <v>11.055</v>
      </c>
      <c r="H53" s="13"/>
      <c r="I53" s="12">
        <f>ROUND((H53*G53),2)</f>
      </c>
      <c r="J53" s="9">
        <v>0</v>
      </c>
      <c r="K53" s="9">
        <f>G53*J53</f>
      </c>
      <c r="L53" s="9">
        <v>0</v>
      </c>
      <c r="M53" s="9">
        <f>G53*L53</f>
      </c>
      <c r="O53">
        <f>rekapitulace!H8</f>
      </c>
      <c r="P53">
        <f>O53/100*I53</f>
      </c>
    </row>
    <row r="54" ht="63.75">
      <c r="E54" s="14" t="s">
        <v>994</v>
      </c>
    </row>
    <row r="55" ht="409.5">
      <c r="E55" s="14" t="s">
        <v>371</v>
      </c>
    </row>
    <row r="56" spans="1:16" ht="12.75" customHeight="1">
      <c r="A56" s="15"/>
      <c r="B56" s="15"/>
      <c r="C56" s="15" t="s">
        <v>39</v>
      </c>
      <c r="D56" s="15"/>
      <c r="E56" s="15" t="s">
        <v>471</v>
      </c>
      <c r="F56" s="15"/>
      <c r="G56" s="15"/>
      <c r="H56" s="15"/>
      <c r="I56" s="15">
        <f>SUM(I44:I55)</f>
      </c>
      <c r="J56" s="15"/>
      <c r="K56" s="15"/>
      <c r="L56" s="15"/>
      <c r="M56" s="15"/>
      <c r="P56">
        <f>ROUND(SUM(P44:P55),2)</f>
      </c>
    </row>
    <row r="58" spans="1:9" ht="12.75" customHeight="1">
      <c r="A58" s="8"/>
      <c r="B58" s="8"/>
      <c r="C58" s="8" t="s">
        <v>40</v>
      </c>
      <c r="D58" s="8"/>
      <c r="E58" s="8" t="s">
        <v>688</v>
      </c>
      <c r="F58" s="8"/>
      <c r="G58" s="10"/>
      <c r="H58" s="8"/>
      <c r="I58" s="10"/>
    </row>
    <row r="59" spans="1:16" ht="12.75">
      <c r="A59" s="7">
        <v>13</v>
      </c>
      <c r="B59" s="7" t="s">
        <v>48</v>
      </c>
      <c r="C59" s="7" t="s">
        <v>698</v>
      </c>
      <c r="D59" s="7" t="s">
        <v>50</v>
      </c>
      <c r="E59" s="7" t="s">
        <v>699</v>
      </c>
      <c r="F59" s="7" t="s">
        <v>105</v>
      </c>
      <c r="G59" s="9">
        <v>23.194</v>
      </c>
      <c r="H59" s="13"/>
      <c r="I59" s="12">
        <f>ROUND((H59*G59),2)</f>
      </c>
      <c r="J59" s="9">
        <v>0</v>
      </c>
      <c r="K59" s="9">
        <f>G59*J59</f>
      </c>
      <c r="L59" s="9">
        <v>0</v>
      </c>
      <c r="M59" s="9">
        <f>G59*L59</f>
      </c>
      <c r="O59">
        <f>rekapitulace!H8</f>
      </c>
      <c r="P59">
        <f>O59/100*I59</f>
      </c>
    </row>
    <row r="60" ht="63.75">
      <c r="E60" s="14" t="s">
        <v>995</v>
      </c>
    </row>
    <row r="61" ht="409.5">
      <c r="E61" s="14" t="s">
        <v>684</v>
      </c>
    </row>
    <row r="62" spans="1:16" ht="12.75">
      <c r="A62" s="7">
        <v>14</v>
      </c>
      <c r="B62" s="7" t="s">
        <v>48</v>
      </c>
      <c r="C62" s="7" t="s">
        <v>949</v>
      </c>
      <c r="D62" s="7" t="s">
        <v>50</v>
      </c>
      <c r="E62" s="7" t="s">
        <v>950</v>
      </c>
      <c r="F62" s="7" t="s">
        <v>105</v>
      </c>
      <c r="G62" s="9">
        <v>77.5</v>
      </c>
      <c r="H62" s="13"/>
      <c r="I62" s="12">
        <f>ROUND((H62*G62),2)</f>
      </c>
      <c r="J62" s="9">
        <v>0</v>
      </c>
      <c r="K62" s="9">
        <f>G62*J62</f>
      </c>
      <c r="L62" s="9">
        <v>0</v>
      </c>
      <c r="M62" s="9">
        <f>G62*L62</f>
      </c>
      <c r="O62">
        <f>rekapitulace!H8</f>
      </c>
      <c r="P62">
        <f>O62/100*I62</f>
      </c>
    </row>
    <row r="63" ht="25.5">
      <c r="E63" s="14" t="s">
        <v>996</v>
      </c>
    </row>
    <row r="64" ht="306">
      <c r="E64" s="14" t="s">
        <v>952</v>
      </c>
    </row>
    <row r="65" spans="1:16" ht="12.75">
      <c r="A65" s="7">
        <v>15</v>
      </c>
      <c r="B65" s="7" t="s">
        <v>48</v>
      </c>
      <c r="C65" s="7" t="s">
        <v>953</v>
      </c>
      <c r="D65" s="7" t="s">
        <v>50</v>
      </c>
      <c r="E65" s="7" t="s">
        <v>954</v>
      </c>
      <c r="F65" s="7" t="s">
        <v>105</v>
      </c>
      <c r="G65" s="9">
        <v>217.6</v>
      </c>
      <c r="H65" s="13"/>
      <c r="I65" s="12">
        <f>ROUND((H65*G65),2)</f>
      </c>
      <c r="J65" s="9">
        <v>0</v>
      </c>
      <c r="K65" s="9">
        <f>G65*J65</f>
      </c>
      <c r="L65" s="9">
        <v>0</v>
      </c>
      <c r="M65" s="9">
        <f>G65*L65</f>
      </c>
      <c r="O65">
        <f>rekapitulace!H8</f>
      </c>
      <c r="P65">
        <f>O65/100*I65</f>
      </c>
    </row>
    <row r="66" ht="25.5">
      <c r="E66" s="14" t="s">
        <v>997</v>
      </c>
    </row>
    <row r="67" ht="306">
      <c r="E67" s="14" t="s">
        <v>668</v>
      </c>
    </row>
    <row r="68" spans="1:16" ht="12.75">
      <c r="A68" s="7">
        <v>16</v>
      </c>
      <c r="B68" s="7" t="s">
        <v>48</v>
      </c>
      <c r="C68" s="7" t="s">
        <v>956</v>
      </c>
      <c r="D68" s="7" t="s">
        <v>50</v>
      </c>
      <c r="E68" s="7" t="s">
        <v>957</v>
      </c>
      <c r="F68" s="7" t="s">
        <v>105</v>
      </c>
      <c r="G68" s="9">
        <v>86.18</v>
      </c>
      <c r="H68" s="13"/>
      <c r="I68" s="12">
        <f>ROUND((H68*G68),2)</f>
      </c>
      <c r="J68" s="9">
        <v>0</v>
      </c>
      <c r="K68" s="9">
        <f>G68*J68</f>
      </c>
      <c r="L68" s="9">
        <v>0</v>
      </c>
      <c r="M68" s="9">
        <f>G68*L68</f>
      </c>
      <c r="O68">
        <f>rekapitulace!H8</f>
      </c>
      <c r="P68">
        <f>O68/100*I68</f>
      </c>
    </row>
    <row r="69" ht="165.75">
      <c r="E69" s="14" t="s">
        <v>998</v>
      </c>
    </row>
    <row r="70" ht="216.75">
      <c r="E70" s="14" t="s">
        <v>959</v>
      </c>
    </row>
    <row r="71" spans="1:16" ht="12.75" customHeight="1">
      <c r="A71" s="15"/>
      <c r="B71" s="15"/>
      <c r="C71" s="15" t="s">
        <v>40</v>
      </c>
      <c r="D71" s="15"/>
      <c r="E71" s="15" t="s">
        <v>688</v>
      </c>
      <c r="F71" s="15"/>
      <c r="G71" s="15"/>
      <c r="H71" s="15"/>
      <c r="I71" s="15">
        <f>SUM(I59:I70)</f>
      </c>
      <c r="J71" s="15"/>
      <c r="K71" s="15"/>
      <c r="L71" s="15"/>
      <c r="M71" s="15"/>
      <c r="P71">
        <f>ROUND(SUM(P59:P70),2)</f>
      </c>
    </row>
    <row r="73" spans="1:9" ht="12.75" customHeight="1">
      <c r="A73" s="8"/>
      <c r="B73" s="8"/>
      <c r="C73" s="8" t="s">
        <v>43</v>
      </c>
      <c r="D73" s="8"/>
      <c r="E73" s="8" t="s">
        <v>485</v>
      </c>
      <c r="F73" s="8"/>
      <c r="G73" s="10"/>
      <c r="H73" s="8"/>
      <c r="I73" s="10"/>
    </row>
    <row r="74" spans="1:16" ht="12.75">
      <c r="A74" s="7">
        <v>17</v>
      </c>
      <c r="B74" s="7" t="s">
        <v>48</v>
      </c>
      <c r="C74" s="7" t="s">
        <v>486</v>
      </c>
      <c r="D74" s="7" t="s">
        <v>50</v>
      </c>
      <c r="E74" s="7" t="s">
        <v>960</v>
      </c>
      <c r="F74" s="7" t="s">
        <v>148</v>
      </c>
      <c r="G74" s="9">
        <v>343</v>
      </c>
      <c r="H74" s="13"/>
      <c r="I74" s="12">
        <f>ROUND((H74*G74),2)</f>
      </c>
      <c r="J74" s="9">
        <v>0</v>
      </c>
      <c r="K74" s="9">
        <f>G74*J74</f>
      </c>
      <c r="L74" s="9">
        <v>0</v>
      </c>
      <c r="M74" s="9">
        <f>G74*L74</f>
      </c>
      <c r="O74">
        <f>rekapitulace!H8</f>
      </c>
      <c r="P74">
        <f>O74/100*I74</f>
      </c>
    </row>
    <row r="75" ht="38.25">
      <c r="E75" s="14" t="s">
        <v>999</v>
      </c>
    </row>
    <row r="76" ht="409.5">
      <c r="E76" s="14" t="s">
        <v>489</v>
      </c>
    </row>
    <row r="77" spans="1:16" ht="12.75">
      <c r="A77" s="7">
        <v>18</v>
      </c>
      <c r="B77" s="7" t="s">
        <v>48</v>
      </c>
      <c r="C77" s="7" t="s">
        <v>735</v>
      </c>
      <c r="D77" s="7" t="s">
        <v>50</v>
      </c>
      <c r="E77" s="7" t="s">
        <v>962</v>
      </c>
      <c r="F77" s="7" t="s">
        <v>148</v>
      </c>
      <c r="G77" s="9">
        <v>227</v>
      </c>
      <c r="H77" s="13"/>
      <c r="I77" s="12">
        <f>ROUND((H77*G77),2)</f>
      </c>
      <c r="J77" s="9">
        <v>0</v>
      </c>
      <c r="K77" s="9">
        <f>G77*J77</f>
      </c>
      <c r="L77" s="9">
        <v>0</v>
      </c>
      <c r="M77" s="9">
        <f>G77*L77</f>
      </c>
      <c r="O77">
        <f>rekapitulace!H8</f>
      </c>
      <c r="P77">
        <f>O77/100*I77</f>
      </c>
    </row>
    <row r="78" ht="38.25">
      <c r="E78" s="14" t="s">
        <v>1000</v>
      </c>
    </row>
    <row r="79" ht="409.5">
      <c r="E79" s="14" t="s">
        <v>489</v>
      </c>
    </row>
    <row r="80" spans="1:16" ht="12.75">
      <c r="A80" s="7">
        <v>19</v>
      </c>
      <c r="B80" s="7" t="s">
        <v>48</v>
      </c>
      <c r="C80" s="7" t="s">
        <v>750</v>
      </c>
      <c r="D80" s="7" t="s">
        <v>50</v>
      </c>
      <c r="E80" s="7" t="s">
        <v>964</v>
      </c>
      <c r="F80" s="7" t="s">
        <v>148</v>
      </c>
      <c r="G80" s="9">
        <v>290</v>
      </c>
      <c r="H80" s="13"/>
      <c r="I80" s="12">
        <f>ROUND((H80*G80),2)</f>
      </c>
      <c r="J80" s="9">
        <v>0</v>
      </c>
      <c r="K80" s="9">
        <f>G80*J80</f>
      </c>
      <c r="L80" s="9">
        <v>0</v>
      </c>
      <c r="M80" s="9">
        <f>G80*L80</f>
      </c>
      <c r="O80">
        <f>rekapitulace!H8</f>
      </c>
      <c r="P80">
        <f>O80/100*I80</f>
      </c>
    </row>
    <row r="81" ht="38.25">
      <c r="E81" s="14" t="s">
        <v>1001</v>
      </c>
    </row>
    <row r="82" ht="140.25">
      <c r="E82" s="14" t="s">
        <v>966</v>
      </c>
    </row>
    <row r="83" spans="1:16" ht="12.75">
      <c r="A83" s="7">
        <v>20</v>
      </c>
      <c r="B83" s="7" t="s">
        <v>48</v>
      </c>
      <c r="C83" s="7" t="s">
        <v>756</v>
      </c>
      <c r="D83" s="7" t="s">
        <v>50</v>
      </c>
      <c r="E83" s="7" t="s">
        <v>967</v>
      </c>
      <c r="F83" s="7" t="s">
        <v>148</v>
      </c>
      <c r="G83" s="9">
        <v>105.445</v>
      </c>
      <c r="H83" s="13"/>
      <c r="I83" s="12">
        <f>ROUND((H83*G83),2)</f>
      </c>
      <c r="J83" s="9">
        <v>0</v>
      </c>
      <c r="K83" s="9">
        <f>G83*J83</f>
      </c>
      <c r="L83" s="9">
        <v>0</v>
      </c>
      <c r="M83" s="9">
        <f>G83*L83</f>
      </c>
      <c r="O83">
        <f>rekapitulace!H8</f>
      </c>
      <c r="P83">
        <f>O83/100*I83</f>
      </c>
    </row>
    <row r="84" ht="38.25">
      <c r="E84" s="14" t="s">
        <v>1002</v>
      </c>
    </row>
    <row r="85" ht="395.25">
      <c r="E85" s="14" t="s">
        <v>969</v>
      </c>
    </row>
    <row r="86" spans="1:16" ht="12.75" customHeight="1">
      <c r="A86" s="15"/>
      <c r="B86" s="15"/>
      <c r="C86" s="15" t="s">
        <v>43</v>
      </c>
      <c r="D86" s="15"/>
      <c r="E86" s="15" t="s">
        <v>485</v>
      </c>
      <c r="F86" s="15"/>
      <c r="G86" s="15"/>
      <c r="H86" s="15"/>
      <c r="I86" s="15">
        <f>SUM(I74:I85)</f>
      </c>
      <c r="J86" s="15"/>
      <c r="K86" s="15"/>
      <c r="L86" s="15"/>
      <c r="M86" s="15"/>
      <c r="P86">
        <f>ROUND(SUM(P74:P85),2)</f>
      </c>
    </row>
    <row r="88" spans="1:9" ht="12.75" customHeight="1">
      <c r="A88" s="8"/>
      <c r="B88" s="8"/>
      <c r="C88" s="8" t="s">
        <v>44</v>
      </c>
      <c r="D88" s="8"/>
      <c r="E88" s="8" t="s">
        <v>234</v>
      </c>
      <c r="F88" s="8"/>
      <c r="G88" s="10"/>
      <c r="H88" s="8"/>
      <c r="I88" s="10"/>
    </row>
    <row r="89" spans="1:16" ht="12.75">
      <c r="A89" s="7">
        <v>21</v>
      </c>
      <c r="B89" s="7" t="s">
        <v>48</v>
      </c>
      <c r="C89" s="7" t="s">
        <v>970</v>
      </c>
      <c r="D89" s="7" t="s">
        <v>50</v>
      </c>
      <c r="E89" s="7" t="s">
        <v>971</v>
      </c>
      <c r="F89" s="7" t="s">
        <v>185</v>
      </c>
      <c r="G89" s="9">
        <v>6</v>
      </c>
      <c r="H89" s="13"/>
      <c r="I89" s="12">
        <f>ROUND((H89*G89),2)</f>
      </c>
      <c r="J89" s="9">
        <v>0</v>
      </c>
      <c r="K89" s="9">
        <f>G89*J89</f>
      </c>
      <c r="L89" s="9">
        <v>0</v>
      </c>
      <c r="M89" s="9">
        <f>G89*L89</f>
      </c>
      <c r="O89">
        <f>rekapitulace!H8</f>
      </c>
      <c r="P89">
        <f>O89/100*I89</f>
      </c>
    </row>
    <row r="90" ht="51">
      <c r="E90" s="14" t="s">
        <v>1003</v>
      </c>
    </row>
    <row r="91" ht="409.5">
      <c r="E91" s="14" t="s">
        <v>238</v>
      </c>
    </row>
    <row r="92" spans="1:16" ht="12.75">
      <c r="A92" s="7">
        <v>22</v>
      </c>
      <c r="B92" s="7" t="s">
        <v>48</v>
      </c>
      <c r="C92" s="7" t="s">
        <v>973</v>
      </c>
      <c r="D92" s="7" t="s">
        <v>50</v>
      </c>
      <c r="E92" s="7" t="s">
        <v>974</v>
      </c>
      <c r="F92" s="7" t="s">
        <v>185</v>
      </c>
      <c r="G92" s="9">
        <v>61.85</v>
      </c>
      <c r="H92" s="13"/>
      <c r="I92" s="12">
        <f>ROUND((H92*G92),2)</f>
      </c>
      <c r="J92" s="9">
        <v>0</v>
      </c>
      <c r="K92" s="9">
        <f>G92*J92</f>
      </c>
      <c r="L92" s="9">
        <v>0</v>
      </c>
      <c r="M92" s="9">
        <f>G92*L92</f>
      </c>
      <c r="O92">
        <f>rekapitulace!H8</f>
      </c>
      <c r="P92">
        <f>O92/100*I92</f>
      </c>
    </row>
    <row r="93" ht="25.5">
      <c r="E93" s="14" t="s">
        <v>1004</v>
      </c>
    </row>
    <row r="94" ht="409.5">
      <c r="E94" s="14" t="s">
        <v>976</v>
      </c>
    </row>
    <row r="95" spans="1:16" ht="12.75" customHeight="1">
      <c r="A95" s="15"/>
      <c r="B95" s="15"/>
      <c r="C95" s="15" t="s">
        <v>44</v>
      </c>
      <c r="D95" s="15"/>
      <c r="E95" s="15" t="s">
        <v>234</v>
      </c>
      <c r="F95" s="15"/>
      <c r="G95" s="15"/>
      <c r="H95" s="15"/>
      <c r="I95" s="15">
        <f>SUM(I89:I94)</f>
      </c>
      <c r="J95" s="15"/>
      <c r="K95" s="15"/>
      <c r="L95" s="15"/>
      <c r="M95" s="15"/>
      <c r="P95">
        <f>ROUND(SUM(P89:P94),2)</f>
      </c>
    </row>
    <row r="97" spans="1:9" ht="12.75" customHeight="1">
      <c r="A97" s="8"/>
      <c r="B97" s="8"/>
      <c r="C97" s="8" t="s">
        <v>45</v>
      </c>
      <c r="D97" s="8"/>
      <c r="E97" s="8" t="s">
        <v>272</v>
      </c>
      <c r="F97" s="8"/>
      <c r="G97" s="10"/>
      <c r="H97" s="8"/>
      <c r="I97" s="10"/>
    </row>
    <row r="98" spans="1:16" ht="12.75">
      <c r="A98" s="7">
        <v>23</v>
      </c>
      <c r="B98" s="7" t="s">
        <v>48</v>
      </c>
      <c r="C98" s="7" t="s">
        <v>783</v>
      </c>
      <c r="D98" s="7" t="s">
        <v>50</v>
      </c>
      <c r="E98" s="7" t="s">
        <v>1005</v>
      </c>
      <c r="F98" s="7" t="s">
        <v>185</v>
      </c>
      <c r="G98" s="9">
        <v>66</v>
      </c>
      <c r="H98" s="13"/>
      <c r="I98" s="12">
        <f>ROUND((H98*G98),2)</f>
      </c>
      <c r="J98" s="9">
        <v>0</v>
      </c>
      <c r="K98" s="9">
        <f>G98*J98</f>
      </c>
      <c r="L98" s="9">
        <v>0</v>
      </c>
      <c r="M98" s="9">
        <f>G98*L98</f>
      </c>
      <c r="O98">
        <f>rekapitulace!H8</f>
      </c>
      <c r="P98">
        <f>O98/100*I98</f>
      </c>
    </row>
    <row r="99" ht="25.5">
      <c r="E99" s="14" t="s">
        <v>1006</v>
      </c>
    </row>
    <row r="100" ht="409.5">
      <c r="E100" s="14" t="s">
        <v>1007</v>
      </c>
    </row>
    <row r="101" spans="1:16" ht="12.75">
      <c r="A101" s="7">
        <v>24</v>
      </c>
      <c r="B101" s="7" t="s">
        <v>48</v>
      </c>
      <c r="C101" s="7" t="s">
        <v>330</v>
      </c>
      <c r="D101" s="7" t="s">
        <v>50</v>
      </c>
      <c r="E101" s="7" t="s">
        <v>331</v>
      </c>
      <c r="F101" s="7" t="s">
        <v>185</v>
      </c>
      <c r="G101" s="9">
        <v>61.85</v>
      </c>
      <c r="H101" s="13"/>
      <c r="I101" s="12">
        <f>ROUND((H101*G101),2)</f>
      </c>
      <c r="J101" s="9">
        <v>0</v>
      </c>
      <c r="K101" s="9">
        <f>G101*J101</f>
      </c>
      <c r="L101" s="9">
        <v>0</v>
      </c>
      <c r="M101" s="9">
        <f>G101*L101</f>
      </c>
      <c r="O101">
        <f>rekapitulace!H8</f>
      </c>
      <c r="P101">
        <f>O101/100*I101</f>
      </c>
    </row>
    <row r="102" ht="51">
      <c r="E102" s="14" t="s">
        <v>1008</v>
      </c>
    </row>
    <row r="103" ht="140.25">
      <c r="E103" s="14" t="s">
        <v>333</v>
      </c>
    </row>
    <row r="104" spans="1:16" ht="12.75">
      <c r="A104" s="7">
        <v>25</v>
      </c>
      <c r="B104" s="7" t="s">
        <v>48</v>
      </c>
      <c r="C104" s="7" t="s">
        <v>979</v>
      </c>
      <c r="D104" s="7" t="s">
        <v>50</v>
      </c>
      <c r="E104" s="7" t="s">
        <v>980</v>
      </c>
      <c r="F104" s="7" t="s">
        <v>185</v>
      </c>
      <c r="G104" s="9">
        <v>61.85</v>
      </c>
      <c r="H104" s="13"/>
      <c r="I104" s="12">
        <f>ROUND((H104*G104),2)</f>
      </c>
      <c r="J104" s="9">
        <v>0</v>
      </c>
      <c r="K104" s="9">
        <f>G104*J104</f>
      </c>
      <c r="L104" s="9">
        <v>0</v>
      </c>
      <c r="M104" s="9">
        <f>G104*L104</f>
      </c>
      <c r="O104">
        <f>rekapitulace!H8</f>
      </c>
      <c r="P104">
        <f>O104/100*I104</f>
      </c>
    </row>
    <row r="105" ht="51">
      <c r="E105" s="14" t="s">
        <v>1009</v>
      </c>
    </row>
    <row r="106" ht="242.25">
      <c r="E106" s="14" t="s">
        <v>336</v>
      </c>
    </row>
    <row r="107" spans="1:16" ht="12.75" customHeight="1">
      <c r="A107" s="15"/>
      <c r="B107" s="15"/>
      <c r="C107" s="15" t="s">
        <v>45</v>
      </c>
      <c r="D107" s="15"/>
      <c r="E107" s="15" t="s">
        <v>272</v>
      </c>
      <c r="F107" s="15"/>
      <c r="G107" s="15"/>
      <c r="H107" s="15"/>
      <c r="I107" s="15">
        <f>SUM(I98:I106)</f>
      </c>
      <c r="J107" s="15"/>
      <c r="K107" s="15"/>
      <c r="L107" s="15"/>
      <c r="M107" s="15"/>
      <c r="P107">
        <f>ROUND(SUM(P98:P106),2)</f>
      </c>
    </row>
    <row r="109" spans="1:16" ht="12.75" customHeight="1">
      <c r="A109" s="15"/>
      <c r="B109" s="15"/>
      <c r="C109" s="15"/>
      <c r="D109" s="15"/>
      <c r="E109" s="15" t="s">
        <v>86</v>
      </c>
      <c r="F109" s="15"/>
      <c r="G109" s="15"/>
      <c r="H109" s="15"/>
      <c r="I109" s="15">
        <f>+I17+I29+I41+I56+I71+I86+I95+I107</f>
      </c>
      <c r="J109" s="15"/>
      <c r="K109" s="15"/>
      <c r="L109" s="15"/>
      <c r="M109" s="15"/>
      <c r="P109">
        <f>+P17+P29+P41+P56+P71+P86+P95+P107</f>
      </c>
    </row>
    <row r="111" spans="1:13" ht="12.75" customHeight="1">
      <c r="A111" s="15" t="s">
        <v>87</v>
      </c>
      <c r="B111" s="15"/>
      <c r="C111" s="15"/>
      <c r="D111" s="15"/>
      <c r="E111" s="15"/>
      <c r="F111" s="15"/>
      <c r="G111" s="15"/>
      <c r="H111" s="15"/>
      <c r="I111" s="15"/>
      <c r="J111" s="15"/>
      <c r="K111" s="15"/>
      <c r="L111" s="15"/>
      <c r="M111" s="15"/>
    </row>
    <row r="112" spans="1:13" ht="12.75" customHeight="1">
      <c r="A112" s="15"/>
      <c r="B112" s="15"/>
      <c r="C112" s="15"/>
      <c r="D112" s="15"/>
      <c r="E112" s="15" t="s">
        <v>88</v>
      </c>
      <c r="F112" s="15"/>
      <c r="G112" s="15"/>
      <c r="H112" s="15"/>
      <c r="I112" s="15"/>
      <c r="J112" s="15"/>
      <c r="K112" s="15"/>
      <c r="L112" s="15"/>
      <c r="M112" s="15"/>
    </row>
    <row r="113" spans="1:16" ht="12.75" customHeight="1">
      <c r="A113" s="15"/>
      <c r="B113" s="15"/>
      <c r="C113" s="15"/>
      <c r="D113" s="15"/>
      <c r="E113" s="15" t="s">
        <v>89</v>
      </c>
      <c r="F113" s="15"/>
      <c r="G113" s="15"/>
      <c r="H113" s="15"/>
      <c r="I113" s="15">
        <v>0</v>
      </c>
      <c r="J113" s="15"/>
      <c r="K113" s="15"/>
      <c r="L113" s="15"/>
      <c r="M113" s="15"/>
      <c r="P113">
        <v>0</v>
      </c>
    </row>
    <row r="114" spans="1:13" ht="12.75" customHeight="1">
      <c r="A114" s="15"/>
      <c r="B114" s="15"/>
      <c r="C114" s="15"/>
      <c r="D114" s="15"/>
      <c r="E114" s="15" t="s">
        <v>90</v>
      </c>
      <c r="F114" s="15"/>
      <c r="G114" s="15"/>
      <c r="H114" s="15"/>
      <c r="I114" s="15"/>
      <c r="J114" s="15"/>
      <c r="K114" s="15"/>
      <c r="L114" s="15"/>
      <c r="M114" s="15"/>
    </row>
    <row r="115" spans="1:16" ht="12.75" customHeight="1">
      <c r="A115" s="15"/>
      <c r="B115" s="15"/>
      <c r="C115" s="15"/>
      <c r="D115" s="15"/>
      <c r="E115" s="15" t="s">
        <v>91</v>
      </c>
      <c r="F115" s="15"/>
      <c r="G115" s="15"/>
      <c r="H115" s="15"/>
      <c r="I115" s="15">
        <v>0</v>
      </c>
      <c r="J115" s="15"/>
      <c r="K115" s="15"/>
      <c r="L115" s="15"/>
      <c r="M115" s="15"/>
      <c r="P115">
        <v>0</v>
      </c>
    </row>
    <row r="116" spans="1:16" ht="12.75" customHeight="1">
      <c r="A116" s="15"/>
      <c r="B116" s="15"/>
      <c r="C116" s="15"/>
      <c r="D116" s="15"/>
      <c r="E116" s="15" t="s">
        <v>92</v>
      </c>
      <c r="F116" s="15"/>
      <c r="G116" s="15"/>
      <c r="H116" s="15"/>
      <c r="I116" s="15">
        <f>I113+I115</f>
      </c>
      <c r="J116" s="15"/>
      <c r="K116" s="15"/>
      <c r="L116" s="15"/>
      <c r="M116" s="15"/>
      <c r="P116">
        <f>P113+P115</f>
      </c>
    </row>
    <row r="118" spans="1:16" ht="12.75" customHeight="1">
      <c r="A118" s="15"/>
      <c r="B118" s="15"/>
      <c r="C118" s="15"/>
      <c r="D118" s="15"/>
      <c r="E118" s="15" t="s">
        <v>92</v>
      </c>
      <c r="F118" s="15"/>
      <c r="G118" s="15"/>
      <c r="H118" s="15"/>
      <c r="I118" s="15">
        <f>I109+I116</f>
      </c>
      <c r="J118" s="15"/>
      <c r="K118" s="15"/>
      <c r="L118" s="15"/>
      <c r="M118" s="15"/>
      <c r="P118">
        <f>P109+P116</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P2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1010</v>
      </c>
      <c r="D5" s="5"/>
      <c r="E5" s="5" t="s">
        <v>1011</v>
      </c>
    </row>
    <row r="6" spans="1:5" ht="12.75" customHeight="1">
      <c r="A6" t="s">
        <v>18</v>
      </c>
      <c r="C6" s="5" t="s">
        <v>1010</v>
      </c>
      <c r="D6" s="5"/>
      <c r="E6" s="5" t="s">
        <v>1011</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1012</v>
      </c>
      <c r="C12" s="7" t="s">
        <v>1013</v>
      </c>
      <c r="D12" s="7" t="s">
        <v>50</v>
      </c>
      <c r="E12" s="7" t="s">
        <v>1014</v>
      </c>
      <c r="F12" s="7" t="s">
        <v>52</v>
      </c>
      <c r="G12" s="9">
        <v>1</v>
      </c>
      <c r="H12" s="13"/>
      <c r="I12" s="12">
        <f>ROUND((H12*G12),2)</f>
      </c>
      <c r="J12" s="9">
        <v>0</v>
      </c>
      <c r="K12" s="9">
        <f>G12*J12</f>
      </c>
      <c r="L12" s="9">
        <v>0</v>
      </c>
      <c r="M12" s="9">
        <f>G12*L12</f>
      </c>
      <c r="O12">
        <f>rekapitulace!H8</f>
      </c>
      <c r="P12">
        <f>O12/100*I12</f>
      </c>
    </row>
    <row r="13" ht="102">
      <c r="E13" s="14" t="s">
        <v>97</v>
      </c>
    </row>
    <row r="14" spans="1:16" ht="12.75" customHeight="1">
      <c r="A14" s="15"/>
      <c r="B14" s="15"/>
      <c r="C14" s="15" t="s">
        <v>47</v>
      </c>
      <c r="D14" s="15"/>
      <c r="E14" s="15" t="s">
        <v>46</v>
      </c>
      <c r="F14" s="15"/>
      <c r="G14" s="15"/>
      <c r="H14" s="15"/>
      <c r="I14" s="15">
        <f>SUM(I12:I13)</f>
      </c>
      <c r="J14" s="15"/>
      <c r="K14" s="15"/>
      <c r="L14" s="15"/>
      <c r="M14" s="15"/>
      <c r="P14">
        <f>ROUND(SUM(P12:P13),2)</f>
      </c>
    </row>
    <row r="16" spans="1:16" ht="12.75" customHeight="1">
      <c r="A16" s="15"/>
      <c r="B16" s="15"/>
      <c r="C16" s="15"/>
      <c r="D16" s="15"/>
      <c r="E16" s="15" t="s">
        <v>86</v>
      </c>
      <c r="F16" s="15"/>
      <c r="G16" s="15"/>
      <c r="H16" s="15"/>
      <c r="I16" s="15">
        <f>+I14</f>
      </c>
      <c r="J16" s="15"/>
      <c r="K16" s="15"/>
      <c r="L16" s="15"/>
      <c r="M16" s="15"/>
      <c r="P16">
        <f>+P14</f>
      </c>
    </row>
    <row r="18" spans="1:13" ht="12.75" customHeight="1">
      <c r="A18" s="15" t="s">
        <v>87</v>
      </c>
      <c r="B18" s="15"/>
      <c r="C18" s="15"/>
      <c r="D18" s="15"/>
      <c r="E18" s="15"/>
      <c r="F18" s="15"/>
      <c r="G18" s="15"/>
      <c r="H18" s="15"/>
      <c r="I18" s="15"/>
      <c r="J18" s="15"/>
      <c r="K18" s="15"/>
      <c r="L18" s="15"/>
      <c r="M18" s="15"/>
    </row>
    <row r="19" spans="1:13" ht="12.75" customHeight="1">
      <c r="A19" s="15"/>
      <c r="B19" s="15"/>
      <c r="C19" s="15"/>
      <c r="D19" s="15"/>
      <c r="E19" s="15" t="s">
        <v>88</v>
      </c>
      <c r="F19" s="15"/>
      <c r="G19" s="15"/>
      <c r="H19" s="15"/>
      <c r="I19" s="15"/>
      <c r="J19" s="15"/>
      <c r="K19" s="15"/>
      <c r="L19" s="15"/>
      <c r="M19" s="15"/>
    </row>
    <row r="20" spans="1:16" ht="12.75" customHeight="1">
      <c r="A20" s="15"/>
      <c r="B20" s="15"/>
      <c r="C20" s="15"/>
      <c r="D20" s="15"/>
      <c r="E20" s="15" t="s">
        <v>89</v>
      </c>
      <c r="F20" s="15"/>
      <c r="G20" s="15"/>
      <c r="H20" s="15"/>
      <c r="I20" s="15">
        <v>0</v>
      </c>
      <c r="J20" s="15"/>
      <c r="K20" s="15"/>
      <c r="L20" s="15"/>
      <c r="M20" s="15"/>
      <c r="P20">
        <v>0</v>
      </c>
    </row>
    <row r="21" spans="1:13" ht="12.75" customHeight="1">
      <c r="A21" s="15"/>
      <c r="B21" s="15"/>
      <c r="C21" s="15"/>
      <c r="D21" s="15"/>
      <c r="E21" s="15" t="s">
        <v>90</v>
      </c>
      <c r="F21" s="15"/>
      <c r="G21" s="15"/>
      <c r="H21" s="15"/>
      <c r="I21" s="15"/>
      <c r="J21" s="15"/>
      <c r="K21" s="15"/>
      <c r="L21" s="15"/>
      <c r="M21" s="15"/>
    </row>
    <row r="22" spans="1:16" ht="12.75" customHeight="1">
      <c r="A22" s="15"/>
      <c r="B22" s="15"/>
      <c r="C22" s="15"/>
      <c r="D22" s="15"/>
      <c r="E22" s="15" t="s">
        <v>91</v>
      </c>
      <c r="F22" s="15"/>
      <c r="G22" s="15"/>
      <c r="H22" s="15"/>
      <c r="I22" s="15">
        <v>0</v>
      </c>
      <c r="J22" s="15"/>
      <c r="K22" s="15"/>
      <c r="L22" s="15"/>
      <c r="M22" s="15"/>
      <c r="P22">
        <v>0</v>
      </c>
    </row>
    <row r="23" spans="1:16" ht="12.75" customHeight="1">
      <c r="A23" s="15"/>
      <c r="B23" s="15"/>
      <c r="C23" s="15"/>
      <c r="D23" s="15"/>
      <c r="E23" s="15" t="s">
        <v>92</v>
      </c>
      <c r="F23" s="15"/>
      <c r="G23" s="15"/>
      <c r="H23" s="15"/>
      <c r="I23" s="15">
        <f>I20+I22</f>
      </c>
      <c r="J23" s="15"/>
      <c r="K23" s="15"/>
      <c r="L23" s="15"/>
      <c r="M23" s="15"/>
      <c r="P23">
        <f>P20+P22</f>
      </c>
    </row>
    <row r="25" spans="1:16" ht="12.75" customHeight="1">
      <c r="A25" s="15"/>
      <c r="B25" s="15"/>
      <c r="C25" s="15"/>
      <c r="D25" s="15"/>
      <c r="E25" s="15" t="s">
        <v>92</v>
      </c>
      <c r="F25" s="15"/>
      <c r="G25" s="15"/>
      <c r="H25" s="15"/>
      <c r="I25" s="15">
        <f>I16+I23</f>
      </c>
      <c r="J25" s="15"/>
      <c r="K25" s="15"/>
      <c r="L25" s="15"/>
      <c r="M25" s="15"/>
      <c r="P25">
        <f>P16+P23</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P3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1015</v>
      </c>
      <c r="D5" s="5"/>
      <c r="E5" s="5" t="s">
        <v>1016</v>
      </c>
    </row>
    <row r="6" spans="1:5" ht="12.75" customHeight="1">
      <c r="A6" t="s">
        <v>18</v>
      </c>
      <c r="C6" s="5" t="s">
        <v>1015</v>
      </c>
      <c r="D6" s="5"/>
      <c r="E6" s="5" t="s">
        <v>1016</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25</v>
      </c>
      <c r="D11" s="8"/>
      <c r="E11" s="8" t="s">
        <v>117</v>
      </c>
      <c r="F11" s="8"/>
      <c r="G11" s="10"/>
      <c r="H11" s="8"/>
      <c r="I11" s="10"/>
    </row>
    <row r="12" spans="1:16" ht="12.75">
      <c r="A12" s="7">
        <v>1</v>
      </c>
      <c r="B12" s="7" t="s">
        <v>48</v>
      </c>
      <c r="C12" s="7" t="s">
        <v>128</v>
      </c>
      <c r="D12" s="7" t="s">
        <v>50</v>
      </c>
      <c r="E12" s="7" t="s">
        <v>131</v>
      </c>
      <c r="F12" s="7" t="s">
        <v>105</v>
      </c>
      <c r="G12" s="9">
        <v>5.2</v>
      </c>
      <c r="H12" s="13"/>
      <c r="I12" s="12">
        <f>ROUND((H12*G12),2)</f>
      </c>
      <c r="J12" s="9">
        <v>0</v>
      </c>
      <c r="K12" s="9">
        <f>G12*J12</f>
      </c>
      <c r="L12" s="9">
        <v>0</v>
      </c>
      <c r="M12" s="9">
        <f>G12*L12</f>
      </c>
      <c r="O12">
        <f>rekapitulace!H8</f>
      </c>
      <c r="P12">
        <f>O12/100*I12</f>
      </c>
    </row>
    <row r="13" ht="102">
      <c r="E13" s="14" t="s">
        <v>1017</v>
      </c>
    </row>
    <row r="14" ht="409.5">
      <c r="E14" s="14" t="s">
        <v>121</v>
      </c>
    </row>
    <row r="15" spans="1:16" ht="12.75" customHeight="1">
      <c r="A15" s="15"/>
      <c r="B15" s="15"/>
      <c r="C15" s="15" t="s">
        <v>25</v>
      </c>
      <c r="D15" s="15"/>
      <c r="E15" s="15" t="s">
        <v>117</v>
      </c>
      <c r="F15" s="15"/>
      <c r="G15" s="15"/>
      <c r="H15" s="15"/>
      <c r="I15" s="15">
        <f>SUM(I12:I14)</f>
      </c>
      <c r="J15" s="15"/>
      <c r="K15" s="15"/>
      <c r="L15" s="15"/>
      <c r="M15" s="15"/>
      <c r="P15">
        <f>ROUND(SUM(P12:P14),2)</f>
      </c>
    </row>
    <row r="17" spans="1:9" ht="12.75" customHeight="1">
      <c r="A17" s="8"/>
      <c r="B17" s="8"/>
      <c r="C17" s="8" t="s">
        <v>41</v>
      </c>
      <c r="D17" s="8"/>
      <c r="E17" s="8" t="s">
        <v>200</v>
      </c>
      <c r="F17" s="8"/>
      <c r="G17" s="10"/>
      <c r="H17" s="8"/>
      <c r="I17" s="10"/>
    </row>
    <row r="18" spans="1:16" ht="12.75">
      <c r="A18" s="7">
        <v>2</v>
      </c>
      <c r="B18" s="7" t="s">
        <v>48</v>
      </c>
      <c r="C18" s="7" t="s">
        <v>224</v>
      </c>
      <c r="D18" s="7" t="s">
        <v>50</v>
      </c>
      <c r="E18" s="7" t="s">
        <v>225</v>
      </c>
      <c r="F18" s="7" t="s">
        <v>148</v>
      </c>
      <c r="G18" s="9">
        <v>106.4</v>
      </c>
      <c r="H18" s="13"/>
      <c r="I18" s="12">
        <f>ROUND((H18*G18),2)</f>
      </c>
      <c r="J18" s="9">
        <v>0</v>
      </c>
      <c r="K18" s="9">
        <f>G18*J18</f>
      </c>
      <c r="L18" s="9">
        <v>0</v>
      </c>
      <c r="M18" s="9">
        <f>G18*L18</f>
      </c>
      <c r="O18">
        <f>rekapitulace!H8</f>
      </c>
      <c r="P18">
        <f>O18/100*I18</f>
      </c>
    </row>
    <row r="19" ht="102">
      <c r="E19" s="14" t="s">
        <v>1018</v>
      </c>
    </row>
    <row r="20" ht="357">
      <c r="E20" s="14" t="s">
        <v>223</v>
      </c>
    </row>
    <row r="21" spans="1:16" ht="12.75">
      <c r="A21" s="7">
        <v>3</v>
      </c>
      <c r="B21" s="7" t="s">
        <v>48</v>
      </c>
      <c r="C21" s="7" t="s">
        <v>227</v>
      </c>
      <c r="D21" s="7" t="s">
        <v>50</v>
      </c>
      <c r="E21" s="7" t="s">
        <v>228</v>
      </c>
      <c r="F21" s="7" t="s">
        <v>148</v>
      </c>
      <c r="G21" s="9">
        <v>52</v>
      </c>
      <c r="H21" s="13"/>
      <c r="I21" s="12">
        <f>ROUND((H21*G21),2)</f>
      </c>
      <c r="J21" s="9">
        <v>0</v>
      </c>
      <c r="K21" s="9">
        <f>G21*J21</f>
      </c>
      <c r="L21" s="9">
        <v>0</v>
      </c>
      <c r="M21" s="9">
        <f>G21*L21</f>
      </c>
      <c r="O21">
        <f>rekapitulace!H8</f>
      </c>
      <c r="P21">
        <f>O21/100*I21</f>
      </c>
    </row>
    <row r="22" ht="89.25">
      <c r="E22" s="14" t="s">
        <v>1019</v>
      </c>
    </row>
    <row r="23" ht="409.5">
      <c r="E23" s="14" t="s">
        <v>230</v>
      </c>
    </row>
    <row r="24" spans="1:16" ht="12.75">
      <c r="A24" s="7">
        <v>4</v>
      </c>
      <c r="B24" s="7" t="s">
        <v>48</v>
      </c>
      <c r="C24" s="7" t="s">
        <v>231</v>
      </c>
      <c r="D24" s="7" t="s">
        <v>50</v>
      </c>
      <c r="E24" s="7" t="s">
        <v>232</v>
      </c>
      <c r="F24" s="7" t="s">
        <v>148</v>
      </c>
      <c r="G24" s="9">
        <v>54.4</v>
      </c>
      <c r="H24" s="13"/>
      <c r="I24" s="12">
        <f>ROUND((H24*G24),2)</f>
      </c>
      <c r="J24" s="9">
        <v>0</v>
      </c>
      <c r="K24" s="9">
        <f>G24*J24</f>
      </c>
      <c r="L24" s="9">
        <v>0</v>
      </c>
      <c r="M24" s="9">
        <f>G24*L24</f>
      </c>
      <c r="O24">
        <f>rekapitulace!H8</f>
      </c>
      <c r="P24">
        <f>O24/100*I24</f>
      </c>
    </row>
    <row r="25" ht="89.25">
      <c r="E25" s="14" t="s">
        <v>1020</v>
      </c>
    </row>
    <row r="26" ht="409.5">
      <c r="E26" s="14" t="s">
        <v>230</v>
      </c>
    </row>
    <row r="27" spans="1:16" ht="12.75" customHeight="1">
      <c r="A27" s="15"/>
      <c r="B27" s="15"/>
      <c r="C27" s="15" t="s">
        <v>41</v>
      </c>
      <c r="D27" s="15"/>
      <c r="E27" s="15" t="s">
        <v>200</v>
      </c>
      <c r="F27" s="15"/>
      <c r="G27" s="15"/>
      <c r="H27" s="15"/>
      <c r="I27" s="15">
        <f>SUM(I18:I26)</f>
      </c>
      <c r="J27" s="15"/>
      <c r="K27" s="15"/>
      <c r="L27" s="15"/>
      <c r="M27" s="15"/>
      <c r="P27">
        <f>ROUND(SUM(P18:P26),2)</f>
      </c>
    </row>
    <row r="29" spans="1:16" ht="12.75" customHeight="1">
      <c r="A29" s="15"/>
      <c r="B29" s="15"/>
      <c r="C29" s="15"/>
      <c r="D29" s="15"/>
      <c r="E29" s="15" t="s">
        <v>86</v>
      </c>
      <c r="F29" s="15"/>
      <c r="G29" s="15"/>
      <c r="H29" s="15"/>
      <c r="I29" s="15">
        <f>+I15+I27</f>
      </c>
      <c r="J29" s="15"/>
      <c r="K29" s="15"/>
      <c r="L29" s="15"/>
      <c r="M29" s="15"/>
      <c r="P29">
        <f>+P15+P27</f>
      </c>
    </row>
    <row r="31" spans="1:13" ht="12.75" customHeight="1">
      <c r="A31" s="15" t="s">
        <v>87</v>
      </c>
      <c r="B31" s="15"/>
      <c r="C31" s="15"/>
      <c r="D31" s="15"/>
      <c r="E31" s="15"/>
      <c r="F31" s="15"/>
      <c r="G31" s="15"/>
      <c r="H31" s="15"/>
      <c r="I31" s="15"/>
      <c r="J31" s="15"/>
      <c r="K31" s="15"/>
      <c r="L31" s="15"/>
      <c r="M31" s="15"/>
    </row>
    <row r="32" spans="1:13" ht="12.75" customHeight="1">
      <c r="A32" s="15"/>
      <c r="B32" s="15"/>
      <c r="C32" s="15"/>
      <c r="D32" s="15"/>
      <c r="E32" s="15" t="s">
        <v>88</v>
      </c>
      <c r="F32" s="15"/>
      <c r="G32" s="15"/>
      <c r="H32" s="15"/>
      <c r="I32" s="15"/>
      <c r="J32" s="15"/>
      <c r="K32" s="15"/>
      <c r="L32" s="15"/>
      <c r="M32" s="15"/>
    </row>
    <row r="33" spans="1:16" ht="12.75" customHeight="1">
      <c r="A33" s="15"/>
      <c r="B33" s="15"/>
      <c r="C33" s="15"/>
      <c r="D33" s="15"/>
      <c r="E33" s="15" t="s">
        <v>89</v>
      </c>
      <c r="F33" s="15"/>
      <c r="G33" s="15"/>
      <c r="H33" s="15"/>
      <c r="I33" s="15">
        <v>0</v>
      </c>
      <c r="J33" s="15"/>
      <c r="K33" s="15"/>
      <c r="L33" s="15"/>
      <c r="M33" s="15"/>
      <c r="P33">
        <v>0</v>
      </c>
    </row>
    <row r="34" spans="1:13" ht="12.75" customHeight="1">
      <c r="A34" s="15"/>
      <c r="B34" s="15"/>
      <c r="C34" s="15"/>
      <c r="D34" s="15"/>
      <c r="E34" s="15" t="s">
        <v>90</v>
      </c>
      <c r="F34" s="15"/>
      <c r="G34" s="15"/>
      <c r="H34" s="15"/>
      <c r="I34" s="15"/>
      <c r="J34" s="15"/>
      <c r="K34" s="15"/>
      <c r="L34" s="15"/>
      <c r="M34" s="15"/>
    </row>
    <row r="35" spans="1:16" ht="12.75" customHeight="1">
      <c r="A35" s="15"/>
      <c r="B35" s="15"/>
      <c r="C35" s="15"/>
      <c r="D35" s="15"/>
      <c r="E35" s="15" t="s">
        <v>91</v>
      </c>
      <c r="F35" s="15"/>
      <c r="G35" s="15"/>
      <c r="H35" s="15"/>
      <c r="I35" s="15">
        <v>0</v>
      </c>
      <c r="J35" s="15"/>
      <c r="K35" s="15"/>
      <c r="L35" s="15"/>
      <c r="M35" s="15"/>
      <c r="P35">
        <v>0</v>
      </c>
    </row>
    <row r="36" spans="1:16" ht="12.75" customHeight="1">
      <c r="A36" s="15"/>
      <c r="B36" s="15"/>
      <c r="C36" s="15"/>
      <c r="D36" s="15"/>
      <c r="E36" s="15" t="s">
        <v>92</v>
      </c>
      <c r="F36" s="15"/>
      <c r="G36" s="15"/>
      <c r="H36" s="15"/>
      <c r="I36" s="15">
        <f>I33+I35</f>
      </c>
      <c r="J36" s="15"/>
      <c r="K36" s="15"/>
      <c r="L36" s="15"/>
      <c r="M36" s="15"/>
      <c r="P36">
        <f>P33+P35</f>
      </c>
    </row>
    <row r="38" spans="1:16" ht="12.75" customHeight="1">
      <c r="A38" s="15"/>
      <c r="B38" s="15"/>
      <c r="C38" s="15"/>
      <c r="D38" s="15"/>
      <c r="E38" s="15" t="s">
        <v>92</v>
      </c>
      <c r="F38" s="15"/>
      <c r="G38" s="15"/>
      <c r="H38" s="15"/>
      <c r="I38" s="15">
        <f>I29+I36</f>
      </c>
      <c r="J38" s="15"/>
      <c r="K38" s="15"/>
      <c r="L38" s="15"/>
      <c r="M38" s="15"/>
      <c r="P38">
        <f>P29+P36</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49</v>
      </c>
      <c r="D12" s="7" t="s">
        <v>50</v>
      </c>
      <c r="E12" s="7" t="s">
        <v>51</v>
      </c>
      <c r="F12" s="7" t="s">
        <v>52</v>
      </c>
      <c r="G12" s="9">
        <v>1</v>
      </c>
      <c r="H12" s="13"/>
      <c r="I12" s="12">
        <f>ROUND((H12*G12),2)</f>
      </c>
      <c r="J12" s="9">
        <v>0</v>
      </c>
      <c r="K12" s="9">
        <f>G12*J12</f>
      </c>
      <c r="L12" s="9">
        <v>0</v>
      </c>
      <c r="M12" s="9">
        <f>G12*L12</f>
      </c>
      <c r="O12">
        <f>rekapitulace!H8</f>
      </c>
      <c r="P12">
        <f>O12/100*I12</f>
      </c>
    </row>
    <row r="13" ht="25.5">
      <c r="E13" s="14" t="s">
        <v>53</v>
      </c>
    </row>
    <row r="14" ht="114.75">
      <c r="E14" s="14" t="s">
        <v>54</v>
      </c>
    </row>
    <row r="15" spans="1:16" ht="12.75">
      <c r="A15" s="7">
        <v>2</v>
      </c>
      <c r="B15" s="7" t="s">
        <v>48</v>
      </c>
      <c r="C15" s="7" t="s">
        <v>55</v>
      </c>
      <c r="D15" s="7" t="s">
        <v>50</v>
      </c>
      <c r="E15" s="7" t="s">
        <v>56</v>
      </c>
      <c r="F15" s="7" t="s">
        <v>52</v>
      </c>
      <c r="G15" s="9">
        <v>1</v>
      </c>
      <c r="H15" s="13"/>
      <c r="I15" s="12">
        <f>ROUND((H15*G15),2)</f>
      </c>
      <c r="J15" s="9">
        <v>0</v>
      </c>
      <c r="K15" s="9">
        <f>G15*J15</f>
      </c>
      <c r="L15" s="9">
        <v>0</v>
      </c>
      <c r="M15" s="9">
        <f>G15*L15</f>
      </c>
      <c r="O15">
        <f>rekapitulace!H8</f>
      </c>
      <c r="P15">
        <f>O15/100*I15</f>
      </c>
    </row>
    <row r="16" ht="114.75">
      <c r="E16" s="14" t="s">
        <v>54</v>
      </c>
    </row>
    <row r="17" spans="1:16" ht="12.75">
      <c r="A17" s="7">
        <v>3</v>
      </c>
      <c r="B17" s="7" t="s">
        <v>48</v>
      </c>
      <c r="C17" s="7" t="s">
        <v>57</v>
      </c>
      <c r="D17" s="7" t="s">
        <v>50</v>
      </c>
      <c r="E17" s="7" t="s">
        <v>58</v>
      </c>
      <c r="F17" s="7" t="s">
        <v>52</v>
      </c>
      <c r="G17" s="9">
        <v>1</v>
      </c>
      <c r="H17" s="13"/>
      <c r="I17" s="12">
        <f>ROUND((H17*G17),2)</f>
      </c>
      <c r="J17" s="9">
        <v>0</v>
      </c>
      <c r="K17" s="9">
        <f>G17*J17</f>
      </c>
      <c r="L17" s="9">
        <v>0</v>
      </c>
      <c r="M17" s="9">
        <f>G17*L17</f>
      </c>
      <c r="O17">
        <f>rekapitulace!H8</f>
      </c>
      <c r="P17">
        <f>O17/100*I17</f>
      </c>
    </row>
    <row r="18" ht="25.5">
      <c r="E18" s="14" t="s">
        <v>53</v>
      </c>
    </row>
    <row r="19" ht="114.75">
      <c r="E19" s="14" t="s">
        <v>54</v>
      </c>
    </row>
    <row r="20" spans="1:16" ht="12.75">
      <c r="A20" s="7">
        <v>4</v>
      </c>
      <c r="B20" s="7" t="s">
        <v>48</v>
      </c>
      <c r="C20" s="7" t="s">
        <v>59</v>
      </c>
      <c r="D20" s="7" t="s">
        <v>50</v>
      </c>
      <c r="E20" s="7" t="s">
        <v>60</v>
      </c>
      <c r="F20" s="7" t="s">
        <v>52</v>
      </c>
      <c r="G20" s="9">
        <v>1</v>
      </c>
      <c r="H20" s="13"/>
      <c r="I20" s="12">
        <f>ROUND((H20*G20),2)</f>
      </c>
      <c r="J20" s="9">
        <v>0</v>
      </c>
      <c r="K20" s="9">
        <f>G20*J20</f>
      </c>
      <c r="L20" s="9">
        <v>0</v>
      </c>
      <c r="M20" s="9">
        <f>G20*L20</f>
      </c>
      <c r="O20">
        <f>rekapitulace!H8</f>
      </c>
      <c r="P20">
        <f>O20/100*I20</f>
      </c>
    </row>
    <row r="21" ht="114.75">
      <c r="E21" s="14" t="s">
        <v>61</v>
      </c>
    </row>
    <row r="22" spans="1:16" ht="12.75">
      <c r="A22" s="7">
        <v>5</v>
      </c>
      <c r="B22" s="7" t="s">
        <v>48</v>
      </c>
      <c r="C22" s="7" t="s">
        <v>62</v>
      </c>
      <c r="D22" s="7" t="s">
        <v>63</v>
      </c>
      <c r="E22" s="7" t="s">
        <v>64</v>
      </c>
      <c r="F22" s="7" t="s">
        <v>52</v>
      </c>
      <c r="G22" s="9">
        <v>30</v>
      </c>
      <c r="H22" s="13"/>
      <c r="I22" s="12">
        <f>ROUND((H22*G22),2)</f>
      </c>
      <c r="J22" s="9">
        <v>0</v>
      </c>
      <c r="K22" s="9">
        <f>G22*J22</f>
      </c>
      <c r="L22" s="9">
        <v>0</v>
      </c>
      <c r="M22" s="9">
        <f>G22*L22</f>
      </c>
      <c r="O22">
        <f>rekapitulace!H8</f>
      </c>
      <c r="P22">
        <f>O22/100*I22</f>
      </c>
    </row>
    <row r="23" ht="114.75">
      <c r="E23" s="14" t="s">
        <v>61</v>
      </c>
    </row>
    <row r="24" spans="1:16" ht="12.75">
      <c r="A24" s="7">
        <v>6</v>
      </c>
      <c r="B24" s="7" t="s">
        <v>48</v>
      </c>
      <c r="C24" s="7" t="s">
        <v>65</v>
      </c>
      <c r="D24" s="7" t="s">
        <v>50</v>
      </c>
      <c r="E24" s="7" t="s">
        <v>66</v>
      </c>
      <c r="F24" s="7" t="s">
        <v>67</v>
      </c>
      <c r="G24" s="9">
        <v>1</v>
      </c>
      <c r="H24" s="13"/>
      <c r="I24" s="12">
        <f>ROUND((H24*G24),2)</f>
      </c>
      <c r="J24" s="9">
        <v>0</v>
      </c>
      <c r="K24" s="9">
        <f>G24*J24</f>
      </c>
      <c r="L24" s="9">
        <v>0</v>
      </c>
      <c r="M24" s="9">
        <f>G24*L24</f>
      </c>
      <c r="O24">
        <f>rekapitulace!H8</f>
      </c>
      <c r="P24">
        <f>O24/100*I24</f>
      </c>
    </row>
    <row r="25" ht="127.5">
      <c r="E25" s="14" t="s">
        <v>68</v>
      </c>
    </row>
    <row r="26" spans="1:16" ht="12.75">
      <c r="A26" s="7">
        <v>7</v>
      </c>
      <c r="B26" s="7" t="s">
        <v>48</v>
      </c>
      <c r="C26" s="7" t="s">
        <v>69</v>
      </c>
      <c r="D26" s="7" t="s">
        <v>50</v>
      </c>
      <c r="E26" s="7" t="s">
        <v>70</v>
      </c>
      <c r="F26" s="7" t="s">
        <v>52</v>
      </c>
      <c r="G26" s="9">
        <v>1</v>
      </c>
      <c r="H26" s="13"/>
      <c r="I26" s="12">
        <f>ROUND((H26*G26),2)</f>
      </c>
      <c r="J26" s="9">
        <v>0</v>
      </c>
      <c r="K26" s="9">
        <f>G26*J26</f>
      </c>
      <c r="L26" s="9">
        <v>0</v>
      </c>
      <c r="M26" s="9">
        <f>G26*L26</f>
      </c>
      <c r="O26">
        <f>rekapitulace!H8</f>
      </c>
      <c r="P26">
        <f>O26/100*I26</f>
      </c>
    </row>
    <row r="27" ht="25.5">
      <c r="E27" s="14" t="s">
        <v>53</v>
      </c>
    </row>
    <row r="28" ht="114.75">
      <c r="E28" s="14" t="s">
        <v>61</v>
      </c>
    </row>
    <row r="29" spans="1:16" ht="12.75">
      <c r="A29" s="7">
        <v>8</v>
      </c>
      <c r="B29" s="7" t="s">
        <v>48</v>
      </c>
      <c r="C29" s="7" t="s">
        <v>71</v>
      </c>
      <c r="D29" s="7" t="s">
        <v>50</v>
      </c>
      <c r="E29" s="7" t="s">
        <v>72</v>
      </c>
      <c r="F29" s="7" t="s">
        <v>52</v>
      </c>
      <c r="G29" s="9">
        <v>1</v>
      </c>
      <c r="H29" s="13"/>
      <c r="I29" s="12">
        <f>ROUND((H29*G29),2)</f>
      </c>
      <c r="J29" s="9">
        <v>0</v>
      </c>
      <c r="K29" s="9">
        <f>G29*J29</f>
      </c>
      <c r="L29" s="9">
        <v>0</v>
      </c>
      <c r="M29" s="9">
        <f>G29*L29</f>
      </c>
      <c r="O29">
        <f>rekapitulace!H8</f>
      </c>
      <c r="P29">
        <f>O29/100*I29</f>
      </c>
    </row>
    <row r="30" ht="114.75">
      <c r="E30" s="14" t="s">
        <v>61</v>
      </c>
    </row>
    <row r="31" spans="1:16" ht="12.75">
      <c r="A31" s="7">
        <v>9</v>
      </c>
      <c r="B31" s="7" t="s">
        <v>48</v>
      </c>
      <c r="C31" s="7" t="s">
        <v>73</v>
      </c>
      <c r="D31" s="7" t="s">
        <v>50</v>
      </c>
      <c r="E31" s="7" t="s">
        <v>74</v>
      </c>
      <c r="F31" s="7" t="s">
        <v>52</v>
      </c>
      <c r="G31" s="9">
        <v>1</v>
      </c>
      <c r="H31" s="13"/>
      <c r="I31" s="12">
        <f>ROUND((H31*G31),2)</f>
      </c>
      <c r="J31" s="9">
        <v>0</v>
      </c>
      <c r="K31" s="9">
        <f>G31*J31</f>
      </c>
      <c r="L31" s="9">
        <v>0</v>
      </c>
      <c r="M31" s="9">
        <f>G31*L31</f>
      </c>
      <c r="O31">
        <f>rekapitulace!H8</f>
      </c>
      <c r="P31">
        <f>O31/100*I31</f>
      </c>
    </row>
    <row r="32" ht="63.75">
      <c r="E32" s="14" t="s">
        <v>75</v>
      </c>
    </row>
    <row r="33" ht="409.5">
      <c r="E33" s="14" t="s">
        <v>76</v>
      </c>
    </row>
    <row r="34" spans="1:16" ht="12.75">
      <c r="A34" s="7">
        <v>10</v>
      </c>
      <c r="B34" s="7" t="s">
        <v>48</v>
      </c>
      <c r="C34" s="7" t="s">
        <v>77</v>
      </c>
      <c r="D34" s="7" t="s">
        <v>50</v>
      </c>
      <c r="E34" s="7" t="s">
        <v>78</v>
      </c>
      <c r="F34" s="7" t="s">
        <v>52</v>
      </c>
      <c r="G34" s="9">
        <v>1</v>
      </c>
      <c r="H34" s="13"/>
      <c r="I34" s="12">
        <f>ROUND((H34*G34),2)</f>
      </c>
      <c r="J34" s="9">
        <v>0</v>
      </c>
      <c r="K34" s="9">
        <f>G34*J34</f>
      </c>
      <c r="L34" s="9">
        <v>0</v>
      </c>
      <c r="M34" s="9">
        <f>G34*L34</f>
      </c>
      <c r="O34">
        <f>rekapitulace!H8</f>
      </c>
      <c r="P34">
        <f>O34/100*I34</f>
      </c>
    </row>
    <row r="35" ht="408">
      <c r="E35" s="14" t="s">
        <v>79</v>
      </c>
    </row>
    <row r="36" spans="1:16" ht="12.75">
      <c r="A36" s="7">
        <v>11</v>
      </c>
      <c r="B36" s="7" t="s">
        <v>48</v>
      </c>
      <c r="C36" s="7" t="s">
        <v>80</v>
      </c>
      <c r="D36" s="7" t="s">
        <v>50</v>
      </c>
      <c r="E36" s="7" t="s">
        <v>81</v>
      </c>
      <c r="F36" s="7" t="s">
        <v>67</v>
      </c>
      <c r="G36" s="9">
        <v>1</v>
      </c>
      <c r="H36" s="13"/>
      <c r="I36" s="12">
        <f>ROUND((H36*G36),2)</f>
      </c>
      <c r="J36" s="9">
        <v>0</v>
      </c>
      <c r="K36" s="9">
        <f>G36*J36</f>
      </c>
      <c r="L36" s="9">
        <v>0</v>
      </c>
      <c r="M36" s="9">
        <f>G36*L36</f>
      </c>
      <c r="O36">
        <f>rekapitulace!H8</f>
      </c>
      <c r="P36">
        <f>O36/100*I36</f>
      </c>
    </row>
    <row r="37" ht="409.5">
      <c r="E37" s="14" t="s">
        <v>82</v>
      </c>
    </row>
    <row r="38" spans="1:16" ht="12.75">
      <c r="A38" s="7">
        <v>12</v>
      </c>
      <c r="B38" s="7" t="s">
        <v>48</v>
      </c>
      <c r="C38" s="7" t="s">
        <v>83</v>
      </c>
      <c r="D38" s="7" t="s">
        <v>50</v>
      </c>
      <c r="E38" s="7" t="s">
        <v>84</v>
      </c>
      <c r="F38" s="7" t="s">
        <v>52</v>
      </c>
      <c r="G38" s="9">
        <v>1</v>
      </c>
      <c r="H38" s="13"/>
      <c r="I38" s="12">
        <f>ROUND((H38*G38),2)</f>
      </c>
      <c r="J38" s="9">
        <v>0</v>
      </c>
      <c r="K38" s="9">
        <f>G38*J38</f>
      </c>
      <c r="L38" s="9">
        <v>0</v>
      </c>
      <c r="M38" s="9">
        <f>G38*L38</f>
      </c>
      <c r="O38">
        <f>rekapitulace!H8</f>
      </c>
      <c r="P38">
        <f>O38/100*I38</f>
      </c>
    </row>
    <row r="39" ht="25.5">
      <c r="E39" s="14" t="s">
        <v>53</v>
      </c>
    </row>
    <row r="40" ht="140.25">
      <c r="E40" s="14" t="s">
        <v>85</v>
      </c>
    </row>
    <row r="41" spans="1:16" ht="12.75" customHeight="1">
      <c r="A41" s="15"/>
      <c r="B41" s="15"/>
      <c r="C41" s="15" t="s">
        <v>47</v>
      </c>
      <c r="D41" s="15"/>
      <c r="E41" s="15" t="s">
        <v>46</v>
      </c>
      <c r="F41" s="15"/>
      <c r="G41" s="15"/>
      <c r="H41" s="15"/>
      <c r="I41" s="15">
        <f>SUM(I12:I40)</f>
      </c>
      <c r="J41" s="15"/>
      <c r="K41" s="15"/>
      <c r="L41" s="15"/>
      <c r="M41" s="15"/>
      <c r="P41">
        <f>ROUND(SUM(P12:P40),2)</f>
      </c>
    </row>
    <row r="43" spans="1:16" ht="12.75" customHeight="1">
      <c r="A43" s="15"/>
      <c r="B43" s="15"/>
      <c r="C43" s="15"/>
      <c r="D43" s="15"/>
      <c r="E43" s="15" t="s">
        <v>86</v>
      </c>
      <c r="F43" s="15"/>
      <c r="G43" s="15"/>
      <c r="H43" s="15"/>
      <c r="I43" s="15">
        <f>+I41</f>
      </c>
      <c r="J43" s="15"/>
      <c r="K43" s="15"/>
      <c r="L43" s="15"/>
      <c r="M43" s="15"/>
      <c r="P43">
        <f>+P41</f>
      </c>
    </row>
    <row r="45" spans="1:13" ht="12.75" customHeight="1">
      <c r="A45" s="15" t="s">
        <v>87</v>
      </c>
      <c r="B45" s="15"/>
      <c r="C45" s="15"/>
      <c r="D45" s="15"/>
      <c r="E45" s="15"/>
      <c r="F45" s="15"/>
      <c r="G45" s="15"/>
      <c r="H45" s="15"/>
      <c r="I45" s="15"/>
      <c r="J45" s="15"/>
      <c r="K45" s="15"/>
      <c r="L45" s="15"/>
      <c r="M45" s="15"/>
    </row>
    <row r="46" spans="1:13" ht="12.75" customHeight="1">
      <c r="A46" s="15"/>
      <c r="B46" s="15"/>
      <c r="C46" s="15"/>
      <c r="D46" s="15"/>
      <c r="E46" s="15" t="s">
        <v>88</v>
      </c>
      <c r="F46" s="15"/>
      <c r="G46" s="15"/>
      <c r="H46" s="15"/>
      <c r="I46" s="15"/>
      <c r="J46" s="15"/>
      <c r="K46" s="15"/>
      <c r="L46" s="15"/>
      <c r="M46" s="15"/>
    </row>
    <row r="47" spans="1:16" ht="12.75" customHeight="1">
      <c r="A47" s="15"/>
      <c r="B47" s="15"/>
      <c r="C47" s="15"/>
      <c r="D47" s="15"/>
      <c r="E47" s="15" t="s">
        <v>89</v>
      </c>
      <c r="F47" s="15"/>
      <c r="G47" s="15"/>
      <c r="H47" s="15"/>
      <c r="I47" s="15">
        <v>0</v>
      </c>
      <c r="J47" s="15"/>
      <c r="K47" s="15"/>
      <c r="L47" s="15"/>
      <c r="M47" s="15"/>
      <c r="P47">
        <v>0</v>
      </c>
    </row>
    <row r="48" spans="1:13" ht="12.75" customHeight="1">
      <c r="A48" s="15"/>
      <c r="B48" s="15"/>
      <c r="C48" s="15"/>
      <c r="D48" s="15"/>
      <c r="E48" s="15" t="s">
        <v>90</v>
      </c>
      <c r="F48" s="15"/>
      <c r="G48" s="15"/>
      <c r="H48" s="15"/>
      <c r="I48" s="15"/>
      <c r="J48" s="15"/>
      <c r="K48" s="15"/>
      <c r="L48" s="15"/>
      <c r="M48" s="15"/>
    </row>
    <row r="49" spans="1:16" ht="12.75" customHeight="1">
      <c r="A49" s="15"/>
      <c r="B49" s="15"/>
      <c r="C49" s="15"/>
      <c r="D49" s="15"/>
      <c r="E49" s="15" t="s">
        <v>91</v>
      </c>
      <c r="F49" s="15"/>
      <c r="G49" s="15"/>
      <c r="H49" s="15"/>
      <c r="I49" s="15">
        <v>0</v>
      </c>
      <c r="J49" s="15"/>
      <c r="K49" s="15"/>
      <c r="L49" s="15"/>
      <c r="M49" s="15"/>
      <c r="P49">
        <v>0</v>
      </c>
    </row>
    <row r="50" spans="1:16" ht="12.75" customHeight="1">
      <c r="A50" s="15"/>
      <c r="B50" s="15"/>
      <c r="C50" s="15"/>
      <c r="D50" s="15"/>
      <c r="E50" s="15" t="s">
        <v>92</v>
      </c>
      <c r="F50" s="15"/>
      <c r="G50" s="15"/>
      <c r="H50" s="15"/>
      <c r="I50" s="15">
        <f>I47+I49</f>
      </c>
      <c r="J50" s="15"/>
      <c r="K50" s="15"/>
      <c r="L50" s="15"/>
      <c r="M50" s="15"/>
      <c r="P50">
        <f>P47+P49</f>
      </c>
    </row>
    <row r="52" spans="1:16" ht="12.75" customHeight="1">
      <c r="A52" s="15"/>
      <c r="B52" s="15"/>
      <c r="C52" s="15"/>
      <c r="D52" s="15"/>
      <c r="E52" s="15" t="s">
        <v>92</v>
      </c>
      <c r="F52" s="15"/>
      <c r="G52" s="15"/>
      <c r="H52" s="15"/>
      <c r="I52" s="15">
        <f>I43+I50</f>
      </c>
      <c r="J52" s="15"/>
      <c r="K52" s="15"/>
      <c r="L52" s="15"/>
      <c r="M52" s="15"/>
      <c r="P52">
        <f>P43+P50</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27"/>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93</v>
      </c>
      <c r="D5" s="5"/>
      <c r="E5" s="5" t="s">
        <v>94</v>
      </c>
    </row>
    <row r="6" spans="1:5" ht="12.75" customHeight="1">
      <c r="A6" t="s">
        <v>18</v>
      </c>
      <c r="C6" s="5" t="s">
        <v>93</v>
      </c>
      <c r="D6" s="5"/>
      <c r="E6" s="5" t="s">
        <v>94</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95</v>
      </c>
      <c r="D12" s="7" t="s">
        <v>50</v>
      </c>
      <c r="E12" s="7" t="s">
        <v>96</v>
      </c>
      <c r="F12" s="7" t="s">
        <v>52</v>
      </c>
      <c r="G12" s="9">
        <v>1</v>
      </c>
      <c r="H12" s="13"/>
      <c r="I12" s="12">
        <f>ROUND((H12*G12),2)</f>
      </c>
      <c r="J12" s="9">
        <v>0</v>
      </c>
      <c r="K12" s="9">
        <f>G12*J12</f>
      </c>
      <c r="L12" s="9">
        <v>0</v>
      </c>
      <c r="M12" s="9">
        <f>G12*L12</f>
      </c>
      <c r="O12">
        <f>rekapitulace!H8</f>
      </c>
      <c r="P12">
        <f>O12/100*I12</f>
      </c>
    </row>
    <row r="13" ht="102">
      <c r="E13" s="14" t="s">
        <v>97</v>
      </c>
    </row>
    <row r="14" spans="1:16" ht="12.75">
      <c r="A14" s="7">
        <v>2</v>
      </c>
      <c r="B14" s="7" t="s">
        <v>48</v>
      </c>
      <c r="C14" s="7" t="s">
        <v>98</v>
      </c>
      <c r="D14" s="7" t="s">
        <v>50</v>
      </c>
      <c r="E14" s="7" t="s">
        <v>99</v>
      </c>
      <c r="F14" s="7" t="s">
        <v>52</v>
      </c>
      <c r="G14" s="9">
        <v>1</v>
      </c>
      <c r="H14" s="13"/>
      <c r="I14" s="12">
        <f>ROUND((H14*G14),2)</f>
      </c>
      <c r="J14" s="9">
        <v>0</v>
      </c>
      <c r="K14" s="9">
        <f>G14*J14</f>
      </c>
      <c r="L14" s="9">
        <v>0</v>
      </c>
      <c r="M14" s="9">
        <f>G14*L14</f>
      </c>
      <c r="O14">
        <f>rekapitulace!H8</f>
      </c>
      <c r="P14">
        <f>O14/100*I14</f>
      </c>
    </row>
    <row r="15" ht="216.75">
      <c r="E15" s="14" t="s">
        <v>100</v>
      </c>
    </row>
    <row r="16" spans="1:16" ht="12.75" customHeight="1">
      <c r="A16" s="15"/>
      <c r="B16" s="15"/>
      <c r="C16" s="15" t="s">
        <v>47</v>
      </c>
      <c r="D16" s="15"/>
      <c r="E16" s="15" t="s">
        <v>46</v>
      </c>
      <c r="F16" s="15"/>
      <c r="G16" s="15"/>
      <c r="H16" s="15"/>
      <c r="I16" s="15">
        <f>SUM(I12:I15)</f>
      </c>
      <c r="J16" s="15"/>
      <c r="K16" s="15"/>
      <c r="L16" s="15"/>
      <c r="M16" s="15"/>
      <c r="P16">
        <f>ROUND(SUM(P12:P15),2)</f>
      </c>
    </row>
    <row r="18" spans="1:16" ht="12.75" customHeight="1">
      <c r="A18" s="15"/>
      <c r="B18" s="15"/>
      <c r="C18" s="15"/>
      <c r="D18" s="15"/>
      <c r="E18" s="15" t="s">
        <v>86</v>
      </c>
      <c r="F18" s="15"/>
      <c r="G18" s="15"/>
      <c r="H18" s="15"/>
      <c r="I18" s="15">
        <f>+I16</f>
      </c>
      <c r="J18" s="15"/>
      <c r="K18" s="15"/>
      <c r="L18" s="15"/>
      <c r="M18" s="15"/>
      <c r="P18">
        <f>+P16</f>
      </c>
    </row>
    <row r="20" spans="1:13" ht="12.75" customHeight="1">
      <c r="A20" s="15" t="s">
        <v>87</v>
      </c>
      <c r="B20" s="15"/>
      <c r="C20" s="15"/>
      <c r="D20" s="15"/>
      <c r="E20" s="15"/>
      <c r="F20" s="15"/>
      <c r="G20" s="15"/>
      <c r="H20" s="15"/>
      <c r="I20" s="15"/>
      <c r="J20" s="15"/>
      <c r="K20" s="15"/>
      <c r="L20" s="15"/>
      <c r="M20" s="15"/>
    </row>
    <row r="21" spans="1:13" ht="12.75" customHeight="1">
      <c r="A21" s="15"/>
      <c r="B21" s="15"/>
      <c r="C21" s="15"/>
      <c r="D21" s="15"/>
      <c r="E21" s="15" t="s">
        <v>88</v>
      </c>
      <c r="F21" s="15"/>
      <c r="G21" s="15"/>
      <c r="H21" s="15"/>
      <c r="I21" s="15"/>
      <c r="J21" s="15"/>
      <c r="K21" s="15"/>
      <c r="L21" s="15"/>
      <c r="M21" s="15"/>
    </row>
    <row r="22" spans="1:16" ht="12.75" customHeight="1">
      <c r="A22" s="15"/>
      <c r="B22" s="15"/>
      <c r="C22" s="15"/>
      <c r="D22" s="15"/>
      <c r="E22" s="15" t="s">
        <v>89</v>
      </c>
      <c r="F22" s="15"/>
      <c r="G22" s="15"/>
      <c r="H22" s="15"/>
      <c r="I22" s="15">
        <v>0</v>
      </c>
      <c r="J22" s="15"/>
      <c r="K22" s="15"/>
      <c r="L22" s="15"/>
      <c r="M22" s="15"/>
      <c r="P22">
        <v>0</v>
      </c>
    </row>
    <row r="23" spans="1:13" ht="12.75" customHeight="1">
      <c r="A23" s="15"/>
      <c r="B23" s="15"/>
      <c r="C23" s="15"/>
      <c r="D23" s="15"/>
      <c r="E23" s="15" t="s">
        <v>90</v>
      </c>
      <c r="F23" s="15"/>
      <c r="G23" s="15"/>
      <c r="H23" s="15"/>
      <c r="I23" s="15"/>
      <c r="J23" s="15"/>
      <c r="K23" s="15"/>
      <c r="L23" s="15"/>
      <c r="M23" s="15"/>
    </row>
    <row r="24" spans="1:16" ht="12.75" customHeight="1">
      <c r="A24" s="15"/>
      <c r="B24" s="15"/>
      <c r="C24" s="15"/>
      <c r="D24" s="15"/>
      <c r="E24" s="15" t="s">
        <v>91</v>
      </c>
      <c r="F24" s="15"/>
      <c r="G24" s="15"/>
      <c r="H24" s="15"/>
      <c r="I24" s="15">
        <v>0</v>
      </c>
      <c r="J24" s="15"/>
      <c r="K24" s="15"/>
      <c r="L24" s="15"/>
      <c r="M24" s="15"/>
      <c r="P24">
        <v>0</v>
      </c>
    </row>
    <row r="25" spans="1:16" ht="12.75" customHeight="1">
      <c r="A25" s="15"/>
      <c r="B25" s="15"/>
      <c r="C25" s="15"/>
      <c r="D25" s="15"/>
      <c r="E25" s="15" t="s">
        <v>92</v>
      </c>
      <c r="F25" s="15"/>
      <c r="G25" s="15"/>
      <c r="H25" s="15"/>
      <c r="I25" s="15">
        <f>I22+I24</f>
      </c>
      <c r="J25" s="15"/>
      <c r="K25" s="15"/>
      <c r="L25" s="15"/>
      <c r="M25" s="15"/>
      <c r="P25">
        <f>P22+P24</f>
      </c>
    </row>
    <row r="27" spans="1:16" ht="12.75" customHeight="1">
      <c r="A27" s="15"/>
      <c r="B27" s="15"/>
      <c r="C27" s="15"/>
      <c r="D27" s="15"/>
      <c r="E27" s="15" t="s">
        <v>92</v>
      </c>
      <c r="F27" s="15"/>
      <c r="G27" s="15"/>
      <c r="H27" s="15"/>
      <c r="I27" s="15">
        <f>I18+I25</f>
      </c>
      <c r="J27" s="15"/>
      <c r="K27" s="15"/>
      <c r="L27" s="15"/>
      <c r="M27" s="15"/>
      <c r="P27">
        <f>P18+P25</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23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101</v>
      </c>
      <c r="D5" s="5"/>
      <c r="E5" s="5" t="s">
        <v>102</v>
      </c>
    </row>
    <row r="6" spans="1:5" ht="12.75" customHeight="1">
      <c r="A6" t="s">
        <v>18</v>
      </c>
      <c r="C6" s="5" t="s">
        <v>101</v>
      </c>
      <c r="D6" s="5"/>
      <c r="E6" s="5" t="s">
        <v>102</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104</v>
      </c>
      <c r="F12" s="7" t="s">
        <v>105</v>
      </c>
      <c r="G12" s="9">
        <v>6863.38</v>
      </c>
      <c r="H12" s="13"/>
      <c r="I12" s="12">
        <f>ROUND((H12*G12),2)</f>
      </c>
      <c r="J12" s="9">
        <v>0</v>
      </c>
      <c r="K12" s="9">
        <f>G12*J12</f>
      </c>
      <c r="L12" s="9">
        <v>0</v>
      </c>
      <c r="M12" s="9">
        <f>G12*L12</f>
      </c>
      <c r="O12">
        <f>rekapitulace!H8</f>
      </c>
      <c r="P12">
        <f>O12/100*I12</f>
      </c>
    </row>
    <row r="13" ht="127.5">
      <c r="E13" s="14" t="s">
        <v>106</v>
      </c>
    </row>
    <row r="14" ht="153">
      <c r="E14" s="14" t="s">
        <v>107</v>
      </c>
    </row>
    <row r="15" spans="1:16" ht="12.75">
      <c r="A15" s="7">
        <v>2</v>
      </c>
      <c r="B15" s="7" t="s">
        <v>48</v>
      </c>
      <c r="C15" s="7" t="s">
        <v>103</v>
      </c>
      <c r="D15" s="7" t="s">
        <v>63</v>
      </c>
      <c r="E15" s="7" t="s">
        <v>108</v>
      </c>
      <c r="F15" s="7" t="s">
        <v>105</v>
      </c>
      <c r="G15" s="9">
        <v>3648.4</v>
      </c>
      <c r="H15" s="13"/>
      <c r="I15" s="12">
        <f>ROUND((H15*G15),2)</f>
      </c>
      <c r="J15" s="9">
        <v>0</v>
      </c>
      <c r="K15" s="9">
        <f>G15*J15</f>
      </c>
      <c r="L15" s="9">
        <v>0</v>
      </c>
      <c r="M15" s="9">
        <f>G15*L15</f>
      </c>
      <c r="O15">
        <f>rekapitulace!H8</f>
      </c>
      <c r="P15">
        <f>O15/100*I15</f>
      </c>
    </row>
    <row r="16" ht="76.5">
      <c r="E16" s="14" t="s">
        <v>109</v>
      </c>
    </row>
    <row r="17" ht="153">
      <c r="E17" s="14" t="s">
        <v>107</v>
      </c>
    </row>
    <row r="18" spans="1:16" ht="12.75">
      <c r="A18" s="7">
        <v>3</v>
      </c>
      <c r="B18" s="7" t="s">
        <v>48</v>
      </c>
      <c r="C18" s="7" t="s">
        <v>103</v>
      </c>
      <c r="D18" s="7" t="s">
        <v>110</v>
      </c>
      <c r="E18" s="7" t="s">
        <v>111</v>
      </c>
      <c r="F18" s="7" t="s">
        <v>105</v>
      </c>
      <c r="G18" s="9">
        <v>48</v>
      </c>
      <c r="H18" s="13"/>
      <c r="I18" s="12">
        <f>ROUND((H18*G18),2)</f>
      </c>
      <c r="J18" s="9">
        <v>0</v>
      </c>
      <c r="K18" s="9">
        <f>G18*J18</f>
      </c>
      <c r="L18" s="9">
        <v>0</v>
      </c>
      <c r="M18" s="9">
        <f>G18*L18</f>
      </c>
      <c r="O18">
        <f>rekapitulace!H8</f>
      </c>
      <c r="P18">
        <f>O18/100*I18</f>
      </c>
    </row>
    <row r="19" ht="51">
      <c r="E19" s="14" t="s">
        <v>112</v>
      </c>
    </row>
    <row r="20" ht="153">
      <c r="E20" s="14" t="s">
        <v>107</v>
      </c>
    </row>
    <row r="21" spans="1:16" ht="12.75">
      <c r="A21" s="7">
        <v>4</v>
      </c>
      <c r="B21" s="7" t="s">
        <v>48</v>
      </c>
      <c r="C21" s="7" t="s">
        <v>103</v>
      </c>
      <c r="D21" s="7" t="s">
        <v>113</v>
      </c>
      <c r="E21" s="7" t="s">
        <v>114</v>
      </c>
      <c r="F21" s="7" t="s">
        <v>105</v>
      </c>
      <c r="G21" s="9">
        <v>78.5</v>
      </c>
      <c r="H21" s="13"/>
      <c r="I21" s="12">
        <f>ROUND((H21*G21),2)</f>
      </c>
      <c r="J21" s="9">
        <v>0</v>
      </c>
      <c r="K21" s="9">
        <f>G21*J21</f>
      </c>
      <c r="L21" s="9">
        <v>0</v>
      </c>
      <c r="M21" s="9">
        <f>G21*L21</f>
      </c>
      <c r="O21">
        <f>rekapitulace!H8</f>
      </c>
      <c r="P21">
        <f>O21/100*I21</f>
      </c>
    </row>
    <row r="22" ht="51">
      <c r="E22" s="14" t="s">
        <v>115</v>
      </c>
    </row>
    <row r="23" ht="153">
      <c r="E23" s="14" t="s">
        <v>107</v>
      </c>
    </row>
    <row r="24" spans="1:16" ht="12.75">
      <c r="A24" s="7">
        <v>5</v>
      </c>
      <c r="B24" s="7" t="s">
        <v>48</v>
      </c>
      <c r="C24" s="7" t="s">
        <v>71</v>
      </c>
      <c r="D24" s="7" t="s">
        <v>50</v>
      </c>
      <c r="E24" s="7" t="s">
        <v>116</v>
      </c>
      <c r="F24" s="7" t="s">
        <v>52</v>
      </c>
      <c r="G24" s="9">
        <v>1</v>
      </c>
      <c r="H24" s="13"/>
      <c r="I24" s="12">
        <f>ROUND((H24*G24),2)</f>
      </c>
      <c r="J24" s="9">
        <v>0</v>
      </c>
      <c r="K24" s="9">
        <f>G24*J24</f>
      </c>
      <c r="L24" s="9">
        <v>0</v>
      </c>
      <c r="M24" s="9">
        <f>G24*L24</f>
      </c>
      <c r="O24">
        <f>rekapitulace!H8</f>
      </c>
      <c r="P24">
        <f>O24/100*I24</f>
      </c>
    </row>
    <row r="25" ht="114.75">
      <c r="E25" s="14" t="s">
        <v>61</v>
      </c>
    </row>
    <row r="26" spans="1:16" ht="12.75" customHeight="1">
      <c r="A26" s="15"/>
      <c r="B26" s="15"/>
      <c r="C26" s="15" t="s">
        <v>47</v>
      </c>
      <c r="D26" s="15"/>
      <c r="E26" s="15" t="s">
        <v>46</v>
      </c>
      <c r="F26" s="15"/>
      <c r="G26" s="15"/>
      <c r="H26" s="15"/>
      <c r="I26" s="15">
        <f>SUM(I12:I25)</f>
      </c>
      <c r="J26" s="15"/>
      <c r="K26" s="15"/>
      <c r="L26" s="15"/>
      <c r="M26" s="15"/>
      <c r="P26">
        <f>ROUND(SUM(P12:P25),2)</f>
      </c>
    </row>
    <row r="28" spans="1:9" ht="12.75" customHeight="1">
      <c r="A28" s="8"/>
      <c r="B28" s="8"/>
      <c r="C28" s="8" t="s">
        <v>25</v>
      </c>
      <c r="D28" s="8"/>
      <c r="E28" s="8" t="s">
        <v>117</v>
      </c>
      <c r="F28" s="8"/>
      <c r="G28" s="10"/>
      <c r="H28" s="8"/>
      <c r="I28" s="10"/>
    </row>
    <row r="29" spans="1:16" ht="12.75">
      <c r="A29" s="7">
        <v>6</v>
      </c>
      <c r="B29" s="7" t="s">
        <v>48</v>
      </c>
      <c r="C29" s="7" t="s">
        <v>118</v>
      </c>
      <c r="D29" s="7" t="s">
        <v>50</v>
      </c>
      <c r="E29" s="7" t="s">
        <v>119</v>
      </c>
      <c r="F29" s="7" t="s">
        <v>105</v>
      </c>
      <c r="G29" s="9">
        <v>78.5</v>
      </c>
      <c r="H29" s="13"/>
      <c r="I29" s="12">
        <f>ROUND((H29*G29),2)</f>
      </c>
      <c r="J29" s="9">
        <v>0</v>
      </c>
      <c r="K29" s="9">
        <f>G29*J29</f>
      </c>
      <c r="L29" s="9">
        <v>0</v>
      </c>
      <c r="M29" s="9">
        <f>G29*L29</f>
      </c>
      <c r="O29">
        <f>rekapitulace!H8</f>
      </c>
      <c r="P29">
        <f>O29/100*I29</f>
      </c>
    </row>
    <row r="30" ht="76.5">
      <c r="E30" s="14" t="s">
        <v>120</v>
      </c>
    </row>
    <row r="31" ht="409.5">
      <c r="E31" s="14" t="s">
        <v>121</v>
      </c>
    </row>
    <row r="32" spans="1:16" ht="12.75">
      <c r="A32" s="7">
        <v>7</v>
      </c>
      <c r="B32" s="7" t="s">
        <v>48</v>
      </c>
      <c r="C32" s="7" t="s">
        <v>122</v>
      </c>
      <c r="D32" s="7" t="s">
        <v>50</v>
      </c>
      <c r="E32" s="7" t="s">
        <v>123</v>
      </c>
      <c r="F32" s="7" t="s">
        <v>105</v>
      </c>
      <c r="G32" s="9">
        <v>3648.4</v>
      </c>
      <c r="H32" s="13"/>
      <c r="I32" s="12">
        <f>ROUND((H32*G32),2)</f>
      </c>
      <c r="J32" s="9">
        <v>0</v>
      </c>
      <c r="K32" s="9">
        <f>G32*J32</f>
      </c>
      <c r="L32" s="9">
        <v>0</v>
      </c>
      <c r="M32" s="9">
        <f>G32*L32</f>
      </c>
      <c r="O32">
        <f>rekapitulace!H8</f>
      </c>
      <c r="P32">
        <f>O32/100*I32</f>
      </c>
    </row>
    <row r="33" ht="102">
      <c r="E33" s="14" t="s">
        <v>124</v>
      </c>
    </row>
    <row r="34" ht="409.5">
      <c r="E34" s="14" t="s">
        <v>121</v>
      </c>
    </row>
    <row r="35" spans="1:16" ht="12.75">
      <c r="A35" s="7">
        <v>8</v>
      </c>
      <c r="B35" s="7" t="s">
        <v>48</v>
      </c>
      <c r="C35" s="7" t="s">
        <v>125</v>
      </c>
      <c r="D35" s="7" t="s">
        <v>50</v>
      </c>
      <c r="E35" s="7" t="s">
        <v>126</v>
      </c>
      <c r="F35" s="7" t="s">
        <v>105</v>
      </c>
      <c r="G35" s="9">
        <v>838.8</v>
      </c>
      <c r="H35" s="13"/>
      <c r="I35" s="12">
        <f>ROUND((H35*G35),2)</f>
      </c>
      <c r="J35" s="9">
        <v>0</v>
      </c>
      <c r="K35" s="9">
        <f>G35*J35</f>
      </c>
      <c r="L35" s="9">
        <v>0</v>
      </c>
      <c r="M35" s="9">
        <f>G35*L35</f>
      </c>
      <c r="O35">
        <f>rekapitulace!H8</f>
      </c>
      <c r="P35">
        <f>O35/100*I35</f>
      </c>
    </row>
    <row r="36" ht="76.5">
      <c r="E36" s="14" t="s">
        <v>127</v>
      </c>
    </row>
    <row r="37" ht="409.5">
      <c r="E37" s="14" t="s">
        <v>121</v>
      </c>
    </row>
    <row r="38" spans="1:16" ht="12.75">
      <c r="A38" s="7">
        <v>9</v>
      </c>
      <c r="B38" s="7" t="s">
        <v>48</v>
      </c>
      <c r="C38" s="7" t="s">
        <v>128</v>
      </c>
      <c r="D38" s="7" t="s">
        <v>50</v>
      </c>
      <c r="E38" s="7" t="s">
        <v>129</v>
      </c>
      <c r="F38" s="7" t="s">
        <v>105</v>
      </c>
      <c r="G38" s="9">
        <v>759</v>
      </c>
      <c r="H38" s="13"/>
      <c r="I38" s="12">
        <f>ROUND((H38*G38),2)</f>
      </c>
      <c r="J38" s="9">
        <v>0</v>
      </c>
      <c r="K38" s="9">
        <f>G38*J38</f>
      </c>
      <c r="L38" s="9">
        <v>0</v>
      </c>
      <c r="M38" s="9">
        <f>G38*L38</f>
      </c>
      <c r="O38">
        <f>rekapitulace!H8</f>
      </c>
      <c r="P38">
        <f>O38/100*I38</f>
      </c>
    </row>
    <row r="39" ht="178.5">
      <c r="E39" s="14" t="s">
        <v>130</v>
      </c>
    </row>
    <row r="40" ht="409.5">
      <c r="E40" s="14" t="s">
        <v>121</v>
      </c>
    </row>
    <row r="41" spans="1:16" ht="12.75">
      <c r="A41" s="7">
        <v>10</v>
      </c>
      <c r="B41" s="7" t="s">
        <v>48</v>
      </c>
      <c r="C41" s="7" t="s">
        <v>128</v>
      </c>
      <c r="D41" s="7" t="s">
        <v>63</v>
      </c>
      <c r="E41" s="7" t="s">
        <v>131</v>
      </c>
      <c r="F41" s="7" t="s">
        <v>105</v>
      </c>
      <c r="G41" s="9">
        <v>151.1</v>
      </c>
      <c r="H41" s="13"/>
      <c r="I41" s="12">
        <f>ROUND((H41*G41),2)</f>
      </c>
      <c r="J41" s="9">
        <v>0</v>
      </c>
      <c r="K41" s="9">
        <f>G41*J41</f>
      </c>
      <c r="L41" s="9">
        <v>0</v>
      </c>
      <c r="M41" s="9">
        <f>G41*L41</f>
      </c>
      <c r="O41">
        <f>rekapitulace!H8</f>
      </c>
      <c r="P41">
        <f>O41/100*I41</f>
      </c>
    </row>
    <row r="42" ht="331.5">
      <c r="E42" s="14" t="s">
        <v>132</v>
      </c>
    </row>
    <row r="43" ht="409.5">
      <c r="E43" s="14" t="s">
        <v>121</v>
      </c>
    </row>
    <row r="44" spans="1:16" ht="12.75">
      <c r="A44" s="7">
        <v>11</v>
      </c>
      <c r="B44" s="7" t="s">
        <v>48</v>
      </c>
      <c r="C44" s="7" t="s">
        <v>128</v>
      </c>
      <c r="D44" s="7" t="s">
        <v>133</v>
      </c>
      <c r="E44" s="7" t="s">
        <v>134</v>
      </c>
      <c r="F44" s="7" t="s">
        <v>105</v>
      </c>
      <c r="G44" s="9">
        <v>354.9</v>
      </c>
      <c r="H44" s="13"/>
      <c r="I44" s="12">
        <f>ROUND((H44*G44),2)</f>
      </c>
      <c r="J44" s="9">
        <v>0</v>
      </c>
      <c r="K44" s="9">
        <f>G44*J44</f>
      </c>
      <c r="L44" s="9">
        <v>0</v>
      </c>
      <c r="M44" s="9">
        <f>G44*L44</f>
      </c>
      <c r="O44">
        <f>rekapitulace!H8</f>
      </c>
      <c r="P44">
        <f>O44/100*I44</f>
      </c>
    </row>
    <row r="45" ht="127.5">
      <c r="E45" s="14" t="s">
        <v>135</v>
      </c>
    </row>
    <row r="46" ht="409.5">
      <c r="E46" s="14" t="s">
        <v>121</v>
      </c>
    </row>
    <row r="47" spans="1:16" ht="12.75">
      <c r="A47" s="7">
        <v>12</v>
      </c>
      <c r="B47" s="7" t="s">
        <v>136</v>
      </c>
      <c r="C47" s="7" t="s">
        <v>137</v>
      </c>
      <c r="D47" s="7" t="s">
        <v>50</v>
      </c>
      <c r="E47" s="7" t="s">
        <v>138</v>
      </c>
      <c r="F47" s="7" t="s">
        <v>139</v>
      </c>
      <c r="G47" s="9">
        <v>33396</v>
      </c>
      <c r="H47" s="13"/>
      <c r="I47" s="12">
        <f>ROUND((H47*G47),2)</f>
      </c>
      <c r="J47" s="9">
        <v>0</v>
      </c>
      <c r="K47" s="9">
        <f>G47*J47</f>
      </c>
      <c r="L47" s="9">
        <v>0</v>
      </c>
      <c r="M47" s="9">
        <f>G47*L47</f>
      </c>
      <c r="O47">
        <f>rekapitulace!H8</f>
      </c>
      <c r="P47">
        <f>O47/100*I47</f>
      </c>
    </row>
    <row r="48" ht="51">
      <c r="E48" s="14" t="s">
        <v>140</v>
      </c>
    </row>
    <row r="49" ht="229.5">
      <c r="E49" s="14" t="s">
        <v>141</v>
      </c>
    </row>
    <row r="50" spans="1:16" ht="12.75">
      <c r="A50" s="7">
        <v>13</v>
      </c>
      <c r="B50" s="7" t="s">
        <v>48</v>
      </c>
      <c r="C50" s="7" t="s">
        <v>142</v>
      </c>
      <c r="D50" s="7" t="s">
        <v>50</v>
      </c>
      <c r="E50" s="7" t="s">
        <v>143</v>
      </c>
      <c r="F50" s="7" t="s">
        <v>105</v>
      </c>
      <c r="G50" s="9">
        <v>5618.4</v>
      </c>
      <c r="H50" s="13"/>
      <c r="I50" s="12">
        <f>ROUND((H50*G50),2)</f>
      </c>
      <c r="J50" s="9">
        <v>0</v>
      </c>
      <c r="K50" s="9">
        <f>G50*J50</f>
      </c>
      <c r="L50" s="9">
        <v>0</v>
      </c>
      <c r="M50" s="9">
        <f>G50*L50</f>
      </c>
      <c r="O50">
        <f>rekapitulace!H8</f>
      </c>
      <c r="P50">
        <f>O50/100*I50</f>
      </c>
    </row>
    <row r="51" ht="242.25">
      <c r="E51" s="14" t="s">
        <v>144</v>
      </c>
    </row>
    <row r="52" ht="409.5">
      <c r="E52" s="14" t="s">
        <v>145</v>
      </c>
    </row>
    <row r="53" spans="1:16" ht="12.75">
      <c r="A53" s="7">
        <v>14</v>
      </c>
      <c r="B53" s="7" t="s">
        <v>48</v>
      </c>
      <c r="C53" s="7" t="s">
        <v>146</v>
      </c>
      <c r="D53" s="7" t="s">
        <v>50</v>
      </c>
      <c r="E53" s="7" t="s">
        <v>147</v>
      </c>
      <c r="F53" s="7" t="s">
        <v>148</v>
      </c>
      <c r="G53" s="9">
        <v>2048</v>
      </c>
      <c r="H53" s="13"/>
      <c r="I53" s="12">
        <f>ROUND((H53*G53),2)</f>
      </c>
      <c r="J53" s="9">
        <v>0</v>
      </c>
      <c r="K53" s="9">
        <f>G53*J53</f>
      </c>
      <c r="L53" s="9">
        <v>0</v>
      </c>
      <c r="M53" s="9">
        <f>G53*L53</f>
      </c>
      <c r="O53">
        <f>rekapitulace!H8</f>
      </c>
      <c r="P53">
        <f>O53/100*I53</f>
      </c>
    </row>
    <row r="54" ht="409.5">
      <c r="E54" s="14" t="s">
        <v>149</v>
      </c>
    </row>
    <row r="55" ht="191.25">
      <c r="E55" s="14" t="s">
        <v>150</v>
      </c>
    </row>
    <row r="56" spans="1:16" ht="12.75">
      <c r="A56" s="7">
        <v>15</v>
      </c>
      <c r="B56" s="7" t="s">
        <v>48</v>
      </c>
      <c r="C56" s="7" t="s">
        <v>151</v>
      </c>
      <c r="D56" s="7" t="s">
        <v>50</v>
      </c>
      <c r="E56" s="7" t="s">
        <v>152</v>
      </c>
      <c r="F56" s="7" t="s">
        <v>105</v>
      </c>
      <c r="G56" s="9">
        <v>1040.58</v>
      </c>
      <c r="H56" s="13"/>
      <c r="I56" s="12">
        <f>ROUND((H56*G56),2)</f>
      </c>
      <c r="J56" s="9">
        <v>0</v>
      </c>
      <c r="K56" s="9">
        <f>G56*J56</f>
      </c>
      <c r="L56" s="9">
        <v>0</v>
      </c>
      <c r="M56" s="9">
        <f>G56*L56</f>
      </c>
      <c r="O56">
        <f>rekapitulace!H8</f>
      </c>
      <c r="P56">
        <f>O56/100*I56</f>
      </c>
    </row>
    <row r="57" ht="409.5">
      <c r="E57" s="14" t="s">
        <v>153</v>
      </c>
    </row>
    <row r="58" ht="409.5">
      <c r="E58" s="14" t="s">
        <v>154</v>
      </c>
    </row>
    <row r="59" spans="1:16" ht="12.75">
      <c r="A59" s="7">
        <v>16</v>
      </c>
      <c r="B59" s="7" t="s">
        <v>48</v>
      </c>
      <c r="C59" s="7" t="s">
        <v>155</v>
      </c>
      <c r="D59" s="7" t="s">
        <v>50</v>
      </c>
      <c r="E59" s="7" t="s">
        <v>156</v>
      </c>
      <c r="F59" s="7" t="s">
        <v>105</v>
      </c>
      <c r="G59" s="9">
        <v>226</v>
      </c>
      <c r="H59" s="13"/>
      <c r="I59" s="12">
        <f>ROUND((H59*G59),2)</f>
      </c>
      <c r="J59" s="9">
        <v>0</v>
      </c>
      <c r="K59" s="9">
        <f>G59*J59</f>
      </c>
      <c r="L59" s="9">
        <v>0</v>
      </c>
      <c r="M59" s="9">
        <f>G59*L59</f>
      </c>
      <c r="O59">
        <f>rekapitulace!H8</f>
      </c>
      <c r="P59">
        <f>O59/100*I59</f>
      </c>
    </row>
    <row r="60" ht="63.75">
      <c r="E60" s="14" t="s">
        <v>157</v>
      </c>
    </row>
    <row r="61" ht="409.5">
      <c r="E61" s="14" t="s">
        <v>158</v>
      </c>
    </row>
    <row r="62" spans="1:16" ht="12.75">
      <c r="A62" s="7">
        <v>17</v>
      </c>
      <c r="B62" s="7" t="s">
        <v>48</v>
      </c>
      <c r="C62" s="7" t="s">
        <v>159</v>
      </c>
      <c r="D62" s="7" t="s">
        <v>50</v>
      </c>
      <c r="E62" s="7" t="s">
        <v>160</v>
      </c>
      <c r="F62" s="7" t="s">
        <v>105</v>
      </c>
      <c r="G62" s="9">
        <v>626</v>
      </c>
      <c r="H62" s="13"/>
      <c r="I62" s="12">
        <f>ROUND((H62*G62),2)</f>
      </c>
      <c r="J62" s="9">
        <v>0</v>
      </c>
      <c r="K62" s="9">
        <f>G62*J62</f>
      </c>
      <c r="L62" s="9">
        <v>0</v>
      </c>
      <c r="M62" s="9">
        <f>G62*L62</f>
      </c>
      <c r="O62">
        <f>rekapitulace!H8</f>
      </c>
      <c r="P62">
        <f>O62/100*I62</f>
      </c>
    </row>
    <row r="63" ht="63.75">
      <c r="E63" s="14" t="s">
        <v>161</v>
      </c>
    </row>
    <row r="64" ht="409.5">
      <c r="E64" s="14" t="s">
        <v>162</v>
      </c>
    </row>
    <row r="65" spans="1:16" ht="12.75">
      <c r="A65" s="7">
        <v>18</v>
      </c>
      <c r="B65" s="7" t="s">
        <v>48</v>
      </c>
      <c r="C65" s="7" t="s">
        <v>163</v>
      </c>
      <c r="D65" s="7" t="s">
        <v>50</v>
      </c>
      <c r="E65" s="7" t="s">
        <v>164</v>
      </c>
      <c r="F65" s="7" t="s">
        <v>105</v>
      </c>
      <c r="G65" s="9">
        <v>858.708</v>
      </c>
      <c r="H65" s="13"/>
      <c r="I65" s="12">
        <f>ROUND((H65*G65),2)</f>
      </c>
      <c r="J65" s="9">
        <v>0</v>
      </c>
      <c r="K65" s="9">
        <f>G65*J65</f>
      </c>
      <c r="L65" s="9">
        <v>0</v>
      </c>
      <c r="M65" s="9">
        <f>G65*L65</f>
      </c>
      <c r="O65">
        <f>rekapitulace!H8</f>
      </c>
      <c r="P65">
        <f>O65/100*I65</f>
      </c>
    </row>
    <row r="66" ht="409.5">
      <c r="E66" s="14" t="s">
        <v>165</v>
      </c>
    </row>
    <row r="67" ht="409.5">
      <c r="E67" s="14" t="s">
        <v>166</v>
      </c>
    </row>
    <row r="68" spans="1:16" ht="12.75">
      <c r="A68" s="7">
        <v>19</v>
      </c>
      <c r="B68" s="7" t="s">
        <v>48</v>
      </c>
      <c r="C68" s="7" t="s">
        <v>167</v>
      </c>
      <c r="D68" s="7" t="s">
        <v>50</v>
      </c>
      <c r="E68" s="7" t="s">
        <v>168</v>
      </c>
      <c r="F68" s="7" t="s">
        <v>148</v>
      </c>
      <c r="G68" s="9">
        <v>8563</v>
      </c>
      <c r="H68" s="13"/>
      <c r="I68" s="12">
        <f>ROUND((H68*G68),2)</f>
      </c>
      <c r="J68" s="9">
        <v>0</v>
      </c>
      <c r="K68" s="9">
        <f>G68*J68</f>
      </c>
      <c r="L68" s="9">
        <v>0</v>
      </c>
      <c r="M68" s="9">
        <f>G68*L68</f>
      </c>
      <c r="O68">
        <f>rekapitulace!H8</f>
      </c>
      <c r="P68">
        <f>O68/100*I68</f>
      </c>
    </row>
    <row r="69" ht="76.5">
      <c r="E69" s="14" t="s">
        <v>169</v>
      </c>
    </row>
    <row r="70" ht="293.25">
      <c r="E70" s="14" t="s">
        <v>170</v>
      </c>
    </row>
    <row r="71" spans="1:16" ht="12.75">
      <c r="A71" s="7">
        <v>20</v>
      </c>
      <c r="B71" s="7" t="s">
        <v>48</v>
      </c>
      <c r="C71" s="7" t="s">
        <v>171</v>
      </c>
      <c r="D71" s="7" t="s">
        <v>50</v>
      </c>
      <c r="E71" s="7" t="s">
        <v>172</v>
      </c>
      <c r="F71" s="7" t="s">
        <v>148</v>
      </c>
      <c r="G71" s="9">
        <v>25987</v>
      </c>
      <c r="H71" s="13"/>
      <c r="I71" s="12">
        <f>ROUND((H71*G71),2)</f>
      </c>
      <c r="J71" s="9">
        <v>0</v>
      </c>
      <c r="K71" s="9">
        <f>G71*J71</f>
      </c>
      <c r="L71" s="9">
        <v>0</v>
      </c>
      <c r="M71" s="9">
        <f>G71*L71</f>
      </c>
      <c r="O71">
        <f>rekapitulace!H8</f>
      </c>
      <c r="P71">
        <f>O71/100*I71</f>
      </c>
    </row>
    <row r="72" ht="153">
      <c r="E72" s="14" t="s">
        <v>173</v>
      </c>
    </row>
    <row r="73" ht="153">
      <c r="E73" s="14" t="s">
        <v>174</v>
      </c>
    </row>
    <row r="74" spans="1:16" ht="12.75">
      <c r="A74" s="7">
        <v>21</v>
      </c>
      <c r="B74" s="7" t="s">
        <v>48</v>
      </c>
      <c r="C74" s="7" t="s">
        <v>175</v>
      </c>
      <c r="D74" s="7" t="s">
        <v>50</v>
      </c>
      <c r="E74" s="7" t="s">
        <v>176</v>
      </c>
      <c r="F74" s="7" t="s">
        <v>148</v>
      </c>
      <c r="G74" s="9">
        <v>8563</v>
      </c>
      <c r="H74" s="13"/>
      <c r="I74" s="12">
        <f>ROUND((H74*G74),2)</f>
      </c>
      <c r="J74" s="9">
        <v>0</v>
      </c>
      <c r="K74" s="9">
        <f>G74*J74</f>
      </c>
      <c r="L74" s="9">
        <v>0</v>
      </c>
      <c r="M74" s="9">
        <f>G74*L74</f>
      </c>
      <c r="O74">
        <f>rekapitulace!H8</f>
      </c>
      <c r="P74">
        <f>O74/100*I74</f>
      </c>
    </row>
    <row r="75" ht="114.75">
      <c r="E75" s="14" t="s">
        <v>177</v>
      </c>
    </row>
    <row r="76" ht="216.75">
      <c r="E76" s="14" t="s">
        <v>178</v>
      </c>
    </row>
    <row r="77" spans="1:16" ht="12.75">
      <c r="A77" s="7">
        <v>22</v>
      </c>
      <c r="B77" s="7" t="s">
        <v>48</v>
      </c>
      <c r="C77" s="7" t="s">
        <v>179</v>
      </c>
      <c r="D77" s="7" t="s">
        <v>50</v>
      </c>
      <c r="E77" s="7" t="s">
        <v>180</v>
      </c>
      <c r="F77" s="7" t="s">
        <v>148</v>
      </c>
      <c r="G77" s="9">
        <v>8563</v>
      </c>
      <c r="H77" s="13"/>
      <c r="I77" s="12">
        <f>ROUND((H77*G77),2)</f>
      </c>
      <c r="J77" s="9">
        <v>0</v>
      </c>
      <c r="K77" s="9">
        <f>G77*J77</f>
      </c>
      <c r="L77" s="9">
        <v>0</v>
      </c>
      <c r="M77" s="9">
        <f>G77*L77</f>
      </c>
      <c r="O77">
        <f>rekapitulace!H8</f>
      </c>
      <c r="P77">
        <f>O77/100*I77</f>
      </c>
    </row>
    <row r="78" ht="76.5">
      <c r="E78" s="14" t="s">
        <v>169</v>
      </c>
    </row>
    <row r="79" ht="178.5">
      <c r="E79" s="14" t="s">
        <v>181</v>
      </c>
    </row>
    <row r="80" spans="1:16" ht="12.75" customHeight="1">
      <c r="A80" s="15"/>
      <c r="B80" s="15"/>
      <c r="C80" s="15" t="s">
        <v>25</v>
      </c>
      <c r="D80" s="15"/>
      <c r="E80" s="15" t="s">
        <v>117</v>
      </c>
      <c r="F80" s="15"/>
      <c r="G80" s="15"/>
      <c r="H80" s="15"/>
      <c r="I80" s="15">
        <f>SUM(I29:I79)</f>
      </c>
      <c r="J80" s="15"/>
      <c r="K80" s="15"/>
      <c r="L80" s="15"/>
      <c r="M80" s="15"/>
      <c r="P80">
        <f>ROUND(SUM(P29:P79),2)</f>
      </c>
    </row>
    <row r="82" spans="1:9" ht="12.75" customHeight="1">
      <c r="A82" s="8"/>
      <c r="B82" s="8"/>
      <c r="C82" s="8" t="s">
        <v>38</v>
      </c>
      <c r="D82" s="8"/>
      <c r="E82" s="8" t="s">
        <v>182</v>
      </c>
      <c r="F82" s="8"/>
      <c r="G82" s="10"/>
      <c r="H82" s="8"/>
      <c r="I82" s="10"/>
    </row>
    <row r="83" spans="1:16" ht="12.75">
      <c r="A83" s="7">
        <v>23</v>
      </c>
      <c r="B83" s="7" t="s">
        <v>48</v>
      </c>
      <c r="C83" s="7" t="s">
        <v>183</v>
      </c>
      <c r="D83" s="7" t="s">
        <v>50</v>
      </c>
      <c r="E83" s="7" t="s">
        <v>184</v>
      </c>
      <c r="F83" s="7" t="s">
        <v>185</v>
      </c>
      <c r="G83" s="9">
        <v>2741</v>
      </c>
      <c r="H83" s="13"/>
      <c r="I83" s="12">
        <f>ROUND((H83*G83),2)</f>
      </c>
      <c r="J83" s="9">
        <v>0</v>
      </c>
      <c r="K83" s="9">
        <f>G83*J83</f>
      </c>
      <c r="L83" s="9">
        <v>0</v>
      </c>
      <c r="M83" s="9">
        <f>G83*L83</f>
      </c>
      <c r="O83">
        <f>rekapitulace!H8</f>
      </c>
      <c r="P83">
        <f>O83/100*I83</f>
      </c>
    </row>
    <row r="84" ht="409.5">
      <c r="E84" s="14" t="s">
        <v>186</v>
      </c>
    </row>
    <row r="85" ht="409.5">
      <c r="E85" s="14" t="s">
        <v>187</v>
      </c>
    </row>
    <row r="86" spans="1:16" ht="12.75">
      <c r="A86" s="7">
        <v>24</v>
      </c>
      <c r="B86" s="7" t="s">
        <v>48</v>
      </c>
      <c r="C86" s="7" t="s">
        <v>188</v>
      </c>
      <c r="D86" s="7" t="s">
        <v>50</v>
      </c>
      <c r="E86" s="7" t="s">
        <v>189</v>
      </c>
      <c r="F86" s="7" t="s">
        <v>148</v>
      </c>
      <c r="G86" s="9">
        <v>21107</v>
      </c>
      <c r="H86" s="13"/>
      <c r="I86" s="12">
        <f>ROUND((H86*G86),2)</f>
      </c>
      <c r="J86" s="9">
        <v>0</v>
      </c>
      <c r="K86" s="9">
        <f>G86*J86</f>
      </c>
      <c r="L86" s="9">
        <v>0</v>
      </c>
      <c r="M86" s="9">
        <f>G86*L86</f>
      </c>
      <c r="O86">
        <f>rekapitulace!H8</f>
      </c>
      <c r="P86">
        <f>O86/100*I86</f>
      </c>
    </row>
    <row r="87" ht="153">
      <c r="E87" s="14" t="s">
        <v>190</v>
      </c>
    </row>
    <row r="88" ht="267.75">
      <c r="E88" s="14" t="s">
        <v>191</v>
      </c>
    </row>
    <row r="89" spans="1:16" ht="12.75">
      <c r="A89" s="7">
        <v>25</v>
      </c>
      <c r="B89" s="7" t="s">
        <v>48</v>
      </c>
      <c r="C89" s="7" t="s">
        <v>192</v>
      </c>
      <c r="D89" s="7" t="s">
        <v>50</v>
      </c>
      <c r="E89" s="7" t="s">
        <v>193</v>
      </c>
      <c r="F89" s="7" t="s">
        <v>148</v>
      </c>
      <c r="G89" s="9">
        <v>42214</v>
      </c>
      <c r="H89" s="13"/>
      <c r="I89" s="12">
        <f>ROUND((H89*G89),2)</f>
      </c>
      <c r="J89" s="9">
        <v>0</v>
      </c>
      <c r="K89" s="9">
        <f>G89*J89</f>
      </c>
      <c r="L89" s="9">
        <v>0</v>
      </c>
      <c r="M89" s="9">
        <f>G89*L89</f>
      </c>
      <c r="O89">
        <f>rekapitulace!H8</f>
      </c>
      <c r="P89">
        <f>O89/100*I89</f>
      </c>
    </row>
    <row r="90" ht="165.75">
      <c r="E90" s="14" t="s">
        <v>194</v>
      </c>
    </row>
    <row r="91" ht="229.5">
      <c r="E91" s="14" t="s">
        <v>195</v>
      </c>
    </row>
    <row r="92" spans="1:16" ht="12.75">
      <c r="A92" s="7">
        <v>26</v>
      </c>
      <c r="B92" s="7" t="s">
        <v>48</v>
      </c>
      <c r="C92" s="7" t="s">
        <v>196</v>
      </c>
      <c r="D92" s="7" t="s">
        <v>50</v>
      </c>
      <c r="E92" s="7" t="s">
        <v>197</v>
      </c>
      <c r="F92" s="7" t="s">
        <v>105</v>
      </c>
      <c r="G92" s="9">
        <v>2.88</v>
      </c>
      <c r="H92" s="13"/>
      <c r="I92" s="12">
        <f>ROUND((H92*G92),2)</f>
      </c>
      <c r="J92" s="9">
        <v>0</v>
      </c>
      <c r="K92" s="9">
        <f>G92*J92</f>
      </c>
      <c r="L92" s="9">
        <v>0</v>
      </c>
      <c r="M92" s="9">
        <f>G92*L92</f>
      </c>
      <c r="O92">
        <f>rekapitulace!H8</f>
      </c>
      <c r="P92">
        <f>O92/100*I92</f>
      </c>
    </row>
    <row r="93" ht="229.5">
      <c r="E93" s="14" t="s">
        <v>198</v>
      </c>
    </row>
    <row r="94" ht="409.5">
      <c r="E94" s="14" t="s">
        <v>199</v>
      </c>
    </row>
    <row r="95" spans="1:16" ht="12.75" customHeight="1">
      <c r="A95" s="15"/>
      <c r="B95" s="15"/>
      <c r="C95" s="15" t="s">
        <v>38</v>
      </c>
      <c r="D95" s="15"/>
      <c r="E95" s="15" t="s">
        <v>182</v>
      </c>
      <c r="F95" s="15"/>
      <c r="G95" s="15"/>
      <c r="H95" s="15"/>
      <c r="I95" s="15">
        <f>SUM(I83:I94)</f>
      </c>
      <c r="J95" s="15"/>
      <c r="K95" s="15"/>
      <c r="L95" s="15"/>
      <c r="M95" s="15"/>
      <c r="P95">
        <f>ROUND(SUM(P83:P94),2)</f>
      </c>
    </row>
    <row r="97" spans="1:9" ht="12.75" customHeight="1">
      <c r="A97" s="8"/>
      <c r="B97" s="8"/>
      <c r="C97" s="8" t="s">
        <v>41</v>
      </c>
      <c r="D97" s="8"/>
      <c r="E97" s="8" t="s">
        <v>200</v>
      </c>
      <c r="F97" s="8"/>
      <c r="G97" s="10"/>
      <c r="H97" s="8"/>
      <c r="I97" s="10"/>
    </row>
    <row r="98" spans="1:16" ht="12.75">
      <c r="A98" s="7">
        <v>27</v>
      </c>
      <c r="B98" s="7" t="s">
        <v>48</v>
      </c>
      <c r="C98" s="7" t="s">
        <v>201</v>
      </c>
      <c r="D98" s="7" t="s">
        <v>50</v>
      </c>
      <c r="E98" s="7" t="s">
        <v>202</v>
      </c>
      <c r="F98" s="7" t="s">
        <v>148</v>
      </c>
      <c r="G98" s="9">
        <v>9272.6</v>
      </c>
      <c r="H98" s="13"/>
      <c r="I98" s="12">
        <f>ROUND((H98*G98),2)</f>
      </c>
      <c r="J98" s="9">
        <v>0</v>
      </c>
      <c r="K98" s="9">
        <f>G98*J98</f>
      </c>
      <c r="L98" s="9">
        <v>0</v>
      </c>
      <c r="M98" s="9">
        <f>G98*L98</f>
      </c>
      <c r="O98">
        <f>rekapitulace!H8</f>
      </c>
      <c r="P98">
        <f>O98/100*I98</f>
      </c>
    </row>
    <row r="99" ht="409.5">
      <c r="E99" s="14" t="s">
        <v>203</v>
      </c>
    </row>
    <row r="100" ht="409.5">
      <c r="E100" s="14" t="s">
        <v>204</v>
      </c>
    </row>
    <row r="101" spans="1:16" ht="12.75">
      <c r="A101" s="7">
        <v>28</v>
      </c>
      <c r="B101" s="7" t="s">
        <v>48</v>
      </c>
      <c r="C101" s="7" t="s">
        <v>205</v>
      </c>
      <c r="D101" s="7" t="s">
        <v>50</v>
      </c>
      <c r="E101" s="7" t="s">
        <v>206</v>
      </c>
      <c r="F101" s="7" t="s">
        <v>148</v>
      </c>
      <c r="G101" s="9">
        <v>11158.4</v>
      </c>
      <c r="H101" s="13"/>
      <c r="I101" s="12">
        <f>ROUND((H101*G101),2)</f>
      </c>
      <c r="J101" s="9">
        <v>0</v>
      </c>
      <c r="K101" s="9">
        <f>G101*J101</f>
      </c>
      <c r="L101" s="9">
        <v>0</v>
      </c>
      <c r="M101" s="9">
        <f>G101*L101</f>
      </c>
      <c r="O101">
        <f>rekapitulace!H8</f>
      </c>
      <c r="P101">
        <f>O101/100*I101</f>
      </c>
    </row>
    <row r="102" ht="114.75">
      <c r="E102" s="14" t="s">
        <v>207</v>
      </c>
    </row>
    <row r="103" ht="331.5">
      <c r="E103" s="14" t="s">
        <v>208</v>
      </c>
    </row>
    <row r="104" spans="1:16" ht="12.75">
      <c r="A104" s="7">
        <v>29</v>
      </c>
      <c r="B104" s="7" t="s">
        <v>48</v>
      </c>
      <c r="C104" s="7" t="s">
        <v>209</v>
      </c>
      <c r="D104" s="7" t="s">
        <v>50</v>
      </c>
      <c r="E104" s="7" t="s">
        <v>210</v>
      </c>
      <c r="F104" s="7" t="s">
        <v>148</v>
      </c>
      <c r="G104" s="9">
        <v>25987</v>
      </c>
      <c r="H104" s="13"/>
      <c r="I104" s="12">
        <f>ROUND((H104*G104),2)</f>
      </c>
      <c r="J104" s="9">
        <v>0</v>
      </c>
      <c r="K104" s="9">
        <f>G104*J104</f>
      </c>
      <c r="L104" s="9">
        <v>0</v>
      </c>
      <c r="M104" s="9">
        <f>G104*L104</f>
      </c>
      <c r="O104">
        <f>rekapitulace!H8</f>
      </c>
      <c r="P104">
        <f>O104/100*I104</f>
      </c>
    </row>
    <row r="105" ht="153">
      <c r="E105" s="14" t="s">
        <v>173</v>
      </c>
    </row>
    <row r="106" ht="318.75">
      <c r="E106" s="14" t="s">
        <v>211</v>
      </c>
    </row>
    <row r="107" spans="1:16" ht="12.75">
      <c r="A107" s="7">
        <v>30</v>
      </c>
      <c r="B107" s="7" t="s">
        <v>48</v>
      </c>
      <c r="C107" s="7" t="s">
        <v>212</v>
      </c>
      <c r="D107" s="7" t="s">
        <v>50</v>
      </c>
      <c r="E107" s="7" t="s">
        <v>213</v>
      </c>
      <c r="F107" s="7" t="s">
        <v>148</v>
      </c>
      <c r="G107" s="9">
        <v>11158.4</v>
      </c>
      <c r="H107" s="13"/>
      <c r="I107" s="12">
        <f>ROUND((H107*G107),2)</f>
      </c>
      <c r="J107" s="9">
        <v>0</v>
      </c>
      <c r="K107" s="9">
        <f>G107*J107</f>
      </c>
      <c r="L107" s="9">
        <v>0</v>
      </c>
      <c r="M107" s="9">
        <f>G107*L107</f>
      </c>
      <c r="O107">
        <f>rekapitulace!H8</f>
      </c>
      <c r="P107">
        <f>O107/100*I107</f>
      </c>
    </row>
    <row r="108" ht="165.75">
      <c r="E108" s="14" t="s">
        <v>214</v>
      </c>
    </row>
    <row r="109" ht="409.5">
      <c r="E109" s="14" t="s">
        <v>215</v>
      </c>
    </row>
    <row r="110" spans="1:16" ht="12.75">
      <c r="A110" s="7">
        <v>31</v>
      </c>
      <c r="B110" s="7" t="s">
        <v>48</v>
      </c>
      <c r="C110" s="7" t="s">
        <v>216</v>
      </c>
      <c r="D110" s="7" t="s">
        <v>50</v>
      </c>
      <c r="E110" s="7" t="s">
        <v>217</v>
      </c>
      <c r="F110" s="7" t="s">
        <v>148</v>
      </c>
      <c r="G110" s="9">
        <v>3072</v>
      </c>
      <c r="H110" s="13"/>
      <c r="I110" s="12">
        <f>ROUND((H110*G110),2)</f>
      </c>
      <c r="J110" s="9">
        <v>0</v>
      </c>
      <c r="K110" s="9">
        <f>G110*J110</f>
      </c>
      <c r="L110" s="9">
        <v>0</v>
      </c>
      <c r="M110" s="9">
        <f>G110*L110</f>
      </c>
      <c r="O110">
        <f>rekapitulace!H8</f>
      </c>
      <c r="P110">
        <f>O110/100*I110</f>
      </c>
    </row>
    <row r="111" ht="409.5">
      <c r="E111" s="14" t="s">
        <v>218</v>
      </c>
    </row>
    <row r="112" ht="409.5">
      <c r="E112" s="14" t="s">
        <v>219</v>
      </c>
    </row>
    <row r="113" spans="1:16" ht="12.75">
      <c r="A113" s="7">
        <v>32</v>
      </c>
      <c r="B113" s="7" t="s">
        <v>48</v>
      </c>
      <c r="C113" s="7" t="s">
        <v>220</v>
      </c>
      <c r="D113" s="7" t="s">
        <v>50</v>
      </c>
      <c r="E113" s="7" t="s">
        <v>221</v>
      </c>
      <c r="F113" s="7" t="s">
        <v>148</v>
      </c>
      <c r="G113" s="9">
        <v>20131</v>
      </c>
      <c r="H113" s="13"/>
      <c r="I113" s="12">
        <f>ROUND((H113*G113),2)</f>
      </c>
      <c r="J113" s="9">
        <v>0</v>
      </c>
      <c r="K113" s="9">
        <f>G113*J113</f>
      </c>
      <c r="L113" s="9">
        <v>0</v>
      </c>
      <c r="M113" s="9">
        <f>G113*L113</f>
      </c>
      <c r="O113">
        <f>rekapitulace!H8</f>
      </c>
      <c r="P113">
        <f>O113/100*I113</f>
      </c>
    </row>
    <row r="114" ht="178.5">
      <c r="E114" s="14" t="s">
        <v>222</v>
      </c>
    </row>
    <row r="115" ht="357">
      <c r="E115" s="14" t="s">
        <v>223</v>
      </c>
    </row>
    <row r="116" spans="1:16" ht="12.75">
      <c r="A116" s="7">
        <v>33</v>
      </c>
      <c r="B116" s="7" t="s">
        <v>48</v>
      </c>
      <c r="C116" s="7" t="s">
        <v>224</v>
      </c>
      <c r="D116" s="7" t="s">
        <v>50</v>
      </c>
      <c r="E116" s="7" t="s">
        <v>225</v>
      </c>
      <c r="F116" s="7" t="s">
        <v>148</v>
      </c>
      <c r="G116" s="9">
        <v>19399</v>
      </c>
      <c r="H116" s="13"/>
      <c r="I116" s="12">
        <f>ROUND((H116*G116),2)</f>
      </c>
      <c r="J116" s="9">
        <v>0</v>
      </c>
      <c r="K116" s="9">
        <f>G116*J116</f>
      </c>
      <c r="L116" s="9">
        <v>0</v>
      </c>
      <c r="M116" s="9">
        <f>G116*L116</f>
      </c>
      <c r="O116">
        <f>rekapitulace!H8</f>
      </c>
      <c r="P116">
        <f>O116/100*I116</f>
      </c>
    </row>
    <row r="117" ht="178.5">
      <c r="E117" s="14" t="s">
        <v>226</v>
      </c>
    </row>
    <row r="118" ht="357">
      <c r="E118" s="14" t="s">
        <v>223</v>
      </c>
    </row>
    <row r="119" spans="1:16" ht="12.75">
      <c r="A119" s="7">
        <v>34</v>
      </c>
      <c r="B119" s="7" t="s">
        <v>48</v>
      </c>
      <c r="C119" s="7" t="s">
        <v>227</v>
      </c>
      <c r="D119" s="7" t="s">
        <v>50</v>
      </c>
      <c r="E119" s="7" t="s">
        <v>228</v>
      </c>
      <c r="F119" s="7" t="s">
        <v>148</v>
      </c>
      <c r="G119" s="9">
        <v>18911</v>
      </c>
      <c r="H119" s="13"/>
      <c r="I119" s="12">
        <f>ROUND((H119*G119),2)</f>
      </c>
      <c r="J119" s="9">
        <v>0</v>
      </c>
      <c r="K119" s="9">
        <f>G119*J119</f>
      </c>
      <c r="L119" s="9">
        <v>0</v>
      </c>
      <c r="M119" s="9">
        <f>G119*L119</f>
      </c>
      <c r="O119">
        <f>rekapitulace!H8</f>
      </c>
      <c r="P119">
        <f>O119/100*I119</f>
      </c>
    </row>
    <row r="120" ht="382.5">
      <c r="E120" s="14" t="s">
        <v>229</v>
      </c>
    </row>
    <row r="121" ht="409.5">
      <c r="E121" s="14" t="s">
        <v>230</v>
      </c>
    </row>
    <row r="122" spans="1:16" ht="12.75">
      <c r="A122" s="7">
        <v>35</v>
      </c>
      <c r="B122" s="7" t="s">
        <v>48</v>
      </c>
      <c r="C122" s="7" t="s">
        <v>231</v>
      </c>
      <c r="D122" s="7" t="s">
        <v>50</v>
      </c>
      <c r="E122" s="7" t="s">
        <v>232</v>
      </c>
      <c r="F122" s="7" t="s">
        <v>148</v>
      </c>
      <c r="G122" s="9">
        <v>19399</v>
      </c>
      <c r="H122" s="13"/>
      <c r="I122" s="12">
        <f>ROUND((H122*G122),2)</f>
      </c>
      <c r="J122" s="9">
        <v>0</v>
      </c>
      <c r="K122" s="9">
        <f>G122*J122</f>
      </c>
      <c r="L122" s="9">
        <v>0</v>
      </c>
      <c r="M122" s="9">
        <f>G122*L122</f>
      </c>
      <c r="O122">
        <f>rekapitulace!H8</f>
      </c>
      <c r="P122">
        <f>O122/100*I122</f>
      </c>
    </row>
    <row r="123" ht="153">
      <c r="E123" s="14" t="s">
        <v>233</v>
      </c>
    </row>
    <row r="124" ht="409.5">
      <c r="E124" s="14" t="s">
        <v>230</v>
      </c>
    </row>
    <row r="125" spans="1:16" ht="12.75" customHeight="1">
      <c r="A125" s="15"/>
      <c r="B125" s="15"/>
      <c r="C125" s="15" t="s">
        <v>41</v>
      </c>
      <c r="D125" s="15"/>
      <c r="E125" s="15" t="s">
        <v>200</v>
      </c>
      <c r="F125" s="15"/>
      <c r="G125" s="15"/>
      <c r="H125" s="15"/>
      <c r="I125" s="15">
        <f>SUM(I98:I124)</f>
      </c>
      <c r="J125" s="15"/>
      <c r="K125" s="15"/>
      <c r="L125" s="15"/>
      <c r="M125" s="15"/>
      <c r="P125">
        <f>ROUND(SUM(P98:P124),2)</f>
      </c>
    </row>
    <row r="127" spans="1:9" ht="12.75" customHeight="1">
      <c r="A127" s="8"/>
      <c r="B127" s="8"/>
      <c r="C127" s="8" t="s">
        <v>44</v>
      </c>
      <c r="D127" s="8"/>
      <c r="E127" s="8" t="s">
        <v>234</v>
      </c>
      <c r="F127" s="8"/>
      <c r="G127" s="10"/>
      <c r="H127" s="8"/>
      <c r="I127" s="10"/>
    </row>
    <row r="128" spans="1:16" ht="12.75">
      <c r="A128" s="7">
        <v>36</v>
      </c>
      <c r="B128" s="7" t="s">
        <v>48</v>
      </c>
      <c r="C128" s="7" t="s">
        <v>235</v>
      </c>
      <c r="D128" s="7" t="s">
        <v>50</v>
      </c>
      <c r="E128" s="7" t="s">
        <v>236</v>
      </c>
      <c r="F128" s="7" t="s">
        <v>185</v>
      </c>
      <c r="G128" s="9">
        <v>107</v>
      </c>
      <c r="H128" s="13"/>
      <c r="I128" s="12">
        <f>ROUND((H128*G128),2)</f>
      </c>
      <c r="J128" s="9">
        <v>0</v>
      </c>
      <c r="K128" s="9">
        <f>G128*J128</f>
      </c>
      <c r="L128" s="9">
        <v>0</v>
      </c>
      <c r="M128" s="9">
        <f>G128*L128</f>
      </c>
      <c r="O128">
        <f>rekapitulace!H8</f>
      </c>
      <c r="P128">
        <f>O128/100*I128</f>
      </c>
    </row>
    <row r="129" ht="409.5">
      <c r="E129" s="14" t="s">
        <v>237</v>
      </c>
    </row>
    <row r="130" ht="409.5">
      <c r="E130" s="14" t="s">
        <v>238</v>
      </c>
    </row>
    <row r="131" spans="1:16" ht="12.75">
      <c r="A131" s="7">
        <v>37</v>
      </c>
      <c r="B131" s="7" t="s">
        <v>48</v>
      </c>
      <c r="C131" s="7" t="s">
        <v>239</v>
      </c>
      <c r="D131" s="7" t="s">
        <v>50</v>
      </c>
      <c r="E131" s="7" t="s">
        <v>240</v>
      </c>
      <c r="F131" s="7" t="s">
        <v>185</v>
      </c>
      <c r="G131" s="9">
        <v>89</v>
      </c>
      <c r="H131" s="13"/>
      <c r="I131" s="12">
        <f>ROUND((H131*G131),2)</f>
      </c>
      <c r="J131" s="9">
        <v>0</v>
      </c>
      <c r="K131" s="9">
        <f>G131*J131</f>
      </c>
      <c r="L131" s="9">
        <v>0</v>
      </c>
      <c r="M131" s="9">
        <f>G131*L131</f>
      </c>
      <c r="O131">
        <f>rekapitulace!H8</f>
      </c>
      <c r="P131">
        <f>O131/100*I131</f>
      </c>
    </row>
    <row r="132" ht="409.5">
      <c r="E132" s="14" t="s">
        <v>241</v>
      </c>
    </row>
    <row r="133" ht="409.5">
      <c r="E133" s="14" t="s">
        <v>238</v>
      </c>
    </row>
    <row r="134" spans="1:16" ht="12.75">
      <c r="A134" s="7">
        <v>38</v>
      </c>
      <c r="B134" s="7" t="s">
        <v>48</v>
      </c>
      <c r="C134" s="7" t="s">
        <v>242</v>
      </c>
      <c r="D134" s="7" t="s">
        <v>50</v>
      </c>
      <c r="E134" s="7" t="s">
        <v>243</v>
      </c>
      <c r="F134" s="7" t="s">
        <v>185</v>
      </c>
      <c r="G134" s="9">
        <v>65</v>
      </c>
      <c r="H134" s="13"/>
      <c r="I134" s="12">
        <f>ROUND((H134*G134),2)</f>
      </c>
      <c r="J134" s="9">
        <v>0</v>
      </c>
      <c r="K134" s="9">
        <f>G134*J134</f>
      </c>
      <c r="L134" s="9">
        <v>0</v>
      </c>
      <c r="M134" s="9">
        <f>G134*L134</f>
      </c>
      <c r="O134">
        <f>rekapitulace!H8</f>
      </c>
      <c r="P134">
        <f>O134/100*I134</f>
      </c>
    </row>
    <row r="135" ht="76.5">
      <c r="E135" s="14" t="s">
        <v>244</v>
      </c>
    </row>
    <row r="136" ht="409.5">
      <c r="E136" s="14" t="s">
        <v>245</v>
      </c>
    </row>
    <row r="137" spans="1:16" ht="12.75">
      <c r="A137" s="7">
        <v>39</v>
      </c>
      <c r="B137" s="7" t="s">
        <v>48</v>
      </c>
      <c r="C137" s="7" t="s">
        <v>246</v>
      </c>
      <c r="D137" s="7" t="s">
        <v>50</v>
      </c>
      <c r="E137" s="7" t="s">
        <v>247</v>
      </c>
      <c r="F137" s="7" t="s">
        <v>185</v>
      </c>
      <c r="G137" s="9">
        <v>57</v>
      </c>
      <c r="H137" s="13"/>
      <c r="I137" s="12">
        <f>ROUND((H137*G137),2)</f>
      </c>
      <c r="J137" s="9">
        <v>0</v>
      </c>
      <c r="K137" s="9">
        <f>G137*J137</f>
      </c>
      <c r="L137" s="9">
        <v>0</v>
      </c>
      <c r="M137" s="9">
        <f>G137*L137</f>
      </c>
      <c r="O137">
        <f>rekapitulace!H8</f>
      </c>
      <c r="P137">
        <f>O137/100*I137</f>
      </c>
    </row>
    <row r="138" ht="89.25">
      <c r="E138" s="14" t="s">
        <v>248</v>
      </c>
    </row>
    <row r="139" ht="409.5">
      <c r="E139" s="14" t="s">
        <v>245</v>
      </c>
    </row>
    <row r="140" spans="1:16" ht="12.75">
      <c r="A140" s="7">
        <v>40</v>
      </c>
      <c r="B140" s="7" t="s">
        <v>48</v>
      </c>
      <c r="C140" s="7" t="s">
        <v>249</v>
      </c>
      <c r="D140" s="7" t="s">
        <v>50</v>
      </c>
      <c r="E140" s="7" t="s">
        <v>250</v>
      </c>
      <c r="F140" s="7" t="s">
        <v>67</v>
      </c>
      <c r="G140" s="9">
        <v>2</v>
      </c>
      <c r="H140" s="13"/>
      <c r="I140" s="12">
        <f>ROUND((H140*G140),2)</f>
      </c>
      <c r="J140" s="9">
        <v>0</v>
      </c>
      <c r="K140" s="9">
        <f>G140*J140</f>
      </c>
      <c r="L140" s="9">
        <v>0</v>
      </c>
      <c r="M140" s="9">
        <f>G140*L140</f>
      </c>
      <c r="O140">
        <f>rekapitulace!H8</f>
      </c>
      <c r="P140">
        <f>O140/100*I140</f>
      </c>
    </row>
    <row r="141" ht="165.75">
      <c r="E141" s="14" t="s">
        <v>251</v>
      </c>
    </row>
    <row r="142" ht="409.5">
      <c r="E142" s="14" t="s">
        <v>252</v>
      </c>
    </row>
    <row r="143" spans="1:16" ht="12.75">
      <c r="A143" s="7">
        <v>41</v>
      </c>
      <c r="B143" s="7" t="s">
        <v>48</v>
      </c>
      <c r="C143" s="7" t="s">
        <v>253</v>
      </c>
      <c r="D143" s="7" t="s">
        <v>50</v>
      </c>
      <c r="E143" s="7" t="s">
        <v>254</v>
      </c>
      <c r="F143" s="7" t="s">
        <v>67</v>
      </c>
      <c r="G143" s="9">
        <v>1</v>
      </c>
      <c r="H143" s="13"/>
      <c r="I143" s="12">
        <f>ROUND((H143*G143),2)</f>
      </c>
      <c r="J143" s="9">
        <v>0</v>
      </c>
      <c r="K143" s="9">
        <f>G143*J143</f>
      </c>
      <c r="L143" s="9">
        <v>0</v>
      </c>
      <c r="M143" s="9">
        <f>G143*L143</f>
      </c>
      <c r="O143">
        <f>rekapitulace!H8</f>
      </c>
      <c r="P143">
        <f>O143/100*I143</f>
      </c>
    </row>
    <row r="144" ht="51">
      <c r="E144" s="14" t="s">
        <v>255</v>
      </c>
    </row>
    <row r="145" ht="409.5">
      <c r="E145" s="14" t="s">
        <v>256</v>
      </c>
    </row>
    <row r="146" spans="1:16" ht="12.75">
      <c r="A146" s="7">
        <v>42</v>
      </c>
      <c r="B146" s="7" t="s">
        <v>48</v>
      </c>
      <c r="C146" s="7" t="s">
        <v>257</v>
      </c>
      <c r="D146" s="7" t="s">
        <v>50</v>
      </c>
      <c r="E146" s="7" t="s">
        <v>258</v>
      </c>
      <c r="F146" s="7" t="s">
        <v>67</v>
      </c>
      <c r="G146" s="9">
        <v>3</v>
      </c>
      <c r="H146" s="13"/>
      <c r="I146" s="12">
        <f>ROUND((H146*G146),2)</f>
      </c>
      <c r="J146" s="9">
        <v>0</v>
      </c>
      <c r="K146" s="9">
        <f>G146*J146</f>
      </c>
      <c r="L146" s="9">
        <v>0</v>
      </c>
      <c r="M146" s="9">
        <f>G146*L146</f>
      </c>
      <c r="O146">
        <f>rekapitulace!H8</f>
      </c>
      <c r="P146">
        <f>O146/100*I146</f>
      </c>
    </row>
    <row r="147" ht="127.5">
      <c r="E147" s="14" t="s">
        <v>259</v>
      </c>
    </row>
    <row r="148" ht="409.5">
      <c r="E148" s="14" t="s">
        <v>256</v>
      </c>
    </row>
    <row r="149" spans="1:16" ht="12.75">
      <c r="A149" s="7">
        <v>43</v>
      </c>
      <c r="B149" s="7" t="s">
        <v>48</v>
      </c>
      <c r="C149" s="7" t="s">
        <v>260</v>
      </c>
      <c r="D149" s="7" t="s">
        <v>50</v>
      </c>
      <c r="E149" s="7" t="s">
        <v>261</v>
      </c>
      <c r="F149" s="7" t="s">
        <v>67</v>
      </c>
      <c r="G149" s="9">
        <v>39</v>
      </c>
      <c r="H149" s="13"/>
      <c r="I149" s="12">
        <f>ROUND((H149*G149),2)</f>
      </c>
      <c r="J149" s="9">
        <v>0</v>
      </c>
      <c r="K149" s="9">
        <f>G149*J149</f>
      </c>
      <c r="L149" s="9">
        <v>0</v>
      </c>
      <c r="M149" s="9">
        <f>G149*L149</f>
      </c>
      <c r="O149">
        <f>rekapitulace!H8</f>
      </c>
      <c r="P149">
        <f>O149/100*I149</f>
      </c>
    </row>
    <row r="150" ht="409.5">
      <c r="E150" s="14" t="s">
        <v>262</v>
      </c>
    </row>
    <row r="151" ht="409.5">
      <c r="E151" s="14" t="s">
        <v>263</v>
      </c>
    </row>
    <row r="152" spans="1:16" ht="12.75">
      <c r="A152" s="7">
        <v>44</v>
      </c>
      <c r="B152" s="7" t="s">
        <v>48</v>
      </c>
      <c r="C152" s="7" t="s">
        <v>264</v>
      </c>
      <c r="D152" s="7" t="s">
        <v>50</v>
      </c>
      <c r="E152" s="7" t="s">
        <v>265</v>
      </c>
      <c r="F152" s="7" t="s">
        <v>67</v>
      </c>
      <c r="G152" s="9">
        <v>26.5</v>
      </c>
      <c r="H152" s="13"/>
      <c r="I152" s="12">
        <f>ROUND((H152*G152),2)</f>
      </c>
      <c r="J152" s="9">
        <v>0</v>
      </c>
      <c r="K152" s="9">
        <f>G152*J152</f>
      </c>
      <c r="L152" s="9">
        <v>0</v>
      </c>
      <c r="M152" s="9">
        <f>G152*L152</f>
      </c>
      <c r="O152">
        <f>rekapitulace!H8</f>
      </c>
      <c r="P152">
        <f>O152/100*I152</f>
      </c>
    </row>
    <row r="153" ht="293.25">
      <c r="E153" s="14" t="s">
        <v>266</v>
      </c>
    </row>
    <row r="154" ht="191.25">
      <c r="E154" s="14" t="s">
        <v>267</v>
      </c>
    </row>
    <row r="155" spans="1:16" ht="12.75">
      <c r="A155" s="7">
        <v>45</v>
      </c>
      <c r="B155" s="7" t="s">
        <v>48</v>
      </c>
      <c r="C155" s="7" t="s">
        <v>268</v>
      </c>
      <c r="D155" s="7" t="s">
        <v>50</v>
      </c>
      <c r="E155" s="7" t="s">
        <v>269</v>
      </c>
      <c r="F155" s="7" t="s">
        <v>67</v>
      </c>
      <c r="G155" s="9">
        <v>2</v>
      </c>
      <c r="H155" s="13"/>
      <c r="I155" s="12">
        <f>ROUND((H155*G155),2)</f>
      </c>
      <c r="J155" s="9">
        <v>0</v>
      </c>
      <c r="K155" s="9">
        <f>G155*J155</f>
      </c>
      <c r="L155" s="9">
        <v>0</v>
      </c>
      <c r="M155" s="9">
        <f>G155*L155</f>
      </c>
      <c r="O155">
        <f>rekapitulace!H8</f>
      </c>
      <c r="P155">
        <f>O155/100*I155</f>
      </c>
    </row>
    <row r="156" ht="76.5">
      <c r="E156" s="14" t="s">
        <v>270</v>
      </c>
    </row>
    <row r="157" ht="280.5">
      <c r="E157" s="14" t="s">
        <v>271</v>
      </c>
    </row>
    <row r="158" spans="1:16" ht="12.75" customHeight="1">
      <c r="A158" s="15"/>
      <c r="B158" s="15"/>
      <c r="C158" s="15" t="s">
        <v>44</v>
      </c>
      <c r="D158" s="15"/>
      <c r="E158" s="15" t="s">
        <v>234</v>
      </c>
      <c r="F158" s="15"/>
      <c r="G158" s="15"/>
      <c r="H158" s="15"/>
      <c r="I158" s="15">
        <f>SUM(I128:I157)</f>
      </c>
      <c r="J158" s="15"/>
      <c r="K158" s="15"/>
      <c r="L158" s="15"/>
      <c r="M158" s="15"/>
      <c r="P158">
        <f>ROUND(SUM(P128:P157),2)</f>
      </c>
    </row>
    <row r="160" spans="1:9" ht="12.75" customHeight="1">
      <c r="A160" s="8"/>
      <c r="B160" s="8"/>
      <c r="C160" s="8" t="s">
        <v>45</v>
      </c>
      <c r="D160" s="8"/>
      <c r="E160" s="8" t="s">
        <v>272</v>
      </c>
      <c r="F160" s="8"/>
      <c r="G160" s="10"/>
      <c r="H160" s="8"/>
      <c r="I160" s="10"/>
    </row>
    <row r="161" spans="1:16" ht="12.75">
      <c r="A161" s="7">
        <v>46</v>
      </c>
      <c r="B161" s="7" t="s">
        <v>48</v>
      </c>
      <c r="C161" s="7" t="s">
        <v>273</v>
      </c>
      <c r="D161" s="7" t="s">
        <v>50</v>
      </c>
      <c r="E161" s="7" t="s">
        <v>274</v>
      </c>
      <c r="F161" s="7" t="s">
        <v>67</v>
      </c>
      <c r="G161" s="9">
        <v>202</v>
      </c>
      <c r="H161" s="13"/>
      <c r="I161" s="12">
        <f>ROUND((H161*G161),2)</f>
      </c>
      <c r="J161" s="9">
        <v>0</v>
      </c>
      <c r="K161" s="9">
        <f>G161*J161</f>
      </c>
      <c r="L161" s="9">
        <v>0</v>
      </c>
      <c r="M161" s="9">
        <f>G161*L161</f>
      </c>
      <c r="O161">
        <f>rekapitulace!H8</f>
      </c>
      <c r="P161">
        <f>O161/100*I161</f>
      </c>
    </row>
    <row r="162" ht="409.5">
      <c r="E162" s="14" t="s">
        <v>275</v>
      </c>
    </row>
    <row r="163" ht="255">
      <c r="E163" s="14" t="s">
        <v>276</v>
      </c>
    </row>
    <row r="164" spans="1:16" ht="12.75">
      <c r="A164" s="7">
        <v>47</v>
      </c>
      <c r="B164" s="7" t="s">
        <v>48</v>
      </c>
      <c r="C164" s="7" t="s">
        <v>277</v>
      </c>
      <c r="D164" s="7" t="s">
        <v>50</v>
      </c>
      <c r="E164" s="7" t="s">
        <v>278</v>
      </c>
      <c r="F164" s="7" t="s">
        <v>67</v>
      </c>
      <c r="G164" s="9">
        <v>6</v>
      </c>
      <c r="H164" s="13"/>
      <c r="I164" s="12">
        <f>ROUND((H164*G164),2)</f>
      </c>
      <c r="J164" s="9">
        <v>0</v>
      </c>
      <c r="K164" s="9">
        <f>G164*J164</f>
      </c>
      <c r="L164" s="9">
        <v>0</v>
      </c>
      <c r="M164" s="9">
        <f>G164*L164</f>
      </c>
      <c r="O164">
        <f>rekapitulace!H8</f>
      </c>
      <c r="P164">
        <f>O164/100*I164</f>
      </c>
    </row>
    <row r="165" ht="25.5">
      <c r="E165" s="14" t="s">
        <v>279</v>
      </c>
    </row>
    <row r="166" ht="140.25">
      <c r="E166" s="14" t="s">
        <v>280</v>
      </c>
    </row>
    <row r="167" spans="1:16" ht="12.75">
      <c r="A167" s="7">
        <v>48</v>
      </c>
      <c r="B167" s="7" t="s">
        <v>48</v>
      </c>
      <c r="C167" s="7" t="s">
        <v>281</v>
      </c>
      <c r="D167" s="7" t="s">
        <v>50</v>
      </c>
      <c r="E167" s="7" t="s">
        <v>282</v>
      </c>
      <c r="F167" s="7" t="s">
        <v>67</v>
      </c>
      <c r="G167" s="9">
        <v>51</v>
      </c>
      <c r="H167" s="13"/>
      <c r="I167" s="12">
        <f>ROUND((H167*G167),2)</f>
      </c>
      <c r="J167" s="9">
        <v>0</v>
      </c>
      <c r="K167" s="9">
        <f>G167*J167</f>
      </c>
      <c r="L167" s="9">
        <v>0</v>
      </c>
      <c r="M167" s="9">
        <f>G167*L167</f>
      </c>
      <c r="O167">
        <f>rekapitulace!H8</f>
      </c>
      <c r="P167">
        <f>O167/100*I167</f>
      </c>
    </row>
    <row r="168" ht="409.5">
      <c r="E168" s="14" t="s">
        <v>283</v>
      </c>
    </row>
    <row r="169" ht="102">
      <c r="E169" s="14" t="s">
        <v>284</v>
      </c>
    </row>
    <row r="170" spans="1:16" ht="12.75">
      <c r="A170" s="7">
        <v>49</v>
      </c>
      <c r="B170" s="7" t="s">
        <v>48</v>
      </c>
      <c r="C170" s="7" t="s">
        <v>285</v>
      </c>
      <c r="D170" s="7" t="s">
        <v>50</v>
      </c>
      <c r="E170" s="7" t="s">
        <v>286</v>
      </c>
      <c r="F170" s="7" t="s">
        <v>67</v>
      </c>
      <c r="G170" s="9">
        <v>41</v>
      </c>
      <c r="H170" s="13"/>
      <c r="I170" s="12">
        <f>ROUND((H170*G170),2)</f>
      </c>
      <c r="J170" s="9">
        <v>0</v>
      </c>
      <c r="K170" s="9">
        <f>G170*J170</f>
      </c>
      <c r="L170" s="9">
        <v>0</v>
      </c>
      <c r="M170" s="9">
        <f>G170*L170</f>
      </c>
      <c r="O170">
        <f>rekapitulace!H8</f>
      </c>
      <c r="P170">
        <f>O170/100*I170</f>
      </c>
    </row>
    <row r="171" ht="63.75">
      <c r="E171" s="14" t="s">
        <v>287</v>
      </c>
    </row>
    <row r="172" ht="165.75">
      <c r="E172" s="14" t="s">
        <v>288</v>
      </c>
    </row>
    <row r="173" spans="1:16" ht="12.75">
      <c r="A173" s="7">
        <v>50</v>
      </c>
      <c r="B173" s="7" t="s">
        <v>48</v>
      </c>
      <c r="C173" s="7" t="s">
        <v>289</v>
      </c>
      <c r="D173" s="7" t="s">
        <v>50</v>
      </c>
      <c r="E173" s="7" t="s">
        <v>290</v>
      </c>
      <c r="F173" s="7" t="s">
        <v>148</v>
      </c>
      <c r="G173" s="9">
        <v>346.5</v>
      </c>
      <c r="H173" s="13"/>
      <c r="I173" s="12">
        <f>ROUND((H173*G173),2)</f>
      </c>
      <c r="J173" s="9">
        <v>0</v>
      </c>
      <c r="K173" s="9">
        <f>G173*J173</f>
      </c>
      <c r="L173" s="9">
        <v>0</v>
      </c>
      <c r="M173" s="9">
        <f>G173*L173</f>
      </c>
      <c r="O173">
        <f>rekapitulace!H8</f>
      </c>
      <c r="P173">
        <f>O173/100*I173</f>
      </c>
    </row>
    <row r="174" ht="409.5">
      <c r="E174" s="14" t="s">
        <v>291</v>
      </c>
    </row>
    <row r="175" ht="204">
      <c r="E175" s="14" t="s">
        <v>292</v>
      </c>
    </row>
    <row r="176" spans="1:16" ht="12.75">
      <c r="A176" s="7">
        <v>51</v>
      </c>
      <c r="B176" s="7" t="s">
        <v>48</v>
      </c>
      <c r="C176" s="7" t="s">
        <v>293</v>
      </c>
      <c r="D176" s="7" t="s">
        <v>50</v>
      </c>
      <c r="E176" s="7" t="s">
        <v>294</v>
      </c>
      <c r="F176" s="7" t="s">
        <v>148</v>
      </c>
      <c r="G176" s="9">
        <v>1092</v>
      </c>
      <c r="H176" s="13"/>
      <c r="I176" s="12">
        <f>ROUND((H176*G176),2)</f>
      </c>
      <c r="J176" s="9">
        <v>0</v>
      </c>
      <c r="K176" s="9">
        <f>G176*J176</f>
      </c>
      <c r="L176" s="9">
        <v>0</v>
      </c>
      <c r="M176" s="9">
        <f>G176*L176</f>
      </c>
      <c r="O176">
        <f>rekapitulace!H8</f>
      </c>
      <c r="P176">
        <f>O176/100*I176</f>
      </c>
    </row>
    <row r="177" ht="255">
      <c r="E177" s="14" t="s">
        <v>295</v>
      </c>
    </row>
    <row r="178" ht="204">
      <c r="E178" s="14" t="s">
        <v>292</v>
      </c>
    </row>
    <row r="179" spans="1:16" ht="12.75">
      <c r="A179" s="7">
        <v>52</v>
      </c>
      <c r="B179" s="7" t="s">
        <v>48</v>
      </c>
      <c r="C179" s="7" t="s">
        <v>296</v>
      </c>
      <c r="D179" s="7" t="s">
        <v>50</v>
      </c>
      <c r="E179" s="7" t="s">
        <v>297</v>
      </c>
      <c r="F179" s="7" t="s">
        <v>148</v>
      </c>
      <c r="G179" s="9">
        <v>359.75</v>
      </c>
      <c r="H179" s="13"/>
      <c r="I179" s="12">
        <f>ROUND((H179*G179),2)</f>
      </c>
      <c r="J179" s="9">
        <v>0</v>
      </c>
      <c r="K179" s="9">
        <f>G179*J179</f>
      </c>
      <c r="L179" s="9">
        <v>0</v>
      </c>
      <c r="M179" s="9">
        <f>G179*L179</f>
      </c>
      <c r="O179">
        <f>rekapitulace!H8</f>
      </c>
      <c r="P179">
        <f>O179/100*I179</f>
      </c>
    </row>
    <row r="180" ht="409.5">
      <c r="E180" s="14" t="s">
        <v>298</v>
      </c>
    </row>
    <row r="181" ht="127.5">
      <c r="E181" s="14" t="s">
        <v>299</v>
      </c>
    </row>
    <row r="182" spans="1:16" ht="12.75">
      <c r="A182" s="7">
        <v>53</v>
      </c>
      <c r="B182" s="7" t="s">
        <v>48</v>
      </c>
      <c r="C182" s="7" t="s">
        <v>300</v>
      </c>
      <c r="D182" s="7" t="s">
        <v>50</v>
      </c>
      <c r="E182" s="7" t="s">
        <v>301</v>
      </c>
      <c r="F182" s="7" t="s">
        <v>67</v>
      </c>
      <c r="G182" s="9">
        <v>18</v>
      </c>
      <c r="H182" s="13"/>
      <c r="I182" s="12">
        <f>ROUND((H182*G182),2)</f>
      </c>
      <c r="J182" s="9">
        <v>0</v>
      </c>
      <c r="K182" s="9">
        <f>G182*J182</f>
      </c>
      <c r="L182" s="9">
        <v>0</v>
      </c>
      <c r="M182" s="9">
        <f>G182*L182</f>
      </c>
      <c r="O182">
        <f>rekapitulace!H8</f>
      </c>
      <c r="P182">
        <f>O182/100*I182</f>
      </c>
    </row>
    <row r="183" ht="51">
      <c r="E183" s="14" t="s">
        <v>302</v>
      </c>
    </row>
    <row r="184" ht="153">
      <c r="E184" s="14" t="s">
        <v>303</v>
      </c>
    </row>
    <row r="185" spans="1:16" ht="12.75">
      <c r="A185" s="7">
        <v>54</v>
      </c>
      <c r="B185" s="7" t="s">
        <v>48</v>
      </c>
      <c r="C185" s="7" t="s">
        <v>304</v>
      </c>
      <c r="D185" s="7" t="s">
        <v>50</v>
      </c>
      <c r="E185" s="7" t="s">
        <v>305</v>
      </c>
      <c r="F185" s="7" t="s">
        <v>185</v>
      </c>
      <c r="G185" s="9">
        <v>148.5</v>
      </c>
      <c r="H185" s="13"/>
      <c r="I185" s="12">
        <f>ROUND((H185*G185),2)</f>
      </c>
      <c r="J185" s="9">
        <v>0</v>
      </c>
      <c r="K185" s="9">
        <f>G185*J185</f>
      </c>
      <c r="L185" s="9">
        <v>0</v>
      </c>
      <c r="M185" s="9">
        <f>G185*L185</f>
      </c>
      <c r="O185">
        <f>rekapitulace!H8</f>
      </c>
      <c r="P185">
        <f>O185/100*I185</f>
      </c>
    </row>
    <row r="186" ht="76.5">
      <c r="E186" s="14" t="s">
        <v>306</v>
      </c>
    </row>
    <row r="187" ht="255">
      <c r="E187" s="14" t="s">
        <v>307</v>
      </c>
    </row>
    <row r="188" spans="1:16" ht="12.75">
      <c r="A188" s="7">
        <v>55</v>
      </c>
      <c r="B188" s="7" t="s">
        <v>136</v>
      </c>
      <c r="C188" s="7" t="s">
        <v>308</v>
      </c>
      <c r="D188" s="7" t="s">
        <v>50</v>
      </c>
      <c r="E188" s="7" t="s">
        <v>309</v>
      </c>
      <c r="F188" s="7" t="s">
        <v>67</v>
      </c>
      <c r="G188" s="9">
        <v>1</v>
      </c>
      <c r="H188" s="13"/>
      <c r="I188" s="12">
        <f>ROUND((H188*G188),2)</f>
      </c>
      <c r="J188" s="9">
        <v>0</v>
      </c>
      <c r="K188" s="9">
        <f>G188*J188</f>
      </c>
      <c r="L188" s="9">
        <v>0</v>
      </c>
      <c r="M188" s="9">
        <f>G188*L188</f>
      </c>
      <c r="O188">
        <f>rekapitulace!H8</f>
      </c>
      <c r="P188">
        <f>O188/100*I188</f>
      </c>
    </row>
    <row r="189" ht="63.75">
      <c r="E189" s="14" t="s">
        <v>310</v>
      </c>
    </row>
    <row r="190" ht="409.5">
      <c r="E190" s="14" t="s">
        <v>311</v>
      </c>
    </row>
    <row r="191" spans="1:16" ht="12.75">
      <c r="A191" s="7">
        <v>56</v>
      </c>
      <c r="B191" s="7" t="s">
        <v>48</v>
      </c>
      <c r="C191" s="7" t="s">
        <v>312</v>
      </c>
      <c r="D191" s="7" t="s">
        <v>50</v>
      </c>
      <c r="E191" s="7" t="s">
        <v>313</v>
      </c>
      <c r="F191" s="7" t="s">
        <v>185</v>
      </c>
      <c r="G191" s="9">
        <v>32</v>
      </c>
      <c r="H191" s="13"/>
      <c r="I191" s="12">
        <f>ROUND((H191*G191),2)</f>
      </c>
      <c r="J191" s="9">
        <v>0</v>
      </c>
      <c r="K191" s="9">
        <f>G191*J191</f>
      </c>
      <c r="L191" s="9">
        <v>0</v>
      </c>
      <c r="M191" s="9">
        <f>G191*L191</f>
      </c>
      <c r="O191">
        <f>rekapitulace!H8</f>
      </c>
      <c r="P191">
        <f>O191/100*I191</f>
      </c>
    </row>
    <row r="192" ht="267.75">
      <c r="E192" s="14" t="s">
        <v>314</v>
      </c>
    </row>
    <row r="193" ht="344.25">
      <c r="E193" s="14" t="s">
        <v>315</v>
      </c>
    </row>
    <row r="194" spans="1:16" ht="12.75">
      <c r="A194" s="7">
        <v>57</v>
      </c>
      <c r="B194" s="7" t="s">
        <v>48</v>
      </c>
      <c r="C194" s="7" t="s">
        <v>316</v>
      </c>
      <c r="D194" s="7" t="s">
        <v>50</v>
      </c>
      <c r="E194" s="7" t="s">
        <v>317</v>
      </c>
      <c r="F194" s="7" t="s">
        <v>185</v>
      </c>
      <c r="G194" s="9">
        <v>25.7</v>
      </c>
      <c r="H194" s="13"/>
      <c r="I194" s="12">
        <f>ROUND((H194*G194),2)</f>
      </c>
      <c r="J194" s="9">
        <v>0</v>
      </c>
      <c r="K194" s="9">
        <f>G194*J194</f>
      </c>
      <c r="L194" s="9">
        <v>0</v>
      </c>
      <c r="M194" s="9">
        <f>G194*L194</f>
      </c>
      <c r="O194">
        <f>rekapitulace!H8</f>
      </c>
      <c r="P194">
        <f>O194/100*I194</f>
      </c>
    </row>
    <row r="195" ht="165.75">
      <c r="E195" s="14" t="s">
        <v>318</v>
      </c>
    </row>
    <row r="196" ht="267.75">
      <c r="E196" s="14" t="s">
        <v>319</v>
      </c>
    </row>
    <row r="197" spans="1:16" ht="12.75">
      <c r="A197" s="7">
        <v>58</v>
      </c>
      <c r="B197" s="7" t="s">
        <v>48</v>
      </c>
      <c r="C197" s="7" t="s">
        <v>320</v>
      </c>
      <c r="D197" s="7" t="s">
        <v>50</v>
      </c>
      <c r="E197" s="7" t="s">
        <v>321</v>
      </c>
      <c r="F197" s="7" t="s">
        <v>67</v>
      </c>
      <c r="G197" s="9">
        <v>4</v>
      </c>
      <c r="H197" s="13"/>
      <c r="I197" s="12">
        <f>ROUND((H197*G197),2)</f>
      </c>
      <c r="J197" s="9">
        <v>0</v>
      </c>
      <c r="K197" s="9">
        <f>G197*J197</f>
      </c>
      <c r="L197" s="9">
        <v>0</v>
      </c>
      <c r="M197" s="9">
        <f>G197*L197</f>
      </c>
      <c r="O197">
        <f>rekapitulace!H8</f>
      </c>
      <c r="P197">
        <f>O197/100*I197</f>
      </c>
    </row>
    <row r="198" ht="344.25">
      <c r="E198" s="14" t="s">
        <v>322</v>
      </c>
    </row>
    <row r="199" ht="357">
      <c r="E199" s="14" t="s">
        <v>323</v>
      </c>
    </row>
    <row r="200" spans="1:16" ht="12.75">
      <c r="A200" s="7">
        <v>59</v>
      </c>
      <c r="B200" s="7" t="s">
        <v>48</v>
      </c>
      <c r="C200" s="7" t="s">
        <v>324</v>
      </c>
      <c r="D200" s="7" t="s">
        <v>50</v>
      </c>
      <c r="E200" s="7" t="s">
        <v>325</v>
      </c>
      <c r="F200" s="7" t="s">
        <v>67</v>
      </c>
      <c r="G200" s="9">
        <v>2</v>
      </c>
      <c r="H200" s="13"/>
      <c r="I200" s="12">
        <f>ROUND((H200*G200),2)</f>
      </c>
      <c r="J200" s="9">
        <v>0</v>
      </c>
      <c r="K200" s="9">
        <f>G200*J200</f>
      </c>
      <c r="L200" s="9">
        <v>0</v>
      </c>
      <c r="M200" s="9">
        <f>G200*L200</f>
      </c>
      <c r="O200">
        <f>rekapitulace!H8</f>
      </c>
      <c r="P200">
        <f>O200/100*I200</f>
      </c>
    </row>
    <row r="201" ht="114.75">
      <c r="E201" s="14" t="s">
        <v>326</v>
      </c>
    </row>
    <row r="202" ht="357">
      <c r="E202" s="14" t="s">
        <v>323</v>
      </c>
    </row>
    <row r="203" spans="1:16" ht="12.75">
      <c r="A203" s="7">
        <v>60</v>
      </c>
      <c r="B203" s="7" t="s">
        <v>48</v>
      </c>
      <c r="C203" s="7" t="s">
        <v>327</v>
      </c>
      <c r="D203" s="7" t="s">
        <v>50</v>
      </c>
      <c r="E203" s="7" t="s">
        <v>328</v>
      </c>
      <c r="F203" s="7" t="s">
        <v>67</v>
      </c>
      <c r="G203" s="9">
        <v>5</v>
      </c>
      <c r="H203" s="13"/>
      <c r="I203" s="12">
        <f>ROUND((H203*G203),2)</f>
      </c>
      <c r="J203" s="9">
        <v>0</v>
      </c>
      <c r="K203" s="9">
        <f>G203*J203</f>
      </c>
      <c r="L203" s="9">
        <v>0</v>
      </c>
      <c r="M203" s="9">
        <f>G203*L203</f>
      </c>
      <c r="O203">
        <f>rekapitulace!H8</f>
      </c>
      <c r="P203">
        <f>O203/100*I203</f>
      </c>
    </row>
    <row r="204" ht="242.25">
      <c r="E204" s="14" t="s">
        <v>329</v>
      </c>
    </row>
    <row r="205" ht="357">
      <c r="E205" s="14" t="s">
        <v>323</v>
      </c>
    </row>
    <row r="206" spans="1:16" ht="12.75">
      <c r="A206" s="7">
        <v>61</v>
      </c>
      <c r="B206" s="7" t="s">
        <v>48</v>
      </c>
      <c r="C206" s="7" t="s">
        <v>330</v>
      </c>
      <c r="D206" s="7" t="s">
        <v>50</v>
      </c>
      <c r="E206" s="7" t="s">
        <v>331</v>
      </c>
      <c r="F206" s="7" t="s">
        <v>185</v>
      </c>
      <c r="G206" s="9">
        <v>220</v>
      </c>
      <c r="H206" s="13"/>
      <c r="I206" s="12">
        <f>ROUND((H206*G206),2)</f>
      </c>
      <c r="J206" s="9">
        <v>0</v>
      </c>
      <c r="K206" s="9">
        <f>G206*J206</f>
      </c>
      <c r="L206" s="9">
        <v>0</v>
      </c>
      <c r="M206" s="9">
        <f>G206*L206</f>
      </c>
      <c r="O206">
        <f>rekapitulace!H8</f>
      </c>
      <c r="P206">
        <f>O206/100*I206</f>
      </c>
    </row>
    <row r="207" ht="127.5">
      <c r="E207" s="14" t="s">
        <v>332</v>
      </c>
    </row>
    <row r="208" ht="140.25">
      <c r="E208" s="14" t="s">
        <v>333</v>
      </c>
    </row>
    <row r="209" spans="1:16" ht="12.75">
      <c r="A209" s="7">
        <v>62</v>
      </c>
      <c r="B209" s="7" t="s">
        <v>48</v>
      </c>
      <c r="C209" s="7" t="s">
        <v>334</v>
      </c>
      <c r="D209" s="7" t="s">
        <v>50</v>
      </c>
      <c r="E209" s="7" t="s">
        <v>335</v>
      </c>
      <c r="F209" s="7" t="s">
        <v>185</v>
      </c>
      <c r="G209" s="9">
        <v>220</v>
      </c>
      <c r="H209" s="13"/>
      <c r="I209" s="12">
        <f>ROUND((H209*G209),2)</f>
      </c>
      <c r="J209" s="9">
        <v>0</v>
      </c>
      <c r="K209" s="9">
        <f>G209*J209</f>
      </c>
      <c r="L209" s="9">
        <v>0</v>
      </c>
      <c r="M209" s="9">
        <f>G209*L209</f>
      </c>
      <c r="O209">
        <f>rekapitulace!H8</f>
      </c>
      <c r="P209">
        <f>O209/100*I209</f>
      </c>
    </row>
    <row r="210" ht="127.5">
      <c r="E210" s="14" t="s">
        <v>332</v>
      </c>
    </row>
    <row r="211" ht="242.25">
      <c r="E211" s="14" t="s">
        <v>336</v>
      </c>
    </row>
    <row r="212" spans="1:16" ht="12.75">
      <c r="A212" s="7">
        <v>63</v>
      </c>
      <c r="B212" s="7" t="s">
        <v>48</v>
      </c>
      <c r="C212" s="7" t="s">
        <v>337</v>
      </c>
      <c r="D212" s="7" t="s">
        <v>50</v>
      </c>
      <c r="E212" s="7" t="s">
        <v>338</v>
      </c>
      <c r="F212" s="7" t="s">
        <v>185</v>
      </c>
      <c r="G212" s="9">
        <v>565</v>
      </c>
      <c r="H212" s="13"/>
      <c r="I212" s="12">
        <f>ROUND((H212*G212),2)</f>
      </c>
      <c r="J212" s="9">
        <v>0</v>
      </c>
      <c r="K212" s="9">
        <f>G212*J212</f>
      </c>
      <c r="L212" s="9">
        <v>0</v>
      </c>
      <c r="M212" s="9">
        <f>G212*L212</f>
      </c>
      <c r="O212">
        <f>rekapitulace!H8</f>
      </c>
      <c r="P212">
        <f>O212/100*I212</f>
      </c>
    </row>
    <row r="213" ht="140.25">
      <c r="E213" s="14" t="s">
        <v>339</v>
      </c>
    </row>
    <row r="214" ht="409.5">
      <c r="E214" s="14" t="s">
        <v>340</v>
      </c>
    </row>
    <row r="215" spans="1:16" ht="12.75">
      <c r="A215" s="7">
        <v>64</v>
      </c>
      <c r="B215" s="7" t="s">
        <v>48</v>
      </c>
      <c r="C215" s="7" t="s">
        <v>341</v>
      </c>
      <c r="D215" s="7" t="s">
        <v>50</v>
      </c>
      <c r="E215" s="7" t="s">
        <v>342</v>
      </c>
      <c r="F215" s="7" t="s">
        <v>67</v>
      </c>
      <c r="G215" s="9">
        <v>4</v>
      </c>
      <c r="H215" s="13"/>
      <c r="I215" s="12">
        <f>ROUND((H215*G215),2)</f>
      </c>
      <c r="J215" s="9">
        <v>0</v>
      </c>
      <c r="K215" s="9">
        <f>G215*J215</f>
      </c>
      <c r="L215" s="9">
        <v>0</v>
      </c>
      <c r="M215" s="9">
        <f>G215*L215</f>
      </c>
      <c r="O215">
        <f>rekapitulace!H8</f>
      </c>
      <c r="P215">
        <f>O215/100*I215</f>
      </c>
    </row>
    <row r="216" ht="127.5">
      <c r="E216" s="14" t="s">
        <v>343</v>
      </c>
    </row>
    <row r="217" ht="242.25">
      <c r="E217" s="14" t="s">
        <v>344</v>
      </c>
    </row>
    <row r="218" spans="1:16" ht="12.75">
      <c r="A218" s="7">
        <v>65</v>
      </c>
      <c r="B218" s="7" t="s">
        <v>48</v>
      </c>
      <c r="C218" s="7" t="s">
        <v>345</v>
      </c>
      <c r="D218" s="7" t="s">
        <v>50</v>
      </c>
      <c r="E218" s="7" t="s">
        <v>346</v>
      </c>
      <c r="F218" s="7" t="s">
        <v>105</v>
      </c>
      <c r="G218" s="9">
        <v>48</v>
      </c>
      <c r="H218" s="13"/>
      <c r="I218" s="12">
        <f>ROUND((H218*G218),2)</f>
      </c>
      <c r="J218" s="9">
        <v>0</v>
      </c>
      <c r="K218" s="9">
        <f>G218*J218</f>
      </c>
      <c r="L218" s="9">
        <v>0</v>
      </c>
      <c r="M218" s="9">
        <f>G218*L218</f>
      </c>
      <c r="O218">
        <f>rekapitulace!H8</f>
      </c>
      <c r="P218">
        <f>O218/100*I218</f>
      </c>
    </row>
    <row r="219" ht="51">
      <c r="E219" s="14" t="s">
        <v>347</v>
      </c>
    </row>
    <row r="220" ht="409.5">
      <c r="E220" s="14" t="s">
        <v>348</v>
      </c>
    </row>
    <row r="221" spans="1:16" ht="12.75" customHeight="1">
      <c r="A221" s="15"/>
      <c r="B221" s="15"/>
      <c r="C221" s="15" t="s">
        <v>45</v>
      </c>
      <c r="D221" s="15"/>
      <c r="E221" s="15" t="s">
        <v>272</v>
      </c>
      <c r="F221" s="15"/>
      <c r="G221" s="15"/>
      <c r="H221" s="15"/>
      <c r="I221" s="15">
        <f>SUM(I161:I220)</f>
      </c>
      <c r="J221" s="15"/>
      <c r="K221" s="15"/>
      <c r="L221" s="15"/>
      <c r="M221" s="15"/>
      <c r="P221">
        <f>ROUND(SUM(P161:P220),2)</f>
      </c>
    </row>
    <row r="223" spans="1:16" ht="12.75" customHeight="1">
      <c r="A223" s="15"/>
      <c r="B223" s="15"/>
      <c r="C223" s="15"/>
      <c r="D223" s="15"/>
      <c r="E223" s="15" t="s">
        <v>86</v>
      </c>
      <c r="F223" s="15"/>
      <c r="G223" s="15"/>
      <c r="H223" s="15"/>
      <c r="I223" s="15">
        <f>+I26+I80+I95+I125+I158+I221</f>
      </c>
      <c r="J223" s="15"/>
      <c r="K223" s="15"/>
      <c r="L223" s="15"/>
      <c r="M223" s="15"/>
      <c r="P223">
        <f>+P26+P80+P95+P125+P158+P221</f>
      </c>
    </row>
    <row r="225" spans="1:13" ht="12.75" customHeight="1">
      <c r="A225" s="15" t="s">
        <v>87</v>
      </c>
      <c r="B225" s="15"/>
      <c r="C225" s="15"/>
      <c r="D225" s="15"/>
      <c r="E225" s="15"/>
      <c r="F225" s="15"/>
      <c r="G225" s="15"/>
      <c r="H225" s="15"/>
      <c r="I225" s="15"/>
      <c r="J225" s="15"/>
      <c r="K225" s="15"/>
      <c r="L225" s="15"/>
      <c r="M225" s="15"/>
    </row>
    <row r="226" spans="1:13" ht="12.75" customHeight="1">
      <c r="A226" s="15"/>
      <c r="B226" s="15"/>
      <c r="C226" s="15"/>
      <c r="D226" s="15"/>
      <c r="E226" s="15" t="s">
        <v>88</v>
      </c>
      <c r="F226" s="15"/>
      <c r="G226" s="15"/>
      <c r="H226" s="15"/>
      <c r="I226" s="15"/>
      <c r="J226" s="15"/>
      <c r="K226" s="15"/>
      <c r="L226" s="15"/>
      <c r="M226" s="15"/>
    </row>
    <row r="227" spans="1:16" ht="12.75" customHeight="1">
      <c r="A227" s="15"/>
      <c r="B227" s="15"/>
      <c r="C227" s="15"/>
      <c r="D227" s="15"/>
      <c r="E227" s="15" t="s">
        <v>89</v>
      </c>
      <c r="F227" s="15"/>
      <c r="G227" s="15"/>
      <c r="H227" s="15"/>
      <c r="I227" s="15">
        <v>0</v>
      </c>
      <c r="J227" s="15"/>
      <c r="K227" s="15"/>
      <c r="L227" s="15"/>
      <c r="M227" s="15"/>
      <c r="P227">
        <v>0</v>
      </c>
    </row>
    <row r="228" spans="1:13" ht="12.75" customHeight="1">
      <c r="A228" s="15"/>
      <c r="B228" s="15"/>
      <c r="C228" s="15"/>
      <c r="D228" s="15"/>
      <c r="E228" s="15" t="s">
        <v>90</v>
      </c>
      <c r="F228" s="15"/>
      <c r="G228" s="15"/>
      <c r="H228" s="15"/>
      <c r="I228" s="15"/>
      <c r="J228" s="15"/>
      <c r="K228" s="15"/>
      <c r="L228" s="15"/>
      <c r="M228" s="15"/>
    </row>
    <row r="229" spans="1:16" ht="12.75" customHeight="1">
      <c r="A229" s="15"/>
      <c r="B229" s="15"/>
      <c r="C229" s="15"/>
      <c r="D229" s="15"/>
      <c r="E229" s="15" t="s">
        <v>91</v>
      </c>
      <c r="F229" s="15"/>
      <c r="G229" s="15"/>
      <c r="H229" s="15"/>
      <c r="I229" s="15">
        <v>0</v>
      </c>
      <c r="J229" s="15"/>
      <c r="K229" s="15"/>
      <c r="L229" s="15"/>
      <c r="M229" s="15"/>
      <c r="P229">
        <v>0</v>
      </c>
    </row>
    <row r="230" spans="1:16" ht="12.75" customHeight="1">
      <c r="A230" s="15"/>
      <c r="B230" s="15"/>
      <c r="C230" s="15"/>
      <c r="D230" s="15"/>
      <c r="E230" s="15" t="s">
        <v>92</v>
      </c>
      <c r="F230" s="15"/>
      <c r="G230" s="15"/>
      <c r="H230" s="15"/>
      <c r="I230" s="15">
        <f>I227+I229</f>
      </c>
      <c r="J230" s="15"/>
      <c r="K230" s="15"/>
      <c r="L230" s="15"/>
      <c r="M230" s="15"/>
      <c r="P230">
        <f>P227+P229</f>
      </c>
    </row>
    <row r="232" spans="1:16" ht="12.75" customHeight="1">
      <c r="A232" s="15"/>
      <c r="B232" s="15"/>
      <c r="C232" s="15"/>
      <c r="D232" s="15"/>
      <c r="E232" s="15" t="s">
        <v>92</v>
      </c>
      <c r="F232" s="15"/>
      <c r="G232" s="15"/>
      <c r="H232" s="15"/>
      <c r="I232" s="15">
        <f>I223+I230</f>
      </c>
      <c r="J232" s="15"/>
      <c r="K232" s="15"/>
      <c r="L232" s="15"/>
      <c r="M232" s="15"/>
      <c r="P232">
        <f>P223+P230</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113"/>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349</v>
      </c>
      <c r="D5" s="5"/>
      <c r="E5" s="5" t="s">
        <v>350</v>
      </c>
    </row>
    <row r="6" spans="1:5" ht="12.75" customHeight="1">
      <c r="A6" t="s">
        <v>18</v>
      </c>
      <c r="C6" s="5" t="s">
        <v>349</v>
      </c>
      <c r="D6" s="5"/>
      <c r="E6" s="5" t="s">
        <v>350</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104</v>
      </c>
      <c r="F12" s="7" t="s">
        <v>105</v>
      </c>
      <c r="G12" s="9">
        <v>197.59</v>
      </c>
      <c r="H12" s="13"/>
      <c r="I12" s="12">
        <f>ROUND((H12*G12),2)</f>
      </c>
      <c r="J12" s="9">
        <v>0</v>
      </c>
      <c r="K12" s="9">
        <f>G12*J12</f>
      </c>
      <c r="L12" s="9">
        <v>0</v>
      </c>
      <c r="M12" s="9">
        <f>G12*L12</f>
      </c>
      <c r="O12">
        <f>rekapitulace!H8</f>
      </c>
      <c r="P12">
        <f>O12/100*I12</f>
      </c>
    </row>
    <row r="13" ht="76.5">
      <c r="E13" s="14" t="s">
        <v>351</v>
      </c>
    </row>
    <row r="14" ht="153">
      <c r="E14" s="14" t="s">
        <v>107</v>
      </c>
    </row>
    <row r="15" spans="1:16" ht="12.75">
      <c r="A15" s="7">
        <v>2</v>
      </c>
      <c r="B15" s="7" t="s">
        <v>48</v>
      </c>
      <c r="C15" s="7" t="s">
        <v>103</v>
      </c>
      <c r="D15" s="7" t="s">
        <v>63</v>
      </c>
      <c r="E15" s="7" t="s">
        <v>114</v>
      </c>
      <c r="F15" s="7" t="s">
        <v>105</v>
      </c>
      <c r="G15" s="9">
        <v>21.3</v>
      </c>
      <c r="H15" s="13"/>
      <c r="I15" s="12">
        <f>ROUND((H15*G15),2)</f>
      </c>
      <c r="J15" s="9">
        <v>0</v>
      </c>
      <c r="K15" s="9">
        <f>G15*J15</f>
      </c>
      <c r="L15" s="9">
        <v>0</v>
      </c>
      <c r="M15" s="9">
        <f>G15*L15</f>
      </c>
      <c r="O15">
        <f>rekapitulace!H8</f>
      </c>
      <c r="P15">
        <f>O15/100*I15</f>
      </c>
    </row>
    <row r="16" ht="63.75">
      <c r="E16" s="14" t="s">
        <v>352</v>
      </c>
    </row>
    <row r="17" ht="153">
      <c r="E17" s="14" t="s">
        <v>107</v>
      </c>
    </row>
    <row r="18" spans="1:16" ht="12.75">
      <c r="A18" s="7">
        <v>3</v>
      </c>
      <c r="B18" s="7" t="s">
        <v>48</v>
      </c>
      <c r="C18" s="7" t="s">
        <v>103</v>
      </c>
      <c r="D18" s="7" t="s">
        <v>110</v>
      </c>
      <c r="E18" s="7" t="s">
        <v>353</v>
      </c>
      <c r="F18" s="7" t="s">
        <v>105</v>
      </c>
      <c r="G18" s="9">
        <v>5</v>
      </c>
      <c r="H18" s="13"/>
      <c r="I18" s="12">
        <f>ROUND((H18*G18),2)</f>
      </c>
      <c r="J18" s="9">
        <v>0</v>
      </c>
      <c r="K18" s="9">
        <f>G18*J18</f>
      </c>
      <c r="L18" s="9">
        <v>0</v>
      </c>
      <c r="M18" s="9">
        <f>G18*L18</f>
      </c>
      <c r="O18">
        <f>rekapitulace!H8</f>
      </c>
      <c r="P18">
        <f>O18/100*I18</f>
      </c>
    </row>
    <row r="19" ht="51">
      <c r="E19" s="14" t="s">
        <v>354</v>
      </c>
    </row>
    <row r="20" ht="153">
      <c r="E20" s="14" t="s">
        <v>107</v>
      </c>
    </row>
    <row r="21" spans="1:16" ht="12.75" customHeight="1">
      <c r="A21" s="15"/>
      <c r="B21" s="15"/>
      <c r="C21" s="15" t="s">
        <v>47</v>
      </c>
      <c r="D21" s="15"/>
      <c r="E21" s="15" t="s">
        <v>46</v>
      </c>
      <c r="F21" s="15"/>
      <c r="G21" s="15"/>
      <c r="H21" s="15"/>
      <c r="I21" s="15">
        <f>SUM(I12:I20)</f>
      </c>
      <c r="J21" s="15"/>
      <c r="K21" s="15"/>
      <c r="L21" s="15"/>
      <c r="M21" s="15"/>
      <c r="P21">
        <f>ROUND(SUM(P12:P20),2)</f>
      </c>
    </row>
    <row r="23" spans="1:9" ht="12.75" customHeight="1">
      <c r="A23" s="8"/>
      <c r="B23" s="8"/>
      <c r="C23" s="8" t="s">
        <v>25</v>
      </c>
      <c r="D23" s="8"/>
      <c r="E23" s="8" t="s">
        <v>117</v>
      </c>
      <c r="F23" s="8"/>
      <c r="G23" s="10"/>
      <c r="H23" s="8"/>
      <c r="I23" s="10"/>
    </row>
    <row r="24" spans="1:16" ht="12.75">
      <c r="A24" s="7">
        <v>4</v>
      </c>
      <c r="B24" s="7" t="s">
        <v>48</v>
      </c>
      <c r="C24" s="7" t="s">
        <v>118</v>
      </c>
      <c r="D24" s="7" t="s">
        <v>50</v>
      </c>
      <c r="E24" s="7" t="s">
        <v>119</v>
      </c>
      <c r="F24" s="7" t="s">
        <v>105</v>
      </c>
      <c r="G24" s="9">
        <v>21.3</v>
      </c>
      <c r="H24" s="13"/>
      <c r="I24" s="12">
        <f>ROUND((H24*G24),2)</f>
      </c>
      <c r="J24" s="9">
        <v>0</v>
      </c>
      <c r="K24" s="9">
        <f>G24*J24</f>
      </c>
      <c r="L24" s="9">
        <v>0</v>
      </c>
      <c r="M24" s="9">
        <f>G24*L24</f>
      </c>
      <c r="O24">
        <f>rekapitulace!H8</f>
      </c>
      <c r="P24">
        <f>O24/100*I24</f>
      </c>
    </row>
    <row r="25" ht="153">
      <c r="E25" s="14" t="s">
        <v>355</v>
      </c>
    </row>
    <row r="26" ht="409.5">
      <c r="E26" s="14" t="s">
        <v>121</v>
      </c>
    </row>
    <row r="27" spans="1:16" ht="12.75">
      <c r="A27" s="7">
        <v>5</v>
      </c>
      <c r="B27" s="7" t="s">
        <v>48</v>
      </c>
      <c r="C27" s="7" t="s">
        <v>356</v>
      </c>
      <c r="D27" s="7" t="s">
        <v>50</v>
      </c>
      <c r="E27" s="7" t="s">
        <v>357</v>
      </c>
      <c r="F27" s="7" t="s">
        <v>105</v>
      </c>
      <c r="G27" s="9">
        <v>5</v>
      </c>
      <c r="H27" s="13"/>
      <c r="I27" s="12">
        <f>ROUND((H27*G27),2)</f>
      </c>
      <c r="J27" s="9">
        <v>0</v>
      </c>
      <c r="K27" s="9">
        <f>G27*J27</f>
      </c>
      <c r="L27" s="9">
        <v>0</v>
      </c>
      <c r="M27" s="9">
        <f>G27*L27</f>
      </c>
      <c r="O27">
        <f>rekapitulace!H8</f>
      </c>
      <c r="P27">
        <f>O27/100*I27</f>
      </c>
    </row>
    <row r="28" ht="89.25">
      <c r="E28" s="14" t="s">
        <v>358</v>
      </c>
    </row>
    <row r="29" ht="409.5">
      <c r="E29" s="14" t="s">
        <v>121</v>
      </c>
    </row>
    <row r="30" spans="1:16" ht="12.75">
      <c r="A30" s="7">
        <v>6</v>
      </c>
      <c r="B30" s="7" t="s">
        <v>48</v>
      </c>
      <c r="C30" s="7" t="s">
        <v>359</v>
      </c>
      <c r="D30" s="7" t="s">
        <v>50</v>
      </c>
      <c r="E30" s="7" t="s">
        <v>360</v>
      </c>
      <c r="F30" s="7" t="s">
        <v>105</v>
      </c>
      <c r="G30" s="9">
        <v>197.58</v>
      </c>
      <c r="H30" s="13"/>
      <c r="I30" s="12">
        <f>ROUND((H30*G30),2)</f>
      </c>
      <c r="J30" s="9">
        <v>0</v>
      </c>
      <c r="K30" s="9">
        <f>G30*J30</f>
      </c>
      <c r="L30" s="9">
        <v>0</v>
      </c>
      <c r="M30" s="9">
        <f>G30*L30</f>
      </c>
      <c r="O30">
        <f>rekapitulace!H8</f>
      </c>
      <c r="P30">
        <f>O30/100*I30</f>
      </c>
    </row>
    <row r="31" ht="409.5">
      <c r="E31" s="14" t="s">
        <v>361</v>
      </c>
    </row>
    <row r="32" ht="409.5">
      <c r="E32" s="14" t="s">
        <v>362</v>
      </c>
    </row>
    <row r="33" spans="1:16" ht="12.75">
      <c r="A33" s="7">
        <v>7</v>
      </c>
      <c r="B33" s="7" t="s">
        <v>48</v>
      </c>
      <c r="C33" s="7" t="s">
        <v>163</v>
      </c>
      <c r="D33" s="7" t="s">
        <v>50</v>
      </c>
      <c r="E33" s="7" t="s">
        <v>164</v>
      </c>
      <c r="F33" s="7" t="s">
        <v>105</v>
      </c>
      <c r="G33" s="9">
        <v>197.58</v>
      </c>
      <c r="H33" s="13"/>
      <c r="I33" s="12">
        <f>ROUND((H33*G33),2)</f>
      </c>
      <c r="J33" s="9">
        <v>0</v>
      </c>
      <c r="K33" s="9">
        <f>G33*J33</f>
      </c>
      <c r="L33" s="9">
        <v>0</v>
      </c>
      <c r="M33" s="9">
        <f>G33*L33</f>
      </c>
      <c r="O33">
        <f>rekapitulace!H8</f>
      </c>
      <c r="P33">
        <f>O33/100*I33</f>
      </c>
    </row>
    <row r="34" ht="409.5">
      <c r="E34" s="14" t="s">
        <v>363</v>
      </c>
    </row>
    <row r="35" ht="409.5">
      <c r="E35" s="14" t="s">
        <v>166</v>
      </c>
    </row>
    <row r="36" spans="1:16" ht="12.75" customHeight="1">
      <c r="A36" s="15"/>
      <c r="B36" s="15"/>
      <c r="C36" s="15" t="s">
        <v>25</v>
      </c>
      <c r="D36" s="15"/>
      <c r="E36" s="15" t="s">
        <v>117</v>
      </c>
      <c r="F36" s="15"/>
      <c r="G36" s="15"/>
      <c r="H36" s="15"/>
      <c r="I36" s="15">
        <f>SUM(I24:I35)</f>
      </c>
      <c r="J36" s="15"/>
      <c r="K36" s="15"/>
      <c r="L36" s="15"/>
      <c r="M36" s="15"/>
      <c r="P36">
        <f>ROUND(SUM(P24:P35),2)</f>
      </c>
    </row>
    <row r="38" spans="1:9" ht="12.75" customHeight="1">
      <c r="A38" s="8"/>
      <c r="B38" s="8"/>
      <c r="C38" s="8" t="s">
        <v>38</v>
      </c>
      <c r="D38" s="8"/>
      <c r="E38" s="8" t="s">
        <v>182</v>
      </c>
      <c r="F38" s="8"/>
      <c r="G38" s="10"/>
      <c r="H38" s="8"/>
      <c r="I38" s="10"/>
    </row>
    <row r="39" spans="1:16" ht="12.75">
      <c r="A39" s="7">
        <v>8</v>
      </c>
      <c r="B39" s="7" t="s">
        <v>48</v>
      </c>
      <c r="C39" s="7" t="s">
        <v>364</v>
      </c>
      <c r="D39" s="7" t="s">
        <v>50</v>
      </c>
      <c r="E39" s="7" t="s">
        <v>365</v>
      </c>
      <c r="F39" s="7" t="s">
        <v>105</v>
      </c>
      <c r="G39" s="9">
        <v>1.9</v>
      </c>
      <c r="H39" s="13"/>
      <c r="I39" s="12">
        <f>ROUND((H39*G39),2)</f>
      </c>
      <c r="J39" s="9">
        <v>0</v>
      </c>
      <c r="K39" s="9">
        <f>G39*J39</f>
      </c>
      <c r="L39" s="9">
        <v>0</v>
      </c>
      <c r="M39" s="9">
        <f>G39*L39</f>
      </c>
      <c r="O39">
        <f>rekapitulace!H8</f>
      </c>
      <c r="P39">
        <f>O39/100*I39</f>
      </c>
    </row>
    <row r="40" ht="102">
      <c r="E40" s="14" t="s">
        <v>366</v>
      </c>
    </row>
    <row r="41" ht="409.5">
      <c r="E41" s="14" t="s">
        <v>199</v>
      </c>
    </row>
    <row r="42" spans="1:16" ht="12.75">
      <c r="A42" s="7">
        <v>9</v>
      </c>
      <c r="B42" s="7" t="s">
        <v>48</v>
      </c>
      <c r="C42" s="7" t="s">
        <v>367</v>
      </c>
      <c r="D42" s="7" t="s">
        <v>50</v>
      </c>
      <c r="E42" s="7" t="s">
        <v>368</v>
      </c>
      <c r="F42" s="7" t="s">
        <v>369</v>
      </c>
      <c r="G42" s="9">
        <v>0.38</v>
      </c>
      <c r="H42" s="13"/>
      <c r="I42" s="12">
        <f>ROUND((H42*G42),2)</f>
      </c>
      <c r="J42" s="9">
        <v>0</v>
      </c>
      <c r="K42" s="9">
        <f>G42*J42</f>
      </c>
      <c r="L42" s="9">
        <v>0</v>
      </c>
      <c r="M42" s="9">
        <f>G42*L42</f>
      </c>
      <c r="O42">
        <f>rekapitulace!H8</f>
      </c>
      <c r="P42">
        <f>O42/100*I42</f>
      </c>
    </row>
    <row r="43" ht="102">
      <c r="E43" s="14" t="s">
        <v>370</v>
      </c>
    </row>
    <row r="44" ht="409.5">
      <c r="E44" s="14" t="s">
        <v>371</v>
      </c>
    </row>
    <row r="45" spans="1:16" ht="12.75" customHeight="1">
      <c r="A45" s="15"/>
      <c r="B45" s="15"/>
      <c r="C45" s="15" t="s">
        <v>38</v>
      </c>
      <c r="D45" s="15"/>
      <c r="E45" s="15" t="s">
        <v>182</v>
      </c>
      <c r="F45" s="15"/>
      <c r="G45" s="15"/>
      <c r="H45" s="15"/>
      <c r="I45" s="15">
        <f>SUM(I39:I44)</f>
      </c>
      <c r="J45" s="15"/>
      <c r="K45" s="15"/>
      <c r="L45" s="15"/>
      <c r="M45" s="15"/>
      <c r="P45">
        <f>ROUND(SUM(P39:P44),2)</f>
      </c>
    </row>
    <row r="47" spans="1:9" ht="12.75" customHeight="1">
      <c r="A47" s="8"/>
      <c r="B47" s="8"/>
      <c r="C47" s="8" t="s">
        <v>41</v>
      </c>
      <c r="D47" s="8"/>
      <c r="E47" s="8" t="s">
        <v>200</v>
      </c>
      <c r="F47" s="8"/>
      <c r="G47" s="10"/>
      <c r="H47" s="8"/>
      <c r="I47" s="10"/>
    </row>
    <row r="48" spans="1:16" ht="12.75">
      <c r="A48" s="7">
        <v>10</v>
      </c>
      <c r="B48" s="7" t="s">
        <v>48</v>
      </c>
      <c r="C48" s="7" t="s">
        <v>372</v>
      </c>
      <c r="D48" s="7" t="s">
        <v>50</v>
      </c>
      <c r="E48" s="7" t="s">
        <v>373</v>
      </c>
      <c r="F48" s="7" t="s">
        <v>148</v>
      </c>
      <c r="G48" s="9">
        <v>379</v>
      </c>
      <c r="H48" s="13"/>
      <c r="I48" s="12">
        <f>ROUND((H48*G48),2)</f>
      </c>
      <c r="J48" s="9">
        <v>0</v>
      </c>
      <c r="K48" s="9">
        <f>G48*J48</f>
      </c>
      <c r="L48" s="9">
        <v>0</v>
      </c>
      <c r="M48" s="9">
        <f>G48*L48</f>
      </c>
      <c r="O48">
        <f>rekapitulace!H8</f>
      </c>
      <c r="P48">
        <f>O48/100*I48</f>
      </c>
    </row>
    <row r="49" ht="344.25">
      <c r="E49" s="14" t="s">
        <v>374</v>
      </c>
    </row>
    <row r="50" ht="331.5">
      <c r="E50" s="14" t="s">
        <v>208</v>
      </c>
    </row>
    <row r="51" spans="1:16" ht="12.75">
      <c r="A51" s="7">
        <v>11</v>
      </c>
      <c r="B51" s="7" t="s">
        <v>48</v>
      </c>
      <c r="C51" s="7" t="s">
        <v>216</v>
      </c>
      <c r="D51" s="7" t="s">
        <v>50</v>
      </c>
      <c r="E51" s="7" t="s">
        <v>217</v>
      </c>
      <c r="F51" s="7" t="s">
        <v>148</v>
      </c>
      <c r="G51" s="9">
        <v>535</v>
      </c>
      <c r="H51" s="13"/>
      <c r="I51" s="12">
        <f>ROUND((H51*G51),2)</f>
      </c>
      <c r="J51" s="9">
        <v>0</v>
      </c>
      <c r="K51" s="9">
        <f>G51*J51</f>
      </c>
      <c r="L51" s="9">
        <v>0</v>
      </c>
      <c r="M51" s="9">
        <f>G51*L51</f>
      </c>
      <c r="O51">
        <f>rekapitulace!H8</f>
      </c>
      <c r="P51">
        <f>O51/100*I51</f>
      </c>
    </row>
    <row r="52" ht="408">
      <c r="E52" s="14" t="s">
        <v>375</v>
      </c>
    </row>
    <row r="53" ht="409.5">
      <c r="E53" s="14" t="s">
        <v>219</v>
      </c>
    </row>
    <row r="54" spans="1:16" ht="12.75">
      <c r="A54" s="7">
        <v>12</v>
      </c>
      <c r="B54" s="7" t="s">
        <v>48</v>
      </c>
      <c r="C54" s="7" t="s">
        <v>220</v>
      </c>
      <c r="D54" s="7" t="s">
        <v>50</v>
      </c>
      <c r="E54" s="7" t="s">
        <v>221</v>
      </c>
      <c r="F54" s="7" t="s">
        <v>148</v>
      </c>
      <c r="G54" s="9">
        <v>361</v>
      </c>
      <c r="H54" s="13"/>
      <c r="I54" s="12">
        <f>ROUND((H54*G54),2)</f>
      </c>
      <c r="J54" s="9">
        <v>0</v>
      </c>
      <c r="K54" s="9">
        <f>G54*J54</f>
      </c>
      <c r="L54" s="9">
        <v>0</v>
      </c>
      <c r="M54" s="9">
        <f>G54*L54</f>
      </c>
      <c r="O54">
        <f>rekapitulace!H8</f>
      </c>
      <c r="P54">
        <f>O54/100*I54</f>
      </c>
    </row>
    <row r="55" ht="229.5">
      <c r="E55" s="14" t="s">
        <v>376</v>
      </c>
    </row>
    <row r="56" ht="357">
      <c r="E56" s="14" t="s">
        <v>377</v>
      </c>
    </row>
    <row r="57" spans="1:16" ht="12.75">
      <c r="A57" s="7">
        <v>13</v>
      </c>
      <c r="B57" s="7" t="s">
        <v>48</v>
      </c>
      <c r="C57" s="7" t="s">
        <v>224</v>
      </c>
      <c r="D57" s="7" t="s">
        <v>50</v>
      </c>
      <c r="E57" s="7" t="s">
        <v>225</v>
      </c>
      <c r="F57" s="7" t="s">
        <v>148</v>
      </c>
      <c r="G57" s="9">
        <v>361</v>
      </c>
      <c r="H57" s="13"/>
      <c r="I57" s="12">
        <f>ROUND((H57*G57),2)</f>
      </c>
      <c r="J57" s="9">
        <v>0</v>
      </c>
      <c r="K57" s="9">
        <f>G57*J57</f>
      </c>
      <c r="L57" s="9">
        <v>0</v>
      </c>
      <c r="M57" s="9">
        <f>G57*L57</f>
      </c>
      <c r="O57">
        <f>rekapitulace!H8</f>
      </c>
      <c r="P57">
        <f>O57/100*I57</f>
      </c>
    </row>
    <row r="58" ht="229.5">
      <c r="E58" s="14" t="s">
        <v>376</v>
      </c>
    </row>
    <row r="59" ht="357">
      <c r="E59" s="14" t="s">
        <v>223</v>
      </c>
    </row>
    <row r="60" spans="1:16" ht="12.75">
      <c r="A60" s="7">
        <v>14</v>
      </c>
      <c r="B60" s="7" t="s">
        <v>48</v>
      </c>
      <c r="C60" s="7" t="s">
        <v>227</v>
      </c>
      <c r="D60" s="7" t="s">
        <v>50</v>
      </c>
      <c r="E60" s="7" t="s">
        <v>228</v>
      </c>
      <c r="F60" s="7" t="s">
        <v>148</v>
      </c>
      <c r="G60" s="9">
        <v>361</v>
      </c>
      <c r="H60" s="13"/>
      <c r="I60" s="12">
        <f>ROUND((H60*G60),2)</f>
      </c>
      <c r="J60" s="9">
        <v>0</v>
      </c>
      <c r="K60" s="9">
        <f>G60*J60</f>
      </c>
      <c r="L60" s="9">
        <v>0</v>
      </c>
      <c r="M60" s="9">
        <f>G60*L60</f>
      </c>
      <c r="O60">
        <f>rekapitulace!H8</f>
      </c>
      <c r="P60">
        <f>O60/100*I60</f>
      </c>
    </row>
    <row r="61" ht="229.5">
      <c r="E61" s="14" t="s">
        <v>376</v>
      </c>
    </row>
    <row r="62" ht="409.5">
      <c r="E62" s="14" t="s">
        <v>230</v>
      </c>
    </row>
    <row r="63" spans="1:16" ht="12.75">
      <c r="A63" s="7">
        <v>15</v>
      </c>
      <c r="B63" s="7" t="s">
        <v>48</v>
      </c>
      <c r="C63" s="7" t="s">
        <v>231</v>
      </c>
      <c r="D63" s="7" t="s">
        <v>50</v>
      </c>
      <c r="E63" s="7" t="s">
        <v>232</v>
      </c>
      <c r="F63" s="7" t="s">
        <v>148</v>
      </c>
      <c r="G63" s="9">
        <v>361</v>
      </c>
      <c r="H63" s="13"/>
      <c r="I63" s="12">
        <f>ROUND((H63*G63),2)</f>
      </c>
      <c r="J63" s="9">
        <v>0</v>
      </c>
      <c r="K63" s="9">
        <f>G63*J63</f>
      </c>
      <c r="L63" s="9">
        <v>0</v>
      </c>
      <c r="M63" s="9">
        <f>G63*L63</f>
      </c>
      <c r="O63">
        <f>rekapitulace!H8</f>
      </c>
      <c r="P63">
        <f>O63/100*I63</f>
      </c>
    </row>
    <row r="64" ht="229.5">
      <c r="E64" s="14" t="s">
        <v>376</v>
      </c>
    </row>
    <row r="65" ht="409.5">
      <c r="E65" s="14" t="s">
        <v>230</v>
      </c>
    </row>
    <row r="66" spans="1:16" ht="12.75">
      <c r="A66" s="7">
        <v>16</v>
      </c>
      <c r="B66" s="7" t="s">
        <v>48</v>
      </c>
      <c r="C66" s="7" t="s">
        <v>378</v>
      </c>
      <c r="D66" s="7" t="s">
        <v>50</v>
      </c>
      <c r="E66" s="7" t="s">
        <v>379</v>
      </c>
      <c r="F66" s="7" t="s">
        <v>148</v>
      </c>
      <c r="G66" s="9">
        <v>18</v>
      </c>
      <c r="H66" s="13"/>
      <c r="I66" s="12">
        <f>ROUND((H66*G66),2)</f>
      </c>
      <c r="J66" s="9">
        <v>0</v>
      </c>
      <c r="K66" s="9">
        <f>G66*J66</f>
      </c>
      <c r="L66" s="9">
        <v>0</v>
      </c>
      <c r="M66" s="9">
        <f>G66*L66</f>
      </c>
      <c r="O66">
        <f>rekapitulace!H8</f>
      </c>
      <c r="P66">
        <f>O66/100*I66</f>
      </c>
    </row>
    <row r="67" ht="76.5">
      <c r="E67" s="14" t="s">
        <v>380</v>
      </c>
    </row>
    <row r="68" ht="409.5">
      <c r="E68" s="14" t="s">
        <v>381</v>
      </c>
    </row>
    <row r="69" spans="1:16" ht="12.75" customHeight="1">
      <c r="A69" s="15"/>
      <c r="B69" s="15"/>
      <c r="C69" s="15" t="s">
        <v>41</v>
      </c>
      <c r="D69" s="15"/>
      <c r="E69" s="15" t="s">
        <v>200</v>
      </c>
      <c r="F69" s="15"/>
      <c r="G69" s="15"/>
      <c r="H69" s="15"/>
      <c r="I69" s="15">
        <f>SUM(I48:I68)</f>
      </c>
      <c r="J69" s="15"/>
      <c r="K69" s="15"/>
      <c r="L69" s="15"/>
      <c r="M69" s="15"/>
      <c r="P69">
        <f>ROUND(SUM(P48:P68),2)</f>
      </c>
    </row>
    <row r="71" spans="1:9" ht="12.75" customHeight="1">
      <c r="A71" s="8"/>
      <c r="B71" s="8"/>
      <c r="C71" s="8" t="s">
        <v>44</v>
      </c>
      <c r="D71" s="8"/>
      <c r="E71" s="8" t="s">
        <v>382</v>
      </c>
      <c r="F71" s="8"/>
      <c r="G71" s="10"/>
      <c r="H71" s="8"/>
      <c r="I71" s="10"/>
    </row>
    <row r="72" spans="1:16" ht="12.75">
      <c r="A72" s="7">
        <v>17</v>
      </c>
      <c r="B72" s="7" t="s">
        <v>48</v>
      </c>
      <c r="C72" s="7" t="s">
        <v>239</v>
      </c>
      <c r="D72" s="7" t="s">
        <v>50</v>
      </c>
      <c r="E72" s="7" t="s">
        <v>240</v>
      </c>
      <c r="F72" s="7" t="s">
        <v>185</v>
      </c>
      <c r="G72" s="9">
        <v>10</v>
      </c>
      <c r="H72" s="13"/>
      <c r="I72" s="12">
        <f>ROUND((H72*G72),2)</f>
      </c>
      <c r="J72" s="9">
        <v>0</v>
      </c>
      <c r="K72" s="9">
        <f>G72*J72</f>
      </c>
      <c r="L72" s="9">
        <v>0</v>
      </c>
      <c r="M72" s="9">
        <f>G72*L72</f>
      </c>
      <c r="O72">
        <f>rekapitulace!H8</f>
      </c>
      <c r="P72">
        <f>O72/100*I72</f>
      </c>
    </row>
    <row r="73" ht="76.5">
      <c r="E73" s="14" t="s">
        <v>383</v>
      </c>
    </row>
    <row r="74" ht="409.5">
      <c r="E74" s="14" t="s">
        <v>238</v>
      </c>
    </row>
    <row r="75" spans="1:16" ht="12.75">
      <c r="A75" s="7">
        <v>18</v>
      </c>
      <c r="B75" s="7" t="s">
        <v>48</v>
      </c>
      <c r="C75" s="7" t="s">
        <v>249</v>
      </c>
      <c r="D75" s="7" t="s">
        <v>50</v>
      </c>
      <c r="E75" s="7" t="s">
        <v>250</v>
      </c>
      <c r="F75" s="7" t="s">
        <v>67</v>
      </c>
      <c r="G75" s="9">
        <v>1</v>
      </c>
      <c r="H75" s="13"/>
      <c r="I75" s="12">
        <f>ROUND((H75*G75),2)</f>
      </c>
      <c r="J75" s="9">
        <v>0</v>
      </c>
      <c r="K75" s="9">
        <f>G75*J75</f>
      </c>
      <c r="L75" s="9">
        <v>0</v>
      </c>
      <c r="M75" s="9">
        <f>G75*L75</f>
      </c>
      <c r="O75">
        <f>rekapitulace!H8</f>
      </c>
      <c r="P75">
        <f>O75/100*I75</f>
      </c>
    </row>
    <row r="76" ht="38.25">
      <c r="E76" s="14" t="s">
        <v>384</v>
      </c>
    </row>
    <row r="77" ht="409.5">
      <c r="E77" s="14" t="s">
        <v>252</v>
      </c>
    </row>
    <row r="78" spans="1:16" ht="12.75">
      <c r="A78" s="7">
        <v>19</v>
      </c>
      <c r="B78" s="7" t="s">
        <v>48</v>
      </c>
      <c r="C78" s="7" t="s">
        <v>264</v>
      </c>
      <c r="D78" s="7" t="s">
        <v>50</v>
      </c>
      <c r="E78" s="7" t="s">
        <v>265</v>
      </c>
      <c r="F78" s="7" t="s">
        <v>67</v>
      </c>
      <c r="G78" s="9">
        <v>16</v>
      </c>
      <c r="H78" s="13"/>
      <c r="I78" s="12">
        <f>ROUND((H78*G78),2)</f>
      </c>
      <c r="J78" s="9">
        <v>0</v>
      </c>
      <c r="K78" s="9">
        <f>G78*J78</f>
      </c>
      <c r="L78" s="9">
        <v>0</v>
      </c>
      <c r="M78" s="9">
        <f>G78*L78</f>
      </c>
      <c r="O78">
        <f>rekapitulace!H8</f>
      </c>
      <c r="P78">
        <f>O78/100*I78</f>
      </c>
    </row>
    <row r="79" ht="51">
      <c r="E79" s="14" t="s">
        <v>385</v>
      </c>
    </row>
    <row r="80" ht="191.25">
      <c r="E80" s="14" t="s">
        <v>267</v>
      </c>
    </row>
    <row r="81" spans="1:16" ht="12.75">
      <c r="A81" s="7">
        <v>20</v>
      </c>
      <c r="B81" s="7" t="s">
        <v>48</v>
      </c>
      <c r="C81" s="7" t="s">
        <v>386</v>
      </c>
      <c r="D81" s="7" t="s">
        <v>50</v>
      </c>
      <c r="E81" s="7" t="s">
        <v>387</v>
      </c>
      <c r="F81" s="7" t="s">
        <v>67</v>
      </c>
      <c r="G81" s="9">
        <v>20</v>
      </c>
      <c r="H81" s="13"/>
      <c r="I81" s="12">
        <f>ROUND((H81*G81),2)</f>
      </c>
      <c r="J81" s="9">
        <v>0</v>
      </c>
      <c r="K81" s="9">
        <f>G81*J81</f>
      </c>
      <c r="L81" s="9">
        <v>0</v>
      </c>
      <c r="M81" s="9">
        <f>G81*L81</f>
      </c>
      <c r="O81">
        <f>rekapitulace!H8</f>
      </c>
      <c r="P81">
        <f>O81/100*I81</f>
      </c>
    </row>
    <row r="82" ht="191.25">
      <c r="E82" s="14" t="s">
        <v>388</v>
      </c>
    </row>
    <row r="83" ht="191.25">
      <c r="E83" s="14" t="s">
        <v>267</v>
      </c>
    </row>
    <row r="84" spans="1:16" ht="12.75" customHeight="1">
      <c r="A84" s="15"/>
      <c r="B84" s="15"/>
      <c r="C84" s="15" t="s">
        <v>44</v>
      </c>
      <c r="D84" s="15"/>
      <c r="E84" s="15" t="s">
        <v>234</v>
      </c>
      <c r="F84" s="15"/>
      <c r="G84" s="15"/>
      <c r="H84" s="15"/>
      <c r="I84" s="15">
        <f>SUM(I72:I83)</f>
      </c>
      <c r="J84" s="15"/>
      <c r="K84" s="15"/>
      <c r="L84" s="15"/>
      <c r="M84" s="15"/>
      <c r="P84">
        <f>ROUND(SUM(P72:P83),2)</f>
      </c>
    </row>
    <row r="86" spans="1:9" ht="12.75" customHeight="1">
      <c r="A86" s="8"/>
      <c r="B86" s="8"/>
      <c r="C86" s="8" t="s">
        <v>45</v>
      </c>
      <c r="D86" s="8"/>
      <c r="E86" s="8" t="s">
        <v>272</v>
      </c>
      <c r="F86" s="8"/>
      <c r="G86" s="10"/>
      <c r="H86" s="8"/>
      <c r="I86" s="10"/>
    </row>
    <row r="87" spans="1:16" ht="12.75">
      <c r="A87" s="7">
        <v>21</v>
      </c>
      <c r="B87" s="7" t="s">
        <v>48</v>
      </c>
      <c r="C87" s="7" t="s">
        <v>389</v>
      </c>
      <c r="D87" s="7" t="s">
        <v>50</v>
      </c>
      <c r="E87" s="7" t="s">
        <v>390</v>
      </c>
      <c r="F87" s="7" t="s">
        <v>185</v>
      </c>
      <c r="G87" s="9">
        <v>90.5</v>
      </c>
      <c r="H87" s="13"/>
      <c r="I87" s="12">
        <f>ROUND((H87*G87),2)</f>
      </c>
      <c r="J87" s="9">
        <v>0</v>
      </c>
      <c r="K87" s="9">
        <f>G87*J87</f>
      </c>
      <c r="L87" s="9">
        <v>0</v>
      </c>
      <c r="M87" s="9">
        <f>G87*L87</f>
      </c>
      <c r="O87">
        <f>rekapitulace!H8</f>
      </c>
      <c r="P87">
        <f>O87/100*I87</f>
      </c>
    </row>
    <row r="88" ht="216.75">
      <c r="E88" s="14" t="s">
        <v>391</v>
      </c>
    </row>
    <row r="89" ht="344.25">
      <c r="E89" s="14" t="s">
        <v>315</v>
      </c>
    </row>
    <row r="90" spans="1:16" ht="12.75">
      <c r="A90" s="7">
        <v>22</v>
      </c>
      <c r="B90" s="7" t="s">
        <v>48</v>
      </c>
      <c r="C90" s="7" t="s">
        <v>316</v>
      </c>
      <c r="D90" s="7" t="s">
        <v>50</v>
      </c>
      <c r="E90" s="7" t="s">
        <v>317</v>
      </c>
      <c r="F90" s="7" t="s">
        <v>185</v>
      </c>
      <c r="G90" s="9">
        <v>15</v>
      </c>
      <c r="H90" s="13"/>
      <c r="I90" s="12">
        <f>ROUND((H90*G90),2)</f>
      </c>
      <c r="J90" s="9">
        <v>0</v>
      </c>
      <c r="K90" s="9">
        <f>G90*J90</f>
      </c>
      <c r="L90" s="9">
        <v>0</v>
      </c>
      <c r="M90" s="9">
        <f>G90*L90</f>
      </c>
      <c r="O90">
        <f>rekapitulace!H8</f>
      </c>
      <c r="P90">
        <f>O90/100*I90</f>
      </c>
    </row>
    <row r="91" ht="76.5">
      <c r="E91" s="14" t="s">
        <v>392</v>
      </c>
    </row>
    <row r="92" ht="344.25">
      <c r="E92" s="14" t="s">
        <v>315</v>
      </c>
    </row>
    <row r="93" spans="1:16" ht="12.75">
      <c r="A93" s="7">
        <v>23</v>
      </c>
      <c r="B93" s="7" t="s">
        <v>48</v>
      </c>
      <c r="C93" s="7" t="s">
        <v>324</v>
      </c>
      <c r="D93" s="7" t="s">
        <v>50</v>
      </c>
      <c r="E93" s="7" t="s">
        <v>325</v>
      </c>
      <c r="F93" s="7" t="s">
        <v>67</v>
      </c>
      <c r="G93" s="9">
        <v>30</v>
      </c>
      <c r="H93" s="13"/>
      <c r="I93" s="12">
        <f>ROUND((H93*G93),2)</f>
      </c>
      <c r="J93" s="9">
        <v>0</v>
      </c>
      <c r="K93" s="9">
        <f>G93*J93</f>
      </c>
      <c r="L93" s="9">
        <v>0</v>
      </c>
      <c r="M93" s="9">
        <f>G93*L93</f>
      </c>
      <c r="O93">
        <f>rekapitulace!H8</f>
      </c>
      <c r="P93">
        <f>O93/100*I93</f>
      </c>
    </row>
    <row r="94" ht="409.5">
      <c r="E94" s="14" t="s">
        <v>393</v>
      </c>
    </row>
    <row r="95" ht="357">
      <c r="E95" s="14" t="s">
        <v>323</v>
      </c>
    </row>
    <row r="96" spans="1:16" ht="12.75">
      <c r="A96" s="7">
        <v>24</v>
      </c>
      <c r="B96" s="7" t="s">
        <v>48</v>
      </c>
      <c r="C96" s="7" t="s">
        <v>327</v>
      </c>
      <c r="D96" s="7" t="s">
        <v>50</v>
      </c>
      <c r="E96" s="7" t="s">
        <v>328</v>
      </c>
      <c r="F96" s="7" t="s">
        <v>67</v>
      </c>
      <c r="G96" s="9">
        <v>2</v>
      </c>
      <c r="H96" s="13"/>
      <c r="I96" s="12">
        <f>ROUND((H96*G96),2)</f>
      </c>
      <c r="J96" s="9">
        <v>0</v>
      </c>
      <c r="K96" s="9">
        <f>G96*J96</f>
      </c>
      <c r="L96" s="9">
        <v>0</v>
      </c>
      <c r="M96" s="9">
        <f>G96*L96</f>
      </c>
      <c r="O96">
        <f>rekapitulace!H8</f>
      </c>
      <c r="P96">
        <f>O96/100*I96</f>
      </c>
    </row>
    <row r="97" ht="76.5">
      <c r="E97" s="14" t="s">
        <v>394</v>
      </c>
    </row>
    <row r="98" ht="357">
      <c r="E98" s="14" t="s">
        <v>323</v>
      </c>
    </row>
    <row r="99" spans="1:16" ht="12.75">
      <c r="A99" s="7">
        <v>25</v>
      </c>
      <c r="B99" s="7" t="s">
        <v>48</v>
      </c>
      <c r="C99" s="7" t="s">
        <v>395</v>
      </c>
      <c r="D99" s="7" t="s">
        <v>50</v>
      </c>
      <c r="E99" s="7" t="s">
        <v>396</v>
      </c>
      <c r="F99" s="7" t="s">
        <v>67</v>
      </c>
      <c r="G99" s="9">
        <v>1</v>
      </c>
      <c r="H99" s="13"/>
      <c r="I99" s="12">
        <f>ROUND((H99*G99),2)</f>
      </c>
      <c r="J99" s="9">
        <v>0</v>
      </c>
      <c r="K99" s="9">
        <f>G99*J99</f>
      </c>
      <c r="L99" s="9">
        <v>0</v>
      </c>
      <c r="M99" s="9">
        <f>G99*L99</f>
      </c>
      <c r="O99">
        <f>rekapitulace!H8</f>
      </c>
      <c r="P99">
        <f>O99/100*I99</f>
      </c>
    </row>
    <row r="100" ht="89.25">
      <c r="E100" s="14" t="s">
        <v>397</v>
      </c>
    </row>
    <row r="101" ht="409.5">
      <c r="E101" s="14" t="s">
        <v>398</v>
      </c>
    </row>
    <row r="102" spans="1:16" ht="12.75" customHeight="1">
      <c r="A102" s="15"/>
      <c r="B102" s="15"/>
      <c r="C102" s="15" t="s">
        <v>45</v>
      </c>
      <c r="D102" s="15"/>
      <c r="E102" s="15" t="s">
        <v>272</v>
      </c>
      <c r="F102" s="15"/>
      <c r="G102" s="15"/>
      <c r="H102" s="15"/>
      <c r="I102" s="15">
        <f>SUM(I87:I101)</f>
      </c>
      <c r="J102" s="15"/>
      <c r="K102" s="15"/>
      <c r="L102" s="15"/>
      <c r="M102" s="15"/>
      <c r="P102">
        <f>ROUND(SUM(P87:P101),2)</f>
      </c>
    </row>
    <row r="104" spans="1:16" ht="12.75" customHeight="1">
      <c r="A104" s="15"/>
      <c r="B104" s="15"/>
      <c r="C104" s="15"/>
      <c r="D104" s="15"/>
      <c r="E104" s="15" t="s">
        <v>86</v>
      </c>
      <c r="F104" s="15"/>
      <c r="G104" s="15"/>
      <c r="H104" s="15"/>
      <c r="I104" s="15">
        <f>+I21+I36+I45+I69+I84+I102</f>
      </c>
      <c r="J104" s="15"/>
      <c r="K104" s="15"/>
      <c r="L104" s="15"/>
      <c r="M104" s="15"/>
      <c r="P104">
        <f>+P21+P36+P45+P69+P84+P102</f>
      </c>
    </row>
    <row r="106" spans="1:13" ht="12.75" customHeight="1">
      <c r="A106" s="15" t="s">
        <v>87</v>
      </c>
      <c r="B106" s="15"/>
      <c r="C106" s="15"/>
      <c r="D106" s="15"/>
      <c r="E106" s="15"/>
      <c r="F106" s="15"/>
      <c r="G106" s="15"/>
      <c r="H106" s="15"/>
      <c r="I106" s="15"/>
      <c r="J106" s="15"/>
      <c r="K106" s="15"/>
      <c r="L106" s="15"/>
      <c r="M106" s="15"/>
    </row>
    <row r="107" spans="1:13" ht="12.75" customHeight="1">
      <c r="A107" s="15"/>
      <c r="B107" s="15"/>
      <c r="C107" s="15"/>
      <c r="D107" s="15"/>
      <c r="E107" s="15" t="s">
        <v>88</v>
      </c>
      <c r="F107" s="15"/>
      <c r="G107" s="15"/>
      <c r="H107" s="15"/>
      <c r="I107" s="15"/>
      <c r="J107" s="15"/>
      <c r="K107" s="15"/>
      <c r="L107" s="15"/>
      <c r="M107" s="15"/>
    </row>
    <row r="108" spans="1:16" ht="12.75" customHeight="1">
      <c r="A108" s="15"/>
      <c r="B108" s="15"/>
      <c r="C108" s="15"/>
      <c r="D108" s="15"/>
      <c r="E108" s="15" t="s">
        <v>89</v>
      </c>
      <c r="F108" s="15"/>
      <c r="G108" s="15"/>
      <c r="H108" s="15"/>
      <c r="I108" s="15">
        <v>0</v>
      </c>
      <c r="J108" s="15"/>
      <c r="K108" s="15"/>
      <c r="L108" s="15"/>
      <c r="M108" s="15"/>
      <c r="P108">
        <v>0</v>
      </c>
    </row>
    <row r="109" spans="1:13" ht="12.75" customHeight="1">
      <c r="A109" s="15"/>
      <c r="B109" s="15"/>
      <c r="C109" s="15"/>
      <c r="D109" s="15"/>
      <c r="E109" s="15" t="s">
        <v>90</v>
      </c>
      <c r="F109" s="15"/>
      <c r="G109" s="15"/>
      <c r="H109" s="15"/>
      <c r="I109" s="15"/>
      <c r="J109" s="15"/>
      <c r="K109" s="15"/>
      <c r="L109" s="15"/>
      <c r="M109" s="15"/>
    </row>
    <row r="110" spans="1:16" ht="12.75" customHeight="1">
      <c r="A110" s="15"/>
      <c r="B110" s="15"/>
      <c r="C110" s="15"/>
      <c r="D110" s="15"/>
      <c r="E110" s="15" t="s">
        <v>91</v>
      </c>
      <c r="F110" s="15"/>
      <c r="G110" s="15"/>
      <c r="H110" s="15"/>
      <c r="I110" s="15">
        <v>0</v>
      </c>
      <c r="J110" s="15"/>
      <c r="K110" s="15"/>
      <c r="L110" s="15"/>
      <c r="M110" s="15"/>
      <c r="P110">
        <v>0</v>
      </c>
    </row>
    <row r="111" spans="1:16" ht="12.75" customHeight="1">
      <c r="A111" s="15"/>
      <c r="B111" s="15"/>
      <c r="C111" s="15"/>
      <c r="D111" s="15"/>
      <c r="E111" s="15" t="s">
        <v>92</v>
      </c>
      <c r="F111" s="15"/>
      <c r="G111" s="15"/>
      <c r="H111" s="15"/>
      <c r="I111" s="15">
        <f>I108+I110</f>
      </c>
      <c r="J111" s="15"/>
      <c r="K111" s="15"/>
      <c r="L111" s="15"/>
      <c r="M111" s="15"/>
      <c r="P111">
        <f>P108+P110</f>
      </c>
    </row>
    <row r="113" spans="1:16" ht="12.75" customHeight="1">
      <c r="A113" s="15"/>
      <c r="B113" s="15"/>
      <c r="C113" s="15"/>
      <c r="D113" s="15"/>
      <c r="E113" s="15" t="s">
        <v>92</v>
      </c>
      <c r="F113" s="15"/>
      <c r="G113" s="15"/>
      <c r="H113" s="15"/>
      <c r="I113" s="15">
        <f>I104+I111</f>
      </c>
      <c r="J113" s="15"/>
      <c r="K113" s="15"/>
      <c r="L113" s="15"/>
      <c r="M113" s="15"/>
      <c r="P113">
        <f>P104+P111</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399</v>
      </c>
      <c r="D5" s="5"/>
      <c r="E5" s="5" t="s">
        <v>400</v>
      </c>
    </row>
    <row r="6" spans="1:5" ht="12.75" customHeight="1">
      <c r="A6" t="s">
        <v>18</v>
      </c>
      <c r="C6" s="5" t="s">
        <v>399</v>
      </c>
      <c r="D6" s="5"/>
      <c r="E6" s="5" t="s">
        <v>400</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401</v>
      </c>
      <c r="F12" s="7" t="s">
        <v>105</v>
      </c>
      <c r="G12" s="9">
        <v>62.965</v>
      </c>
      <c r="H12" s="13"/>
      <c r="I12" s="12">
        <f>ROUND((H12*G12),2)</f>
      </c>
      <c r="J12" s="9">
        <v>0</v>
      </c>
      <c r="K12" s="9">
        <f>G12*J12</f>
      </c>
      <c r="L12" s="9">
        <v>0</v>
      </c>
      <c r="M12" s="9">
        <f>G12*L12</f>
      </c>
      <c r="O12">
        <f>rekapitulace!H8</f>
      </c>
      <c r="P12">
        <f>O12/100*I12</f>
      </c>
    </row>
    <row r="13" ht="127.5">
      <c r="E13" s="14" t="s">
        <v>402</v>
      </c>
    </row>
    <row r="14" ht="153">
      <c r="E14" s="14" t="s">
        <v>107</v>
      </c>
    </row>
    <row r="15" spans="1:16" ht="12.75">
      <c r="A15" s="7">
        <v>2</v>
      </c>
      <c r="B15" s="7" t="s">
        <v>48</v>
      </c>
      <c r="C15" s="7" t="s">
        <v>103</v>
      </c>
      <c r="D15" s="7" t="s">
        <v>63</v>
      </c>
      <c r="E15" s="7" t="s">
        <v>403</v>
      </c>
      <c r="F15" s="7" t="s">
        <v>105</v>
      </c>
      <c r="G15" s="9">
        <v>35.5</v>
      </c>
      <c r="H15" s="13"/>
      <c r="I15" s="12">
        <f>ROUND((H15*G15),2)</f>
      </c>
      <c r="J15" s="9">
        <v>0</v>
      </c>
      <c r="K15" s="9">
        <f>G15*J15</f>
      </c>
      <c r="L15" s="9">
        <v>0</v>
      </c>
      <c r="M15" s="9">
        <f>G15*L15</f>
      </c>
      <c r="O15">
        <f>rekapitulace!H8</f>
      </c>
      <c r="P15">
        <f>O15/100*I15</f>
      </c>
    </row>
    <row r="16" ht="51">
      <c r="E16" s="14" t="s">
        <v>404</v>
      </c>
    </row>
    <row r="17" ht="153">
      <c r="E17" s="14" t="s">
        <v>107</v>
      </c>
    </row>
    <row r="18" spans="1:16" ht="12.75">
      <c r="A18" s="7">
        <v>3</v>
      </c>
      <c r="B18" s="7" t="s">
        <v>48</v>
      </c>
      <c r="C18" s="7" t="s">
        <v>103</v>
      </c>
      <c r="D18" s="7" t="s">
        <v>110</v>
      </c>
      <c r="E18" s="7" t="s">
        <v>405</v>
      </c>
      <c r="F18" s="7" t="s">
        <v>105</v>
      </c>
      <c r="G18" s="9">
        <v>44.813</v>
      </c>
      <c r="H18" s="13"/>
      <c r="I18" s="12">
        <f>ROUND((H18*G18),2)</f>
      </c>
      <c r="J18" s="9">
        <v>0</v>
      </c>
      <c r="K18" s="9">
        <f>G18*J18</f>
      </c>
      <c r="L18" s="9">
        <v>0</v>
      </c>
      <c r="M18" s="9">
        <f>G18*L18</f>
      </c>
      <c r="O18">
        <f>rekapitulace!H8</f>
      </c>
      <c r="P18">
        <f>O18/100*I18</f>
      </c>
    </row>
    <row r="19" ht="165.75">
      <c r="E19" s="14" t="s">
        <v>406</v>
      </c>
    </row>
    <row r="20" ht="153">
      <c r="E20" s="14" t="s">
        <v>107</v>
      </c>
    </row>
    <row r="21" spans="1:16" ht="12.75" customHeight="1">
      <c r="A21" s="15"/>
      <c r="B21" s="15"/>
      <c r="C21" s="15" t="s">
        <v>47</v>
      </c>
      <c r="D21" s="15"/>
      <c r="E21" s="15" t="s">
        <v>46</v>
      </c>
      <c r="F21" s="15"/>
      <c r="G21" s="15"/>
      <c r="H21" s="15"/>
      <c r="I21" s="15">
        <f>SUM(I12:I20)</f>
      </c>
      <c r="J21" s="15"/>
      <c r="K21" s="15"/>
      <c r="L21" s="15"/>
      <c r="M21" s="15"/>
      <c r="P21">
        <f>ROUND(SUM(P12:P20),2)</f>
      </c>
    </row>
    <row r="23" spans="1:9" ht="12.75" customHeight="1">
      <c r="A23" s="8"/>
      <c r="B23" s="8"/>
      <c r="C23" s="8" t="s">
        <v>25</v>
      </c>
      <c r="D23" s="8"/>
      <c r="E23" s="8" t="s">
        <v>117</v>
      </c>
      <c r="F23" s="8"/>
      <c r="G23" s="10"/>
      <c r="H23" s="8"/>
      <c r="I23" s="10"/>
    </row>
    <row r="24" spans="1:16" ht="12.75">
      <c r="A24" s="7">
        <v>4</v>
      </c>
      <c r="B24" s="7" t="s">
        <v>48</v>
      </c>
      <c r="C24" s="7" t="s">
        <v>118</v>
      </c>
      <c r="D24" s="7" t="s">
        <v>50</v>
      </c>
      <c r="E24" s="7" t="s">
        <v>407</v>
      </c>
      <c r="F24" s="7" t="s">
        <v>105</v>
      </c>
      <c r="G24" s="9">
        <v>35.5</v>
      </c>
      <c r="H24" s="13"/>
      <c r="I24" s="12">
        <f>ROUND((H24*G24),2)</f>
      </c>
      <c r="J24" s="9">
        <v>0</v>
      </c>
      <c r="K24" s="9">
        <f>G24*J24</f>
      </c>
      <c r="L24" s="9">
        <v>0</v>
      </c>
      <c r="M24" s="9">
        <f>G24*L24</f>
      </c>
      <c r="O24">
        <f>rekapitulace!H8</f>
      </c>
      <c r="P24">
        <f>O24/100*I24</f>
      </c>
    </row>
    <row r="25" ht="102">
      <c r="E25" s="14" t="s">
        <v>408</v>
      </c>
    </row>
    <row r="26" ht="409.5">
      <c r="E26" s="14" t="s">
        <v>121</v>
      </c>
    </row>
    <row r="27" spans="1:16" ht="12.75">
      <c r="A27" s="7">
        <v>5</v>
      </c>
      <c r="B27" s="7" t="s">
        <v>48</v>
      </c>
      <c r="C27" s="7" t="s">
        <v>356</v>
      </c>
      <c r="D27" s="7" t="s">
        <v>50</v>
      </c>
      <c r="E27" s="7" t="s">
        <v>409</v>
      </c>
      <c r="F27" s="7" t="s">
        <v>105</v>
      </c>
      <c r="G27" s="9">
        <v>18.4</v>
      </c>
      <c r="H27" s="13"/>
      <c r="I27" s="12">
        <f>ROUND((H27*G27),2)</f>
      </c>
      <c r="J27" s="9">
        <v>0</v>
      </c>
      <c r="K27" s="9">
        <f>G27*J27</f>
      </c>
      <c r="L27" s="9">
        <v>0</v>
      </c>
      <c r="M27" s="9">
        <f>G27*L27</f>
      </c>
      <c r="O27">
        <f>rekapitulace!H8</f>
      </c>
      <c r="P27">
        <f>O27/100*I27</f>
      </c>
    </row>
    <row r="28" ht="63.75">
      <c r="E28" s="14" t="s">
        <v>410</v>
      </c>
    </row>
    <row r="29" ht="409.5">
      <c r="E29" s="14" t="s">
        <v>121</v>
      </c>
    </row>
    <row r="30" spans="1:16" ht="12.75">
      <c r="A30" s="7">
        <v>6</v>
      </c>
      <c r="B30" s="7" t="s">
        <v>48</v>
      </c>
      <c r="C30" s="7" t="s">
        <v>411</v>
      </c>
      <c r="D30" s="7" t="s">
        <v>50</v>
      </c>
      <c r="E30" s="7" t="s">
        <v>412</v>
      </c>
      <c r="F30" s="7" t="s">
        <v>185</v>
      </c>
      <c r="G30" s="9">
        <v>150</v>
      </c>
      <c r="H30" s="13"/>
      <c r="I30" s="12">
        <f>ROUND((H30*G30),2)</f>
      </c>
      <c r="J30" s="9">
        <v>0</v>
      </c>
      <c r="K30" s="9">
        <f>G30*J30</f>
      </c>
      <c r="L30" s="9">
        <v>0</v>
      </c>
      <c r="M30" s="9">
        <f>G30*L30</f>
      </c>
      <c r="O30">
        <f>rekapitulace!H8</f>
      </c>
      <c r="P30">
        <f>O30/100*I30</f>
      </c>
    </row>
    <row r="31" ht="140.25">
      <c r="E31" s="14" t="s">
        <v>413</v>
      </c>
    </row>
    <row r="32" ht="409.5">
      <c r="E32" s="14" t="s">
        <v>121</v>
      </c>
    </row>
    <row r="33" spans="1:16" ht="12.75">
      <c r="A33" s="7">
        <v>7</v>
      </c>
      <c r="B33" s="7" t="s">
        <v>48</v>
      </c>
      <c r="C33" s="7" t="s">
        <v>414</v>
      </c>
      <c r="D33" s="7" t="s">
        <v>50</v>
      </c>
      <c r="E33" s="7" t="s">
        <v>415</v>
      </c>
      <c r="F33" s="7" t="s">
        <v>185</v>
      </c>
      <c r="G33" s="9">
        <v>259</v>
      </c>
      <c r="H33" s="13"/>
      <c r="I33" s="12">
        <f>ROUND((H33*G33),2)</f>
      </c>
      <c r="J33" s="9">
        <v>0</v>
      </c>
      <c r="K33" s="9">
        <f>G33*J33</f>
      </c>
      <c r="L33" s="9">
        <v>0</v>
      </c>
      <c r="M33" s="9">
        <f>G33*L33</f>
      </c>
      <c r="O33">
        <f>rekapitulace!H8</f>
      </c>
      <c r="P33">
        <f>O33/100*I33</f>
      </c>
    </row>
    <row r="34" ht="165.75">
      <c r="E34" s="14" t="s">
        <v>416</v>
      </c>
    </row>
    <row r="35" ht="409.5">
      <c r="E35" s="14" t="s">
        <v>121</v>
      </c>
    </row>
    <row r="36" spans="1:16" ht="12.75">
      <c r="A36" s="7">
        <v>8</v>
      </c>
      <c r="B36" s="7" t="s">
        <v>48</v>
      </c>
      <c r="C36" s="7" t="s">
        <v>142</v>
      </c>
      <c r="D36" s="7" t="s">
        <v>50</v>
      </c>
      <c r="E36" s="7" t="s">
        <v>143</v>
      </c>
      <c r="F36" s="7" t="s">
        <v>105</v>
      </c>
      <c r="G36" s="9">
        <v>53.9</v>
      </c>
      <c r="H36" s="13"/>
      <c r="I36" s="12">
        <f>ROUND((H36*G36),2)</f>
      </c>
      <c r="J36" s="9">
        <v>0</v>
      </c>
      <c r="K36" s="9">
        <f>G36*J36</f>
      </c>
      <c r="L36" s="9">
        <v>0</v>
      </c>
      <c r="M36" s="9">
        <f>G36*L36</f>
      </c>
      <c r="O36">
        <f>rekapitulace!H8</f>
      </c>
      <c r="P36">
        <f>O36/100*I36</f>
      </c>
    </row>
    <row r="37" ht="89.25">
      <c r="E37" s="14" t="s">
        <v>417</v>
      </c>
    </row>
    <row r="38" ht="409.5">
      <c r="E38" s="14" t="s">
        <v>145</v>
      </c>
    </row>
    <row r="39" spans="1:16" ht="12.75">
      <c r="A39" s="7">
        <v>9</v>
      </c>
      <c r="B39" s="7" t="s">
        <v>48</v>
      </c>
      <c r="C39" s="7" t="s">
        <v>151</v>
      </c>
      <c r="D39" s="7" t="s">
        <v>50</v>
      </c>
      <c r="E39" s="7" t="s">
        <v>152</v>
      </c>
      <c r="F39" s="7" t="s">
        <v>105</v>
      </c>
      <c r="G39" s="9">
        <v>9.065</v>
      </c>
      <c r="H39" s="13"/>
      <c r="I39" s="12">
        <f>ROUND((H39*G39),2)</f>
      </c>
      <c r="J39" s="9">
        <v>0</v>
      </c>
      <c r="K39" s="9">
        <f>G39*J39</f>
      </c>
      <c r="L39" s="9">
        <v>0</v>
      </c>
      <c r="M39" s="9">
        <f>G39*L39</f>
      </c>
      <c r="O39">
        <f>rekapitulace!H8</f>
      </c>
      <c r="P39">
        <f>O39/100*I39</f>
      </c>
    </row>
    <row r="40" ht="216.75">
      <c r="E40" s="14" t="s">
        <v>418</v>
      </c>
    </row>
    <row r="41" ht="409.5">
      <c r="E41" s="14" t="s">
        <v>154</v>
      </c>
    </row>
    <row r="42" spans="1:16" ht="12.75">
      <c r="A42" s="7">
        <v>10</v>
      </c>
      <c r="B42" s="7" t="s">
        <v>48</v>
      </c>
      <c r="C42" s="7" t="s">
        <v>159</v>
      </c>
      <c r="D42" s="7" t="s">
        <v>50</v>
      </c>
      <c r="E42" s="7" t="s">
        <v>160</v>
      </c>
      <c r="F42" s="7" t="s">
        <v>105</v>
      </c>
      <c r="G42" s="9">
        <v>10.9</v>
      </c>
      <c r="H42" s="13"/>
      <c r="I42" s="12">
        <f>ROUND((H42*G42),2)</f>
      </c>
      <c r="J42" s="9">
        <v>0</v>
      </c>
      <c r="K42" s="9">
        <f>G42*J42</f>
      </c>
      <c r="L42" s="9">
        <v>0</v>
      </c>
      <c r="M42" s="9">
        <f>G42*L42</f>
      </c>
      <c r="O42">
        <f>rekapitulace!H8</f>
      </c>
      <c r="P42">
        <f>O42/100*I42</f>
      </c>
    </row>
    <row r="43" ht="89.25">
      <c r="E43" s="14" t="s">
        <v>419</v>
      </c>
    </row>
    <row r="44" ht="409.5">
      <c r="E44" s="14" t="s">
        <v>162</v>
      </c>
    </row>
    <row r="45" spans="1:16" ht="12.75">
      <c r="A45" s="7">
        <v>11</v>
      </c>
      <c r="B45" s="7" t="s">
        <v>48</v>
      </c>
      <c r="C45" s="7" t="s">
        <v>171</v>
      </c>
      <c r="D45" s="7" t="s">
        <v>50</v>
      </c>
      <c r="E45" s="7" t="s">
        <v>172</v>
      </c>
      <c r="F45" s="7" t="s">
        <v>148</v>
      </c>
      <c r="G45" s="9">
        <v>537.1</v>
      </c>
      <c r="H45" s="13"/>
      <c r="I45" s="12">
        <f>ROUND((H45*G45),2)</f>
      </c>
      <c r="J45" s="9">
        <v>0</v>
      </c>
      <c r="K45" s="9">
        <f>G45*J45</f>
      </c>
      <c r="L45" s="9">
        <v>0</v>
      </c>
      <c r="M45" s="9">
        <f>G45*L45</f>
      </c>
      <c r="O45">
        <f>rekapitulace!H8</f>
      </c>
      <c r="P45">
        <f>O45/100*I45</f>
      </c>
    </row>
    <row r="46" ht="76.5">
      <c r="E46" s="14" t="s">
        <v>420</v>
      </c>
    </row>
    <row r="47" ht="153">
      <c r="E47" s="14" t="s">
        <v>174</v>
      </c>
    </row>
    <row r="48" spans="1:16" ht="12.75" customHeight="1">
      <c r="A48" s="15"/>
      <c r="B48" s="15"/>
      <c r="C48" s="15" t="s">
        <v>25</v>
      </c>
      <c r="D48" s="15"/>
      <c r="E48" s="15" t="s">
        <v>117</v>
      </c>
      <c r="F48" s="15"/>
      <c r="G48" s="15"/>
      <c r="H48" s="15"/>
      <c r="I48" s="15">
        <f>SUM(I24:I47)</f>
      </c>
      <c r="J48" s="15"/>
      <c r="K48" s="15"/>
      <c r="L48" s="15"/>
      <c r="M48" s="15"/>
      <c r="P48">
        <f>ROUND(SUM(P24:P47),2)</f>
      </c>
    </row>
    <row r="50" spans="1:9" ht="12.75" customHeight="1">
      <c r="A50" s="8"/>
      <c r="B50" s="8"/>
      <c r="C50" s="8" t="s">
        <v>38</v>
      </c>
      <c r="D50" s="8"/>
      <c r="E50" s="8" t="s">
        <v>182</v>
      </c>
      <c r="F50" s="8"/>
      <c r="G50" s="10"/>
      <c r="H50" s="8"/>
      <c r="I50" s="10"/>
    </row>
    <row r="51" spans="1:16" ht="12.75">
      <c r="A51" s="7">
        <v>12</v>
      </c>
      <c r="B51" s="7" t="s">
        <v>48</v>
      </c>
      <c r="C51" s="7" t="s">
        <v>421</v>
      </c>
      <c r="D51" s="7" t="s">
        <v>50</v>
      </c>
      <c r="E51" s="7" t="s">
        <v>422</v>
      </c>
      <c r="F51" s="7" t="s">
        <v>148</v>
      </c>
      <c r="G51" s="9">
        <v>136</v>
      </c>
      <c r="H51" s="13"/>
      <c r="I51" s="12">
        <f>ROUND((H51*G51),2)</f>
      </c>
      <c r="J51" s="9">
        <v>0</v>
      </c>
      <c r="K51" s="9">
        <f>G51*J51</f>
      </c>
      <c r="L51" s="9">
        <v>0</v>
      </c>
      <c r="M51" s="9">
        <f>G51*L51</f>
      </c>
      <c r="O51">
        <f>rekapitulace!H8</f>
      </c>
      <c r="P51">
        <f>O51/100*I51</f>
      </c>
    </row>
    <row r="52" ht="38.25">
      <c r="E52" s="14" t="s">
        <v>423</v>
      </c>
    </row>
    <row r="53" ht="382.5">
      <c r="E53" s="14" t="s">
        <v>424</v>
      </c>
    </row>
    <row r="54" spans="1:16" ht="12.75" customHeight="1">
      <c r="A54" s="15"/>
      <c r="B54" s="15"/>
      <c r="C54" s="15" t="s">
        <v>38</v>
      </c>
      <c r="D54" s="15"/>
      <c r="E54" s="15" t="s">
        <v>182</v>
      </c>
      <c r="F54" s="15"/>
      <c r="G54" s="15"/>
      <c r="H54" s="15"/>
      <c r="I54" s="15">
        <f>SUM(I51:I53)</f>
      </c>
      <c r="J54" s="15"/>
      <c r="K54" s="15"/>
      <c r="L54" s="15"/>
      <c r="M54" s="15"/>
      <c r="P54">
        <f>ROUND(SUM(P51:P53),2)</f>
      </c>
    </row>
    <row r="56" spans="1:9" ht="12.75" customHeight="1">
      <c r="A56" s="8"/>
      <c r="B56" s="8"/>
      <c r="C56" s="8" t="s">
        <v>41</v>
      </c>
      <c r="D56" s="8"/>
      <c r="E56" s="8" t="s">
        <v>200</v>
      </c>
      <c r="F56" s="8"/>
      <c r="G56" s="10"/>
      <c r="H56" s="8"/>
      <c r="I56" s="10"/>
    </row>
    <row r="57" spans="1:16" ht="12.75">
      <c r="A57" s="7">
        <v>13</v>
      </c>
      <c r="B57" s="7" t="s">
        <v>48</v>
      </c>
      <c r="C57" s="7" t="s">
        <v>372</v>
      </c>
      <c r="D57" s="7" t="s">
        <v>50</v>
      </c>
      <c r="E57" s="7" t="s">
        <v>373</v>
      </c>
      <c r="F57" s="7" t="s">
        <v>148</v>
      </c>
      <c r="G57" s="9">
        <v>537.1</v>
      </c>
      <c r="H57" s="13"/>
      <c r="I57" s="12">
        <f>ROUND((H57*G57),2)</f>
      </c>
      <c r="J57" s="9">
        <v>0</v>
      </c>
      <c r="K57" s="9">
        <f>G57*J57</f>
      </c>
      <c r="L57" s="9">
        <v>0</v>
      </c>
      <c r="M57" s="9">
        <f>G57*L57</f>
      </c>
      <c r="O57">
        <f>rekapitulace!H8</f>
      </c>
      <c r="P57">
        <f>O57/100*I57</f>
      </c>
    </row>
    <row r="58" ht="357">
      <c r="E58" s="14" t="s">
        <v>425</v>
      </c>
    </row>
    <row r="59" ht="318.75">
      <c r="E59" s="14" t="s">
        <v>211</v>
      </c>
    </row>
    <row r="60" spans="1:16" ht="12.75">
      <c r="A60" s="7">
        <v>14</v>
      </c>
      <c r="B60" s="7" t="s">
        <v>48</v>
      </c>
      <c r="C60" s="7" t="s">
        <v>426</v>
      </c>
      <c r="D60" s="7" t="s">
        <v>50</v>
      </c>
      <c r="E60" s="7" t="s">
        <v>427</v>
      </c>
      <c r="F60" s="7" t="s">
        <v>148</v>
      </c>
      <c r="G60" s="9">
        <v>523.6</v>
      </c>
      <c r="H60" s="13"/>
      <c r="I60" s="12">
        <f>ROUND((H60*G60),2)</f>
      </c>
      <c r="J60" s="9">
        <v>0</v>
      </c>
      <c r="K60" s="9">
        <f>G60*J60</f>
      </c>
      <c r="L60" s="9">
        <v>0</v>
      </c>
      <c r="M60" s="9">
        <f>G60*L60</f>
      </c>
      <c r="O60">
        <f>rekapitulace!H8</f>
      </c>
      <c r="P60">
        <f>O60/100*I60</f>
      </c>
    </row>
    <row r="61" ht="229.5">
      <c r="E61" s="14" t="s">
        <v>428</v>
      </c>
    </row>
    <row r="62" ht="409.5">
      <c r="E62" s="14" t="s">
        <v>429</v>
      </c>
    </row>
    <row r="63" spans="1:16" ht="12.75">
      <c r="A63" s="7">
        <v>15</v>
      </c>
      <c r="B63" s="7" t="s">
        <v>48</v>
      </c>
      <c r="C63" s="7" t="s">
        <v>430</v>
      </c>
      <c r="D63" s="7" t="s">
        <v>50</v>
      </c>
      <c r="E63" s="7" t="s">
        <v>431</v>
      </c>
      <c r="F63" s="7" t="s">
        <v>148</v>
      </c>
      <c r="G63" s="9">
        <v>13.5</v>
      </c>
      <c r="H63" s="13"/>
      <c r="I63" s="12">
        <f>ROUND((H63*G63),2)</f>
      </c>
      <c r="J63" s="9">
        <v>0</v>
      </c>
      <c r="K63" s="9">
        <f>G63*J63</f>
      </c>
      <c r="L63" s="9">
        <v>0</v>
      </c>
      <c r="M63" s="9">
        <f>G63*L63</f>
      </c>
      <c r="O63">
        <f>rekapitulace!H8</f>
      </c>
      <c r="P63">
        <f>O63/100*I63</f>
      </c>
    </row>
    <row r="64" ht="153">
      <c r="E64" s="14" t="s">
        <v>432</v>
      </c>
    </row>
    <row r="65" ht="409.5">
      <c r="E65" s="14" t="s">
        <v>429</v>
      </c>
    </row>
    <row r="66" spans="1:16" ht="12.75" customHeight="1">
      <c r="A66" s="15"/>
      <c r="B66" s="15"/>
      <c r="C66" s="15" t="s">
        <v>41</v>
      </c>
      <c r="D66" s="15"/>
      <c r="E66" s="15" t="s">
        <v>200</v>
      </c>
      <c r="F66" s="15"/>
      <c r="G66" s="15"/>
      <c r="H66" s="15"/>
      <c r="I66" s="15">
        <f>SUM(I57:I65)</f>
      </c>
      <c r="J66" s="15"/>
      <c r="K66" s="15"/>
      <c r="L66" s="15"/>
      <c r="M66" s="15"/>
      <c r="P66">
        <f>ROUND(SUM(P57:P65),2)</f>
      </c>
    </row>
    <row r="68" spans="1:9" ht="12.75" customHeight="1">
      <c r="A68" s="8"/>
      <c r="B68" s="8"/>
      <c r="C68" s="8" t="s">
        <v>45</v>
      </c>
      <c r="D68" s="8"/>
      <c r="E68" s="8" t="s">
        <v>272</v>
      </c>
      <c r="F68" s="8"/>
      <c r="G68" s="10"/>
      <c r="H68" s="8"/>
      <c r="I68" s="10"/>
    </row>
    <row r="69" spans="1:16" ht="12.75">
      <c r="A69" s="7">
        <v>16</v>
      </c>
      <c r="B69" s="7" t="s">
        <v>48</v>
      </c>
      <c r="C69" s="7" t="s">
        <v>433</v>
      </c>
      <c r="D69" s="7" t="s">
        <v>50</v>
      </c>
      <c r="E69" s="7" t="s">
        <v>434</v>
      </c>
      <c r="F69" s="7" t="s">
        <v>185</v>
      </c>
      <c r="G69" s="9">
        <v>218.3</v>
      </c>
      <c r="H69" s="13"/>
      <c r="I69" s="12">
        <f>ROUND((H69*G69),2)</f>
      </c>
      <c r="J69" s="9">
        <v>0</v>
      </c>
      <c r="K69" s="9">
        <f>G69*J69</f>
      </c>
      <c r="L69" s="9">
        <v>0</v>
      </c>
      <c r="M69" s="9">
        <f>G69*L69</f>
      </c>
      <c r="O69">
        <f>rekapitulace!H8</f>
      </c>
      <c r="P69">
        <f>O69/100*I69</f>
      </c>
    </row>
    <row r="70" ht="165.75">
      <c r="E70" s="14" t="s">
        <v>435</v>
      </c>
    </row>
    <row r="71" ht="255">
      <c r="E71" s="14" t="s">
        <v>436</v>
      </c>
    </row>
    <row r="72" spans="1:16" ht="12.75">
      <c r="A72" s="7">
        <v>17</v>
      </c>
      <c r="B72" s="7" t="s">
        <v>48</v>
      </c>
      <c r="C72" s="7" t="s">
        <v>304</v>
      </c>
      <c r="D72" s="7" t="s">
        <v>50</v>
      </c>
      <c r="E72" s="7" t="s">
        <v>305</v>
      </c>
      <c r="F72" s="7" t="s">
        <v>185</v>
      </c>
      <c r="G72" s="9">
        <v>407.5</v>
      </c>
      <c r="H72" s="13"/>
      <c r="I72" s="12">
        <f>ROUND((H72*G72),2)</f>
      </c>
      <c r="J72" s="9">
        <v>0</v>
      </c>
      <c r="K72" s="9">
        <f>G72*J72</f>
      </c>
      <c r="L72" s="9">
        <v>0</v>
      </c>
      <c r="M72" s="9">
        <f>G72*L72</f>
      </c>
      <c r="O72">
        <f>rekapitulace!H8</f>
      </c>
      <c r="P72">
        <f>O72/100*I72</f>
      </c>
    </row>
    <row r="73" ht="255">
      <c r="E73" s="14" t="s">
        <v>437</v>
      </c>
    </row>
    <row r="74" ht="255">
      <c r="E74" s="14" t="s">
        <v>436</v>
      </c>
    </row>
    <row r="75" spans="1:16" ht="12.75" customHeight="1">
      <c r="A75" s="15"/>
      <c r="B75" s="15"/>
      <c r="C75" s="15" t="s">
        <v>45</v>
      </c>
      <c r="D75" s="15"/>
      <c r="E75" s="15" t="s">
        <v>272</v>
      </c>
      <c r="F75" s="15"/>
      <c r="G75" s="15"/>
      <c r="H75" s="15"/>
      <c r="I75" s="15">
        <f>SUM(I69:I74)</f>
      </c>
      <c r="J75" s="15"/>
      <c r="K75" s="15"/>
      <c r="L75" s="15"/>
      <c r="M75" s="15"/>
      <c r="P75">
        <f>ROUND(SUM(P69:P74),2)</f>
      </c>
    </row>
    <row r="77" spans="1:16" ht="12.75" customHeight="1">
      <c r="A77" s="15"/>
      <c r="B77" s="15"/>
      <c r="C77" s="15"/>
      <c r="D77" s="15"/>
      <c r="E77" s="15" t="s">
        <v>86</v>
      </c>
      <c r="F77" s="15"/>
      <c r="G77" s="15"/>
      <c r="H77" s="15"/>
      <c r="I77" s="15">
        <f>+I21+I48+I54+I66+I75</f>
      </c>
      <c r="J77" s="15"/>
      <c r="K77" s="15"/>
      <c r="L77" s="15"/>
      <c r="M77" s="15"/>
      <c r="P77">
        <f>+P21+P48+P54+P66+P75</f>
      </c>
    </row>
    <row r="79" spans="1:13" ht="12.75" customHeight="1">
      <c r="A79" s="15" t="s">
        <v>87</v>
      </c>
      <c r="B79" s="15"/>
      <c r="C79" s="15"/>
      <c r="D79" s="15"/>
      <c r="E79" s="15"/>
      <c r="F79" s="15"/>
      <c r="G79" s="15"/>
      <c r="H79" s="15"/>
      <c r="I79" s="15"/>
      <c r="J79" s="15"/>
      <c r="K79" s="15"/>
      <c r="L79" s="15"/>
      <c r="M79" s="15"/>
    </row>
    <row r="80" spans="1:13" ht="12.75" customHeight="1">
      <c r="A80" s="15"/>
      <c r="B80" s="15"/>
      <c r="C80" s="15"/>
      <c r="D80" s="15"/>
      <c r="E80" s="15" t="s">
        <v>88</v>
      </c>
      <c r="F80" s="15"/>
      <c r="G80" s="15"/>
      <c r="H80" s="15"/>
      <c r="I80" s="15"/>
      <c r="J80" s="15"/>
      <c r="K80" s="15"/>
      <c r="L80" s="15"/>
      <c r="M80" s="15"/>
    </row>
    <row r="81" spans="1:16" ht="12.75" customHeight="1">
      <c r="A81" s="15"/>
      <c r="B81" s="15"/>
      <c r="C81" s="15"/>
      <c r="D81" s="15"/>
      <c r="E81" s="15" t="s">
        <v>89</v>
      </c>
      <c r="F81" s="15"/>
      <c r="G81" s="15"/>
      <c r="H81" s="15"/>
      <c r="I81" s="15">
        <v>0</v>
      </c>
      <c r="J81" s="15"/>
      <c r="K81" s="15"/>
      <c r="L81" s="15"/>
      <c r="M81" s="15"/>
      <c r="P81">
        <v>0</v>
      </c>
    </row>
    <row r="82" spans="1:13" ht="12.75" customHeight="1">
      <c r="A82" s="15"/>
      <c r="B82" s="15"/>
      <c r="C82" s="15"/>
      <c r="D82" s="15"/>
      <c r="E82" s="15" t="s">
        <v>90</v>
      </c>
      <c r="F82" s="15"/>
      <c r="G82" s="15"/>
      <c r="H82" s="15"/>
      <c r="I82" s="15"/>
      <c r="J82" s="15"/>
      <c r="K82" s="15"/>
      <c r="L82" s="15"/>
      <c r="M82" s="15"/>
    </row>
    <row r="83" spans="1:16" ht="12.75" customHeight="1">
      <c r="A83" s="15"/>
      <c r="B83" s="15"/>
      <c r="C83" s="15"/>
      <c r="D83" s="15"/>
      <c r="E83" s="15" t="s">
        <v>91</v>
      </c>
      <c r="F83" s="15"/>
      <c r="G83" s="15"/>
      <c r="H83" s="15"/>
      <c r="I83" s="15">
        <v>0</v>
      </c>
      <c r="J83" s="15"/>
      <c r="K83" s="15"/>
      <c r="L83" s="15"/>
      <c r="M83" s="15"/>
      <c r="P83">
        <v>0</v>
      </c>
    </row>
    <row r="84" spans="1:16" ht="12.75" customHeight="1">
      <c r="A84" s="15"/>
      <c r="B84" s="15"/>
      <c r="C84" s="15"/>
      <c r="D84" s="15"/>
      <c r="E84" s="15" t="s">
        <v>92</v>
      </c>
      <c r="F84" s="15"/>
      <c r="G84" s="15"/>
      <c r="H84" s="15"/>
      <c r="I84" s="15">
        <f>I81+I83</f>
      </c>
      <c r="J84" s="15"/>
      <c r="K84" s="15"/>
      <c r="L84" s="15"/>
      <c r="M84" s="15"/>
      <c r="P84">
        <f>P81+P83</f>
      </c>
    </row>
    <row r="86" spans="1:16" ht="12.75" customHeight="1">
      <c r="A86" s="15"/>
      <c r="B86" s="15"/>
      <c r="C86" s="15"/>
      <c r="D86" s="15"/>
      <c r="E86" s="15" t="s">
        <v>92</v>
      </c>
      <c r="F86" s="15"/>
      <c r="G86" s="15"/>
      <c r="H86" s="15"/>
      <c r="I86" s="15">
        <f>I77+I84</f>
      </c>
      <c r="J86" s="15"/>
      <c r="K86" s="15"/>
      <c r="L86" s="15"/>
      <c r="M86" s="15"/>
      <c r="P86">
        <f>P77+P84</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8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438</v>
      </c>
      <c r="D5" s="5"/>
      <c r="E5" s="5" t="s">
        <v>439</v>
      </c>
    </row>
    <row r="6" spans="1:5" ht="12.75" customHeight="1">
      <c r="A6" t="s">
        <v>18</v>
      </c>
      <c r="C6" s="5" t="s">
        <v>438</v>
      </c>
      <c r="D6" s="5"/>
      <c r="E6" s="5" t="s">
        <v>439</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401</v>
      </c>
      <c r="F12" s="7" t="s">
        <v>105</v>
      </c>
      <c r="G12" s="9">
        <v>7.285</v>
      </c>
      <c r="H12" s="13"/>
      <c r="I12" s="12">
        <f>ROUND((H12*G12),2)</f>
      </c>
      <c r="J12" s="9">
        <v>0</v>
      </c>
      <c r="K12" s="9">
        <f>G12*J12</f>
      </c>
      <c r="L12" s="9">
        <v>0</v>
      </c>
      <c r="M12" s="9">
        <f>G12*L12</f>
      </c>
      <c r="O12">
        <f>rekapitulace!H8</f>
      </c>
      <c r="P12">
        <f>O12/100*I12</f>
      </c>
    </row>
    <row r="13" ht="76.5">
      <c r="E13" s="14" t="s">
        <v>440</v>
      </c>
    </row>
    <row r="14" ht="153">
      <c r="E14" s="14" t="s">
        <v>107</v>
      </c>
    </row>
    <row r="15" spans="1:16" ht="12.75">
      <c r="A15" s="7">
        <v>2</v>
      </c>
      <c r="B15" s="7" t="s">
        <v>48</v>
      </c>
      <c r="C15" s="7" t="s">
        <v>103</v>
      </c>
      <c r="D15" s="7" t="s">
        <v>63</v>
      </c>
      <c r="E15" s="7" t="s">
        <v>403</v>
      </c>
      <c r="F15" s="7" t="s">
        <v>105</v>
      </c>
      <c r="G15" s="9">
        <v>2.4</v>
      </c>
      <c r="H15" s="13"/>
      <c r="I15" s="12">
        <f>ROUND((H15*G15),2)</f>
      </c>
      <c r="J15" s="9">
        <v>0</v>
      </c>
      <c r="K15" s="9">
        <f>G15*J15</f>
      </c>
      <c r="L15" s="9">
        <v>0</v>
      </c>
      <c r="M15" s="9">
        <f>G15*L15</f>
      </c>
      <c r="O15">
        <f>rekapitulace!H8</f>
      </c>
      <c r="P15">
        <f>O15/100*I15</f>
      </c>
    </row>
    <row r="16" ht="51">
      <c r="E16" s="14" t="s">
        <v>441</v>
      </c>
    </row>
    <row r="17" ht="153">
      <c r="E17" s="14" t="s">
        <v>107</v>
      </c>
    </row>
    <row r="18" spans="1:16" ht="12.75">
      <c r="A18" s="7">
        <v>3</v>
      </c>
      <c r="B18" s="7" t="s">
        <v>48</v>
      </c>
      <c r="C18" s="7" t="s">
        <v>103</v>
      </c>
      <c r="D18" s="7" t="s">
        <v>110</v>
      </c>
      <c r="E18" s="7" t="s">
        <v>405</v>
      </c>
      <c r="F18" s="7" t="s">
        <v>105</v>
      </c>
      <c r="G18" s="9">
        <v>5.263</v>
      </c>
      <c r="H18" s="13"/>
      <c r="I18" s="12">
        <f>ROUND((H18*G18),2)</f>
      </c>
      <c r="J18" s="9">
        <v>0</v>
      </c>
      <c r="K18" s="9">
        <f>G18*J18</f>
      </c>
      <c r="L18" s="9">
        <v>0</v>
      </c>
      <c r="M18" s="9">
        <f>G18*L18</f>
      </c>
      <c r="O18">
        <f>rekapitulace!H8</f>
      </c>
      <c r="P18">
        <f>O18/100*I18</f>
      </c>
    </row>
    <row r="19" ht="165.75">
      <c r="E19" s="14" t="s">
        <v>442</v>
      </c>
    </row>
    <row r="20" ht="153">
      <c r="E20" s="14" t="s">
        <v>107</v>
      </c>
    </row>
    <row r="21" spans="1:16" ht="12.75" customHeight="1">
      <c r="A21" s="15"/>
      <c r="B21" s="15"/>
      <c r="C21" s="15" t="s">
        <v>47</v>
      </c>
      <c r="D21" s="15"/>
      <c r="E21" s="15" t="s">
        <v>46</v>
      </c>
      <c r="F21" s="15"/>
      <c r="G21" s="15"/>
      <c r="H21" s="15"/>
      <c r="I21" s="15">
        <f>SUM(I12:I20)</f>
      </c>
      <c r="J21" s="15"/>
      <c r="K21" s="15"/>
      <c r="L21" s="15"/>
      <c r="M21" s="15"/>
      <c r="P21">
        <f>ROUND(SUM(P12:P20),2)</f>
      </c>
    </row>
    <row r="23" spans="1:9" ht="12.75" customHeight="1">
      <c r="A23" s="8"/>
      <c r="B23" s="8"/>
      <c r="C23" s="8" t="s">
        <v>25</v>
      </c>
      <c r="D23" s="8"/>
      <c r="E23" s="8" t="s">
        <v>117</v>
      </c>
      <c r="F23" s="8"/>
      <c r="G23" s="10"/>
      <c r="H23" s="8"/>
      <c r="I23" s="10"/>
    </row>
    <row r="24" spans="1:16" ht="12.75">
      <c r="A24" s="7">
        <v>4</v>
      </c>
      <c r="B24" s="7" t="s">
        <v>48</v>
      </c>
      <c r="C24" s="7" t="s">
        <v>118</v>
      </c>
      <c r="D24" s="7" t="s">
        <v>50</v>
      </c>
      <c r="E24" s="7" t="s">
        <v>407</v>
      </c>
      <c r="F24" s="7" t="s">
        <v>105</v>
      </c>
      <c r="G24" s="9">
        <v>2.4</v>
      </c>
      <c r="H24" s="13"/>
      <c r="I24" s="12">
        <f>ROUND((H24*G24),2)</f>
      </c>
      <c r="J24" s="9">
        <v>0</v>
      </c>
      <c r="K24" s="9">
        <f>G24*J24</f>
      </c>
      <c r="L24" s="9">
        <v>0</v>
      </c>
      <c r="M24" s="9">
        <f>G24*L24</f>
      </c>
      <c r="O24">
        <f>rekapitulace!H8</f>
      </c>
      <c r="P24">
        <f>O24/100*I24</f>
      </c>
    </row>
    <row r="25" ht="114.75">
      <c r="E25" s="14" t="s">
        <v>443</v>
      </c>
    </row>
    <row r="26" ht="409.5">
      <c r="E26" s="14" t="s">
        <v>121</v>
      </c>
    </row>
    <row r="27" spans="1:16" ht="12.75">
      <c r="A27" s="7">
        <v>5</v>
      </c>
      <c r="B27" s="7" t="s">
        <v>48</v>
      </c>
      <c r="C27" s="7" t="s">
        <v>356</v>
      </c>
      <c r="D27" s="7" t="s">
        <v>50</v>
      </c>
      <c r="E27" s="7" t="s">
        <v>409</v>
      </c>
      <c r="F27" s="7" t="s">
        <v>105</v>
      </c>
      <c r="G27" s="9">
        <v>2.2</v>
      </c>
      <c r="H27" s="13"/>
      <c r="I27" s="12">
        <f>ROUND((H27*G27),2)</f>
      </c>
      <c r="J27" s="9">
        <v>0</v>
      </c>
      <c r="K27" s="9">
        <f>G27*J27</f>
      </c>
      <c r="L27" s="9">
        <v>0</v>
      </c>
      <c r="M27" s="9">
        <f>G27*L27</f>
      </c>
      <c r="O27">
        <f>rekapitulace!H8</f>
      </c>
      <c r="P27">
        <f>O27/100*I27</f>
      </c>
    </row>
    <row r="28" ht="127.5">
      <c r="E28" s="14" t="s">
        <v>444</v>
      </c>
    </row>
    <row r="29" ht="409.5">
      <c r="E29" s="14" t="s">
        <v>121</v>
      </c>
    </row>
    <row r="30" spans="1:16" ht="12.75">
      <c r="A30" s="7">
        <v>6</v>
      </c>
      <c r="B30" s="7" t="s">
        <v>48</v>
      </c>
      <c r="C30" s="7" t="s">
        <v>411</v>
      </c>
      <c r="D30" s="7" t="s">
        <v>50</v>
      </c>
      <c r="E30" s="7" t="s">
        <v>412</v>
      </c>
      <c r="F30" s="7" t="s">
        <v>185</v>
      </c>
      <c r="G30" s="9">
        <v>14</v>
      </c>
      <c r="H30" s="13"/>
      <c r="I30" s="12">
        <f>ROUND((H30*G30),2)</f>
      </c>
      <c r="J30" s="9">
        <v>0</v>
      </c>
      <c r="K30" s="9">
        <f>G30*J30</f>
      </c>
      <c r="L30" s="9">
        <v>0</v>
      </c>
      <c r="M30" s="9">
        <f>G30*L30</f>
      </c>
      <c r="O30">
        <f>rekapitulace!H8</f>
      </c>
      <c r="P30">
        <f>O30/100*I30</f>
      </c>
    </row>
    <row r="31" ht="114.75">
      <c r="E31" s="14" t="s">
        <v>445</v>
      </c>
    </row>
    <row r="32" ht="409.5">
      <c r="E32" s="14" t="s">
        <v>121</v>
      </c>
    </row>
    <row r="33" spans="1:16" ht="12.75">
      <c r="A33" s="7">
        <v>7</v>
      </c>
      <c r="B33" s="7" t="s">
        <v>48</v>
      </c>
      <c r="C33" s="7" t="s">
        <v>414</v>
      </c>
      <c r="D33" s="7" t="s">
        <v>50</v>
      </c>
      <c r="E33" s="7" t="s">
        <v>415</v>
      </c>
      <c r="F33" s="7" t="s">
        <v>185</v>
      </c>
      <c r="G33" s="9">
        <v>31</v>
      </c>
      <c r="H33" s="13"/>
      <c r="I33" s="12">
        <f>ROUND((H33*G33),2)</f>
      </c>
      <c r="J33" s="9">
        <v>0</v>
      </c>
      <c r="K33" s="9">
        <f>G33*J33</f>
      </c>
      <c r="L33" s="9">
        <v>0</v>
      </c>
      <c r="M33" s="9">
        <f>G33*L33</f>
      </c>
      <c r="O33">
        <f>rekapitulace!H8</f>
      </c>
      <c r="P33">
        <f>O33/100*I33</f>
      </c>
    </row>
    <row r="34" ht="153">
      <c r="E34" s="14" t="s">
        <v>446</v>
      </c>
    </row>
    <row r="35" ht="409.5">
      <c r="E35" s="14" t="s">
        <v>121</v>
      </c>
    </row>
    <row r="36" spans="1:16" ht="12.75">
      <c r="A36" s="7">
        <v>8</v>
      </c>
      <c r="B36" s="7" t="s">
        <v>48</v>
      </c>
      <c r="C36" s="7" t="s">
        <v>142</v>
      </c>
      <c r="D36" s="7" t="s">
        <v>50</v>
      </c>
      <c r="E36" s="7" t="s">
        <v>143</v>
      </c>
      <c r="F36" s="7" t="s">
        <v>105</v>
      </c>
      <c r="G36" s="9">
        <v>6.2</v>
      </c>
      <c r="H36" s="13"/>
      <c r="I36" s="12">
        <f>ROUND((H36*G36),2)</f>
      </c>
      <c r="J36" s="9">
        <v>0</v>
      </c>
      <c r="K36" s="9">
        <f>G36*J36</f>
      </c>
      <c r="L36" s="9">
        <v>0</v>
      </c>
      <c r="M36" s="9">
        <f>G36*L36</f>
      </c>
      <c r="O36">
        <f>rekapitulace!H8</f>
      </c>
      <c r="P36">
        <f>O36/100*I36</f>
      </c>
    </row>
    <row r="37" ht="165.75">
      <c r="E37" s="14" t="s">
        <v>447</v>
      </c>
    </row>
    <row r="38" ht="409.5">
      <c r="E38" s="14" t="s">
        <v>145</v>
      </c>
    </row>
    <row r="39" spans="1:16" ht="12.75">
      <c r="A39" s="7">
        <v>9</v>
      </c>
      <c r="B39" s="7" t="s">
        <v>48</v>
      </c>
      <c r="C39" s="7" t="s">
        <v>151</v>
      </c>
      <c r="D39" s="7" t="s">
        <v>50</v>
      </c>
      <c r="E39" s="7" t="s">
        <v>152</v>
      </c>
      <c r="F39" s="7" t="s">
        <v>105</v>
      </c>
      <c r="G39" s="9">
        <v>1.085</v>
      </c>
      <c r="H39" s="13"/>
      <c r="I39" s="12">
        <f>ROUND((H39*G39),2)</f>
      </c>
      <c r="J39" s="9">
        <v>0</v>
      </c>
      <c r="K39" s="9">
        <f>G39*J39</f>
      </c>
      <c r="L39" s="9">
        <v>0</v>
      </c>
      <c r="M39" s="9">
        <f>G39*L39</f>
      </c>
      <c r="O39">
        <f>rekapitulace!H8</f>
      </c>
      <c r="P39">
        <f>O39/100*I39</f>
      </c>
    </row>
    <row r="40" ht="76.5">
      <c r="E40" s="14" t="s">
        <v>448</v>
      </c>
    </row>
    <row r="41" ht="409.5">
      <c r="E41" s="14" t="s">
        <v>154</v>
      </c>
    </row>
    <row r="42" spans="1:16" ht="12.75">
      <c r="A42" s="7">
        <v>10</v>
      </c>
      <c r="B42" s="7" t="s">
        <v>48</v>
      </c>
      <c r="C42" s="7" t="s">
        <v>159</v>
      </c>
      <c r="D42" s="7" t="s">
        <v>50</v>
      </c>
      <c r="E42" s="7" t="s">
        <v>160</v>
      </c>
      <c r="F42" s="7" t="s">
        <v>105</v>
      </c>
      <c r="G42" s="9">
        <v>5</v>
      </c>
      <c r="H42" s="13"/>
      <c r="I42" s="12">
        <f>ROUND((H42*G42),2)</f>
      </c>
      <c r="J42" s="9">
        <v>0</v>
      </c>
      <c r="K42" s="9">
        <f>G42*J42</f>
      </c>
      <c r="L42" s="9">
        <v>0</v>
      </c>
      <c r="M42" s="9">
        <f>G42*L42</f>
      </c>
      <c r="O42">
        <f>rekapitulace!H8</f>
      </c>
      <c r="P42">
        <f>O42/100*I42</f>
      </c>
    </row>
    <row r="43" ht="76.5">
      <c r="E43" s="14" t="s">
        <v>449</v>
      </c>
    </row>
    <row r="44" ht="409.5">
      <c r="E44" s="14" t="s">
        <v>162</v>
      </c>
    </row>
    <row r="45" spans="1:16" ht="12.75">
      <c r="A45" s="7">
        <v>11</v>
      </c>
      <c r="B45" s="7" t="s">
        <v>48</v>
      </c>
      <c r="C45" s="7" t="s">
        <v>171</v>
      </c>
      <c r="D45" s="7" t="s">
        <v>50</v>
      </c>
      <c r="E45" s="7" t="s">
        <v>172</v>
      </c>
      <c r="F45" s="7" t="s">
        <v>148</v>
      </c>
      <c r="G45" s="9">
        <v>46.4</v>
      </c>
      <c r="H45" s="13"/>
      <c r="I45" s="12">
        <f>ROUND((H45*G45),2)</f>
      </c>
      <c r="J45" s="9">
        <v>0</v>
      </c>
      <c r="K45" s="9">
        <f>G45*J45</f>
      </c>
      <c r="L45" s="9">
        <v>0</v>
      </c>
      <c r="M45" s="9">
        <f>G45*L45</f>
      </c>
      <c r="O45">
        <f>rekapitulace!H8</f>
      </c>
      <c r="P45">
        <f>O45/100*I45</f>
      </c>
    </row>
    <row r="46" ht="178.5">
      <c r="E46" s="14" t="s">
        <v>450</v>
      </c>
    </row>
    <row r="47" ht="153">
      <c r="E47" s="14" t="s">
        <v>174</v>
      </c>
    </row>
    <row r="48" spans="1:16" ht="12.75" customHeight="1">
      <c r="A48" s="15"/>
      <c r="B48" s="15"/>
      <c r="C48" s="15" t="s">
        <v>25</v>
      </c>
      <c r="D48" s="15"/>
      <c r="E48" s="15" t="s">
        <v>117</v>
      </c>
      <c r="F48" s="15"/>
      <c r="G48" s="15"/>
      <c r="H48" s="15"/>
      <c r="I48" s="15">
        <f>SUM(I24:I47)</f>
      </c>
      <c r="J48" s="15"/>
      <c r="K48" s="15"/>
      <c r="L48" s="15"/>
      <c r="M48" s="15"/>
      <c r="P48">
        <f>ROUND(SUM(P24:P47),2)</f>
      </c>
    </row>
    <row r="50" spans="1:9" ht="12.75" customHeight="1">
      <c r="A50" s="8"/>
      <c r="B50" s="8"/>
      <c r="C50" s="8" t="s">
        <v>38</v>
      </c>
      <c r="D50" s="8"/>
      <c r="E50" s="8" t="s">
        <v>182</v>
      </c>
      <c r="F50" s="8"/>
      <c r="G50" s="10"/>
      <c r="H50" s="8"/>
      <c r="I50" s="10"/>
    </row>
    <row r="51" spans="1:16" ht="12.75">
      <c r="A51" s="7">
        <v>12</v>
      </c>
      <c r="B51" s="7" t="s">
        <v>48</v>
      </c>
      <c r="C51" s="7" t="s">
        <v>421</v>
      </c>
      <c r="D51" s="7" t="s">
        <v>50</v>
      </c>
      <c r="E51" s="7" t="s">
        <v>422</v>
      </c>
      <c r="F51" s="7" t="s">
        <v>148</v>
      </c>
      <c r="G51" s="9">
        <v>11</v>
      </c>
      <c r="H51" s="13"/>
      <c r="I51" s="12">
        <f>ROUND((H51*G51),2)</f>
      </c>
      <c r="J51" s="9">
        <v>0</v>
      </c>
      <c r="K51" s="9">
        <f>G51*J51</f>
      </c>
      <c r="L51" s="9">
        <v>0</v>
      </c>
      <c r="M51" s="9">
        <f>G51*L51</f>
      </c>
      <c r="O51">
        <f>rekapitulace!H8</f>
      </c>
      <c r="P51">
        <f>O51/100*I51</f>
      </c>
    </row>
    <row r="52" ht="114.75">
      <c r="E52" s="14" t="s">
        <v>451</v>
      </c>
    </row>
    <row r="53" ht="382.5">
      <c r="E53" s="14" t="s">
        <v>424</v>
      </c>
    </row>
    <row r="54" spans="1:16" ht="12.75" customHeight="1">
      <c r="A54" s="15"/>
      <c r="B54" s="15"/>
      <c r="C54" s="15" t="s">
        <v>38</v>
      </c>
      <c r="D54" s="15"/>
      <c r="E54" s="15" t="s">
        <v>182</v>
      </c>
      <c r="F54" s="15"/>
      <c r="G54" s="15"/>
      <c r="H54" s="15"/>
      <c r="I54" s="15">
        <f>SUM(I51:I53)</f>
      </c>
      <c r="J54" s="15"/>
      <c r="K54" s="15"/>
      <c r="L54" s="15"/>
      <c r="M54" s="15"/>
      <c r="P54">
        <f>ROUND(SUM(P51:P53),2)</f>
      </c>
    </row>
    <row r="56" spans="1:9" ht="12.75" customHeight="1">
      <c r="A56" s="8"/>
      <c r="B56" s="8"/>
      <c r="C56" s="8" t="s">
        <v>41</v>
      </c>
      <c r="D56" s="8"/>
      <c r="E56" s="8" t="s">
        <v>200</v>
      </c>
      <c r="F56" s="8"/>
      <c r="G56" s="10"/>
      <c r="H56" s="8"/>
      <c r="I56" s="10"/>
    </row>
    <row r="57" spans="1:16" ht="12.75">
      <c r="A57" s="7">
        <v>13</v>
      </c>
      <c r="B57" s="7" t="s">
        <v>48</v>
      </c>
      <c r="C57" s="7" t="s">
        <v>372</v>
      </c>
      <c r="D57" s="7" t="s">
        <v>50</v>
      </c>
      <c r="E57" s="7" t="s">
        <v>373</v>
      </c>
      <c r="F57" s="7" t="s">
        <v>148</v>
      </c>
      <c r="G57" s="9">
        <v>46.4</v>
      </c>
      <c r="H57" s="13"/>
      <c r="I57" s="12">
        <f>ROUND((H57*G57),2)</f>
      </c>
      <c r="J57" s="9">
        <v>0</v>
      </c>
      <c r="K57" s="9">
        <f>G57*J57</f>
      </c>
      <c r="L57" s="9">
        <v>0</v>
      </c>
      <c r="M57" s="9">
        <f>G57*L57</f>
      </c>
      <c r="O57">
        <f>rekapitulace!H8</f>
      </c>
      <c r="P57">
        <f>O57/100*I57</f>
      </c>
    </row>
    <row r="58" ht="178.5">
      <c r="E58" s="14" t="s">
        <v>452</v>
      </c>
    </row>
    <row r="59" ht="318.75">
      <c r="E59" s="14" t="s">
        <v>211</v>
      </c>
    </row>
    <row r="60" spans="1:16" ht="12.75">
      <c r="A60" s="7">
        <v>14</v>
      </c>
      <c r="B60" s="7" t="s">
        <v>48</v>
      </c>
      <c r="C60" s="7" t="s">
        <v>426</v>
      </c>
      <c r="D60" s="7" t="s">
        <v>50</v>
      </c>
      <c r="E60" s="7" t="s">
        <v>427</v>
      </c>
      <c r="F60" s="7" t="s">
        <v>148</v>
      </c>
      <c r="G60" s="9">
        <v>33.1</v>
      </c>
      <c r="H60" s="13"/>
      <c r="I60" s="12">
        <f>ROUND((H60*G60),2)</f>
      </c>
      <c r="J60" s="9">
        <v>0</v>
      </c>
      <c r="K60" s="9">
        <f>G60*J60</f>
      </c>
      <c r="L60" s="9">
        <v>0</v>
      </c>
      <c r="M60" s="9">
        <f>G60*L60</f>
      </c>
      <c r="O60">
        <f>rekapitulace!H8</f>
      </c>
      <c r="P60">
        <f>O60/100*I60</f>
      </c>
    </row>
    <row r="61" ht="153">
      <c r="E61" s="14" t="s">
        <v>453</v>
      </c>
    </row>
    <row r="62" ht="409.5">
      <c r="E62" s="14" t="s">
        <v>429</v>
      </c>
    </row>
    <row r="63" spans="1:16" ht="12.75">
      <c r="A63" s="7">
        <v>15</v>
      </c>
      <c r="B63" s="7" t="s">
        <v>48</v>
      </c>
      <c r="C63" s="7" t="s">
        <v>430</v>
      </c>
      <c r="D63" s="7" t="s">
        <v>50</v>
      </c>
      <c r="E63" s="7" t="s">
        <v>431</v>
      </c>
      <c r="F63" s="7" t="s">
        <v>148</v>
      </c>
      <c r="G63" s="9">
        <v>13.3</v>
      </c>
      <c r="H63" s="13"/>
      <c r="I63" s="12">
        <f>ROUND((H63*G63),2)</f>
      </c>
      <c r="J63" s="9">
        <v>0</v>
      </c>
      <c r="K63" s="9">
        <f>G63*J63</f>
      </c>
      <c r="L63" s="9">
        <v>0</v>
      </c>
      <c r="M63" s="9">
        <f>G63*L63</f>
      </c>
      <c r="O63">
        <f>rekapitulace!H8</f>
      </c>
      <c r="P63">
        <f>O63/100*I63</f>
      </c>
    </row>
    <row r="64" ht="153">
      <c r="E64" s="14" t="s">
        <v>454</v>
      </c>
    </row>
    <row r="65" ht="409.5">
      <c r="E65" s="14" t="s">
        <v>429</v>
      </c>
    </row>
    <row r="66" spans="1:16" ht="12.75" customHeight="1">
      <c r="A66" s="15"/>
      <c r="B66" s="15"/>
      <c r="C66" s="15" t="s">
        <v>41</v>
      </c>
      <c r="D66" s="15"/>
      <c r="E66" s="15" t="s">
        <v>200</v>
      </c>
      <c r="F66" s="15"/>
      <c r="G66" s="15"/>
      <c r="H66" s="15"/>
      <c r="I66" s="15">
        <f>SUM(I57:I65)</f>
      </c>
      <c r="J66" s="15"/>
      <c r="K66" s="15"/>
      <c r="L66" s="15"/>
      <c r="M66" s="15"/>
      <c r="P66">
        <f>ROUND(SUM(P57:P65),2)</f>
      </c>
    </row>
    <row r="68" spans="1:9" ht="12.75" customHeight="1">
      <c r="A68" s="8"/>
      <c r="B68" s="8"/>
      <c r="C68" s="8" t="s">
        <v>45</v>
      </c>
      <c r="D68" s="8"/>
      <c r="E68" s="8" t="s">
        <v>272</v>
      </c>
      <c r="F68" s="8"/>
      <c r="G68" s="10"/>
      <c r="H68" s="8"/>
      <c r="I68" s="10"/>
    </row>
    <row r="69" spans="1:16" ht="12.75">
      <c r="A69" s="7">
        <v>16</v>
      </c>
      <c r="B69" s="7" t="s">
        <v>48</v>
      </c>
      <c r="C69" s="7" t="s">
        <v>433</v>
      </c>
      <c r="D69" s="7" t="s">
        <v>50</v>
      </c>
      <c r="E69" s="7" t="s">
        <v>434</v>
      </c>
      <c r="F69" s="7" t="s">
        <v>185</v>
      </c>
      <c r="G69" s="9">
        <v>14</v>
      </c>
      <c r="H69" s="13"/>
      <c r="I69" s="12">
        <f>ROUND((H69*G69),2)</f>
      </c>
      <c r="J69" s="9">
        <v>0</v>
      </c>
      <c r="K69" s="9">
        <f>G69*J69</f>
      </c>
      <c r="L69" s="9">
        <v>0</v>
      </c>
      <c r="M69" s="9">
        <f>G69*L69</f>
      </c>
      <c r="O69">
        <f>rekapitulace!H8</f>
      </c>
      <c r="P69">
        <f>O69/100*I69</f>
      </c>
    </row>
    <row r="70" ht="114.75">
      <c r="E70" s="14" t="s">
        <v>455</v>
      </c>
    </row>
    <row r="71" ht="255">
      <c r="E71" s="14" t="s">
        <v>436</v>
      </c>
    </row>
    <row r="72" spans="1:16" ht="12.75">
      <c r="A72" s="7">
        <v>17</v>
      </c>
      <c r="B72" s="7" t="s">
        <v>48</v>
      </c>
      <c r="C72" s="7" t="s">
        <v>304</v>
      </c>
      <c r="D72" s="7" t="s">
        <v>50</v>
      </c>
      <c r="E72" s="7" t="s">
        <v>305</v>
      </c>
      <c r="F72" s="7" t="s">
        <v>185</v>
      </c>
      <c r="G72" s="9">
        <v>31</v>
      </c>
      <c r="H72" s="13"/>
      <c r="I72" s="12">
        <f>ROUND((H72*G72),2)</f>
      </c>
      <c r="J72" s="9">
        <v>0</v>
      </c>
      <c r="K72" s="9">
        <f>G72*J72</f>
      </c>
      <c r="L72" s="9">
        <v>0</v>
      </c>
      <c r="M72" s="9">
        <f>G72*L72</f>
      </c>
      <c r="O72">
        <f>rekapitulace!H8</f>
      </c>
      <c r="P72">
        <f>O72/100*I72</f>
      </c>
    </row>
    <row r="73" ht="153">
      <c r="E73" s="14" t="s">
        <v>456</v>
      </c>
    </row>
    <row r="74" ht="255">
      <c r="E74" s="14" t="s">
        <v>436</v>
      </c>
    </row>
    <row r="75" spans="1:16" ht="12.75" customHeight="1">
      <c r="A75" s="15"/>
      <c r="B75" s="15"/>
      <c r="C75" s="15" t="s">
        <v>45</v>
      </c>
      <c r="D75" s="15"/>
      <c r="E75" s="15" t="s">
        <v>272</v>
      </c>
      <c r="F75" s="15"/>
      <c r="G75" s="15"/>
      <c r="H75" s="15"/>
      <c r="I75" s="15">
        <f>SUM(I69:I74)</f>
      </c>
      <c r="J75" s="15"/>
      <c r="K75" s="15"/>
      <c r="L75" s="15"/>
      <c r="M75" s="15"/>
      <c r="P75">
        <f>ROUND(SUM(P69:P74),2)</f>
      </c>
    </row>
    <row r="77" spans="1:16" ht="12.75" customHeight="1">
      <c r="A77" s="15"/>
      <c r="B77" s="15"/>
      <c r="C77" s="15"/>
      <c r="D77" s="15"/>
      <c r="E77" s="15" t="s">
        <v>86</v>
      </c>
      <c r="F77" s="15"/>
      <c r="G77" s="15"/>
      <c r="H77" s="15"/>
      <c r="I77" s="15">
        <f>+I21+I48+I54+I66+I75</f>
      </c>
      <c r="J77" s="15"/>
      <c r="K77" s="15"/>
      <c r="L77" s="15"/>
      <c r="M77" s="15"/>
      <c r="P77">
        <f>+P21+P48+P54+P66+P75</f>
      </c>
    </row>
    <row r="79" spans="1:13" ht="12.75" customHeight="1">
      <c r="A79" s="15" t="s">
        <v>87</v>
      </c>
      <c r="B79" s="15"/>
      <c r="C79" s="15"/>
      <c r="D79" s="15"/>
      <c r="E79" s="15"/>
      <c r="F79" s="15"/>
      <c r="G79" s="15"/>
      <c r="H79" s="15"/>
      <c r="I79" s="15"/>
      <c r="J79" s="15"/>
      <c r="K79" s="15"/>
      <c r="L79" s="15"/>
      <c r="M79" s="15"/>
    </row>
    <row r="80" spans="1:13" ht="12.75" customHeight="1">
      <c r="A80" s="15"/>
      <c r="B80" s="15"/>
      <c r="C80" s="15"/>
      <c r="D80" s="15"/>
      <c r="E80" s="15" t="s">
        <v>88</v>
      </c>
      <c r="F80" s="15"/>
      <c r="G80" s="15"/>
      <c r="H80" s="15"/>
      <c r="I80" s="15"/>
      <c r="J80" s="15"/>
      <c r="K80" s="15"/>
      <c r="L80" s="15"/>
      <c r="M80" s="15"/>
    </row>
    <row r="81" spans="1:16" ht="12.75" customHeight="1">
      <c r="A81" s="15"/>
      <c r="B81" s="15"/>
      <c r="C81" s="15"/>
      <c r="D81" s="15"/>
      <c r="E81" s="15" t="s">
        <v>89</v>
      </c>
      <c r="F81" s="15"/>
      <c r="G81" s="15"/>
      <c r="H81" s="15"/>
      <c r="I81" s="15">
        <v>0</v>
      </c>
      <c r="J81" s="15"/>
      <c r="K81" s="15"/>
      <c r="L81" s="15"/>
      <c r="M81" s="15"/>
      <c r="P81">
        <v>0</v>
      </c>
    </row>
    <row r="82" spans="1:13" ht="12.75" customHeight="1">
      <c r="A82" s="15"/>
      <c r="B82" s="15"/>
      <c r="C82" s="15"/>
      <c r="D82" s="15"/>
      <c r="E82" s="15" t="s">
        <v>90</v>
      </c>
      <c r="F82" s="15"/>
      <c r="G82" s="15"/>
      <c r="H82" s="15"/>
      <c r="I82" s="15"/>
      <c r="J82" s="15"/>
      <c r="K82" s="15"/>
      <c r="L82" s="15"/>
      <c r="M82" s="15"/>
    </row>
    <row r="83" spans="1:16" ht="12.75" customHeight="1">
      <c r="A83" s="15"/>
      <c r="B83" s="15"/>
      <c r="C83" s="15"/>
      <c r="D83" s="15"/>
      <c r="E83" s="15" t="s">
        <v>91</v>
      </c>
      <c r="F83" s="15"/>
      <c r="G83" s="15"/>
      <c r="H83" s="15"/>
      <c r="I83" s="15">
        <v>0</v>
      </c>
      <c r="J83" s="15"/>
      <c r="K83" s="15"/>
      <c r="L83" s="15"/>
      <c r="M83" s="15"/>
      <c r="P83">
        <v>0</v>
      </c>
    </row>
    <row r="84" spans="1:16" ht="12.75" customHeight="1">
      <c r="A84" s="15"/>
      <c r="B84" s="15"/>
      <c r="C84" s="15"/>
      <c r="D84" s="15"/>
      <c r="E84" s="15" t="s">
        <v>92</v>
      </c>
      <c r="F84" s="15"/>
      <c r="G84" s="15"/>
      <c r="H84" s="15"/>
      <c r="I84" s="15">
        <f>I81+I83</f>
      </c>
      <c r="J84" s="15"/>
      <c r="K84" s="15"/>
      <c r="L84" s="15"/>
      <c r="M84" s="15"/>
      <c r="P84">
        <f>P81+P83</f>
      </c>
    </row>
    <row r="86" spans="1:16" ht="12.75" customHeight="1">
      <c r="A86" s="15"/>
      <c r="B86" s="15"/>
      <c r="C86" s="15"/>
      <c r="D86" s="15"/>
      <c r="E86" s="15" t="s">
        <v>92</v>
      </c>
      <c r="F86" s="15"/>
      <c r="G86" s="15"/>
      <c r="H86" s="15"/>
      <c r="I86" s="15">
        <f>I77+I84</f>
      </c>
      <c r="J86" s="15"/>
      <c r="K86" s="15"/>
      <c r="L86" s="15"/>
      <c r="M86" s="15"/>
      <c r="P86">
        <f>P77+P84</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10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457</v>
      </c>
      <c r="D5" s="5"/>
      <c r="E5" s="5" t="s">
        <v>458</v>
      </c>
    </row>
    <row r="6" spans="1:5" ht="12.75" customHeight="1">
      <c r="A6" t="s">
        <v>18</v>
      </c>
      <c r="C6" s="5" t="s">
        <v>457</v>
      </c>
      <c r="D6" s="5"/>
      <c r="E6" s="5" t="s">
        <v>458</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401</v>
      </c>
      <c r="F12" s="7" t="s">
        <v>105</v>
      </c>
      <c r="G12" s="9">
        <v>115.005</v>
      </c>
      <c r="H12" s="13"/>
      <c r="I12" s="12">
        <f>ROUND((H12*G12),2)</f>
      </c>
      <c r="J12" s="9">
        <v>0</v>
      </c>
      <c r="K12" s="9">
        <f>G12*J12</f>
      </c>
      <c r="L12" s="9">
        <v>0</v>
      </c>
      <c r="M12" s="9">
        <f>G12*L12</f>
      </c>
      <c r="O12">
        <f>rekapitulace!H8</f>
      </c>
      <c r="P12">
        <f>O12/100*I12</f>
      </c>
    </row>
    <row r="13" ht="76.5">
      <c r="E13" s="14" t="s">
        <v>459</v>
      </c>
    </row>
    <row r="14" ht="153">
      <c r="E14" s="14" t="s">
        <v>107</v>
      </c>
    </row>
    <row r="15" spans="1:16" ht="12.75" customHeight="1">
      <c r="A15" s="15"/>
      <c r="B15" s="15"/>
      <c r="C15" s="15" t="s">
        <v>47</v>
      </c>
      <c r="D15" s="15"/>
      <c r="E15" s="15" t="s">
        <v>46</v>
      </c>
      <c r="F15" s="15"/>
      <c r="G15" s="15"/>
      <c r="H15" s="15"/>
      <c r="I15" s="15">
        <f>SUM(I12:I14)</f>
      </c>
      <c r="J15" s="15"/>
      <c r="K15" s="15"/>
      <c r="L15" s="15"/>
      <c r="M15" s="15"/>
      <c r="P15">
        <f>ROUND(SUM(P12:P14),2)</f>
      </c>
    </row>
    <row r="17" spans="1:9" ht="12.75" customHeight="1">
      <c r="A17" s="8"/>
      <c r="B17" s="8"/>
      <c r="C17" s="8" t="s">
        <v>25</v>
      </c>
      <c r="D17" s="8"/>
      <c r="E17" s="8" t="s">
        <v>117</v>
      </c>
      <c r="F17" s="8"/>
      <c r="G17" s="10"/>
      <c r="H17" s="8"/>
      <c r="I17" s="10"/>
    </row>
    <row r="18" spans="1:16" ht="12.75">
      <c r="A18" s="7">
        <v>2</v>
      </c>
      <c r="B18" s="7" t="s">
        <v>48</v>
      </c>
      <c r="C18" s="7" t="s">
        <v>142</v>
      </c>
      <c r="D18" s="7" t="s">
        <v>50</v>
      </c>
      <c r="E18" s="7" t="s">
        <v>143</v>
      </c>
      <c r="F18" s="7" t="s">
        <v>105</v>
      </c>
      <c r="G18" s="9">
        <v>54.11</v>
      </c>
      <c r="H18" s="13"/>
      <c r="I18" s="12">
        <f>ROUND((H18*G18),2)</f>
      </c>
      <c r="J18" s="9">
        <v>0</v>
      </c>
      <c r="K18" s="9">
        <f>G18*J18</f>
      </c>
      <c r="L18" s="9">
        <v>0</v>
      </c>
      <c r="M18" s="9">
        <f>G18*L18</f>
      </c>
      <c r="O18">
        <f>rekapitulace!H8</f>
      </c>
      <c r="P18">
        <f>O18/100*I18</f>
      </c>
    </row>
    <row r="19" ht="229.5">
      <c r="E19" s="14" t="s">
        <v>460</v>
      </c>
    </row>
    <row r="20" ht="409.5">
      <c r="E20" s="14" t="s">
        <v>145</v>
      </c>
    </row>
    <row r="21" spans="1:16" ht="12.75">
      <c r="A21" s="7">
        <v>3</v>
      </c>
      <c r="B21" s="7" t="s">
        <v>48</v>
      </c>
      <c r="C21" s="7" t="s">
        <v>151</v>
      </c>
      <c r="D21" s="7" t="s">
        <v>50</v>
      </c>
      <c r="E21" s="7" t="s">
        <v>152</v>
      </c>
      <c r="F21" s="7" t="s">
        <v>105</v>
      </c>
      <c r="G21" s="9">
        <v>60.895</v>
      </c>
      <c r="H21" s="13"/>
      <c r="I21" s="12">
        <f>ROUND((H21*G21),2)</f>
      </c>
      <c r="J21" s="9">
        <v>0</v>
      </c>
      <c r="K21" s="9">
        <f>G21*J21</f>
      </c>
      <c r="L21" s="9">
        <v>0</v>
      </c>
      <c r="M21" s="9">
        <f>G21*L21</f>
      </c>
      <c r="O21">
        <f>rekapitulace!H8</f>
      </c>
      <c r="P21">
        <f>O21/100*I21</f>
      </c>
    </row>
    <row r="22" ht="409.5">
      <c r="E22" s="14" t="s">
        <v>461</v>
      </c>
    </row>
    <row r="23" ht="409.5">
      <c r="E23" s="14" t="s">
        <v>154</v>
      </c>
    </row>
    <row r="24" spans="1:16" ht="12.75">
      <c r="A24" s="7">
        <v>4</v>
      </c>
      <c r="B24" s="7" t="s">
        <v>48</v>
      </c>
      <c r="C24" s="7" t="s">
        <v>159</v>
      </c>
      <c r="D24" s="7" t="s">
        <v>50</v>
      </c>
      <c r="E24" s="7" t="s">
        <v>160</v>
      </c>
      <c r="F24" s="7" t="s">
        <v>105</v>
      </c>
      <c r="G24" s="9">
        <v>64.11</v>
      </c>
      <c r="H24" s="13"/>
      <c r="I24" s="12">
        <f>ROUND((H24*G24),2)</f>
      </c>
      <c r="J24" s="9">
        <v>0</v>
      </c>
      <c r="K24" s="9">
        <f>G24*J24</f>
      </c>
      <c r="L24" s="9">
        <v>0</v>
      </c>
      <c r="M24" s="9">
        <f>G24*L24</f>
      </c>
      <c r="O24">
        <f>rekapitulace!H8</f>
      </c>
      <c r="P24">
        <f>O24/100*I24</f>
      </c>
    </row>
    <row r="25" ht="204">
      <c r="E25" s="14" t="s">
        <v>462</v>
      </c>
    </row>
    <row r="26" ht="409.5">
      <c r="E26" s="14" t="s">
        <v>162</v>
      </c>
    </row>
    <row r="27" spans="1:16" ht="12.75">
      <c r="A27" s="7">
        <v>5</v>
      </c>
      <c r="B27" s="7" t="s">
        <v>48</v>
      </c>
      <c r="C27" s="7" t="s">
        <v>171</v>
      </c>
      <c r="D27" s="7" t="s">
        <v>50</v>
      </c>
      <c r="E27" s="7" t="s">
        <v>172</v>
      </c>
      <c r="F27" s="7" t="s">
        <v>148</v>
      </c>
      <c r="G27" s="9">
        <v>238.7</v>
      </c>
      <c r="H27" s="13"/>
      <c r="I27" s="12">
        <f>ROUND((H27*G27),2)</f>
      </c>
      <c r="J27" s="9">
        <v>0</v>
      </c>
      <c r="K27" s="9">
        <f>G27*J27</f>
      </c>
      <c r="L27" s="9">
        <v>0</v>
      </c>
      <c r="M27" s="9">
        <f>G27*L27</f>
      </c>
      <c r="O27">
        <f>rekapitulace!H8</f>
      </c>
      <c r="P27">
        <f>O27/100*I27</f>
      </c>
    </row>
    <row r="28" ht="76.5">
      <c r="E28" s="14" t="s">
        <v>463</v>
      </c>
    </row>
    <row r="29" ht="153">
      <c r="E29" s="14" t="s">
        <v>174</v>
      </c>
    </row>
    <row r="30" spans="1:16" ht="12.75" customHeight="1">
      <c r="A30" s="15"/>
      <c r="B30" s="15"/>
      <c r="C30" s="15" t="s">
        <v>25</v>
      </c>
      <c r="D30" s="15"/>
      <c r="E30" s="15" t="s">
        <v>117</v>
      </c>
      <c r="F30" s="15"/>
      <c r="G30" s="15"/>
      <c r="H30" s="15"/>
      <c r="I30" s="15">
        <f>SUM(I18:I29)</f>
      </c>
      <c r="J30" s="15"/>
      <c r="K30" s="15"/>
      <c r="L30" s="15"/>
      <c r="M30" s="15"/>
      <c r="P30">
        <f>ROUND(SUM(P18:P29),2)</f>
      </c>
    </row>
    <row r="32" spans="1:9" ht="12.75" customHeight="1">
      <c r="A32" s="8"/>
      <c r="B32" s="8"/>
      <c r="C32" s="8" t="s">
        <v>38</v>
      </c>
      <c r="D32" s="8"/>
      <c r="E32" s="8" t="s">
        <v>182</v>
      </c>
      <c r="F32" s="8"/>
      <c r="G32" s="10"/>
      <c r="H32" s="8"/>
      <c r="I32" s="10"/>
    </row>
    <row r="33" spans="1:16" ht="12.75">
      <c r="A33" s="7">
        <v>6</v>
      </c>
      <c r="B33" s="7" t="s">
        <v>48</v>
      </c>
      <c r="C33" s="7" t="s">
        <v>364</v>
      </c>
      <c r="D33" s="7" t="s">
        <v>50</v>
      </c>
      <c r="E33" s="7" t="s">
        <v>365</v>
      </c>
      <c r="F33" s="7" t="s">
        <v>105</v>
      </c>
      <c r="G33" s="9">
        <v>48.4</v>
      </c>
      <c r="H33" s="13"/>
      <c r="I33" s="12">
        <f>ROUND((H33*G33),2)</f>
      </c>
      <c r="J33" s="9">
        <v>0</v>
      </c>
      <c r="K33" s="9">
        <f>G33*J33</f>
      </c>
      <c r="L33" s="9">
        <v>0</v>
      </c>
      <c r="M33" s="9">
        <f>G33*L33</f>
      </c>
      <c r="O33">
        <f>rekapitulace!H8</f>
      </c>
      <c r="P33">
        <f>O33/100*I33</f>
      </c>
    </row>
    <row r="34" ht="140.25">
      <c r="E34" s="14" t="s">
        <v>464</v>
      </c>
    </row>
    <row r="35" ht="409.5">
      <c r="E35" s="14" t="s">
        <v>465</v>
      </c>
    </row>
    <row r="36" spans="1:16" ht="12.75">
      <c r="A36" s="7">
        <v>7</v>
      </c>
      <c r="B36" s="7" t="s">
        <v>48</v>
      </c>
      <c r="C36" s="7" t="s">
        <v>466</v>
      </c>
      <c r="D36" s="7" t="s">
        <v>50</v>
      </c>
      <c r="E36" s="7" t="s">
        <v>467</v>
      </c>
      <c r="F36" s="7" t="s">
        <v>369</v>
      </c>
      <c r="G36" s="9">
        <v>7.2</v>
      </c>
      <c r="H36" s="13"/>
      <c r="I36" s="12">
        <f>ROUND((H36*G36),2)</f>
      </c>
      <c r="J36" s="9">
        <v>0</v>
      </c>
      <c r="K36" s="9">
        <f>G36*J36</f>
      </c>
      <c r="L36" s="9">
        <v>0</v>
      </c>
      <c r="M36" s="9">
        <f>G36*L36</f>
      </c>
      <c r="O36">
        <f>rekapitulace!H8</f>
      </c>
      <c r="P36">
        <f>O36/100*I36</f>
      </c>
    </row>
    <row r="37" ht="25.5">
      <c r="E37" s="14" t="s">
        <v>468</v>
      </c>
    </row>
    <row r="38" ht="409.5">
      <c r="E38" s="14" t="s">
        <v>469</v>
      </c>
    </row>
    <row r="39" spans="1:16" ht="12.75">
      <c r="A39" s="7">
        <v>8</v>
      </c>
      <c r="B39" s="7" t="s">
        <v>48</v>
      </c>
      <c r="C39" s="7" t="s">
        <v>421</v>
      </c>
      <c r="D39" s="7" t="s">
        <v>50</v>
      </c>
      <c r="E39" s="7" t="s">
        <v>422</v>
      </c>
      <c r="F39" s="7" t="s">
        <v>148</v>
      </c>
      <c r="G39" s="9">
        <v>76.5</v>
      </c>
      <c r="H39" s="13"/>
      <c r="I39" s="12">
        <f>ROUND((H39*G39),2)</f>
      </c>
      <c r="J39" s="9">
        <v>0</v>
      </c>
      <c r="K39" s="9">
        <f>G39*J39</f>
      </c>
      <c r="L39" s="9">
        <v>0</v>
      </c>
      <c r="M39" s="9">
        <f>G39*L39</f>
      </c>
      <c r="O39">
        <f>rekapitulace!H8</f>
      </c>
      <c r="P39">
        <f>O39/100*I39</f>
      </c>
    </row>
    <row r="40" ht="114.75">
      <c r="E40" s="14" t="s">
        <v>470</v>
      </c>
    </row>
    <row r="41" ht="382.5">
      <c r="E41" s="14" t="s">
        <v>424</v>
      </c>
    </row>
    <row r="42" spans="1:16" ht="12.75" customHeight="1">
      <c r="A42" s="15"/>
      <c r="B42" s="15"/>
      <c r="C42" s="15" t="s">
        <v>38</v>
      </c>
      <c r="D42" s="15"/>
      <c r="E42" s="15" t="s">
        <v>182</v>
      </c>
      <c r="F42" s="15"/>
      <c r="G42" s="15"/>
      <c r="H42" s="15"/>
      <c r="I42" s="15">
        <f>SUM(I33:I41)</f>
      </c>
      <c r="J42" s="15"/>
      <c r="K42" s="15"/>
      <c r="L42" s="15"/>
      <c r="M42" s="15"/>
      <c r="P42">
        <f>ROUND(SUM(P33:P41),2)</f>
      </c>
    </row>
    <row r="44" spans="1:9" ht="12.75" customHeight="1">
      <c r="A44" s="8"/>
      <c r="B44" s="8"/>
      <c r="C44" s="8" t="s">
        <v>39</v>
      </c>
      <c r="D44" s="8"/>
      <c r="E44" s="8" t="s">
        <v>471</v>
      </c>
      <c r="F44" s="8"/>
      <c r="G44" s="10"/>
      <c r="H44" s="8"/>
      <c r="I44" s="10"/>
    </row>
    <row r="45" spans="1:16" ht="12.75">
      <c r="A45" s="7">
        <v>9</v>
      </c>
      <c r="B45" s="7" t="s">
        <v>48</v>
      </c>
      <c r="C45" s="7" t="s">
        <v>472</v>
      </c>
      <c r="D45" s="7" t="s">
        <v>50</v>
      </c>
      <c r="E45" s="7" t="s">
        <v>473</v>
      </c>
      <c r="F45" s="7" t="s">
        <v>105</v>
      </c>
      <c r="G45" s="9">
        <v>29.04</v>
      </c>
      <c r="H45" s="13"/>
      <c r="I45" s="12">
        <f>ROUND((H45*G45),2)</f>
      </c>
      <c r="J45" s="9">
        <v>0</v>
      </c>
      <c r="K45" s="9">
        <f>G45*J45</f>
      </c>
      <c r="L45" s="9">
        <v>0</v>
      </c>
      <c r="M45" s="9">
        <f>G45*L45</f>
      </c>
      <c r="O45">
        <f>rekapitulace!H8</f>
      </c>
      <c r="P45">
        <f>O45/100*I45</f>
      </c>
    </row>
    <row r="46" ht="140.25">
      <c r="E46" s="14" t="s">
        <v>474</v>
      </c>
    </row>
    <row r="47" ht="409.5">
      <c r="E47" s="14" t="s">
        <v>475</v>
      </c>
    </row>
    <row r="48" spans="1:16" ht="12.75">
      <c r="A48" s="7">
        <v>10</v>
      </c>
      <c r="B48" s="7" t="s">
        <v>48</v>
      </c>
      <c r="C48" s="7" t="s">
        <v>476</v>
      </c>
      <c r="D48" s="7" t="s">
        <v>50</v>
      </c>
      <c r="E48" s="7" t="s">
        <v>477</v>
      </c>
      <c r="F48" s="7" t="s">
        <v>369</v>
      </c>
      <c r="G48" s="9">
        <v>4.356</v>
      </c>
      <c r="H48" s="13"/>
      <c r="I48" s="12">
        <f>ROUND((H48*G48),2)</f>
      </c>
      <c r="J48" s="9">
        <v>0</v>
      </c>
      <c r="K48" s="9">
        <f>G48*J48</f>
      </c>
      <c r="L48" s="9">
        <v>0</v>
      </c>
      <c r="M48" s="9">
        <f>G48*L48</f>
      </c>
      <c r="O48">
        <f>rekapitulace!H8</f>
      </c>
      <c r="P48">
        <f>O48/100*I48</f>
      </c>
    </row>
    <row r="49" ht="38.25">
      <c r="E49" s="14" t="s">
        <v>478</v>
      </c>
    </row>
    <row r="50" ht="409.5">
      <c r="E50" s="14" t="s">
        <v>469</v>
      </c>
    </row>
    <row r="51" spans="1:16" ht="12.75" customHeight="1">
      <c r="A51" s="15"/>
      <c r="B51" s="15"/>
      <c r="C51" s="15" t="s">
        <v>39</v>
      </c>
      <c r="D51" s="15"/>
      <c r="E51" s="15" t="s">
        <v>471</v>
      </c>
      <c r="F51" s="15"/>
      <c r="G51" s="15"/>
      <c r="H51" s="15"/>
      <c r="I51" s="15">
        <f>SUM(I45:I50)</f>
      </c>
      <c r="J51" s="15"/>
      <c r="K51" s="15"/>
      <c r="L51" s="15"/>
      <c r="M51" s="15"/>
      <c r="P51">
        <f>ROUND(SUM(P45:P50),2)</f>
      </c>
    </row>
    <row r="53" spans="1:9" ht="12.75" customHeight="1">
      <c r="A53" s="8"/>
      <c r="B53" s="8"/>
      <c r="C53" s="8" t="s">
        <v>41</v>
      </c>
      <c r="D53" s="8"/>
      <c r="E53" s="8" t="s">
        <v>200</v>
      </c>
      <c r="F53" s="8"/>
      <c r="G53" s="10"/>
      <c r="H53" s="8"/>
      <c r="I53" s="10"/>
    </row>
    <row r="54" spans="1:16" ht="12.75">
      <c r="A54" s="7">
        <v>11</v>
      </c>
      <c r="B54" s="7" t="s">
        <v>48</v>
      </c>
      <c r="C54" s="7" t="s">
        <v>372</v>
      </c>
      <c r="D54" s="7" t="s">
        <v>50</v>
      </c>
      <c r="E54" s="7" t="s">
        <v>373</v>
      </c>
      <c r="F54" s="7" t="s">
        <v>148</v>
      </c>
      <c r="G54" s="9">
        <v>238.7</v>
      </c>
      <c r="H54" s="13"/>
      <c r="I54" s="12">
        <f>ROUND((H54*G54),2)</f>
      </c>
      <c r="J54" s="9">
        <v>0</v>
      </c>
      <c r="K54" s="9">
        <f>G54*J54</f>
      </c>
      <c r="L54" s="9">
        <v>0</v>
      </c>
      <c r="M54" s="9">
        <f>G54*L54</f>
      </c>
      <c r="O54">
        <f>rekapitulace!H8</f>
      </c>
      <c r="P54">
        <f>O54/100*I54</f>
      </c>
    </row>
    <row r="55" ht="267.75">
      <c r="E55" s="14" t="s">
        <v>479</v>
      </c>
    </row>
    <row r="56" ht="318.75">
      <c r="E56" s="14" t="s">
        <v>211</v>
      </c>
    </row>
    <row r="57" spans="1:16" ht="12.75">
      <c r="A57" s="7">
        <v>12</v>
      </c>
      <c r="B57" s="7" t="s">
        <v>48</v>
      </c>
      <c r="C57" s="7" t="s">
        <v>426</v>
      </c>
      <c r="D57" s="7" t="s">
        <v>50</v>
      </c>
      <c r="E57" s="7" t="s">
        <v>427</v>
      </c>
      <c r="F57" s="7" t="s">
        <v>148</v>
      </c>
      <c r="G57" s="9">
        <v>206.7</v>
      </c>
      <c r="H57" s="13"/>
      <c r="I57" s="12">
        <f>ROUND((H57*G57),2)</f>
      </c>
      <c r="J57" s="9">
        <v>0</v>
      </c>
      <c r="K57" s="9">
        <f>G57*J57</f>
      </c>
      <c r="L57" s="9">
        <v>0</v>
      </c>
      <c r="M57" s="9">
        <f>G57*L57</f>
      </c>
      <c r="O57">
        <f>rekapitulace!H8</f>
      </c>
      <c r="P57">
        <f>O57/100*I57</f>
      </c>
    </row>
    <row r="58" ht="204">
      <c r="E58" s="14" t="s">
        <v>480</v>
      </c>
    </row>
    <row r="59" ht="409.5">
      <c r="E59" s="14" t="s">
        <v>429</v>
      </c>
    </row>
    <row r="60" spans="1:16" ht="12.75">
      <c r="A60" s="7">
        <v>13</v>
      </c>
      <c r="B60" s="7" t="s">
        <v>48</v>
      </c>
      <c r="C60" s="7" t="s">
        <v>481</v>
      </c>
      <c r="D60" s="7" t="s">
        <v>50</v>
      </c>
      <c r="E60" s="7" t="s">
        <v>482</v>
      </c>
      <c r="F60" s="7" t="s">
        <v>148</v>
      </c>
      <c r="G60" s="9">
        <v>14.4</v>
      </c>
      <c r="H60" s="13"/>
      <c r="I60" s="12">
        <f>ROUND((H60*G60),2)</f>
      </c>
      <c r="J60" s="9">
        <v>0</v>
      </c>
      <c r="K60" s="9">
        <f>G60*J60</f>
      </c>
      <c r="L60" s="9">
        <v>0</v>
      </c>
      <c r="M60" s="9">
        <f>G60*L60</f>
      </c>
      <c r="O60">
        <f>rekapitulace!H8</f>
      </c>
      <c r="P60">
        <f>O60/100*I60</f>
      </c>
    </row>
    <row r="61" ht="153">
      <c r="E61" s="14" t="s">
        <v>483</v>
      </c>
    </row>
    <row r="62" ht="409.5">
      <c r="E62" s="14" t="s">
        <v>429</v>
      </c>
    </row>
    <row r="63" spans="1:16" ht="12.75">
      <c r="A63" s="7">
        <v>14</v>
      </c>
      <c r="B63" s="7" t="s">
        <v>48</v>
      </c>
      <c r="C63" s="7" t="s">
        <v>430</v>
      </c>
      <c r="D63" s="7" t="s">
        <v>50</v>
      </c>
      <c r="E63" s="7" t="s">
        <v>431</v>
      </c>
      <c r="F63" s="7" t="s">
        <v>148</v>
      </c>
      <c r="G63" s="9">
        <v>17.6</v>
      </c>
      <c r="H63" s="13"/>
      <c r="I63" s="12">
        <f>ROUND((H63*G63),2)</f>
      </c>
      <c r="J63" s="9">
        <v>0</v>
      </c>
      <c r="K63" s="9">
        <f>G63*J63</f>
      </c>
      <c r="L63" s="9">
        <v>0</v>
      </c>
      <c r="M63" s="9">
        <f>G63*L63</f>
      </c>
      <c r="O63">
        <f>rekapitulace!H8</f>
      </c>
      <c r="P63">
        <f>O63/100*I63</f>
      </c>
    </row>
    <row r="64" ht="216.75">
      <c r="E64" s="14" t="s">
        <v>484</v>
      </c>
    </row>
    <row r="65" ht="409.5">
      <c r="E65" s="14" t="s">
        <v>429</v>
      </c>
    </row>
    <row r="66" spans="1:16" ht="12.75" customHeight="1">
      <c r="A66" s="15"/>
      <c r="B66" s="15"/>
      <c r="C66" s="15" t="s">
        <v>41</v>
      </c>
      <c r="D66" s="15"/>
      <c r="E66" s="15" t="s">
        <v>200</v>
      </c>
      <c r="F66" s="15"/>
      <c r="G66" s="15"/>
      <c r="H66" s="15"/>
      <c r="I66" s="15">
        <f>SUM(I54:I65)</f>
      </c>
      <c r="J66" s="15"/>
      <c r="K66" s="15"/>
      <c r="L66" s="15"/>
      <c r="M66" s="15"/>
      <c r="P66">
        <f>ROUND(SUM(P54:P65),2)</f>
      </c>
    </row>
    <row r="68" spans="1:9" ht="12.75" customHeight="1">
      <c r="A68" s="8"/>
      <c r="B68" s="8"/>
      <c r="C68" s="8" t="s">
        <v>43</v>
      </c>
      <c r="D68" s="8"/>
      <c r="E68" s="8" t="s">
        <v>485</v>
      </c>
      <c r="F68" s="8"/>
      <c r="G68" s="10"/>
      <c r="H68" s="8"/>
      <c r="I68" s="10"/>
    </row>
    <row r="69" spans="1:16" ht="12.75">
      <c r="A69" s="7">
        <v>15</v>
      </c>
      <c r="B69" s="7" t="s">
        <v>48</v>
      </c>
      <c r="C69" s="7" t="s">
        <v>486</v>
      </c>
      <c r="D69" s="7" t="s">
        <v>50</v>
      </c>
      <c r="E69" s="7" t="s">
        <v>487</v>
      </c>
      <c r="F69" s="7" t="s">
        <v>148</v>
      </c>
      <c r="G69" s="9">
        <v>53.88</v>
      </c>
      <c r="H69" s="13"/>
      <c r="I69" s="12">
        <f>ROUND((H69*G69),2)</f>
      </c>
      <c r="J69" s="9">
        <v>0</v>
      </c>
      <c r="K69" s="9">
        <f>G69*J69</f>
      </c>
      <c r="L69" s="9">
        <v>0</v>
      </c>
      <c r="M69" s="9">
        <f>G69*L69</f>
      </c>
      <c r="O69">
        <f>rekapitulace!H8</f>
      </c>
      <c r="P69">
        <f>O69/100*I69</f>
      </c>
    </row>
    <row r="70" ht="127.5">
      <c r="E70" s="14" t="s">
        <v>488</v>
      </c>
    </row>
    <row r="71" ht="409.5">
      <c r="E71" s="14" t="s">
        <v>489</v>
      </c>
    </row>
    <row r="72" spans="1:16" ht="12.75">
      <c r="A72" s="7">
        <v>16</v>
      </c>
      <c r="B72" s="7" t="s">
        <v>48</v>
      </c>
      <c r="C72" s="7" t="s">
        <v>490</v>
      </c>
      <c r="D72" s="7" t="s">
        <v>50</v>
      </c>
      <c r="E72" s="7" t="s">
        <v>491</v>
      </c>
      <c r="F72" s="7" t="s">
        <v>148</v>
      </c>
      <c r="G72" s="9">
        <v>45</v>
      </c>
      <c r="H72" s="13"/>
      <c r="I72" s="12">
        <f>ROUND((H72*G72),2)</f>
      </c>
      <c r="J72" s="9">
        <v>0</v>
      </c>
      <c r="K72" s="9">
        <f>G72*J72</f>
      </c>
      <c r="L72" s="9">
        <v>0</v>
      </c>
      <c r="M72" s="9">
        <f>G72*L72</f>
      </c>
      <c r="O72">
        <f>rekapitulace!H8</f>
      </c>
      <c r="P72">
        <f>O72/100*I72</f>
      </c>
    </row>
    <row r="73" ht="51">
      <c r="E73" s="14" t="s">
        <v>492</v>
      </c>
    </row>
    <row r="74" ht="409.5">
      <c r="E74" s="14" t="s">
        <v>493</v>
      </c>
    </row>
    <row r="75" spans="1:16" ht="12.75" customHeight="1">
      <c r="A75" s="15"/>
      <c r="B75" s="15"/>
      <c r="C75" s="15" t="s">
        <v>43</v>
      </c>
      <c r="D75" s="15"/>
      <c r="E75" s="15" t="s">
        <v>485</v>
      </c>
      <c r="F75" s="15"/>
      <c r="G75" s="15"/>
      <c r="H75" s="15"/>
      <c r="I75" s="15">
        <f>SUM(I69:I74)</f>
      </c>
      <c r="J75" s="15"/>
      <c r="K75" s="15"/>
      <c r="L75" s="15"/>
      <c r="M75" s="15"/>
      <c r="P75">
        <f>ROUND(SUM(P69:P74),2)</f>
      </c>
    </row>
    <row r="77" spans="1:9" ht="12.75" customHeight="1">
      <c r="A77" s="8"/>
      <c r="B77" s="8"/>
      <c r="C77" s="8" t="s">
        <v>45</v>
      </c>
      <c r="D77" s="8"/>
      <c r="E77" s="8" t="s">
        <v>272</v>
      </c>
      <c r="F77" s="8"/>
      <c r="G77" s="10"/>
      <c r="H77" s="8"/>
      <c r="I77" s="10"/>
    </row>
    <row r="78" spans="1:16" ht="12.75">
      <c r="A78" s="7">
        <v>17</v>
      </c>
      <c r="B78" s="7" t="s">
        <v>48</v>
      </c>
      <c r="C78" s="7" t="s">
        <v>494</v>
      </c>
      <c r="D78" s="7" t="s">
        <v>50</v>
      </c>
      <c r="E78" s="7" t="s">
        <v>495</v>
      </c>
      <c r="F78" s="7" t="s">
        <v>185</v>
      </c>
      <c r="G78" s="9">
        <v>20</v>
      </c>
      <c r="H78" s="13"/>
      <c r="I78" s="12">
        <f>ROUND((H78*G78),2)</f>
      </c>
      <c r="J78" s="9">
        <v>0</v>
      </c>
      <c r="K78" s="9">
        <f>G78*J78</f>
      </c>
      <c r="L78" s="9">
        <v>0</v>
      </c>
      <c r="M78" s="9">
        <f>G78*L78</f>
      </c>
      <c r="O78">
        <f>rekapitulace!H8</f>
      </c>
      <c r="P78">
        <f>O78/100*I78</f>
      </c>
    </row>
    <row r="79" ht="51">
      <c r="E79" s="14" t="s">
        <v>496</v>
      </c>
    </row>
    <row r="80" ht="369.75">
      <c r="E80" s="14" t="s">
        <v>497</v>
      </c>
    </row>
    <row r="81" spans="1:16" ht="12.75">
      <c r="A81" s="7">
        <v>18</v>
      </c>
      <c r="B81" s="7" t="s">
        <v>48</v>
      </c>
      <c r="C81" s="7" t="s">
        <v>433</v>
      </c>
      <c r="D81" s="7" t="s">
        <v>50</v>
      </c>
      <c r="E81" s="7" t="s">
        <v>434</v>
      </c>
      <c r="F81" s="7" t="s">
        <v>185</v>
      </c>
      <c r="G81" s="9">
        <v>126.6</v>
      </c>
      <c r="H81" s="13"/>
      <c r="I81" s="12">
        <f>ROUND((H81*G81),2)</f>
      </c>
      <c r="J81" s="9">
        <v>0</v>
      </c>
      <c r="K81" s="9">
        <f>G81*J81</f>
      </c>
      <c r="L81" s="9">
        <v>0</v>
      </c>
      <c r="M81" s="9">
        <f>G81*L81</f>
      </c>
      <c r="O81">
        <f>rekapitulace!H8</f>
      </c>
      <c r="P81">
        <f>O81/100*I81</f>
      </c>
    </row>
    <row r="82" ht="191.25">
      <c r="E82" s="14" t="s">
        <v>498</v>
      </c>
    </row>
    <row r="83" ht="255">
      <c r="E83" s="14" t="s">
        <v>436</v>
      </c>
    </row>
    <row r="84" spans="1:16" ht="12.75">
      <c r="A84" s="7">
        <v>19</v>
      </c>
      <c r="B84" s="7" t="s">
        <v>48</v>
      </c>
      <c r="C84" s="7" t="s">
        <v>304</v>
      </c>
      <c r="D84" s="7" t="s">
        <v>50</v>
      </c>
      <c r="E84" s="7" t="s">
        <v>305</v>
      </c>
      <c r="F84" s="7" t="s">
        <v>185</v>
      </c>
      <c r="G84" s="9">
        <v>124.5</v>
      </c>
      <c r="H84" s="13"/>
      <c r="I84" s="12">
        <f>ROUND((H84*G84),2)</f>
      </c>
      <c r="J84" s="9">
        <v>0</v>
      </c>
      <c r="K84" s="9">
        <f>G84*J84</f>
      </c>
      <c r="L84" s="9">
        <v>0</v>
      </c>
      <c r="M84" s="9">
        <f>G84*L84</f>
      </c>
      <c r="O84">
        <f>rekapitulace!H8</f>
      </c>
      <c r="P84">
        <f>O84/100*I84</f>
      </c>
    </row>
    <row r="85" ht="318.75">
      <c r="E85" s="14" t="s">
        <v>499</v>
      </c>
    </row>
    <row r="86" ht="255">
      <c r="E86" s="14" t="s">
        <v>436</v>
      </c>
    </row>
    <row r="87" spans="1:16" ht="12.75">
      <c r="A87" s="7">
        <v>20</v>
      </c>
      <c r="B87" s="7" t="s">
        <v>48</v>
      </c>
      <c r="C87" s="7" t="s">
        <v>500</v>
      </c>
      <c r="D87" s="7" t="s">
        <v>50</v>
      </c>
      <c r="E87" s="7" t="s">
        <v>501</v>
      </c>
      <c r="F87" s="7" t="s">
        <v>185</v>
      </c>
      <c r="G87" s="9">
        <v>56</v>
      </c>
      <c r="H87" s="13"/>
      <c r="I87" s="12">
        <f>ROUND((H87*G87),2)</f>
      </c>
      <c r="J87" s="9">
        <v>0</v>
      </c>
      <c r="K87" s="9">
        <f>G87*J87</f>
      </c>
      <c r="L87" s="9">
        <v>0</v>
      </c>
      <c r="M87" s="9">
        <f>G87*L87</f>
      </c>
      <c r="O87">
        <f>rekapitulace!H8</f>
      </c>
      <c r="P87">
        <f>O87/100*I87</f>
      </c>
    </row>
    <row r="88" ht="153">
      <c r="E88" s="14" t="s">
        <v>502</v>
      </c>
    </row>
    <row r="89" ht="255">
      <c r="E89" s="14" t="s">
        <v>436</v>
      </c>
    </row>
    <row r="90" spans="1:16" ht="12.75" customHeight="1">
      <c r="A90" s="15"/>
      <c r="B90" s="15"/>
      <c r="C90" s="15" t="s">
        <v>45</v>
      </c>
      <c r="D90" s="15"/>
      <c r="E90" s="15" t="s">
        <v>272</v>
      </c>
      <c r="F90" s="15"/>
      <c r="G90" s="15"/>
      <c r="H90" s="15"/>
      <c r="I90" s="15">
        <f>SUM(I78:I89)</f>
      </c>
      <c r="J90" s="15"/>
      <c r="K90" s="15"/>
      <c r="L90" s="15"/>
      <c r="M90" s="15"/>
      <c r="P90">
        <f>ROUND(SUM(P78:P89),2)</f>
      </c>
    </row>
    <row r="92" spans="1:16" ht="12.75" customHeight="1">
      <c r="A92" s="15"/>
      <c r="B92" s="15"/>
      <c r="C92" s="15"/>
      <c r="D92" s="15"/>
      <c r="E92" s="15" t="s">
        <v>86</v>
      </c>
      <c r="F92" s="15"/>
      <c r="G92" s="15"/>
      <c r="H92" s="15"/>
      <c r="I92" s="15">
        <f>+I15+I30+I42+I51+I66+I75+I90</f>
      </c>
      <c r="J92" s="15"/>
      <c r="K92" s="15"/>
      <c r="L92" s="15"/>
      <c r="M92" s="15"/>
      <c r="P92">
        <f>+P15+P30+P42+P51+P66+P75+P90</f>
      </c>
    </row>
    <row r="94" spans="1:13" ht="12.75" customHeight="1">
      <c r="A94" s="15" t="s">
        <v>87</v>
      </c>
      <c r="B94" s="15"/>
      <c r="C94" s="15"/>
      <c r="D94" s="15"/>
      <c r="E94" s="15"/>
      <c r="F94" s="15"/>
      <c r="G94" s="15"/>
      <c r="H94" s="15"/>
      <c r="I94" s="15"/>
      <c r="J94" s="15"/>
      <c r="K94" s="15"/>
      <c r="L94" s="15"/>
      <c r="M94" s="15"/>
    </row>
    <row r="95" spans="1:13" ht="12.75" customHeight="1">
      <c r="A95" s="15"/>
      <c r="B95" s="15"/>
      <c r="C95" s="15"/>
      <c r="D95" s="15"/>
      <c r="E95" s="15" t="s">
        <v>88</v>
      </c>
      <c r="F95" s="15"/>
      <c r="G95" s="15"/>
      <c r="H95" s="15"/>
      <c r="I95" s="15"/>
      <c r="J95" s="15"/>
      <c r="K95" s="15"/>
      <c r="L95" s="15"/>
      <c r="M95" s="15"/>
    </row>
    <row r="96" spans="1:16" ht="12.75" customHeight="1">
      <c r="A96" s="15"/>
      <c r="B96" s="15"/>
      <c r="C96" s="15"/>
      <c r="D96" s="15"/>
      <c r="E96" s="15" t="s">
        <v>89</v>
      </c>
      <c r="F96" s="15"/>
      <c r="G96" s="15"/>
      <c r="H96" s="15"/>
      <c r="I96" s="15">
        <v>0</v>
      </c>
      <c r="J96" s="15"/>
      <c r="K96" s="15"/>
      <c r="L96" s="15"/>
      <c r="M96" s="15"/>
      <c r="P96">
        <v>0</v>
      </c>
    </row>
    <row r="97" spans="1:13" ht="12.75" customHeight="1">
      <c r="A97" s="15"/>
      <c r="B97" s="15"/>
      <c r="C97" s="15"/>
      <c r="D97" s="15"/>
      <c r="E97" s="15" t="s">
        <v>90</v>
      </c>
      <c r="F97" s="15"/>
      <c r="G97" s="15"/>
      <c r="H97" s="15"/>
      <c r="I97" s="15"/>
      <c r="J97" s="15"/>
      <c r="K97" s="15"/>
      <c r="L97" s="15"/>
      <c r="M97" s="15"/>
    </row>
    <row r="98" spans="1:16" ht="12.75" customHeight="1">
      <c r="A98" s="15"/>
      <c r="B98" s="15"/>
      <c r="C98" s="15"/>
      <c r="D98" s="15"/>
      <c r="E98" s="15" t="s">
        <v>91</v>
      </c>
      <c r="F98" s="15"/>
      <c r="G98" s="15"/>
      <c r="H98" s="15"/>
      <c r="I98" s="15">
        <v>0</v>
      </c>
      <c r="J98" s="15"/>
      <c r="K98" s="15"/>
      <c r="L98" s="15"/>
      <c r="M98" s="15"/>
      <c r="P98">
        <v>0</v>
      </c>
    </row>
    <row r="99" spans="1:16" ht="12.75" customHeight="1">
      <c r="A99" s="15"/>
      <c r="B99" s="15"/>
      <c r="C99" s="15"/>
      <c r="D99" s="15"/>
      <c r="E99" s="15" t="s">
        <v>92</v>
      </c>
      <c r="F99" s="15"/>
      <c r="G99" s="15"/>
      <c r="H99" s="15"/>
      <c r="I99" s="15">
        <f>I96+I98</f>
      </c>
      <c r="J99" s="15"/>
      <c r="K99" s="15"/>
      <c r="L99" s="15"/>
      <c r="M99" s="15"/>
      <c r="P99">
        <f>P96+P98</f>
      </c>
    </row>
    <row r="101" spans="1:16" ht="12.75" customHeight="1">
      <c r="A101" s="15"/>
      <c r="B101" s="15"/>
      <c r="C101" s="15"/>
      <c r="D101" s="15"/>
      <c r="E101" s="15" t="s">
        <v>92</v>
      </c>
      <c r="F101" s="15"/>
      <c r="G101" s="15"/>
      <c r="H101" s="15"/>
      <c r="I101" s="15">
        <f>I92+I99</f>
      </c>
      <c r="J101" s="15"/>
      <c r="K101" s="15"/>
      <c r="L101" s="15"/>
      <c r="M101" s="15"/>
      <c r="P101">
        <f>P92+P99</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80"/>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13"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503</v>
      </c>
      <c r="D5" s="5"/>
      <c r="E5" s="5" t="s">
        <v>504</v>
      </c>
    </row>
    <row r="6" spans="1:5" ht="12.75" customHeight="1">
      <c r="A6" t="s">
        <v>18</v>
      </c>
      <c r="C6" s="5" t="s">
        <v>503</v>
      </c>
      <c r="D6" s="5"/>
      <c r="E6" s="5" t="s">
        <v>504</v>
      </c>
    </row>
    <row r="7" spans="1:5" ht="12.75" customHeight="1">
      <c r="A7" t="s">
        <v>23</v>
      </c>
      <c r="C7" s="5"/>
      <c r="D7" s="5"/>
      <c r="E7" s="5"/>
    </row>
    <row r="8" spans="1:16" ht="12.75" customHeight="1">
      <c r="A8" s="4" t="s">
        <v>24</v>
      </c>
      <c r="B8" s="4" t="s">
        <v>26</v>
      </c>
      <c r="C8" s="4" t="s">
        <v>27</v>
      </c>
      <c r="D8" s="4" t="s">
        <v>28</v>
      </c>
      <c r="E8" s="4" t="s">
        <v>29</v>
      </c>
      <c r="F8" s="4" t="s">
        <v>30</v>
      </c>
      <c r="G8" s="4" t="s">
        <v>31</v>
      </c>
      <c r="H8" s="4" t="s">
        <v>32</v>
      </c>
      <c r="I8" s="4"/>
      <c r="J8" s="4" t="s">
        <v>36</v>
      </c>
      <c r="K8" s="4"/>
      <c r="L8" s="4" t="s">
        <v>37</v>
      </c>
      <c r="M8" s="4"/>
      <c r="O8" t="s">
        <v>35</v>
      </c>
      <c r="P8" t="s">
        <v>11</v>
      </c>
    </row>
    <row r="9" spans="1:15" ht="28.5">
      <c r="A9" s="4"/>
      <c r="B9" s="4"/>
      <c r="C9" s="4"/>
      <c r="D9" s="4"/>
      <c r="E9" s="4"/>
      <c r="F9" s="4"/>
      <c r="G9" s="4"/>
      <c r="H9" s="4" t="s">
        <v>33</v>
      </c>
      <c r="I9" s="4" t="s">
        <v>34</v>
      </c>
      <c r="J9" s="4" t="s">
        <v>33</v>
      </c>
      <c r="K9" s="4" t="s">
        <v>34</v>
      </c>
      <c r="L9" s="4" t="s">
        <v>33</v>
      </c>
      <c r="M9" s="4" t="s">
        <v>34</v>
      </c>
      <c r="O9" t="s">
        <v>11</v>
      </c>
    </row>
    <row r="10" spans="1:13" ht="14.25">
      <c r="A10" s="4" t="s">
        <v>25</v>
      </c>
      <c r="B10" s="4" t="s">
        <v>38</v>
      </c>
      <c r="C10" s="4" t="s">
        <v>39</v>
      </c>
      <c r="D10" s="4" t="s">
        <v>40</v>
      </c>
      <c r="E10" s="4" t="s">
        <v>41</v>
      </c>
      <c r="F10" s="4" t="s">
        <v>42</v>
      </c>
      <c r="G10" s="4" t="s">
        <v>43</v>
      </c>
      <c r="H10" s="4" t="s">
        <v>44</v>
      </c>
      <c r="I10" s="4" t="s">
        <v>45</v>
      </c>
      <c r="J10" s="4">
        <v>10</v>
      </c>
      <c r="K10" s="4">
        <v>11</v>
      </c>
      <c r="L10" s="4">
        <v>12</v>
      </c>
      <c r="M10" s="4">
        <v>13</v>
      </c>
    </row>
    <row r="11" spans="1:9" ht="12.75" customHeight="1">
      <c r="A11" s="8"/>
      <c r="B11" s="8"/>
      <c r="C11" s="8" t="s">
        <v>47</v>
      </c>
      <c r="D11" s="8"/>
      <c r="E11" s="8" t="s">
        <v>46</v>
      </c>
      <c r="F11" s="8"/>
      <c r="G11" s="10"/>
      <c r="H11" s="8"/>
      <c r="I11" s="10"/>
    </row>
    <row r="12" spans="1:16" ht="12.75">
      <c r="A12" s="7">
        <v>1</v>
      </c>
      <c r="B12" s="7" t="s">
        <v>48</v>
      </c>
      <c r="C12" s="7" t="s">
        <v>103</v>
      </c>
      <c r="D12" s="7" t="s">
        <v>50</v>
      </c>
      <c r="E12" s="7" t="s">
        <v>401</v>
      </c>
      <c r="F12" s="7" t="s">
        <v>105</v>
      </c>
      <c r="G12" s="9">
        <v>14.32</v>
      </c>
      <c r="H12" s="13"/>
      <c r="I12" s="12">
        <f>ROUND((H12*G12),2)</f>
      </c>
      <c r="J12" s="9">
        <v>0</v>
      </c>
      <c r="K12" s="9">
        <f>G12*J12</f>
      </c>
      <c r="L12" s="9">
        <v>0</v>
      </c>
      <c r="M12" s="9">
        <f>G12*L12</f>
      </c>
      <c r="O12">
        <f>rekapitulace!H8</f>
      </c>
      <c r="P12">
        <f>O12/100*I12</f>
      </c>
    </row>
    <row r="13" ht="127.5">
      <c r="E13" s="14" t="s">
        <v>505</v>
      </c>
    </row>
    <row r="14" ht="153">
      <c r="E14" s="14" t="s">
        <v>107</v>
      </c>
    </row>
    <row r="15" spans="1:16" ht="12.75">
      <c r="A15" s="7">
        <v>2</v>
      </c>
      <c r="B15" s="7" t="s">
        <v>48</v>
      </c>
      <c r="C15" s="7" t="s">
        <v>103</v>
      </c>
      <c r="D15" s="7" t="s">
        <v>110</v>
      </c>
      <c r="E15" s="7" t="s">
        <v>405</v>
      </c>
      <c r="F15" s="7" t="s">
        <v>105</v>
      </c>
      <c r="G15" s="9">
        <v>63.218</v>
      </c>
      <c r="H15" s="13"/>
      <c r="I15" s="12">
        <f>ROUND((H15*G15),2)</f>
      </c>
      <c r="J15" s="9">
        <v>0</v>
      </c>
      <c r="K15" s="9">
        <f>G15*J15</f>
      </c>
      <c r="L15" s="9">
        <v>0</v>
      </c>
      <c r="M15" s="9">
        <f>G15*L15</f>
      </c>
      <c r="O15">
        <f>rekapitulace!H8</f>
      </c>
      <c r="P15">
        <f>O15/100*I15</f>
      </c>
    </row>
    <row r="16" ht="165.75">
      <c r="E16" s="14" t="s">
        <v>506</v>
      </c>
    </row>
    <row r="17" ht="153">
      <c r="E17" s="14" t="s">
        <v>107</v>
      </c>
    </row>
    <row r="18" spans="1:16" ht="12.75" customHeight="1">
      <c r="A18" s="15"/>
      <c r="B18" s="15"/>
      <c r="C18" s="15" t="s">
        <v>47</v>
      </c>
      <c r="D18" s="15"/>
      <c r="E18" s="15" t="s">
        <v>46</v>
      </c>
      <c r="F18" s="15"/>
      <c r="G18" s="15"/>
      <c r="H18" s="15"/>
      <c r="I18" s="15">
        <f>SUM(I12:I17)</f>
      </c>
      <c r="J18" s="15"/>
      <c r="K18" s="15"/>
      <c r="L18" s="15"/>
      <c r="M18" s="15"/>
      <c r="P18">
        <f>ROUND(SUM(P12:P17),2)</f>
      </c>
    </row>
    <row r="20" spans="1:9" ht="12.75" customHeight="1">
      <c r="A20" s="8"/>
      <c r="B20" s="8"/>
      <c r="C20" s="8" t="s">
        <v>25</v>
      </c>
      <c r="D20" s="8"/>
      <c r="E20" s="8" t="s">
        <v>117</v>
      </c>
      <c r="F20" s="8"/>
      <c r="G20" s="10"/>
      <c r="H20" s="8"/>
      <c r="I20" s="10"/>
    </row>
    <row r="21" spans="1:16" ht="12.75">
      <c r="A21" s="7">
        <v>3</v>
      </c>
      <c r="B21" s="7" t="s">
        <v>48</v>
      </c>
      <c r="C21" s="7" t="s">
        <v>356</v>
      </c>
      <c r="D21" s="7" t="s">
        <v>50</v>
      </c>
      <c r="E21" s="7" t="s">
        <v>409</v>
      </c>
      <c r="F21" s="7" t="s">
        <v>105</v>
      </c>
      <c r="G21" s="9">
        <v>18.3</v>
      </c>
      <c r="H21" s="13"/>
      <c r="I21" s="12">
        <f>ROUND((H21*G21),2)</f>
      </c>
      <c r="J21" s="9">
        <v>0</v>
      </c>
      <c r="K21" s="9">
        <f>G21*J21</f>
      </c>
      <c r="L21" s="9">
        <v>0</v>
      </c>
      <c r="M21" s="9">
        <f>G21*L21</f>
      </c>
      <c r="O21">
        <f>rekapitulace!H8</f>
      </c>
      <c r="P21">
        <f>O21/100*I21</f>
      </c>
    </row>
    <row r="22" ht="306">
      <c r="E22" s="14" t="s">
        <v>507</v>
      </c>
    </row>
    <row r="23" ht="409.5">
      <c r="E23" s="14" t="s">
        <v>121</v>
      </c>
    </row>
    <row r="24" spans="1:16" ht="12.75">
      <c r="A24" s="7">
        <v>4</v>
      </c>
      <c r="B24" s="7" t="s">
        <v>48</v>
      </c>
      <c r="C24" s="7" t="s">
        <v>411</v>
      </c>
      <c r="D24" s="7" t="s">
        <v>50</v>
      </c>
      <c r="E24" s="7" t="s">
        <v>412</v>
      </c>
      <c r="F24" s="7" t="s">
        <v>185</v>
      </c>
      <c r="G24" s="9">
        <v>18</v>
      </c>
      <c r="H24" s="13"/>
      <c r="I24" s="12">
        <f>ROUND((H24*G24),2)</f>
      </c>
      <c r="J24" s="9">
        <v>0</v>
      </c>
      <c r="K24" s="9">
        <f>G24*J24</f>
      </c>
      <c r="L24" s="9">
        <v>0</v>
      </c>
      <c r="M24" s="9">
        <f>G24*L24</f>
      </c>
      <c r="O24">
        <f>rekapitulace!H8</f>
      </c>
      <c r="P24">
        <f>O24/100*I24</f>
      </c>
    </row>
    <row r="25" ht="63.75">
      <c r="E25" s="14" t="s">
        <v>508</v>
      </c>
    </row>
    <row r="26" ht="409.5">
      <c r="E26" s="14" t="s">
        <v>121</v>
      </c>
    </row>
    <row r="27" spans="1:16" ht="12.75">
      <c r="A27" s="7">
        <v>5</v>
      </c>
      <c r="B27" s="7" t="s">
        <v>48</v>
      </c>
      <c r="C27" s="7" t="s">
        <v>414</v>
      </c>
      <c r="D27" s="7" t="s">
        <v>50</v>
      </c>
      <c r="E27" s="7" t="s">
        <v>415</v>
      </c>
      <c r="F27" s="7" t="s">
        <v>185</v>
      </c>
      <c r="G27" s="9">
        <v>363</v>
      </c>
      <c r="H27" s="13"/>
      <c r="I27" s="12">
        <f>ROUND((H27*G27),2)</f>
      </c>
      <c r="J27" s="9">
        <v>0</v>
      </c>
      <c r="K27" s="9">
        <f>G27*J27</f>
      </c>
      <c r="L27" s="9">
        <v>0</v>
      </c>
      <c r="M27" s="9">
        <f>G27*L27</f>
      </c>
      <c r="O27">
        <f>rekapitulace!H8</f>
      </c>
      <c r="P27">
        <f>O27/100*I27</f>
      </c>
    </row>
    <row r="28" ht="165.75">
      <c r="E28" s="14" t="s">
        <v>509</v>
      </c>
    </row>
    <row r="29" ht="409.5">
      <c r="E29" s="14" t="s">
        <v>121</v>
      </c>
    </row>
    <row r="30" spans="1:16" ht="12.75">
      <c r="A30" s="7">
        <v>6</v>
      </c>
      <c r="B30" s="7" t="s">
        <v>48</v>
      </c>
      <c r="C30" s="7" t="s">
        <v>142</v>
      </c>
      <c r="D30" s="7" t="s">
        <v>50</v>
      </c>
      <c r="E30" s="7" t="s">
        <v>143</v>
      </c>
      <c r="F30" s="7" t="s">
        <v>105</v>
      </c>
      <c r="G30" s="9">
        <v>1.3</v>
      </c>
      <c r="H30" s="13"/>
      <c r="I30" s="12">
        <f>ROUND((H30*G30),2)</f>
      </c>
      <c r="J30" s="9">
        <v>0</v>
      </c>
      <c r="K30" s="9">
        <f>G30*J30</f>
      </c>
      <c r="L30" s="9">
        <v>0</v>
      </c>
      <c r="M30" s="9">
        <f>G30*L30</f>
      </c>
      <c r="O30">
        <f>rekapitulace!H8</f>
      </c>
      <c r="P30">
        <f>O30/100*I30</f>
      </c>
    </row>
    <row r="31" ht="76.5">
      <c r="E31" s="14" t="s">
        <v>510</v>
      </c>
    </row>
    <row r="32" ht="409.5">
      <c r="E32" s="14" t="s">
        <v>145</v>
      </c>
    </row>
    <row r="33" spans="1:16" ht="12.75">
      <c r="A33" s="7">
        <v>7</v>
      </c>
      <c r="B33" s="7" t="s">
        <v>48</v>
      </c>
      <c r="C33" s="7" t="s">
        <v>151</v>
      </c>
      <c r="D33" s="7" t="s">
        <v>50</v>
      </c>
      <c r="E33" s="7" t="s">
        <v>152</v>
      </c>
      <c r="F33" s="7" t="s">
        <v>105</v>
      </c>
      <c r="G33" s="9">
        <v>13.02</v>
      </c>
      <c r="H33" s="13"/>
      <c r="I33" s="12">
        <f>ROUND((H33*G33),2)</f>
      </c>
      <c r="J33" s="9">
        <v>0</v>
      </c>
      <c r="K33" s="9">
        <f>G33*J33</f>
      </c>
      <c r="L33" s="9">
        <v>0</v>
      </c>
      <c r="M33" s="9">
        <f>G33*L33</f>
      </c>
      <c r="O33">
        <f>rekapitulace!H8</f>
      </c>
      <c r="P33">
        <f>O33/100*I33</f>
      </c>
    </row>
    <row r="34" ht="216.75">
      <c r="E34" s="14" t="s">
        <v>511</v>
      </c>
    </row>
    <row r="35" ht="409.5">
      <c r="E35" s="14" t="s">
        <v>154</v>
      </c>
    </row>
    <row r="36" spans="1:16" ht="12.75">
      <c r="A36" s="7">
        <v>8</v>
      </c>
      <c r="B36" s="7" t="s">
        <v>48</v>
      </c>
      <c r="C36" s="7" t="s">
        <v>159</v>
      </c>
      <c r="D36" s="7" t="s">
        <v>50</v>
      </c>
      <c r="E36" s="7" t="s">
        <v>160</v>
      </c>
      <c r="F36" s="7" t="s">
        <v>105</v>
      </c>
      <c r="G36" s="9">
        <v>13</v>
      </c>
      <c r="H36" s="13"/>
      <c r="I36" s="12">
        <f>ROUND((H36*G36),2)</f>
      </c>
      <c r="J36" s="9">
        <v>0</v>
      </c>
      <c r="K36" s="9">
        <f>G36*J36</f>
      </c>
      <c r="L36" s="9">
        <v>0</v>
      </c>
      <c r="M36" s="9">
        <f>G36*L36</f>
      </c>
      <c r="O36">
        <f>rekapitulace!H8</f>
      </c>
      <c r="P36">
        <f>O36/100*I36</f>
      </c>
    </row>
    <row r="37" ht="89.25">
      <c r="E37" s="14" t="s">
        <v>512</v>
      </c>
    </row>
    <row r="38" ht="409.5">
      <c r="E38" s="14" t="s">
        <v>162</v>
      </c>
    </row>
    <row r="39" spans="1:16" ht="12.75">
      <c r="A39" s="7">
        <v>9</v>
      </c>
      <c r="B39" s="7" t="s">
        <v>48</v>
      </c>
      <c r="C39" s="7" t="s">
        <v>171</v>
      </c>
      <c r="D39" s="7" t="s">
        <v>50</v>
      </c>
      <c r="E39" s="7" t="s">
        <v>172</v>
      </c>
      <c r="F39" s="7" t="s">
        <v>148</v>
      </c>
      <c r="G39" s="9">
        <v>182.5</v>
      </c>
      <c r="H39" s="13"/>
      <c r="I39" s="12">
        <f>ROUND((H39*G39),2)</f>
      </c>
      <c r="J39" s="9">
        <v>0</v>
      </c>
      <c r="K39" s="9">
        <f>G39*J39</f>
      </c>
      <c r="L39" s="9">
        <v>0</v>
      </c>
      <c r="M39" s="9">
        <f>G39*L39</f>
      </c>
      <c r="O39">
        <f>rekapitulace!H8</f>
      </c>
      <c r="P39">
        <f>O39/100*I39</f>
      </c>
    </row>
    <row r="40" ht="293.25">
      <c r="E40" s="14" t="s">
        <v>513</v>
      </c>
    </row>
    <row r="41" ht="153">
      <c r="E41" s="14" t="s">
        <v>174</v>
      </c>
    </row>
    <row r="42" spans="1:16" ht="12.75">
      <c r="A42" s="7">
        <v>10</v>
      </c>
      <c r="B42" s="7" t="s">
        <v>48</v>
      </c>
      <c r="C42" s="7" t="s">
        <v>179</v>
      </c>
      <c r="D42" s="7" t="s">
        <v>50</v>
      </c>
      <c r="E42" s="7" t="s">
        <v>180</v>
      </c>
      <c r="F42" s="7" t="s">
        <v>148</v>
      </c>
      <c r="G42" s="9">
        <v>104</v>
      </c>
      <c r="H42" s="13"/>
      <c r="I42" s="12">
        <f>ROUND((H42*G42),2)</f>
      </c>
      <c r="J42" s="9">
        <v>0</v>
      </c>
      <c r="K42" s="9">
        <f>G42*J42</f>
      </c>
      <c r="L42" s="9">
        <v>0</v>
      </c>
      <c r="M42" s="9">
        <f>G42*L42</f>
      </c>
      <c r="O42">
        <f>rekapitulace!H8</f>
      </c>
      <c r="P42">
        <f>O42/100*I42</f>
      </c>
    </row>
    <row r="43" ht="63.75">
      <c r="E43" s="14" t="s">
        <v>514</v>
      </c>
    </row>
    <row r="44" ht="178.5">
      <c r="E44" s="14" t="s">
        <v>181</v>
      </c>
    </row>
    <row r="45" spans="1:16" ht="12.75" customHeight="1">
      <c r="A45" s="15"/>
      <c r="B45" s="15"/>
      <c r="C45" s="15" t="s">
        <v>25</v>
      </c>
      <c r="D45" s="15"/>
      <c r="E45" s="15" t="s">
        <v>117</v>
      </c>
      <c r="F45" s="15"/>
      <c r="G45" s="15"/>
      <c r="H45" s="15"/>
      <c r="I45" s="15">
        <f>SUM(I21:I44)</f>
      </c>
      <c r="J45" s="15"/>
      <c r="K45" s="15"/>
      <c r="L45" s="15"/>
      <c r="M45" s="15"/>
      <c r="P45">
        <f>ROUND(SUM(P21:P44),2)</f>
      </c>
    </row>
    <row r="47" spans="1:9" ht="12.75" customHeight="1">
      <c r="A47" s="8"/>
      <c r="B47" s="8"/>
      <c r="C47" s="8" t="s">
        <v>41</v>
      </c>
      <c r="D47" s="8"/>
      <c r="E47" s="8" t="s">
        <v>200</v>
      </c>
      <c r="F47" s="8"/>
      <c r="G47" s="10"/>
      <c r="H47" s="8"/>
      <c r="I47" s="10"/>
    </row>
    <row r="48" spans="1:16" ht="12.75">
      <c r="A48" s="7">
        <v>11</v>
      </c>
      <c r="B48" s="7" t="s">
        <v>48</v>
      </c>
      <c r="C48" s="7" t="s">
        <v>372</v>
      </c>
      <c r="D48" s="7" t="s">
        <v>50</v>
      </c>
      <c r="E48" s="7" t="s">
        <v>373</v>
      </c>
      <c r="F48" s="7" t="s">
        <v>148</v>
      </c>
      <c r="G48" s="9">
        <v>182.5</v>
      </c>
      <c r="H48" s="13"/>
      <c r="I48" s="12">
        <f>ROUND((H48*G48),2)</f>
      </c>
      <c r="J48" s="9">
        <v>0</v>
      </c>
      <c r="K48" s="9">
        <f>G48*J48</f>
      </c>
      <c r="L48" s="9">
        <v>0</v>
      </c>
      <c r="M48" s="9">
        <f>G48*L48</f>
      </c>
      <c r="O48">
        <f>rekapitulace!H8</f>
      </c>
      <c r="P48">
        <f>O48/100*I48</f>
      </c>
    </row>
    <row r="49" ht="293.25">
      <c r="E49" s="14" t="s">
        <v>513</v>
      </c>
    </row>
    <row r="50" ht="318.75">
      <c r="E50" s="14" t="s">
        <v>211</v>
      </c>
    </row>
    <row r="51" spans="1:16" ht="12.75">
      <c r="A51" s="7">
        <v>12</v>
      </c>
      <c r="B51" s="7" t="s">
        <v>48</v>
      </c>
      <c r="C51" s="7" t="s">
        <v>426</v>
      </c>
      <c r="D51" s="7" t="s">
        <v>50</v>
      </c>
      <c r="E51" s="7" t="s">
        <v>427</v>
      </c>
      <c r="F51" s="7" t="s">
        <v>148</v>
      </c>
      <c r="G51" s="9">
        <v>28</v>
      </c>
      <c r="H51" s="13"/>
      <c r="I51" s="12">
        <f>ROUND((H51*G51),2)</f>
      </c>
      <c r="J51" s="9">
        <v>0</v>
      </c>
      <c r="K51" s="9">
        <f>G51*J51</f>
      </c>
      <c r="L51" s="9">
        <v>0</v>
      </c>
      <c r="M51" s="9">
        <f>G51*L51</f>
      </c>
      <c r="O51">
        <f>rekapitulace!H8</f>
      </c>
      <c r="P51">
        <f>O51/100*I51</f>
      </c>
    </row>
    <row r="52" ht="63.75">
      <c r="E52" s="14" t="s">
        <v>515</v>
      </c>
    </row>
    <row r="53" ht="409.5">
      <c r="E53" s="14" t="s">
        <v>429</v>
      </c>
    </row>
    <row r="54" spans="1:16" ht="12.75">
      <c r="A54" s="7">
        <v>13</v>
      </c>
      <c r="B54" s="7" t="s">
        <v>48</v>
      </c>
      <c r="C54" s="7" t="s">
        <v>430</v>
      </c>
      <c r="D54" s="7" t="s">
        <v>50</v>
      </c>
      <c r="E54" s="7" t="s">
        <v>431</v>
      </c>
      <c r="F54" s="7" t="s">
        <v>148</v>
      </c>
      <c r="G54" s="9">
        <v>2.5</v>
      </c>
      <c r="H54" s="13"/>
      <c r="I54" s="12">
        <f>ROUND((H54*G54),2)</f>
      </c>
      <c r="J54" s="9">
        <v>0</v>
      </c>
      <c r="K54" s="9">
        <f>G54*J54</f>
      </c>
      <c r="L54" s="9">
        <v>0</v>
      </c>
      <c r="M54" s="9">
        <f>G54*L54</f>
      </c>
      <c r="O54">
        <f>rekapitulace!H8</f>
      </c>
      <c r="P54">
        <f>O54/100*I54</f>
      </c>
    </row>
    <row r="55" ht="63.75">
      <c r="E55" s="14" t="s">
        <v>516</v>
      </c>
    </row>
    <row r="56" ht="409.5">
      <c r="E56" s="14" t="s">
        <v>429</v>
      </c>
    </row>
    <row r="57" spans="1:16" ht="12.75">
      <c r="A57" s="7">
        <v>14</v>
      </c>
      <c r="B57" s="7" t="s">
        <v>48</v>
      </c>
      <c r="C57" s="7" t="s">
        <v>517</v>
      </c>
      <c r="D57" s="7" t="s">
        <v>50</v>
      </c>
      <c r="E57" s="7" t="s">
        <v>518</v>
      </c>
      <c r="F57" s="7" t="s">
        <v>148</v>
      </c>
      <c r="G57" s="9">
        <v>152</v>
      </c>
      <c r="H57" s="13"/>
      <c r="I57" s="12">
        <f>ROUND((H57*G57),2)</f>
      </c>
      <c r="J57" s="9">
        <v>0</v>
      </c>
      <c r="K57" s="9">
        <f>G57*J57</f>
      </c>
      <c r="L57" s="9">
        <v>0</v>
      </c>
      <c r="M57" s="9">
        <f>G57*L57</f>
      </c>
      <c r="O57">
        <f>rekapitulace!H8</f>
      </c>
      <c r="P57">
        <f>O57/100*I57</f>
      </c>
    </row>
    <row r="58" ht="216.75">
      <c r="E58" s="14" t="s">
        <v>519</v>
      </c>
    </row>
    <row r="59" ht="409.5">
      <c r="E59" s="14" t="s">
        <v>520</v>
      </c>
    </row>
    <row r="60" spans="1:16" ht="12.75" customHeight="1">
      <c r="A60" s="15"/>
      <c r="B60" s="15"/>
      <c r="C60" s="15" t="s">
        <v>41</v>
      </c>
      <c r="D60" s="15"/>
      <c r="E60" s="15" t="s">
        <v>200</v>
      </c>
      <c r="F60" s="15"/>
      <c r="G60" s="15"/>
      <c r="H60" s="15"/>
      <c r="I60" s="15">
        <f>SUM(I48:I59)</f>
      </c>
      <c r="J60" s="15"/>
      <c r="K60" s="15"/>
      <c r="L60" s="15"/>
      <c r="M60" s="15"/>
      <c r="P60">
        <f>ROUND(SUM(P48:P59),2)</f>
      </c>
    </row>
    <row r="62" spans="1:9" ht="12.75" customHeight="1">
      <c r="A62" s="8"/>
      <c r="B62" s="8"/>
      <c r="C62" s="8" t="s">
        <v>45</v>
      </c>
      <c r="D62" s="8"/>
      <c r="E62" s="8" t="s">
        <v>272</v>
      </c>
      <c r="F62" s="8"/>
      <c r="G62" s="10"/>
      <c r="H62" s="8"/>
      <c r="I62" s="10"/>
    </row>
    <row r="63" spans="1:16" ht="12.75">
      <c r="A63" s="7">
        <v>15</v>
      </c>
      <c r="B63" s="7" t="s">
        <v>48</v>
      </c>
      <c r="C63" s="7" t="s">
        <v>433</v>
      </c>
      <c r="D63" s="7" t="s">
        <v>50</v>
      </c>
      <c r="E63" s="7" t="s">
        <v>434</v>
      </c>
      <c r="F63" s="7" t="s">
        <v>185</v>
      </c>
      <c r="G63" s="9">
        <v>14.5</v>
      </c>
      <c r="H63" s="13"/>
      <c r="I63" s="12">
        <f>ROUND((H63*G63),2)</f>
      </c>
      <c r="J63" s="9">
        <v>0</v>
      </c>
      <c r="K63" s="9">
        <f>G63*J63</f>
      </c>
      <c r="L63" s="9">
        <v>0</v>
      </c>
      <c r="M63" s="9">
        <f>G63*L63</f>
      </c>
      <c r="O63">
        <f>rekapitulace!H8</f>
      </c>
      <c r="P63">
        <f>O63/100*I63</f>
      </c>
    </row>
    <row r="64" ht="63.75">
      <c r="E64" s="14" t="s">
        <v>521</v>
      </c>
    </row>
    <row r="65" ht="255">
      <c r="E65" s="14" t="s">
        <v>436</v>
      </c>
    </row>
    <row r="66" spans="1:16" ht="12.75">
      <c r="A66" s="7">
        <v>16</v>
      </c>
      <c r="B66" s="7" t="s">
        <v>48</v>
      </c>
      <c r="C66" s="7" t="s">
        <v>304</v>
      </c>
      <c r="D66" s="7" t="s">
        <v>50</v>
      </c>
      <c r="E66" s="7" t="s">
        <v>305</v>
      </c>
      <c r="F66" s="7" t="s">
        <v>185</v>
      </c>
      <c r="G66" s="9">
        <v>372</v>
      </c>
      <c r="H66" s="13"/>
      <c r="I66" s="12">
        <f>ROUND((H66*G66),2)</f>
      </c>
      <c r="J66" s="9">
        <v>0</v>
      </c>
      <c r="K66" s="9">
        <f>G66*J66</f>
      </c>
      <c r="L66" s="9">
        <v>0</v>
      </c>
      <c r="M66" s="9">
        <f>G66*L66</f>
      </c>
      <c r="O66">
        <f>rekapitulace!H8</f>
      </c>
      <c r="P66">
        <f>O66/100*I66</f>
      </c>
    </row>
    <row r="67" ht="165.75">
      <c r="E67" s="14" t="s">
        <v>522</v>
      </c>
    </row>
    <row r="68" ht="255">
      <c r="E68" s="14" t="s">
        <v>436</v>
      </c>
    </row>
    <row r="69" spans="1:16" ht="12.75" customHeight="1">
      <c r="A69" s="15"/>
      <c r="B69" s="15"/>
      <c r="C69" s="15" t="s">
        <v>45</v>
      </c>
      <c r="D69" s="15"/>
      <c r="E69" s="15" t="s">
        <v>272</v>
      </c>
      <c r="F69" s="15"/>
      <c r="G69" s="15"/>
      <c r="H69" s="15"/>
      <c r="I69" s="15">
        <f>SUM(I63:I68)</f>
      </c>
      <c r="J69" s="15"/>
      <c r="K69" s="15"/>
      <c r="L69" s="15"/>
      <c r="M69" s="15"/>
      <c r="P69">
        <f>ROUND(SUM(P63:P68),2)</f>
      </c>
    </row>
    <row r="71" spans="1:16" ht="12.75" customHeight="1">
      <c r="A71" s="15"/>
      <c r="B71" s="15"/>
      <c r="C71" s="15"/>
      <c r="D71" s="15"/>
      <c r="E71" s="15" t="s">
        <v>86</v>
      </c>
      <c r="F71" s="15"/>
      <c r="G71" s="15"/>
      <c r="H71" s="15"/>
      <c r="I71" s="15">
        <f>+I18+I45+I60+I69</f>
      </c>
      <c r="J71" s="15"/>
      <c r="K71" s="15"/>
      <c r="L71" s="15"/>
      <c r="M71" s="15"/>
      <c r="P71">
        <f>+P18+P45+P60+P69</f>
      </c>
    </row>
    <row r="73" spans="1:13" ht="12.75" customHeight="1">
      <c r="A73" s="15" t="s">
        <v>87</v>
      </c>
      <c r="B73" s="15"/>
      <c r="C73" s="15"/>
      <c r="D73" s="15"/>
      <c r="E73" s="15"/>
      <c r="F73" s="15"/>
      <c r="G73" s="15"/>
      <c r="H73" s="15"/>
      <c r="I73" s="15"/>
      <c r="J73" s="15"/>
      <c r="K73" s="15"/>
      <c r="L73" s="15"/>
      <c r="M73" s="15"/>
    </row>
    <row r="74" spans="1:13" ht="12.75" customHeight="1">
      <c r="A74" s="15"/>
      <c r="B74" s="15"/>
      <c r="C74" s="15"/>
      <c r="D74" s="15"/>
      <c r="E74" s="15" t="s">
        <v>88</v>
      </c>
      <c r="F74" s="15"/>
      <c r="G74" s="15"/>
      <c r="H74" s="15"/>
      <c r="I74" s="15"/>
      <c r="J74" s="15"/>
      <c r="K74" s="15"/>
      <c r="L74" s="15"/>
      <c r="M74" s="15"/>
    </row>
    <row r="75" spans="1:16" ht="12.75" customHeight="1">
      <c r="A75" s="15"/>
      <c r="B75" s="15"/>
      <c r="C75" s="15"/>
      <c r="D75" s="15"/>
      <c r="E75" s="15" t="s">
        <v>89</v>
      </c>
      <c r="F75" s="15"/>
      <c r="G75" s="15"/>
      <c r="H75" s="15"/>
      <c r="I75" s="15">
        <v>0</v>
      </c>
      <c r="J75" s="15"/>
      <c r="K75" s="15"/>
      <c r="L75" s="15"/>
      <c r="M75" s="15"/>
      <c r="P75">
        <v>0</v>
      </c>
    </row>
    <row r="76" spans="1:13" ht="12.75" customHeight="1">
      <c r="A76" s="15"/>
      <c r="B76" s="15"/>
      <c r="C76" s="15"/>
      <c r="D76" s="15"/>
      <c r="E76" s="15" t="s">
        <v>90</v>
      </c>
      <c r="F76" s="15"/>
      <c r="G76" s="15"/>
      <c r="H76" s="15"/>
      <c r="I76" s="15"/>
      <c r="J76" s="15"/>
      <c r="K76" s="15"/>
      <c r="L76" s="15"/>
      <c r="M76" s="15"/>
    </row>
    <row r="77" spans="1:16" ht="12.75" customHeight="1">
      <c r="A77" s="15"/>
      <c r="B77" s="15"/>
      <c r="C77" s="15"/>
      <c r="D77" s="15"/>
      <c r="E77" s="15" t="s">
        <v>91</v>
      </c>
      <c r="F77" s="15"/>
      <c r="G77" s="15"/>
      <c r="H77" s="15"/>
      <c r="I77" s="15">
        <v>0</v>
      </c>
      <c r="J77" s="15"/>
      <c r="K77" s="15"/>
      <c r="L77" s="15"/>
      <c r="M77" s="15"/>
      <c r="P77">
        <v>0</v>
      </c>
    </row>
    <row r="78" spans="1:16" ht="12.75" customHeight="1">
      <c r="A78" s="15"/>
      <c r="B78" s="15"/>
      <c r="C78" s="15"/>
      <c r="D78" s="15"/>
      <c r="E78" s="15" t="s">
        <v>92</v>
      </c>
      <c r="F78" s="15"/>
      <c r="G78" s="15"/>
      <c r="H78" s="15"/>
      <c r="I78" s="15">
        <f>I75+I77</f>
      </c>
      <c r="J78" s="15"/>
      <c r="K78" s="15"/>
      <c r="L78" s="15"/>
      <c r="M78" s="15"/>
      <c r="P78">
        <f>P75+P77</f>
      </c>
    </row>
    <row r="80" spans="1:16" ht="12.75" customHeight="1">
      <c r="A80" s="15"/>
      <c r="B80" s="15"/>
      <c r="C80" s="15"/>
      <c r="D80" s="15"/>
      <c r="E80" s="15" t="s">
        <v>92</v>
      </c>
      <c r="F80" s="15"/>
      <c r="G80" s="15"/>
      <c r="H80" s="15"/>
      <c r="I80" s="15">
        <f>I71+I78</f>
      </c>
      <c r="J80" s="15"/>
      <c r="K80" s="15"/>
      <c r="L80" s="15"/>
      <c r="M80" s="15"/>
      <c r="P80">
        <f>P71+P78</f>
      </c>
    </row>
  </sheetData>
  <sheetProtection formatColumns="0"/>
  <mergeCells count="10">
    <mergeCell ref="A8:A9"/>
    <mergeCell ref="B8:B9"/>
    <mergeCell ref="C8:C9"/>
    <mergeCell ref="D8:D9"/>
    <mergeCell ref="E8:E9"/>
    <mergeCell ref="F8:F9"/>
    <mergeCell ref="G8:G9"/>
    <mergeCell ref="H8:I8"/>
    <mergeCell ref="J8:K8"/>
    <mergeCell ref="L8:M8"/>
  </mergeCells>
  <printOptions/>
  <pageMargins left="0.75" right="0.75" top="1" bottom="1" header="0.5" footer="0.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