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an\Documents\2020 RODO\20-122 PCZ Nemocnice Ústí n.Orlicí\"/>
    </mc:Choice>
  </mc:AlternateContent>
  <xr:revisionPtr revIDLastSave="0" documentId="8_{9E98D6B7-4A14-431F-A189-E7F9A71DE9FB}" xr6:coauthVersionLast="45" xr6:coauthVersionMax="45" xr10:uidLastSave="{00000000-0000-0000-0000-000000000000}"/>
  <bookViews>
    <workbookView xWindow="-120" yWindow="-120" windowWidth="29040" windowHeight="155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.1 SO01.1 Pol" sheetId="12" r:id="rId4"/>
    <sheet name="SO01.2 SO01.2 Pol" sheetId="13" r:id="rId5"/>
    <sheet name="SO01.2 SO01.2 P1" sheetId="14" r:id="rId6"/>
    <sheet name="SO01.3 SO01.3 Pol" sheetId="15" r:id="rId7"/>
    <sheet name="SO01.4 SO01.4 Pol" sheetId="16" r:id="rId8"/>
    <sheet name="SO01.4 SO01.4 P1" sheetId="17" r:id="rId9"/>
    <sheet name="SO01.5 SO01.5 Pol" sheetId="18" r:id="rId10"/>
  </sheets>
  <externalReferences>
    <externalReference r:id="rId11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'SO01.1 SO01.1 Pol'!$1:$7</definedName>
    <definedName name="_xlnm.Print_Titles" localSheetId="5">'SO01.2 SO01.2 P1'!$1:$7</definedName>
    <definedName name="_xlnm.Print_Titles" localSheetId="4">'SO01.2 SO01.2 Pol'!$1:$7</definedName>
    <definedName name="_xlnm.Print_Titles" localSheetId="6">'SO01.3 SO01.3 Pol'!$1:$7</definedName>
    <definedName name="_xlnm.Print_Titles" localSheetId="8">'SO01.4 SO01.4 P1'!$1:$7</definedName>
    <definedName name="_xlnm.Print_Titles" localSheetId="7">'SO01.4 SO01.4 Pol'!$1:$7</definedName>
    <definedName name="_xlnm.Print_Titles" localSheetId="9">'SO01.5 SO01.5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'SO01.1 SO01.1 Pol'!$A$1:$X$197</definedName>
    <definedName name="_xlnm.Print_Area" localSheetId="5">'SO01.2 SO01.2 P1'!$A$1:$X$39</definedName>
    <definedName name="_xlnm.Print_Area" localSheetId="4">'SO01.2 SO01.2 Pol'!$A$1:$X$178</definedName>
    <definedName name="_xlnm.Print_Area" localSheetId="6">'SO01.3 SO01.3 Pol'!$A$1:$X$190</definedName>
    <definedName name="_xlnm.Print_Area" localSheetId="8">'SO01.4 SO01.4 P1'!$A$1:$X$34</definedName>
    <definedName name="_xlnm.Print_Area" localSheetId="7">'SO01.4 SO01.4 Pol'!$A$1:$X$71</definedName>
    <definedName name="_xlnm.Print_Area" localSheetId="9">'SO01.5 SO01.5 Pol'!$A$1:$X$142</definedName>
    <definedName name="_xlnm.Print_Area" localSheetId="1">Stavba!$A$1:$J$93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32" i="18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I11" i="18"/>
  <c r="K11" i="18"/>
  <c r="M11" i="18"/>
  <c r="O11" i="18"/>
  <c r="Q11" i="18"/>
  <c r="V11" i="18"/>
  <c r="K13" i="18"/>
  <c r="V13" i="18"/>
  <c r="G14" i="18"/>
  <c r="G13" i="18" s="1"/>
  <c r="I14" i="18"/>
  <c r="I13" i="18" s="1"/>
  <c r="K14" i="18"/>
  <c r="M14" i="18"/>
  <c r="O14" i="18"/>
  <c r="O13" i="18" s="1"/>
  <c r="Q14" i="18"/>
  <c r="Q13" i="18" s="1"/>
  <c r="V14" i="18"/>
  <c r="G16" i="18"/>
  <c r="M16" i="18" s="1"/>
  <c r="I16" i="18"/>
  <c r="K16" i="18"/>
  <c r="O16" i="18"/>
  <c r="Q16" i="18"/>
  <c r="V16" i="18"/>
  <c r="I18" i="18"/>
  <c r="Q18" i="18"/>
  <c r="G19" i="18"/>
  <c r="G18" i="18" s="1"/>
  <c r="I19" i="18"/>
  <c r="K19" i="18"/>
  <c r="K18" i="18" s="1"/>
  <c r="M19" i="18"/>
  <c r="M18" i="18" s="1"/>
  <c r="O19" i="18"/>
  <c r="O18" i="18" s="1"/>
  <c r="Q19" i="18"/>
  <c r="V19" i="18"/>
  <c r="V18" i="18" s="1"/>
  <c r="G21" i="18"/>
  <c r="I21" i="18"/>
  <c r="K21" i="18"/>
  <c r="M21" i="18"/>
  <c r="O21" i="18"/>
  <c r="Q21" i="18"/>
  <c r="V21" i="18"/>
  <c r="G24" i="18"/>
  <c r="O24" i="18"/>
  <c r="G25" i="18"/>
  <c r="I25" i="18"/>
  <c r="I24" i="18" s="1"/>
  <c r="K25" i="18"/>
  <c r="K24" i="18" s="1"/>
  <c r="M25" i="18"/>
  <c r="M24" i="18" s="1"/>
  <c r="O25" i="18"/>
  <c r="Q25" i="18"/>
  <c r="Q24" i="18" s="1"/>
  <c r="V25" i="18"/>
  <c r="V24" i="18" s="1"/>
  <c r="G28" i="18"/>
  <c r="G27" i="18" s="1"/>
  <c r="I28" i="18"/>
  <c r="I27" i="18" s="1"/>
  <c r="K28" i="18"/>
  <c r="M28" i="18"/>
  <c r="O28" i="18"/>
  <c r="O27" i="18" s="1"/>
  <c r="Q28" i="18"/>
  <c r="Q27" i="18" s="1"/>
  <c r="V28" i="18"/>
  <c r="G31" i="18"/>
  <c r="M31" i="18" s="1"/>
  <c r="I31" i="18"/>
  <c r="K31" i="18"/>
  <c r="O31" i="18"/>
  <c r="Q31" i="18"/>
  <c r="V31" i="18"/>
  <c r="G32" i="18"/>
  <c r="I32" i="18"/>
  <c r="K32" i="18"/>
  <c r="M32" i="18"/>
  <c r="O32" i="18"/>
  <c r="Q32" i="18"/>
  <c r="V32" i="18"/>
  <c r="G34" i="18"/>
  <c r="I34" i="18"/>
  <c r="K34" i="18"/>
  <c r="K27" i="18" s="1"/>
  <c r="M34" i="18"/>
  <c r="O34" i="18"/>
  <c r="Q34" i="18"/>
  <c r="V34" i="18"/>
  <c r="V27" i="18" s="1"/>
  <c r="G37" i="18"/>
  <c r="G36" i="18" s="1"/>
  <c r="I37" i="18"/>
  <c r="I36" i="18" s="1"/>
  <c r="K37" i="18"/>
  <c r="K36" i="18" s="1"/>
  <c r="O37" i="18"/>
  <c r="O36" i="18" s="1"/>
  <c r="Q37" i="18"/>
  <c r="Q36" i="18" s="1"/>
  <c r="V37" i="18"/>
  <c r="V36" i="18" s="1"/>
  <c r="G39" i="18"/>
  <c r="I39" i="18"/>
  <c r="K39" i="18"/>
  <c r="M39" i="18"/>
  <c r="O39" i="18"/>
  <c r="Q39" i="18"/>
  <c r="V39" i="18"/>
  <c r="G42" i="18"/>
  <c r="I42" i="18"/>
  <c r="K42" i="18"/>
  <c r="M42" i="18"/>
  <c r="O42" i="18"/>
  <c r="Q42" i="18"/>
  <c r="V42" i="18"/>
  <c r="G45" i="18"/>
  <c r="I45" i="18"/>
  <c r="K45" i="18"/>
  <c r="M45" i="18"/>
  <c r="O45" i="18"/>
  <c r="Q45" i="18"/>
  <c r="V45" i="18"/>
  <c r="G47" i="18"/>
  <c r="M47" i="18" s="1"/>
  <c r="I47" i="18"/>
  <c r="K47" i="18"/>
  <c r="O47" i="18"/>
  <c r="Q47" i="18"/>
  <c r="V47" i="18"/>
  <c r="G49" i="18"/>
  <c r="I49" i="18"/>
  <c r="K49" i="18"/>
  <c r="M49" i="18"/>
  <c r="O49" i="18"/>
  <c r="Q49" i="18"/>
  <c r="V49" i="18"/>
  <c r="G51" i="18"/>
  <c r="I51" i="18"/>
  <c r="K51" i="18"/>
  <c r="M51" i="18"/>
  <c r="O51" i="18"/>
  <c r="Q51" i="18"/>
  <c r="V51" i="18"/>
  <c r="G53" i="18"/>
  <c r="I53" i="18"/>
  <c r="K53" i="18"/>
  <c r="M53" i="18"/>
  <c r="O53" i="18"/>
  <c r="Q53" i="18"/>
  <c r="V53" i="18"/>
  <c r="G55" i="18"/>
  <c r="M55" i="18" s="1"/>
  <c r="I55" i="18"/>
  <c r="K55" i="18"/>
  <c r="O55" i="18"/>
  <c r="Q55" i="18"/>
  <c r="V55" i="18"/>
  <c r="G58" i="18"/>
  <c r="I58" i="18"/>
  <c r="K58" i="18"/>
  <c r="M58" i="18"/>
  <c r="O58" i="18"/>
  <c r="Q58" i="18"/>
  <c r="V58" i="18"/>
  <c r="G61" i="18"/>
  <c r="I61" i="18"/>
  <c r="K61" i="18"/>
  <c r="M61" i="18"/>
  <c r="O61" i="18"/>
  <c r="Q61" i="18"/>
  <c r="V61" i="18"/>
  <c r="G64" i="18"/>
  <c r="I64" i="18"/>
  <c r="K64" i="18"/>
  <c r="M64" i="18"/>
  <c r="O64" i="18"/>
  <c r="Q64" i="18"/>
  <c r="V64" i="18"/>
  <c r="G67" i="18"/>
  <c r="M67" i="18" s="1"/>
  <c r="I67" i="18"/>
  <c r="K67" i="18"/>
  <c r="O67" i="18"/>
  <c r="Q67" i="18"/>
  <c r="V67" i="18"/>
  <c r="I69" i="18"/>
  <c r="Q69" i="18"/>
  <c r="G70" i="18"/>
  <c r="G69" i="18" s="1"/>
  <c r="I70" i="18"/>
  <c r="K70" i="18"/>
  <c r="K69" i="18" s="1"/>
  <c r="M70" i="18"/>
  <c r="M69" i="18" s="1"/>
  <c r="O70" i="18"/>
  <c r="O69" i="18" s="1"/>
  <c r="Q70" i="18"/>
  <c r="V70" i="18"/>
  <c r="V69" i="18" s="1"/>
  <c r="G72" i="18"/>
  <c r="G71" i="18" s="1"/>
  <c r="I72" i="18"/>
  <c r="I71" i="18" s="1"/>
  <c r="K72" i="18"/>
  <c r="K71" i="18" s="1"/>
  <c r="O72" i="18"/>
  <c r="O71" i="18" s="1"/>
  <c r="Q72" i="18"/>
  <c r="Q71" i="18" s="1"/>
  <c r="V72" i="18"/>
  <c r="V71" i="18" s="1"/>
  <c r="G74" i="18"/>
  <c r="M74" i="18" s="1"/>
  <c r="I74" i="18"/>
  <c r="K74" i="18"/>
  <c r="O74" i="18"/>
  <c r="Q74" i="18"/>
  <c r="V74" i="18"/>
  <c r="G76" i="18"/>
  <c r="I76" i="18"/>
  <c r="K76" i="18"/>
  <c r="M76" i="18"/>
  <c r="O76" i="18"/>
  <c r="Q76" i="18"/>
  <c r="V76" i="18"/>
  <c r="G78" i="18"/>
  <c r="G77" i="18" s="1"/>
  <c r="I78" i="18"/>
  <c r="I77" i="18" s="1"/>
  <c r="K78" i="18"/>
  <c r="K77" i="18" s="1"/>
  <c r="O78" i="18"/>
  <c r="O77" i="18" s="1"/>
  <c r="Q78" i="18"/>
  <c r="Q77" i="18" s="1"/>
  <c r="V78" i="18"/>
  <c r="V77" i="18" s="1"/>
  <c r="G80" i="18"/>
  <c r="M80" i="18" s="1"/>
  <c r="I80" i="18"/>
  <c r="K80" i="18"/>
  <c r="O80" i="18"/>
  <c r="Q80" i="18"/>
  <c r="V80" i="18"/>
  <c r="G82" i="18"/>
  <c r="G81" i="18" s="1"/>
  <c r="I82" i="18"/>
  <c r="I81" i="18" s="1"/>
  <c r="K82" i="18"/>
  <c r="M82" i="18"/>
  <c r="O82" i="18"/>
  <c r="O81" i="18" s="1"/>
  <c r="Q82" i="18"/>
  <c r="Q81" i="18" s="1"/>
  <c r="V82" i="18"/>
  <c r="G85" i="18"/>
  <c r="M85" i="18" s="1"/>
  <c r="I85" i="18"/>
  <c r="K85" i="18"/>
  <c r="O85" i="18"/>
  <c r="Q85" i="18"/>
  <c r="V85" i="18"/>
  <c r="G88" i="18"/>
  <c r="I88" i="18"/>
  <c r="K88" i="18"/>
  <c r="M88" i="18"/>
  <c r="O88" i="18"/>
  <c r="Q88" i="18"/>
  <c r="V88" i="18"/>
  <c r="G90" i="18"/>
  <c r="I90" i="18"/>
  <c r="K90" i="18"/>
  <c r="K81" i="18" s="1"/>
  <c r="M90" i="18"/>
  <c r="O90" i="18"/>
  <c r="Q90" i="18"/>
  <c r="V90" i="18"/>
  <c r="V81" i="18" s="1"/>
  <c r="G93" i="18"/>
  <c r="I93" i="18"/>
  <c r="K93" i="18"/>
  <c r="M93" i="18"/>
  <c r="O93" i="18"/>
  <c r="Q93" i="18"/>
  <c r="V93" i="18"/>
  <c r="G95" i="18"/>
  <c r="M95" i="18" s="1"/>
  <c r="I95" i="18"/>
  <c r="K95" i="18"/>
  <c r="O95" i="18"/>
  <c r="Q95" i="18"/>
  <c r="V95" i="18"/>
  <c r="G97" i="18"/>
  <c r="I97" i="18"/>
  <c r="K97" i="18"/>
  <c r="M97" i="18"/>
  <c r="O97" i="18"/>
  <c r="Q97" i="18"/>
  <c r="V97" i="18"/>
  <c r="G99" i="18"/>
  <c r="G98" i="18" s="1"/>
  <c r="I99" i="18"/>
  <c r="I98" i="18" s="1"/>
  <c r="K99" i="18"/>
  <c r="M99" i="18"/>
  <c r="O99" i="18"/>
  <c r="O98" i="18" s="1"/>
  <c r="Q99" i="18"/>
  <c r="Q98" i="18" s="1"/>
  <c r="V99" i="18"/>
  <c r="G101" i="18"/>
  <c r="M101" i="18" s="1"/>
  <c r="I101" i="18"/>
  <c r="K101" i="18"/>
  <c r="O101" i="18"/>
  <c r="Q101" i="18"/>
  <c r="V101" i="18"/>
  <c r="G103" i="18"/>
  <c r="I103" i="18"/>
  <c r="K103" i="18"/>
  <c r="M103" i="18"/>
  <c r="O103" i="18"/>
  <c r="Q103" i="18"/>
  <c r="V103" i="18"/>
  <c r="G105" i="18"/>
  <c r="I105" i="18"/>
  <c r="K105" i="18"/>
  <c r="K98" i="18" s="1"/>
  <c r="M105" i="18"/>
  <c r="O105" i="18"/>
  <c r="Q105" i="18"/>
  <c r="V105" i="18"/>
  <c r="V98" i="18" s="1"/>
  <c r="G108" i="18"/>
  <c r="G107" i="18" s="1"/>
  <c r="I108" i="18"/>
  <c r="I107" i="18" s="1"/>
  <c r="K108" i="18"/>
  <c r="K107" i="18" s="1"/>
  <c r="O108" i="18"/>
  <c r="O107" i="18" s="1"/>
  <c r="Q108" i="18"/>
  <c r="Q107" i="18" s="1"/>
  <c r="V108" i="18"/>
  <c r="V107" i="18" s="1"/>
  <c r="G110" i="18"/>
  <c r="I110" i="18"/>
  <c r="K110" i="18"/>
  <c r="M110" i="18"/>
  <c r="O110" i="18"/>
  <c r="Q110" i="18"/>
  <c r="V110" i="18"/>
  <c r="G112" i="18"/>
  <c r="I112" i="18"/>
  <c r="K112" i="18"/>
  <c r="M112" i="18"/>
  <c r="O112" i="18"/>
  <c r="Q112" i="18"/>
  <c r="V112" i="18"/>
  <c r="G114" i="18"/>
  <c r="I114" i="18"/>
  <c r="K114" i="18"/>
  <c r="M114" i="18"/>
  <c r="O114" i="18"/>
  <c r="Q114" i="18"/>
  <c r="V114" i="18"/>
  <c r="G116" i="18"/>
  <c r="O116" i="18"/>
  <c r="G117" i="18"/>
  <c r="I117" i="18"/>
  <c r="I116" i="18" s="1"/>
  <c r="K117" i="18"/>
  <c r="K116" i="18" s="1"/>
  <c r="M117" i="18"/>
  <c r="M116" i="18" s="1"/>
  <c r="O117" i="18"/>
  <c r="Q117" i="18"/>
  <c r="Q116" i="18" s="1"/>
  <c r="V117" i="18"/>
  <c r="V116" i="18" s="1"/>
  <c r="G119" i="18"/>
  <c r="I119" i="18"/>
  <c r="K119" i="18"/>
  <c r="M119" i="18"/>
  <c r="O119" i="18"/>
  <c r="Q119" i="18"/>
  <c r="V119" i="18"/>
  <c r="G122" i="18"/>
  <c r="G121" i="18" s="1"/>
  <c r="I122" i="18"/>
  <c r="I121" i="18" s="1"/>
  <c r="K122" i="18"/>
  <c r="K121" i="18" s="1"/>
  <c r="O122" i="18"/>
  <c r="O121" i="18" s="1"/>
  <c r="Q122" i="18"/>
  <c r="Q121" i="18" s="1"/>
  <c r="V122" i="18"/>
  <c r="V121" i="18" s="1"/>
  <c r="G123" i="18"/>
  <c r="I123" i="18"/>
  <c r="K123" i="18"/>
  <c r="M123" i="18"/>
  <c r="O123" i="18"/>
  <c r="Q123" i="18"/>
  <c r="V123" i="18"/>
  <c r="G124" i="18"/>
  <c r="I124" i="18"/>
  <c r="K124" i="18"/>
  <c r="M124" i="18"/>
  <c r="O124" i="18"/>
  <c r="Q124" i="18"/>
  <c r="V124" i="18"/>
  <c r="G125" i="18"/>
  <c r="I125" i="18"/>
  <c r="K125" i="18"/>
  <c r="M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I127" i="18"/>
  <c r="K127" i="18"/>
  <c r="M127" i="18"/>
  <c r="O127" i="18"/>
  <c r="Q127" i="18"/>
  <c r="V127" i="18"/>
  <c r="K128" i="18"/>
  <c r="V128" i="18"/>
  <c r="G129" i="18"/>
  <c r="G128" i="18" s="1"/>
  <c r="I129" i="18"/>
  <c r="I128" i="18" s="1"/>
  <c r="K129" i="18"/>
  <c r="M129" i="18"/>
  <c r="O129" i="18"/>
  <c r="O128" i="18" s="1"/>
  <c r="Q129" i="18"/>
  <c r="Q128" i="18" s="1"/>
  <c r="V129" i="18"/>
  <c r="G130" i="18"/>
  <c r="M130" i="18" s="1"/>
  <c r="I130" i="18"/>
  <c r="K130" i="18"/>
  <c r="O130" i="18"/>
  <c r="Q130" i="18"/>
  <c r="V130" i="18"/>
  <c r="AE132" i="18"/>
  <c r="AF132" i="18"/>
  <c r="G24" i="17"/>
  <c r="G9" i="17"/>
  <c r="I9" i="17"/>
  <c r="I8" i="17" s="1"/>
  <c r="K9" i="17"/>
  <c r="K8" i="17" s="1"/>
  <c r="M9" i="17"/>
  <c r="O9" i="17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5" i="17"/>
  <c r="I15" i="17"/>
  <c r="I14" i="17" s="1"/>
  <c r="K15" i="17"/>
  <c r="M15" i="17"/>
  <c r="O15" i="17"/>
  <c r="Q15" i="17"/>
  <c r="Q14" i="17" s="1"/>
  <c r="V15" i="17"/>
  <c r="G16" i="17"/>
  <c r="M16" i="17" s="1"/>
  <c r="I16" i="17"/>
  <c r="K16" i="17"/>
  <c r="K14" i="17" s="1"/>
  <c r="O16" i="17"/>
  <c r="Q16" i="17"/>
  <c r="V16" i="17"/>
  <c r="V14" i="17" s="1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O14" i="17" s="1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AE24" i="17"/>
  <c r="AF24" i="17"/>
  <c r="G61" i="16"/>
  <c r="K8" i="16"/>
  <c r="V8" i="16"/>
  <c r="G9" i="16"/>
  <c r="G8" i="16" s="1"/>
  <c r="I9" i="16"/>
  <c r="I8" i="16" s="1"/>
  <c r="K9" i="16"/>
  <c r="O9" i="16"/>
  <c r="O8" i="16" s="1"/>
  <c r="Q9" i="16"/>
  <c r="Q8" i="16" s="1"/>
  <c r="V9" i="16"/>
  <c r="G11" i="16"/>
  <c r="I11" i="16"/>
  <c r="O11" i="16"/>
  <c r="Q11" i="16"/>
  <c r="G12" i="16"/>
  <c r="I12" i="16"/>
  <c r="K12" i="16"/>
  <c r="K11" i="16" s="1"/>
  <c r="M12" i="16"/>
  <c r="M11" i="16" s="1"/>
  <c r="O12" i="16"/>
  <c r="Q12" i="16"/>
  <c r="V12" i="16"/>
  <c r="V11" i="16" s="1"/>
  <c r="G14" i="16"/>
  <c r="I14" i="16"/>
  <c r="K14" i="16"/>
  <c r="M14" i="16"/>
  <c r="O14" i="16"/>
  <c r="Q14" i="16"/>
  <c r="V14" i="16"/>
  <c r="G16" i="16"/>
  <c r="M16" i="16" s="1"/>
  <c r="I16" i="16"/>
  <c r="I15" i="16" s="1"/>
  <c r="K16" i="16"/>
  <c r="K15" i="16" s="1"/>
  <c r="O16" i="16"/>
  <c r="Q16" i="16"/>
  <c r="Q15" i="16" s="1"/>
  <c r="V16" i="16"/>
  <c r="V15" i="16" s="1"/>
  <c r="G18" i="16"/>
  <c r="I18" i="16"/>
  <c r="K18" i="16"/>
  <c r="M18" i="16"/>
  <c r="O18" i="16"/>
  <c r="Q18" i="16"/>
  <c r="V18" i="16"/>
  <c r="G20" i="16"/>
  <c r="I20" i="16"/>
  <c r="K20" i="16"/>
  <c r="M20" i="16"/>
  <c r="O20" i="16"/>
  <c r="Q20" i="16"/>
  <c r="V20" i="16"/>
  <c r="G22" i="16"/>
  <c r="M22" i="16" s="1"/>
  <c r="I22" i="16"/>
  <c r="K22" i="16"/>
  <c r="O22" i="16"/>
  <c r="O15" i="16" s="1"/>
  <c r="Q22" i="16"/>
  <c r="V22" i="16"/>
  <c r="G24" i="16"/>
  <c r="M24" i="16" s="1"/>
  <c r="I24" i="16"/>
  <c r="K24" i="16"/>
  <c r="O24" i="16"/>
  <c r="Q24" i="16"/>
  <c r="V24" i="16"/>
  <c r="G26" i="16"/>
  <c r="I26" i="16"/>
  <c r="K26" i="16"/>
  <c r="M26" i="16"/>
  <c r="O26" i="16"/>
  <c r="Q26" i="16"/>
  <c r="V26" i="16"/>
  <c r="K28" i="16"/>
  <c r="V28" i="16"/>
  <c r="G29" i="16"/>
  <c r="G28" i="16" s="1"/>
  <c r="I29" i="16"/>
  <c r="I28" i="16" s="1"/>
  <c r="K29" i="16"/>
  <c r="O29" i="16"/>
  <c r="O28" i="16" s="1"/>
  <c r="Q29" i="16"/>
  <c r="Q28" i="16" s="1"/>
  <c r="V29" i="16"/>
  <c r="G31" i="16"/>
  <c r="I31" i="16"/>
  <c r="K31" i="16"/>
  <c r="K30" i="16" s="1"/>
  <c r="M31" i="16"/>
  <c r="O31" i="16"/>
  <c r="Q31" i="16"/>
  <c r="V31" i="16"/>
  <c r="V30" i="16" s="1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O30" i="16" s="1"/>
  <c r="Q34" i="16"/>
  <c r="V34" i="16"/>
  <c r="G36" i="16"/>
  <c r="M36" i="16" s="1"/>
  <c r="I36" i="16"/>
  <c r="I30" i="16" s="1"/>
  <c r="K36" i="16"/>
  <c r="O36" i="16"/>
  <c r="Q36" i="16"/>
  <c r="Q30" i="16" s="1"/>
  <c r="V36" i="16"/>
  <c r="G38" i="16"/>
  <c r="G37" i="16" s="1"/>
  <c r="I38" i="16"/>
  <c r="K38" i="16"/>
  <c r="M38" i="16"/>
  <c r="O38" i="16"/>
  <c r="O37" i="16" s="1"/>
  <c r="Q38" i="16"/>
  <c r="V38" i="16"/>
  <c r="G40" i="16"/>
  <c r="M40" i="16" s="1"/>
  <c r="I40" i="16"/>
  <c r="K40" i="16"/>
  <c r="O40" i="16"/>
  <c r="Q40" i="16"/>
  <c r="V40" i="16"/>
  <c r="G42" i="16"/>
  <c r="M42" i="16" s="1"/>
  <c r="I42" i="16"/>
  <c r="I37" i="16" s="1"/>
  <c r="K42" i="16"/>
  <c r="O42" i="16"/>
  <c r="Q42" i="16"/>
  <c r="Q37" i="16" s="1"/>
  <c r="V42" i="16"/>
  <c r="G44" i="16"/>
  <c r="I44" i="16"/>
  <c r="K44" i="16"/>
  <c r="K37" i="16" s="1"/>
  <c r="M44" i="16"/>
  <c r="O44" i="16"/>
  <c r="Q44" i="16"/>
  <c r="V44" i="16"/>
  <c r="V37" i="16" s="1"/>
  <c r="G46" i="16"/>
  <c r="G45" i="16" s="1"/>
  <c r="I46" i="16"/>
  <c r="I45" i="16" s="1"/>
  <c r="K46" i="16"/>
  <c r="O46" i="16"/>
  <c r="O45" i="16" s="1"/>
  <c r="Q46" i="16"/>
  <c r="Q45" i="16" s="1"/>
  <c r="V46" i="16"/>
  <c r="G47" i="16"/>
  <c r="M47" i="16" s="1"/>
  <c r="I47" i="16"/>
  <c r="K47" i="16"/>
  <c r="O47" i="16"/>
  <c r="Q47" i="16"/>
  <c r="V47" i="16"/>
  <c r="G48" i="16"/>
  <c r="I48" i="16"/>
  <c r="K48" i="16"/>
  <c r="K45" i="16" s="1"/>
  <c r="M48" i="16"/>
  <c r="O48" i="16"/>
  <c r="Q48" i="16"/>
  <c r="V48" i="16"/>
  <c r="V45" i="16" s="1"/>
  <c r="G51" i="16"/>
  <c r="G50" i="16" s="1"/>
  <c r="I51" i="16"/>
  <c r="I50" i="16" s="1"/>
  <c r="K51" i="16"/>
  <c r="O51" i="16"/>
  <c r="O50" i="16" s="1"/>
  <c r="Q51" i="16"/>
  <c r="Q50" i="16" s="1"/>
  <c r="V51" i="16"/>
  <c r="G52" i="16"/>
  <c r="M52" i="16" s="1"/>
  <c r="I52" i="16"/>
  <c r="K52" i="16"/>
  <c r="O52" i="16"/>
  <c r="Q52" i="16"/>
  <c r="V52" i="16"/>
  <c r="G53" i="16"/>
  <c r="I53" i="16"/>
  <c r="K53" i="16"/>
  <c r="K50" i="16" s="1"/>
  <c r="M53" i="16"/>
  <c r="O53" i="16"/>
  <c r="Q53" i="16"/>
  <c r="V53" i="16"/>
  <c r="V50" i="16" s="1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I57" i="16"/>
  <c r="K57" i="16"/>
  <c r="Q57" i="16"/>
  <c r="V57" i="16"/>
  <c r="G58" i="16"/>
  <c r="G57" i="16" s="1"/>
  <c r="I58" i="16"/>
  <c r="K58" i="16"/>
  <c r="M58" i="16"/>
  <c r="O58" i="16"/>
  <c r="O57" i="16" s="1"/>
  <c r="Q58" i="16"/>
  <c r="V58" i="16"/>
  <c r="G59" i="16"/>
  <c r="M59" i="16" s="1"/>
  <c r="I59" i="16"/>
  <c r="K59" i="16"/>
  <c r="O59" i="16"/>
  <c r="Q59" i="16"/>
  <c r="V59" i="16"/>
  <c r="AE61" i="16"/>
  <c r="AF61" i="16"/>
  <c r="G180" i="15"/>
  <c r="G8" i="15"/>
  <c r="O8" i="15"/>
  <c r="G9" i="15"/>
  <c r="I9" i="15"/>
  <c r="I8" i="15" s="1"/>
  <c r="K9" i="15"/>
  <c r="K8" i="15" s="1"/>
  <c r="M9" i="15"/>
  <c r="O9" i="15"/>
  <c r="Q9" i="15"/>
  <c r="Q8" i="15" s="1"/>
  <c r="V9" i="15"/>
  <c r="V8" i="15" s="1"/>
  <c r="G11" i="15"/>
  <c r="M11" i="15" s="1"/>
  <c r="I11" i="15"/>
  <c r="K11" i="15"/>
  <c r="O11" i="15"/>
  <c r="Q11" i="15"/>
  <c r="V11" i="15"/>
  <c r="G14" i="15"/>
  <c r="G13" i="15" s="1"/>
  <c r="I14" i="15"/>
  <c r="I13" i="15" s="1"/>
  <c r="K14" i="15"/>
  <c r="K13" i="15" s="1"/>
  <c r="O14" i="15"/>
  <c r="O13" i="15" s="1"/>
  <c r="Q14" i="15"/>
  <c r="Q13" i="15" s="1"/>
  <c r="V14" i="15"/>
  <c r="V13" i="15" s="1"/>
  <c r="G16" i="15"/>
  <c r="I16" i="15"/>
  <c r="K16" i="15"/>
  <c r="M16" i="15"/>
  <c r="O16" i="15"/>
  <c r="Q16" i="15"/>
  <c r="V16" i="15"/>
  <c r="G19" i="15"/>
  <c r="I19" i="15"/>
  <c r="I18" i="15" s="1"/>
  <c r="K19" i="15"/>
  <c r="M19" i="15"/>
  <c r="O19" i="15"/>
  <c r="Q19" i="15"/>
  <c r="Q18" i="15" s="1"/>
  <c r="V19" i="15"/>
  <c r="G21" i="15"/>
  <c r="M21" i="15" s="1"/>
  <c r="I21" i="15"/>
  <c r="K21" i="15"/>
  <c r="K18" i="15" s="1"/>
  <c r="O21" i="15"/>
  <c r="Q21" i="15"/>
  <c r="V21" i="15"/>
  <c r="V18" i="15" s="1"/>
  <c r="G23" i="15"/>
  <c r="I23" i="15"/>
  <c r="K23" i="15"/>
  <c r="M23" i="15"/>
  <c r="O23" i="15"/>
  <c r="Q23" i="15"/>
  <c r="V23" i="15"/>
  <c r="G26" i="15"/>
  <c r="M26" i="15" s="1"/>
  <c r="I26" i="15"/>
  <c r="K26" i="15"/>
  <c r="O26" i="15"/>
  <c r="O18" i="15" s="1"/>
  <c r="Q26" i="15"/>
  <c r="V26" i="15"/>
  <c r="I29" i="15"/>
  <c r="Q29" i="15"/>
  <c r="G30" i="15"/>
  <c r="G29" i="15" s="1"/>
  <c r="I30" i="15"/>
  <c r="K30" i="15"/>
  <c r="K29" i="15" s="1"/>
  <c r="O30" i="15"/>
  <c r="O29" i="15" s="1"/>
  <c r="Q30" i="15"/>
  <c r="V30" i="15"/>
  <c r="V29" i="15" s="1"/>
  <c r="G33" i="15"/>
  <c r="I33" i="15"/>
  <c r="K33" i="15"/>
  <c r="M33" i="15"/>
  <c r="O33" i="15"/>
  <c r="Q33" i="15"/>
  <c r="V33" i="15"/>
  <c r="G36" i="15"/>
  <c r="K36" i="15"/>
  <c r="O36" i="15"/>
  <c r="V36" i="15"/>
  <c r="G37" i="15"/>
  <c r="I37" i="15"/>
  <c r="I36" i="15" s="1"/>
  <c r="K37" i="15"/>
  <c r="M37" i="15"/>
  <c r="M36" i="15" s="1"/>
  <c r="O37" i="15"/>
  <c r="Q37" i="15"/>
  <c r="Q36" i="15" s="1"/>
  <c r="V37" i="15"/>
  <c r="G40" i="15"/>
  <c r="I40" i="15"/>
  <c r="I39" i="15" s="1"/>
  <c r="K40" i="15"/>
  <c r="M40" i="15"/>
  <c r="O40" i="15"/>
  <c r="Q40" i="15"/>
  <c r="Q39" i="15" s="1"/>
  <c r="V40" i="15"/>
  <c r="G42" i="15"/>
  <c r="G39" i="15" s="1"/>
  <c r="I42" i="15"/>
  <c r="K42" i="15"/>
  <c r="O42" i="15"/>
  <c r="O39" i="15" s="1"/>
  <c r="Q42" i="15"/>
  <c r="V42" i="15"/>
  <c r="G43" i="15"/>
  <c r="I43" i="15"/>
  <c r="K43" i="15"/>
  <c r="M43" i="15"/>
  <c r="O43" i="15"/>
  <c r="Q43" i="15"/>
  <c r="V43" i="15"/>
  <c r="G45" i="15"/>
  <c r="M45" i="15" s="1"/>
  <c r="I45" i="15"/>
  <c r="K45" i="15"/>
  <c r="K39" i="15" s="1"/>
  <c r="O45" i="15"/>
  <c r="Q45" i="15"/>
  <c r="V45" i="15"/>
  <c r="V39" i="15" s="1"/>
  <c r="G47" i="15"/>
  <c r="I47" i="15"/>
  <c r="K47" i="15"/>
  <c r="M47" i="15"/>
  <c r="O47" i="15"/>
  <c r="Q47" i="15"/>
  <c r="V47" i="15"/>
  <c r="G51" i="15"/>
  <c r="I51" i="15"/>
  <c r="I50" i="15" s="1"/>
  <c r="K51" i="15"/>
  <c r="M51" i="15"/>
  <c r="O51" i="15"/>
  <c r="Q51" i="15"/>
  <c r="Q50" i="15" s="1"/>
  <c r="V51" i="15"/>
  <c r="G55" i="15"/>
  <c r="M55" i="15" s="1"/>
  <c r="I55" i="15"/>
  <c r="K55" i="15"/>
  <c r="K50" i="15" s="1"/>
  <c r="O55" i="15"/>
  <c r="Q55" i="15"/>
  <c r="V55" i="15"/>
  <c r="V50" i="15" s="1"/>
  <c r="G57" i="15"/>
  <c r="I57" i="15"/>
  <c r="K57" i="15"/>
  <c r="M57" i="15"/>
  <c r="O57" i="15"/>
  <c r="Q57" i="15"/>
  <c r="V57" i="15"/>
  <c r="G60" i="15"/>
  <c r="M60" i="15" s="1"/>
  <c r="I60" i="15"/>
  <c r="K60" i="15"/>
  <c r="O60" i="15"/>
  <c r="O50" i="15" s="1"/>
  <c r="Q60" i="15"/>
  <c r="V60" i="15"/>
  <c r="G63" i="15"/>
  <c r="I63" i="15"/>
  <c r="K63" i="15"/>
  <c r="M63" i="15"/>
  <c r="O63" i="15"/>
  <c r="Q63" i="15"/>
  <c r="V63" i="15"/>
  <c r="G65" i="15"/>
  <c r="M65" i="15" s="1"/>
  <c r="I65" i="15"/>
  <c r="K65" i="15"/>
  <c r="O65" i="15"/>
  <c r="Q65" i="15"/>
  <c r="V65" i="15"/>
  <c r="G67" i="15"/>
  <c r="I67" i="15"/>
  <c r="K67" i="15"/>
  <c r="M67" i="15"/>
  <c r="O67" i="15"/>
  <c r="Q67" i="15"/>
  <c r="V67" i="15"/>
  <c r="G69" i="15"/>
  <c r="M69" i="15" s="1"/>
  <c r="I69" i="15"/>
  <c r="K69" i="15"/>
  <c r="O69" i="15"/>
  <c r="Q69" i="15"/>
  <c r="V69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9" i="15"/>
  <c r="I79" i="15"/>
  <c r="K79" i="15"/>
  <c r="M79" i="15"/>
  <c r="O79" i="15"/>
  <c r="Q79" i="15"/>
  <c r="V79" i="15"/>
  <c r="G81" i="15"/>
  <c r="M81" i="15" s="1"/>
  <c r="I81" i="15"/>
  <c r="K81" i="15"/>
  <c r="O81" i="15"/>
  <c r="Q81" i="15"/>
  <c r="V81" i="15"/>
  <c r="G84" i="15"/>
  <c r="I84" i="15"/>
  <c r="K84" i="15"/>
  <c r="M84" i="15"/>
  <c r="O84" i="15"/>
  <c r="Q84" i="15"/>
  <c r="V84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G90" i="15"/>
  <c r="M90" i="15" s="1"/>
  <c r="I90" i="15"/>
  <c r="K90" i="15"/>
  <c r="O90" i="15"/>
  <c r="Q90" i="15"/>
  <c r="V90" i="15"/>
  <c r="G93" i="15"/>
  <c r="M93" i="15" s="1"/>
  <c r="M92" i="15" s="1"/>
  <c r="I93" i="15"/>
  <c r="I92" i="15" s="1"/>
  <c r="K93" i="15"/>
  <c r="K92" i="15" s="1"/>
  <c r="O93" i="15"/>
  <c r="O92" i="15" s="1"/>
  <c r="Q93" i="15"/>
  <c r="Q92" i="15" s="1"/>
  <c r="V93" i="15"/>
  <c r="V92" i="15" s="1"/>
  <c r="G95" i="15"/>
  <c r="G94" i="15" s="1"/>
  <c r="I95" i="15"/>
  <c r="K95" i="15"/>
  <c r="K94" i="15" s="1"/>
  <c r="O95" i="15"/>
  <c r="O94" i="15" s="1"/>
  <c r="Q95" i="15"/>
  <c r="V95" i="15"/>
  <c r="V94" i="15" s="1"/>
  <c r="G98" i="15"/>
  <c r="I98" i="15"/>
  <c r="K98" i="15"/>
  <c r="M98" i="15"/>
  <c r="O98" i="15"/>
  <c r="Q98" i="15"/>
  <c r="V98" i="15"/>
  <c r="G100" i="15"/>
  <c r="M100" i="15" s="1"/>
  <c r="I100" i="15"/>
  <c r="K100" i="15"/>
  <c r="O100" i="15"/>
  <c r="Q100" i="15"/>
  <c r="V100" i="15"/>
  <c r="G104" i="15"/>
  <c r="I104" i="15"/>
  <c r="I94" i="15" s="1"/>
  <c r="K104" i="15"/>
  <c r="M104" i="15"/>
  <c r="O104" i="15"/>
  <c r="Q104" i="15"/>
  <c r="Q94" i="15" s="1"/>
  <c r="V104" i="15"/>
  <c r="G106" i="15"/>
  <c r="M106" i="15" s="1"/>
  <c r="I106" i="15"/>
  <c r="K106" i="15"/>
  <c r="O106" i="15"/>
  <c r="Q106" i="15"/>
  <c r="V106" i="15"/>
  <c r="G108" i="15"/>
  <c r="M108" i="15" s="1"/>
  <c r="M107" i="15" s="1"/>
  <c r="I108" i="15"/>
  <c r="I107" i="15" s="1"/>
  <c r="K108" i="15"/>
  <c r="K107" i="15" s="1"/>
  <c r="O108" i="15"/>
  <c r="O107" i="15" s="1"/>
  <c r="Q108" i="15"/>
  <c r="Q107" i="15" s="1"/>
  <c r="V108" i="15"/>
  <c r="V107" i="15" s="1"/>
  <c r="G110" i="15"/>
  <c r="I110" i="15"/>
  <c r="K110" i="15"/>
  <c r="M110" i="15"/>
  <c r="O110" i="15"/>
  <c r="Q110" i="15"/>
  <c r="V110" i="15"/>
  <c r="G112" i="15"/>
  <c r="I112" i="15"/>
  <c r="I111" i="15" s="1"/>
  <c r="K112" i="15"/>
  <c r="M112" i="15"/>
  <c r="O112" i="15"/>
  <c r="Q112" i="15"/>
  <c r="Q111" i="15" s="1"/>
  <c r="V112" i="15"/>
  <c r="G115" i="15"/>
  <c r="G111" i="15" s="1"/>
  <c r="I115" i="15"/>
  <c r="K115" i="15"/>
  <c r="O115" i="15"/>
  <c r="O111" i="15" s="1"/>
  <c r="Q115" i="15"/>
  <c r="V115" i="15"/>
  <c r="G118" i="15"/>
  <c r="I118" i="15"/>
  <c r="K118" i="15"/>
  <c r="M118" i="15"/>
  <c r="O118" i="15"/>
  <c r="Q118" i="15"/>
  <c r="V118" i="15"/>
  <c r="G121" i="15"/>
  <c r="M121" i="15" s="1"/>
  <c r="I121" i="15"/>
  <c r="K121" i="15"/>
  <c r="K111" i="15" s="1"/>
  <c r="O121" i="15"/>
  <c r="Q121" i="15"/>
  <c r="V121" i="15"/>
  <c r="V111" i="15" s="1"/>
  <c r="G124" i="15"/>
  <c r="I124" i="15"/>
  <c r="K124" i="15"/>
  <c r="M124" i="15"/>
  <c r="O124" i="15"/>
  <c r="Q124" i="15"/>
  <c r="V124" i="15"/>
  <c r="G126" i="15"/>
  <c r="M126" i="15" s="1"/>
  <c r="I126" i="15"/>
  <c r="K126" i="15"/>
  <c r="O126" i="15"/>
  <c r="Q126" i="15"/>
  <c r="V126" i="15"/>
  <c r="G129" i="15"/>
  <c r="I129" i="15"/>
  <c r="K129" i="15"/>
  <c r="M129" i="15"/>
  <c r="O129" i="15"/>
  <c r="Q129" i="15"/>
  <c r="V129" i="15"/>
  <c r="G131" i="15"/>
  <c r="I131" i="15"/>
  <c r="I130" i="15" s="1"/>
  <c r="K131" i="15"/>
  <c r="M131" i="15"/>
  <c r="O131" i="15"/>
  <c r="Q131" i="15"/>
  <c r="Q130" i="15" s="1"/>
  <c r="V131" i="15"/>
  <c r="G135" i="15"/>
  <c r="G130" i="15" s="1"/>
  <c r="I135" i="15"/>
  <c r="K135" i="15"/>
  <c r="O135" i="15"/>
  <c r="O130" i="15" s="1"/>
  <c r="Q135" i="15"/>
  <c r="V135" i="15"/>
  <c r="G139" i="15"/>
  <c r="I139" i="15"/>
  <c r="K139" i="15"/>
  <c r="M139" i="15"/>
  <c r="O139" i="15"/>
  <c r="Q139" i="15"/>
  <c r="V139" i="15"/>
  <c r="G143" i="15"/>
  <c r="M143" i="15" s="1"/>
  <c r="I143" i="15"/>
  <c r="K143" i="15"/>
  <c r="K130" i="15" s="1"/>
  <c r="O143" i="15"/>
  <c r="Q143" i="15"/>
  <c r="V143" i="15"/>
  <c r="V130" i="15" s="1"/>
  <c r="G148" i="15"/>
  <c r="M148" i="15" s="1"/>
  <c r="I148" i="15"/>
  <c r="K148" i="15"/>
  <c r="K147" i="15" s="1"/>
  <c r="O148" i="15"/>
  <c r="O147" i="15" s="1"/>
  <c r="Q148" i="15"/>
  <c r="V148" i="15"/>
  <c r="V147" i="15" s="1"/>
  <c r="G150" i="15"/>
  <c r="I150" i="15"/>
  <c r="I147" i="15" s="1"/>
  <c r="K150" i="15"/>
  <c r="M150" i="15"/>
  <c r="O150" i="15"/>
  <c r="Q150" i="15"/>
  <c r="Q147" i="15" s="1"/>
  <c r="V150" i="15"/>
  <c r="G153" i="15"/>
  <c r="M153" i="15" s="1"/>
  <c r="I153" i="15"/>
  <c r="K153" i="15"/>
  <c r="O153" i="15"/>
  <c r="Q153" i="15"/>
  <c r="V153" i="15"/>
  <c r="G155" i="15"/>
  <c r="I155" i="15"/>
  <c r="K155" i="15"/>
  <c r="M155" i="15"/>
  <c r="O155" i="15"/>
  <c r="Q155" i="15"/>
  <c r="V155" i="15"/>
  <c r="G157" i="15"/>
  <c r="M157" i="15" s="1"/>
  <c r="I157" i="15"/>
  <c r="K157" i="15"/>
  <c r="O157" i="15"/>
  <c r="Q157" i="15"/>
  <c r="V157" i="15"/>
  <c r="G161" i="15"/>
  <c r="G160" i="15" s="1"/>
  <c r="I161" i="15"/>
  <c r="K161" i="15"/>
  <c r="K160" i="15" s="1"/>
  <c r="O161" i="15"/>
  <c r="O160" i="15" s="1"/>
  <c r="Q161" i="15"/>
  <c r="V161" i="15"/>
  <c r="V160" i="15" s="1"/>
  <c r="G163" i="15"/>
  <c r="I163" i="15"/>
  <c r="K163" i="15"/>
  <c r="M163" i="15"/>
  <c r="O163" i="15"/>
  <c r="Q163" i="15"/>
  <c r="V163" i="15"/>
  <c r="G165" i="15"/>
  <c r="M165" i="15" s="1"/>
  <c r="I165" i="15"/>
  <c r="K165" i="15"/>
  <c r="O165" i="15"/>
  <c r="Q165" i="15"/>
  <c r="V165" i="15"/>
  <c r="G167" i="15"/>
  <c r="I167" i="15"/>
  <c r="I160" i="15" s="1"/>
  <c r="K167" i="15"/>
  <c r="M167" i="15"/>
  <c r="O167" i="15"/>
  <c r="Q167" i="15"/>
  <c r="Q160" i="15" s="1"/>
  <c r="V167" i="15"/>
  <c r="G170" i="15"/>
  <c r="I170" i="15"/>
  <c r="I169" i="15" s="1"/>
  <c r="K170" i="15"/>
  <c r="M170" i="15"/>
  <c r="O170" i="15"/>
  <c r="Q170" i="15"/>
  <c r="Q169" i="15" s="1"/>
  <c r="V170" i="15"/>
  <c r="G171" i="15"/>
  <c r="G169" i="15" s="1"/>
  <c r="I171" i="15"/>
  <c r="K171" i="15"/>
  <c r="O171" i="15"/>
  <c r="O169" i="15" s="1"/>
  <c r="Q171" i="15"/>
  <c r="V171" i="15"/>
  <c r="G172" i="15"/>
  <c r="I172" i="15"/>
  <c r="K172" i="15"/>
  <c r="M172" i="15"/>
  <c r="O172" i="15"/>
  <c r="Q172" i="15"/>
  <c r="V172" i="15"/>
  <c r="G173" i="15"/>
  <c r="M173" i="15" s="1"/>
  <c r="I173" i="15"/>
  <c r="K173" i="15"/>
  <c r="K169" i="15" s="1"/>
  <c r="O173" i="15"/>
  <c r="Q173" i="15"/>
  <c r="V173" i="15"/>
  <c r="V169" i="15" s="1"/>
  <c r="G174" i="15"/>
  <c r="I174" i="15"/>
  <c r="K174" i="15"/>
  <c r="M174" i="15"/>
  <c r="O174" i="15"/>
  <c r="Q174" i="15"/>
  <c r="V174" i="15"/>
  <c r="G175" i="15"/>
  <c r="M175" i="15" s="1"/>
  <c r="I175" i="15"/>
  <c r="K175" i="15"/>
  <c r="O175" i="15"/>
  <c r="Q175" i="15"/>
  <c r="V175" i="15"/>
  <c r="I176" i="15"/>
  <c r="Q176" i="15"/>
  <c r="G177" i="15"/>
  <c r="G176" i="15" s="1"/>
  <c r="I177" i="15"/>
  <c r="K177" i="15"/>
  <c r="K176" i="15" s="1"/>
  <c r="O177" i="15"/>
  <c r="O176" i="15" s="1"/>
  <c r="Q177" i="15"/>
  <c r="V177" i="15"/>
  <c r="V176" i="15" s="1"/>
  <c r="G178" i="15"/>
  <c r="I178" i="15"/>
  <c r="K178" i="15"/>
  <c r="M178" i="15"/>
  <c r="O178" i="15"/>
  <c r="Q178" i="15"/>
  <c r="V178" i="15"/>
  <c r="AE180" i="15"/>
  <c r="G29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5" i="14"/>
  <c r="I15" i="14"/>
  <c r="K15" i="14"/>
  <c r="K14" i="14" s="1"/>
  <c r="M15" i="14"/>
  <c r="O15" i="14"/>
  <c r="Q15" i="14"/>
  <c r="V15" i="14"/>
  <c r="V14" i="14" s="1"/>
  <c r="G16" i="14"/>
  <c r="G14" i="14" s="1"/>
  <c r="I16" i="14"/>
  <c r="K16" i="14"/>
  <c r="M16" i="14"/>
  <c r="O16" i="14"/>
  <c r="O14" i="14" s="1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I14" i="14" s="1"/>
  <c r="K18" i="14"/>
  <c r="O18" i="14"/>
  <c r="Q18" i="14"/>
  <c r="Q14" i="14" s="1"/>
  <c r="V18" i="14"/>
  <c r="G19" i="14"/>
  <c r="I19" i="14"/>
  <c r="K19" i="14"/>
  <c r="M19" i="14"/>
  <c r="O19" i="14"/>
  <c r="Q19" i="14"/>
  <c r="V19" i="14"/>
  <c r="G21" i="14"/>
  <c r="G20" i="14" s="1"/>
  <c r="I21" i="14"/>
  <c r="I20" i="14" s="1"/>
  <c r="K21" i="14"/>
  <c r="K20" i="14" s="1"/>
  <c r="O21" i="14"/>
  <c r="O20" i="14" s="1"/>
  <c r="Q21" i="14"/>
  <c r="Q20" i="14" s="1"/>
  <c r="V21" i="14"/>
  <c r="V20" i="14" s="1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AE29" i="14"/>
  <c r="G168" i="13"/>
  <c r="G8" i="13"/>
  <c r="O8" i="13"/>
  <c r="G9" i="13"/>
  <c r="I9" i="13"/>
  <c r="I8" i="13" s="1"/>
  <c r="K9" i="13"/>
  <c r="M9" i="13"/>
  <c r="O9" i="13"/>
  <c r="Q9" i="13"/>
  <c r="Q8" i="13" s="1"/>
  <c r="V9" i="13"/>
  <c r="G11" i="13"/>
  <c r="M11" i="13" s="1"/>
  <c r="I11" i="13"/>
  <c r="K11" i="13"/>
  <c r="K8" i="13" s="1"/>
  <c r="O11" i="13"/>
  <c r="Q11" i="13"/>
  <c r="V11" i="13"/>
  <c r="V8" i="13" s="1"/>
  <c r="G13" i="13"/>
  <c r="I13" i="13"/>
  <c r="K13" i="13"/>
  <c r="M13" i="13"/>
  <c r="O13" i="13"/>
  <c r="Q13" i="13"/>
  <c r="V13" i="13"/>
  <c r="G15" i="13"/>
  <c r="O15" i="13"/>
  <c r="G16" i="13"/>
  <c r="I16" i="13"/>
  <c r="I15" i="13" s="1"/>
  <c r="K16" i="13"/>
  <c r="M16" i="13"/>
  <c r="O16" i="13"/>
  <c r="Q16" i="13"/>
  <c r="Q15" i="13" s="1"/>
  <c r="V16" i="13"/>
  <c r="G19" i="13"/>
  <c r="M19" i="13" s="1"/>
  <c r="I19" i="13"/>
  <c r="K19" i="13"/>
  <c r="K15" i="13" s="1"/>
  <c r="O19" i="13"/>
  <c r="Q19" i="13"/>
  <c r="V19" i="13"/>
  <c r="V15" i="13" s="1"/>
  <c r="G23" i="13"/>
  <c r="G22" i="13" s="1"/>
  <c r="I23" i="13"/>
  <c r="K23" i="13"/>
  <c r="K22" i="13" s="1"/>
  <c r="O23" i="13"/>
  <c r="O22" i="13" s="1"/>
  <c r="Q23" i="13"/>
  <c r="V23" i="13"/>
  <c r="V22" i="13" s="1"/>
  <c r="G28" i="13"/>
  <c r="I28" i="13"/>
  <c r="I22" i="13" s="1"/>
  <c r="K28" i="13"/>
  <c r="M28" i="13"/>
  <c r="O28" i="13"/>
  <c r="Q28" i="13"/>
  <c r="Q22" i="13" s="1"/>
  <c r="V28" i="13"/>
  <c r="G31" i="13"/>
  <c r="K31" i="13"/>
  <c r="O31" i="13"/>
  <c r="V31" i="13"/>
  <c r="G32" i="13"/>
  <c r="I32" i="13"/>
  <c r="I31" i="13" s="1"/>
  <c r="K32" i="13"/>
  <c r="M32" i="13"/>
  <c r="M31" i="13" s="1"/>
  <c r="O32" i="13"/>
  <c r="Q32" i="13"/>
  <c r="Q31" i="13" s="1"/>
  <c r="V32" i="13"/>
  <c r="G36" i="13"/>
  <c r="I36" i="13"/>
  <c r="I35" i="13" s="1"/>
  <c r="K36" i="13"/>
  <c r="M36" i="13"/>
  <c r="O36" i="13"/>
  <c r="Q36" i="13"/>
  <c r="Q35" i="13" s="1"/>
  <c r="V36" i="13"/>
  <c r="G38" i="13"/>
  <c r="M38" i="13" s="1"/>
  <c r="I38" i="13"/>
  <c r="K38" i="13"/>
  <c r="K35" i="13" s="1"/>
  <c r="O38" i="13"/>
  <c r="Q38" i="13"/>
  <c r="V38" i="13"/>
  <c r="V35" i="13" s="1"/>
  <c r="G39" i="13"/>
  <c r="I39" i="13"/>
  <c r="K39" i="13"/>
  <c r="M39" i="13"/>
  <c r="O39" i="13"/>
  <c r="Q39" i="13"/>
  <c r="V39" i="13"/>
  <c r="G41" i="13"/>
  <c r="G35" i="13" s="1"/>
  <c r="I41" i="13"/>
  <c r="K41" i="13"/>
  <c r="O41" i="13"/>
  <c r="O35" i="13" s="1"/>
  <c r="Q41" i="13"/>
  <c r="V41" i="13"/>
  <c r="G43" i="13"/>
  <c r="I43" i="13"/>
  <c r="K43" i="13"/>
  <c r="M43" i="13"/>
  <c r="O43" i="13"/>
  <c r="Q43" i="13"/>
  <c r="V43" i="13"/>
  <c r="G45" i="13"/>
  <c r="I45" i="13"/>
  <c r="I44" i="13" s="1"/>
  <c r="K45" i="13"/>
  <c r="M45" i="13"/>
  <c r="O45" i="13"/>
  <c r="Q45" i="13"/>
  <c r="Q44" i="13" s="1"/>
  <c r="V45" i="13"/>
  <c r="G48" i="13"/>
  <c r="G44" i="13" s="1"/>
  <c r="I48" i="13"/>
  <c r="K48" i="13"/>
  <c r="K44" i="13" s="1"/>
  <c r="O48" i="13"/>
  <c r="O44" i="13" s="1"/>
  <c r="Q48" i="13"/>
  <c r="V48" i="13"/>
  <c r="V44" i="13" s="1"/>
  <c r="G51" i="13"/>
  <c r="I51" i="13"/>
  <c r="K51" i="13"/>
  <c r="M51" i="13"/>
  <c r="O51" i="13"/>
  <c r="Q51" i="13"/>
  <c r="V51" i="13"/>
  <c r="G54" i="13"/>
  <c r="M54" i="13" s="1"/>
  <c r="I54" i="13"/>
  <c r="K54" i="13"/>
  <c r="O54" i="13"/>
  <c r="Q54" i="13"/>
  <c r="V54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80" i="13"/>
  <c r="M80" i="13" s="1"/>
  <c r="I80" i="13"/>
  <c r="K80" i="13"/>
  <c r="O80" i="13"/>
  <c r="Q80" i="13"/>
  <c r="V80" i="13"/>
  <c r="G83" i="13"/>
  <c r="I83" i="13"/>
  <c r="K83" i="13"/>
  <c r="M83" i="13"/>
  <c r="O83" i="13"/>
  <c r="Q83" i="13"/>
  <c r="V83" i="13"/>
  <c r="G85" i="13"/>
  <c r="M85" i="13" s="1"/>
  <c r="I85" i="13"/>
  <c r="K85" i="13"/>
  <c r="O85" i="13"/>
  <c r="Q85" i="13"/>
  <c r="V85" i="13"/>
  <c r="I86" i="13"/>
  <c r="Q86" i="13"/>
  <c r="G87" i="13"/>
  <c r="M87" i="13" s="1"/>
  <c r="M86" i="13" s="1"/>
  <c r="I87" i="13"/>
  <c r="K87" i="13"/>
  <c r="K86" i="13" s="1"/>
  <c r="O87" i="13"/>
  <c r="O86" i="13" s="1"/>
  <c r="Q87" i="13"/>
  <c r="V87" i="13"/>
  <c r="V86" i="13" s="1"/>
  <c r="G89" i="13"/>
  <c r="G88" i="13" s="1"/>
  <c r="I89" i="13"/>
  <c r="K89" i="13"/>
  <c r="K88" i="13" s="1"/>
  <c r="O89" i="13"/>
  <c r="O88" i="13" s="1"/>
  <c r="Q89" i="13"/>
  <c r="V89" i="13"/>
  <c r="V88" i="13" s="1"/>
  <c r="G91" i="13"/>
  <c r="I91" i="13"/>
  <c r="I88" i="13" s="1"/>
  <c r="K91" i="13"/>
  <c r="M91" i="13"/>
  <c r="O91" i="13"/>
  <c r="Q91" i="13"/>
  <c r="Q88" i="13" s="1"/>
  <c r="V91" i="13"/>
  <c r="G93" i="13"/>
  <c r="M93" i="13" s="1"/>
  <c r="I93" i="13"/>
  <c r="K93" i="13"/>
  <c r="O93" i="13"/>
  <c r="Q93" i="13"/>
  <c r="V93" i="13"/>
  <c r="G95" i="13"/>
  <c r="I95" i="13"/>
  <c r="K95" i="13"/>
  <c r="M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M98" i="13" s="1"/>
  <c r="I99" i="13"/>
  <c r="K99" i="13"/>
  <c r="K98" i="13" s="1"/>
  <c r="O99" i="13"/>
  <c r="O98" i="13" s="1"/>
  <c r="Q99" i="13"/>
  <c r="V99" i="13"/>
  <c r="V98" i="13" s="1"/>
  <c r="G101" i="13"/>
  <c r="I101" i="13"/>
  <c r="I98" i="13" s="1"/>
  <c r="K101" i="13"/>
  <c r="M101" i="13"/>
  <c r="O101" i="13"/>
  <c r="Q101" i="13"/>
  <c r="Q98" i="13" s="1"/>
  <c r="V101" i="13"/>
  <c r="G103" i="13"/>
  <c r="I103" i="13"/>
  <c r="I102" i="13" s="1"/>
  <c r="K103" i="13"/>
  <c r="M103" i="13"/>
  <c r="O103" i="13"/>
  <c r="Q103" i="13"/>
  <c r="Q102" i="13" s="1"/>
  <c r="V103" i="13"/>
  <c r="G106" i="13"/>
  <c r="M106" i="13" s="1"/>
  <c r="I106" i="13"/>
  <c r="K106" i="13"/>
  <c r="K102" i="13" s="1"/>
  <c r="O106" i="13"/>
  <c r="O102" i="13" s="1"/>
  <c r="Q106" i="13"/>
  <c r="V106" i="13"/>
  <c r="V102" i="13" s="1"/>
  <c r="G109" i="13"/>
  <c r="I109" i="13"/>
  <c r="K109" i="13"/>
  <c r="M109" i="13"/>
  <c r="O109" i="13"/>
  <c r="Q109" i="13"/>
  <c r="V109" i="13"/>
  <c r="G112" i="13"/>
  <c r="M112" i="13" s="1"/>
  <c r="I112" i="13"/>
  <c r="K112" i="13"/>
  <c r="O112" i="13"/>
  <c r="Q112" i="13"/>
  <c r="V112" i="13"/>
  <c r="G115" i="13"/>
  <c r="I115" i="13"/>
  <c r="K115" i="13"/>
  <c r="M115" i="13"/>
  <c r="O115" i="13"/>
  <c r="Q115" i="13"/>
  <c r="V115" i="13"/>
  <c r="G117" i="13"/>
  <c r="M117" i="13" s="1"/>
  <c r="I117" i="13"/>
  <c r="K117" i="13"/>
  <c r="O117" i="13"/>
  <c r="Q117" i="13"/>
  <c r="V117" i="13"/>
  <c r="G121" i="13"/>
  <c r="I121" i="13"/>
  <c r="K121" i="13"/>
  <c r="M121" i="13"/>
  <c r="O121" i="13"/>
  <c r="Q121" i="13"/>
  <c r="V121" i="13"/>
  <c r="G123" i="13"/>
  <c r="I123" i="13"/>
  <c r="I122" i="13" s="1"/>
  <c r="K123" i="13"/>
  <c r="M123" i="13"/>
  <c r="O123" i="13"/>
  <c r="Q123" i="13"/>
  <c r="Q122" i="13" s="1"/>
  <c r="V123" i="13"/>
  <c r="G125" i="13"/>
  <c r="M125" i="13" s="1"/>
  <c r="I125" i="13"/>
  <c r="K125" i="13"/>
  <c r="K122" i="13" s="1"/>
  <c r="O125" i="13"/>
  <c r="O122" i="13" s="1"/>
  <c r="Q125" i="13"/>
  <c r="V125" i="13"/>
  <c r="V122" i="13" s="1"/>
  <c r="G127" i="13"/>
  <c r="I127" i="13"/>
  <c r="K127" i="13"/>
  <c r="M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K130" i="13" s="1"/>
  <c r="O131" i="13"/>
  <c r="O130" i="13" s="1"/>
  <c r="Q131" i="13"/>
  <c r="V131" i="13"/>
  <c r="V130" i="13" s="1"/>
  <c r="G133" i="13"/>
  <c r="I133" i="13"/>
  <c r="I130" i="13" s="1"/>
  <c r="K133" i="13"/>
  <c r="M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I137" i="13"/>
  <c r="K137" i="13"/>
  <c r="M137" i="13"/>
  <c r="O137" i="13"/>
  <c r="Q137" i="13"/>
  <c r="Q130" i="13" s="1"/>
  <c r="V137" i="13"/>
  <c r="G140" i="13"/>
  <c r="I140" i="13"/>
  <c r="I139" i="13" s="1"/>
  <c r="K140" i="13"/>
  <c r="M140" i="13"/>
  <c r="O140" i="13"/>
  <c r="Q140" i="13"/>
  <c r="Q139" i="13" s="1"/>
  <c r="V140" i="13"/>
  <c r="G142" i="13"/>
  <c r="G139" i="13" s="1"/>
  <c r="I142" i="13"/>
  <c r="K142" i="13"/>
  <c r="K139" i="13" s="1"/>
  <c r="O142" i="13"/>
  <c r="O139" i="13" s="1"/>
  <c r="Q142" i="13"/>
  <c r="V142" i="13"/>
  <c r="V139" i="13" s="1"/>
  <c r="G144" i="13"/>
  <c r="I144" i="13"/>
  <c r="K144" i="13"/>
  <c r="M144" i="13"/>
  <c r="O144" i="13"/>
  <c r="Q144" i="13"/>
  <c r="V144" i="13"/>
  <c r="G146" i="13"/>
  <c r="M146" i="13" s="1"/>
  <c r="I146" i="13"/>
  <c r="K146" i="13"/>
  <c r="O146" i="13"/>
  <c r="Q146" i="13"/>
  <c r="V146" i="13"/>
  <c r="G149" i="13"/>
  <c r="G148" i="13" s="1"/>
  <c r="I149" i="13"/>
  <c r="K149" i="13"/>
  <c r="K148" i="13" s="1"/>
  <c r="O149" i="13"/>
  <c r="O148" i="13" s="1"/>
  <c r="Q149" i="13"/>
  <c r="V149" i="13"/>
  <c r="V148" i="13" s="1"/>
  <c r="G152" i="13"/>
  <c r="I152" i="13"/>
  <c r="I148" i="13" s="1"/>
  <c r="K152" i="13"/>
  <c r="M152" i="13"/>
  <c r="O152" i="13"/>
  <c r="Q152" i="13"/>
  <c r="Q148" i="13" s="1"/>
  <c r="V152" i="13"/>
  <c r="G153" i="13"/>
  <c r="M153" i="13" s="1"/>
  <c r="I153" i="13"/>
  <c r="K153" i="13"/>
  <c r="O153" i="13"/>
  <c r="Q153" i="13"/>
  <c r="V153" i="13"/>
  <c r="I155" i="13"/>
  <c r="Q155" i="13"/>
  <c r="G156" i="13"/>
  <c r="G155" i="13" s="1"/>
  <c r="I156" i="13"/>
  <c r="K156" i="13"/>
  <c r="K155" i="13" s="1"/>
  <c r="O156" i="13"/>
  <c r="O155" i="13" s="1"/>
  <c r="Q156" i="13"/>
  <c r="V156" i="13"/>
  <c r="V155" i="13" s="1"/>
  <c r="G158" i="13"/>
  <c r="M158" i="13" s="1"/>
  <c r="I158" i="13"/>
  <c r="K158" i="13"/>
  <c r="K157" i="13" s="1"/>
  <c r="O158" i="13"/>
  <c r="O157" i="13" s="1"/>
  <c r="Q158" i="13"/>
  <c r="V158" i="13"/>
  <c r="V157" i="13" s="1"/>
  <c r="G159" i="13"/>
  <c r="I159" i="13"/>
  <c r="I157" i="13" s="1"/>
  <c r="K159" i="13"/>
  <c r="M159" i="13"/>
  <c r="O159" i="13"/>
  <c r="Q159" i="13"/>
  <c r="Q157" i="13" s="1"/>
  <c r="V159" i="13"/>
  <c r="G160" i="13"/>
  <c r="M160" i="13" s="1"/>
  <c r="I160" i="13"/>
  <c r="K160" i="13"/>
  <c r="O160" i="13"/>
  <c r="Q160" i="13"/>
  <c r="V160" i="13"/>
  <c r="G161" i="13"/>
  <c r="I161" i="13"/>
  <c r="K161" i="13"/>
  <c r="M161" i="13"/>
  <c r="O161" i="13"/>
  <c r="Q161" i="13"/>
  <c r="V161" i="13"/>
  <c r="G162" i="13"/>
  <c r="M162" i="13" s="1"/>
  <c r="I162" i="13"/>
  <c r="K162" i="13"/>
  <c r="O162" i="13"/>
  <c r="Q162" i="13"/>
  <c r="V162" i="13"/>
  <c r="G163" i="13"/>
  <c r="I163" i="13"/>
  <c r="K163" i="13"/>
  <c r="M163" i="13"/>
  <c r="O163" i="13"/>
  <c r="Q163" i="13"/>
  <c r="V163" i="13"/>
  <c r="G165" i="13"/>
  <c r="I165" i="13"/>
  <c r="I164" i="13" s="1"/>
  <c r="K165" i="13"/>
  <c r="M165" i="13"/>
  <c r="O165" i="13"/>
  <c r="Q165" i="13"/>
  <c r="Q164" i="13" s="1"/>
  <c r="V165" i="13"/>
  <c r="G166" i="13"/>
  <c r="M166" i="13" s="1"/>
  <c r="I166" i="13"/>
  <c r="K166" i="13"/>
  <c r="K164" i="13" s="1"/>
  <c r="O166" i="13"/>
  <c r="O164" i="13" s="1"/>
  <c r="Q166" i="13"/>
  <c r="V166" i="13"/>
  <c r="V164" i="13" s="1"/>
  <c r="AE168" i="13"/>
  <c r="AF168" i="13"/>
  <c r="G187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4" i="12"/>
  <c r="O14" i="12"/>
  <c r="G15" i="12"/>
  <c r="M15" i="12" s="1"/>
  <c r="M14" i="12" s="1"/>
  <c r="I15" i="12"/>
  <c r="I14" i="12" s="1"/>
  <c r="K15" i="12"/>
  <c r="K14" i="12" s="1"/>
  <c r="O15" i="12"/>
  <c r="Q15" i="12"/>
  <c r="Q14" i="12" s="1"/>
  <c r="V15" i="12"/>
  <c r="V14" i="12" s="1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2" i="12"/>
  <c r="M22" i="12" s="1"/>
  <c r="I22" i="12"/>
  <c r="I21" i="12" s="1"/>
  <c r="K22" i="12"/>
  <c r="K21" i="12" s="1"/>
  <c r="O22" i="12"/>
  <c r="Q22" i="12"/>
  <c r="Q21" i="12" s="1"/>
  <c r="V22" i="12"/>
  <c r="V21" i="12" s="1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8" i="12"/>
  <c r="G21" i="12" s="1"/>
  <c r="I28" i="12"/>
  <c r="K28" i="12"/>
  <c r="O28" i="12"/>
  <c r="O21" i="12" s="1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K34" i="12"/>
  <c r="V34" i="12"/>
  <c r="G35" i="12"/>
  <c r="G34" i="12" s="1"/>
  <c r="I35" i="12"/>
  <c r="I34" i="12" s="1"/>
  <c r="K35" i="12"/>
  <c r="O35" i="12"/>
  <c r="O34" i="12" s="1"/>
  <c r="Q35" i="12"/>
  <c r="Q34" i="12" s="1"/>
  <c r="V35" i="12"/>
  <c r="G42" i="12"/>
  <c r="M42" i="12" s="1"/>
  <c r="I42" i="12"/>
  <c r="K42" i="12"/>
  <c r="O42" i="12"/>
  <c r="Q42" i="12"/>
  <c r="V42" i="12"/>
  <c r="K49" i="12"/>
  <c r="V49" i="12"/>
  <c r="G50" i="12"/>
  <c r="G49" i="12" s="1"/>
  <c r="I50" i="12"/>
  <c r="K50" i="12"/>
  <c r="M50" i="12"/>
  <c r="O50" i="12"/>
  <c r="O49" i="12" s="1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I49" i="12" s="1"/>
  <c r="K54" i="12"/>
  <c r="O54" i="12"/>
  <c r="Q54" i="12"/>
  <c r="Q49" i="12" s="1"/>
  <c r="V54" i="12"/>
  <c r="K56" i="12"/>
  <c r="V56" i="12"/>
  <c r="G57" i="12"/>
  <c r="G56" i="12" s="1"/>
  <c r="I57" i="12"/>
  <c r="K57" i="12"/>
  <c r="M57" i="12"/>
  <c r="O57" i="12"/>
  <c r="O56" i="12" s="1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I56" i="12" s="1"/>
  <c r="K61" i="12"/>
  <c r="O61" i="12"/>
  <c r="Q61" i="12"/>
  <c r="Q56" i="12" s="1"/>
  <c r="V61" i="12"/>
  <c r="G63" i="12"/>
  <c r="I63" i="12"/>
  <c r="K63" i="12"/>
  <c r="O63" i="12"/>
  <c r="Q63" i="12"/>
  <c r="V63" i="12"/>
  <c r="G64" i="12"/>
  <c r="I64" i="12"/>
  <c r="K64" i="12"/>
  <c r="M64" i="12"/>
  <c r="M63" i="12" s="1"/>
  <c r="O64" i="12"/>
  <c r="Q64" i="12"/>
  <c r="V64" i="12"/>
  <c r="G67" i="12"/>
  <c r="O67" i="12"/>
  <c r="G68" i="12"/>
  <c r="M68" i="12" s="1"/>
  <c r="I68" i="12"/>
  <c r="I67" i="12" s="1"/>
  <c r="K68" i="12"/>
  <c r="O68" i="12"/>
  <c r="Q68" i="12"/>
  <c r="Q67" i="12" s="1"/>
  <c r="V68" i="12"/>
  <c r="G70" i="12"/>
  <c r="M70" i="12" s="1"/>
  <c r="I70" i="12"/>
  <c r="K70" i="12"/>
  <c r="K67" i="12" s="1"/>
  <c r="O70" i="12"/>
  <c r="Q70" i="12"/>
  <c r="V70" i="12"/>
  <c r="V67" i="12" s="1"/>
  <c r="G71" i="12"/>
  <c r="I71" i="12"/>
  <c r="K71" i="12"/>
  <c r="M71" i="12"/>
  <c r="O71" i="12"/>
  <c r="Q71" i="12"/>
  <c r="V71" i="12"/>
  <c r="G74" i="12"/>
  <c r="M74" i="12" s="1"/>
  <c r="I74" i="12"/>
  <c r="I73" i="12" s="1"/>
  <c r="K74" i="12"/>
  <c r="O74" i="12"/>
  <c r="Q74" i="12"/>
  <c r="Q73" i="12" s="1"/>
  <c r="V74" i="12"/>
  <c r="G76" i="12"/>
  <c r="M76" i="12" s="1"/>
  <c r="I76" i="12"/>
  <c r="K76" i="12"/>
  <c r="K73" i="12" s="1"/>
  <c r="O76" i="12"/>
  <c r="Q76" i="12"/>
  <c r="V76" i="12"/>
  <c r="V73" i="12" s="1"/>
  <c r="G78" i="12"/>
  <c r="I78" i="12"/>
  <c r="K78" i="12"/>
  <c r="M78" i="12"/>
  <c r="O78" i="12"/>
  <c r="Q78" i="12"/>
  <c r="V78" i="12"/>
  <c r="G80" i="12"/>
  <c r="G73" i="12" s="1"/>
  <c r="I80" i="12"/>
  <c r="K80" i="12"/>
  <c r="O80" i="12"/>
  <c r="O73" i="12" s="1"/>
  <c r="Q80" i="12"/>
  <c r="V80" i="12"/>
  <c r="G82" i="12"/>
  <c r="M82" i="12" s="1"/>
  <c r="I82" i="12"/>
  <c r="K82" i="12"/>
  <c r="O82" i="12"/>
  <c r="Q82" i="12"/>
  <c r="V82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G107" i="12"/>
  <c r="O107" i="12"/>
  <c r="G108" i="12"/>
  <c r="M108" i="12" s="1"/>
  <c r="M107" i="12" s="1"/>
  <c r="I108" i="12"/>
  <c r="I107" i="12" s="1"/>
  <c r="K108" i="12"/>
  <c r="K107" i="12" s="1"/>
  <c r="O108" i="12"/>
  <c r="Q108" i="12"/>
  <c r="Q107" i="12" s="1"/>
  <c r="V108" i="12"/>
  <c r="V107" i="12" s="1"/>
  <c r="G110" i="12"/>
  <c r="I110" i="12"/>
  <c r="K110" i="12"/>
  <c r="M110" i="12"/>
  <c r="O110" i="12"/>
  <c r="Q110" i="12"/>
  <c r="V110" i="12"/>
  <c r="G112" i="12"/>
  <c r="G109" i="12" s="1"/>
  <c r="I112" i="12"/>
  <c r="K112" i="12"/>
  <c r="O112" i="12"/>
  <c r="O109" i="12" s="1"/>
  <c r="Q112" i="12"/>
  <c r="V112" i="12"/>
  <c r="G114" i="12"/>
  <c r="M114" i="12" s="1"/>
  <c r="I114" i="12"/>
  <c r="I109" i="12" s="1"/>
  <c r="K114" i="12"/>
  <c r="O114" i="12"/>
  <c r="Q114" i="12"/>
  <c r="Q109" i="12" s="1"/>
  <c r="V114" i="12"/>
  <c r="G116" i="12"/>
  <c r="M116" i="12" s="1"/>
  <c r="I116" i="12"/>
  <c r="K116" i="12"/>
  <c r="K109" i="12" s="1"/>
  <c r="O116" i="12"/>
  <c r="Q116" i="12"/>
  <c r="V116" i="12"/>
  <c r="V109" i="12" s="1"/>
  <c r="G118" i="12"/>
  <c r="I118" i="12"/>
  <c r="K118" i="12"/>
  <c r="M118" i="12"/>
  <c r="O118" i="12"/>
  <c r="Q118" i="12"/>
  <c r="V118" i="12"/>
  <c r="G119" i="12"/>
  <c r="G120" i="12"/>
  <c r="M120" i="12" s="1"/>
  <c r="I120" i="12"/>
  <c r="I119" i="12" s="1"/>
  <c r="K120" i="12"/>
  <c r="O120" i="12"/>
  <c r="Q120" i="12"/>
  <c r="Q119" i="12" s="1"/>
  <c r="V120" i="12"/>
  <c r="G122" i="12"/>
  <c r="M122" i="12" s="1"/>
  <c r="I122" i="12"/>
  <c r="K122" i="12"/>
  <c r="K119" i="12" s="1"/>
  <c r="O122" i="12"/>
  <c r="Q122" i="12"/>
  <c r="V122" i="12"/>
  <c r="V119" i="12" s="1"/>
  <c r="G124" i="12"/>
  <c r="I124" i="12"/>
  <c r="K124" i="12"/>
  <c r="M124" i="12"/>
  <c r="O124" i="12"/>
  <c r="Q124" i="12"/>
  <c r="V124" i="12"/>
  <c r="G126" i="12"/>
  <c r="M126" i="12" s="1"/>
  <c r="I126" i="12"/>
  <c r="K126" i="12"/>
  <c r="O126" i="12"/>
  <c r="O119" i="12" s="1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K137" i="12"/>
  <c r="V137" i="12"/>
  <c r="G138" i="12"/>
  <c r="I138" i="12"/>
  <c r="K138" i="12"/>
  <c r="M138" i="12"/>
  <c r="O138" i="12"/>
  <c r="Q138" i="12"/>
  <c r="V138" i="12"/>
  <c r="G140" i="12"/>
  <c r="G137" i="12" s="1"/>
  <c r="I140" i="12"/>
  <c r="K140" i="12"/>
  <c r="O140" i="12"/>
  <c r="O137" i="12" s="1"/>
  <c r="Q140" i="12"/>
  <c r="V140" i="12"/>
  <c r="G142" i="12"/>
  <c r="M142" i="12" s="1"/>
  <c r="I142" i="12"/>
  <c r="I137" i="12" s="1"/>
  <c r="K142" i="12"/>
  <c r="O142" i="12"/>
  <c r="Q142" i="12"/>
  <c r="Q137" i="12" s="1"/>
  <c r="V142" i="12"/>
  <c r="I143" i="12"/>
  <c r="K143" i="12"/>
  <c r="Q143" i="12"/>
  <c r="V143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O143" i="12" s="1"/>
  <c r="Q146" i="12"/>
  <c r="V146" i="12"/>
  <c r="G149" i="12"/>
  <c r="M149" i="12" s="1"/>
  <c r="M148" i="12" s="1"/>
  <c r="I149" i="12"/>
  <c r="K149" i="12"/>
  <c r="K148" i="12" s="1"/>
  <c r="O149" i="12"/>
  <c r="Q149" i="12"/>
  <c r="V149" i="12"/>
  <c r="V148" i="12" s="1"/>
  <c r="G151" i="12"/>
  <c r="I151" i="12"/>
  <c r="K151" i="12"/>
  <c r="M151" i="12"/>
  <c r="O151" i="12"/>
  <c r="Q151" i="12"/>
  <c r="V151" i="12"/>
  <c r="G158" i="12"/>
  <c r="M158" i="12" s="1"/>
  <c r="I158" i="12"/>
  <c r="K158" i="12"/>
  <c r="O158" i="12"/>
  <c r="O148" i="12" s="1"/>
  <c r="Q158" i="12"/>
  <c r="V158" i="12"/>
  <c r="G165" i="12"/>
  <c r="M165" i="12" s="1"/>
  <c r="I165" i="12"/>
  <c r="I148" i="12" s="1"/>
  <c r="K165" i="12"/>
  <c r="O165" i="12"/>
  <c r="Q165" i="12"/>
  <c r="Q148" i="12" s="1"/>
  <c r="V165" i="12"/>
  <c r="K172" i="12"/>
  <c r="V172" i="12"/>
  <c r="G173" i="12"/>
  <c r="I173" i="12"/>
  <c r="K173" i="12"/>
  <c r="M173" i="12"/>
  <c r="O173" i="12"/>
  <c r="Q173" i="12"/>
  <c r="V173" i="12"/>
  <c r="G174" i="12"/>
  <c r="G172" i="12" s="1"/>
  <c r="I174" i="12"/>
  <c r="K174" i="12"/>
  <c r="O174" i="12"/>
  <c r="O172" i="12" s="1"/>
  <c r="Q174" i="12"/>
  <c r="V174" i="12"/>
  <c r="G175" i="12"/>
  <c r="M175" i="12" s="1"/>
  <c r="I175" i="12"/>
  <c r="I172" i="12" s="1"/>
  <c r="K175" i="12"/>
  <c r="O175" i="12"/>
  <c r="Q175" i="12"/>
  <c r="Q172" i="12" s="1"/>
  <c r="V175" i="12"/>
  <c r="G177" i="12"/>
  <c r="I177" i="12"/>
  <c r="K177" i="12"/>
  <c r="M177" i="12"/>
  <c r="O177" i="12"/>
  <c r="Q177" i="12"/>
  <c r="V177" i="12"/>
  <c r="G178" i="12"/>
  <c r="M178" i="12" s="1"/>
  <c r="I178" i="12"/>
  <c r="K178" i="12"/>
  <c r="O178" i="12"/>
  <c r="O176" i="12" s="1"/>
  <c r="Q178" i="12"/>
  <c r="V178" i="12"/>
  <c r="G179" i="12"/>
  <c r="M179" i="12" s="1"/>
  <c r="I179" i="12"/>
  <c r="I176" i="12" s="1"/>
  <c r="K179" i="12"/>
  <c r="O179" i="12"/>
  <c r="Q179" i="12"/>
  <c r="Q176" i="12" s="1"/>
  <c r="V179" i="12"/>
  <c r="G180" i="12"/>
  <c r="M180" i="12" s="1"/>
  <c r="I180" i="12"/>
  <c r="K180" i="12"/>
  <c r="K176" i="12" s="1"/>
  <c r="O180" i="12"/>
  <c r="Q180" i="12"/>
  <c r="V180" i="12"/>
  <c r="V176" i="12" s="1"/>
  <c r="G181" i="12"/>
  <c r="I181" i="12"/>
  <c r="K181" i="12"/>
  <c r="M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I183" i="12"/>
  <c r="O183" i="12"/>
  <c r="Q183" i="12"/>
  <c r="G184" i="12"/>
  <c r="M184" i="12" s="1"/>
  <c r="M183" i="12" s="1"/>
  <c r="I184" i="12"/>
  <c r="K184" i="12"/>
  <c r="K183" i="12" s="1"/>
  <c r="O184" i="12"/>
  <c r="Q184" i="12"/>
  <c r="V184" i="12"/>
  <c r="V183" i="12" s="1"/>
  <c r="G185" i="12"/>
  <c r="I185" i="12"/>
  <c r="K185" i="12"/>
  <c r="M185" i="12"/>
  <c r="O185" i="12"/>
  <c r="Q185" i="12"/>
  <c r="V185" i="12"/>
  <c r="AE187" i="12"/>
  <c r="I20" i="1"/>
  <c r="I19" i="1"/>
  <c r="I18" i="1"/>
  <c r="I17" i="1"/>
  <c r="I16" i="1"/>
  <c r="I93" i="1"/>
  <c r="J92" i="1" s="1"/>
  <c r="AZ57" i="1"/>
  <c r="AZ55" i="1"/>
  <c r="F52" i="1"/>
  <c r="G52" i="1"/>
  <c r="G25" i="1" s="1"/>
  <c r="A25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2" i="1" s="1"/>
  <c r="J66" i="1" l="1"/>
  <c r="J70" i="1"/>
  <c r="J82" i="1"/>
  <c r="J76" i="1"/>
  <c r="J74" i="1"/>
  <c r="J80" i="1"/>
  <c r="J68" i="1"/>
  <c r="J72" i="1"/>
  <c r="J78" i="1"/>
  <c r="J64" i="1"/>
  <c r="J65" i="1"/>
  <c r="J67" i="1"/>
  <c r="J71" i="1"/>
  <c r="J75" i="1"/>
  <c r="J79" i="1"/>
  <c r="J83" i="1"/>
  <c r="J87" i="1"/>
  <c r="J91" i="1"/>
  <c r="J84" i="1"/>
  <c r="J86" i="1"/>
  <c r="J88" i="1"/>
  <c r="J90" i="1"/>
  <c r="J69" i="1"/>
  <c r="J73" i="1"/>
  <c r="J77" i="1"/>
  <c r="J81" i="1"/>
  <c r="J85" i="1"/>
  <c r="J89" i="1"/>
  <c r="J63" i="1"/>
  <c r="A26" i="1"/>
  <c r="G26" i="1"/>
  <c r="G28" i="1"/>
  <c r="G23" i="1"/>
  <c r="M81" i="18"/>
  <c r="M13" i="18"/>
  <c r="M128" i="18"/>
  <c r="M98" i="18"/>
  <c r="M27" i="18"/>
  <c r="M122" i="18"/>
  <c r="M121" i="18" s="1"/>
  <c r="M108" i="18"/>
  <c r="M107" i="18" s="1"/>
  <c r="M78" i="18"/>
  <c r="M77" i="18" s="1"/>
  <c r="M72" i="18"/>
  <c r="M71" i="18" s="1"/>
  <c r="M37" i="18"/>
  <c r="M36" i="18" s="1"/>
  <c r="M9" i="18"/>
  <c r="M8" i="18" s="1"/>
  <c r="M14" i="17"/>
  <c r="M12" i="17"/>
  <c r="M8" i="17" s="1"/>
  <c r="G14" i="17"/>
  <c r="M37" i="16"/>
  <c r="M15" i="16"/>
  <c r="M57" i="16"/>
  <c r="M30" i="16"/>
  <c r="G15" i="16"/>
  <c r="M51" i="16"/>
  <c r="M50" i="16" s="1"/>
  <c r="G30" i="16"/>
  <c r="M9" i="16"/>
  <c r="M8" i="16" s="1"/>
  <c r="M46" i="16"/>
  <c r="M45" i="16" s="1"/>
  <c r="M29" i="16"/>
  <c r="M28" i="16" s="1"/>
  <c r="M18" i="15"/>
  <c r="M147" i="15"/>
  <c r="M8" i="15"/>
  <c r="M50" i="15"/>
  <c r="AF180" i="15"/>
  <c r="M177" i="15"/>
  <c r="M176" i="15" s="1"/>
  <c r="M161" i="15"/>
  <c r="M160" i="15" s="1"/>
  <c r="G147" i="15"/>
  <c r="G107" i="15"/>
  <c r="M95" i="15"/>
  <c r="M94" i="15" s="1"/>
  <c r="G92" i="15"/>
  <c r="M30" i="15"/>
  <c r="M29" i="15" s="1"/>
  <c r="M14" i="15"/>
  <c r="M13" i="15" s="1"/>
  <c r="G50" i="15"/>
  <c r="G18" i="15"/>
  <c r="M171" i="15"/>
  <c r="M169" i="15" s="1"/>
  <c r="M135" i="15"/>
  <c r="M130" i="15" s="1"/>
  <c r="M115" i="15"/>
  <c r="M111" i="15" s="1"/>
  <c r="M42" i="15"/>
  <c r="M39" i="15" s="1"/>
  <c r="M14" i="14"/>
  <c r="M21" i="14"/>
  <c r="M20" i="14" s="1"/>
  <c r="M9" i="14"/>
  <c r="M8" i="14" s="1"/>
  <c r="AF29" i="14"/>
  <c r="M157" i="13"/>
  <c r="M102" i="13"/>
  <c r="M15" i="13"/>
  <c r="M164" i="13"/>
  <c r="M122" i="13"/>
  <c r="M8" i="13"/>
  <c r="M130" i="13"/>
  <c r="G164" i="13"/>
  <c r="G122" i="13"/>
  <c r="G102" i="13"/>
  <c r="G157" i="13"/>
  <c r="M156" i="13"/>
  <c r="M155" i="13" s="1"/>
  <c r="M149" i="13"/>
  <c r="M148" i="13" s="1"/>
  <c r="M142" i="13"/>
  <c r="M139" i="13" s="1"/>
  <c r="G130" i="13"/>
  <c r="G98" i="13"/>
  <c r="M89" i="13"/>
  <c r="M88" i="13" s="1"/>
  <c r="G86" i="13"/>
  <c r="M48" i="13"/>
  <c r="M44" i="13" s="1"/>
  <c r="M41" i="13"/>
  <c r="M35" i="13" s="1"/>
  <c r="M23" i="13"/>
  <c r="M22" i="13" s="1"/>
  <c r="M176" i="12"/>
  <c r="M56" i="12"/>
  <c r="M67" i="12"/>
  <c r="M49" i="12"/>
  <c r="M143" i="12"/>
  <c r="M119" i="12"/>
  <c r="G148" i="12"/>
  <c r="M112" i="12"/>
  <c r="M109" i="12" s="1"/>
  <c r="M80" i="12"/>
  <c r="M73" i="12" s="1"/>
  <c r="M35" i="12"/>
  <c r="M34" i="12" s="1"/>
  <c r="M28" i="12"/>
  <c r="M21" i="12" s="1"/>
  <c r="M174" i="12"/>
  <c r="M172" i="12" s="1"/>
  <c r="M140" i="12"/>
  <c r="M137" i="12" s="1"/>
  <c r="G176" i="12"/>
  <c r="G143" i="12"/>
  <c r="AF187" i="12"/>
  <c r="I39" i="1"/>
  <c r="I52" i="1" s="1"/>
  <c r="J51" i="1" s="1"/>
  <c r="I21" i="1"/>
  <c r="J28" i="1"/>
  <c r="J26" i="1"/>
  <c r="G38" i="1"/>
  <c r="F38" i="1"/>
  <c r="J23" i="1"/>
  <c r="J24" i="1"/>
  <c r="J25" i="1"/>
  <c r="J27" i="1"/>
  <c r="E24" i="1"/>
  <c r="E26" i="1"/>
  <c r="J93" i="1" l="1"/>
  <c r="J47" i="1"/>
  <c r="J39" i="1"/>
  <c r="J52" i="1" s="1"/>
  <c r="J48" i="1"/>
  <c r="J45" i="1"/>
  <c r="J40" i="1"/>
  <c r="J44" i="1"/>
  <c r="J41" i="1"/>
  <c r="J50" i="1"/>
  <c r="J42" i="1"/>
  <c r="J43" i="1"/>
  <c r="J46" i="1"/>
  <c r="J49" i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A4889ABA-0901-4B9F-9B26-F1556851573E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F6BABE-2C2B-4325-94A9-77456B37AC45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B0E96A35-DB0A-46C6-9346-2CF731EECE42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1C069A-FA64-47A5-B512-7F2580BCFB3C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1C931B20-DD52-479C-9786-059D42CBFF5C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E60398-9373-4D33-A24C-67684C7CA123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924D7BF6-952C-47CE-BAA6-A8B881603A39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690225F-D1FF-45C5-B750-73102DF6851C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F82B8017-F8CC-437E-87C6-BBAB49F2AFA1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B0BBBA-A82F-4799-9476-28ED0A28D870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4C78B484-83ED-491E-9A64-37EF77C0E61E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8D4963-1C0A-4DCA-991B-51901B064176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C8E52376-9BE3-440C-91A6-A371AD770551}">
      <text>
        <r>
          <rPr>
            <sz val="10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EED162-D6CB-49C2-90E4-117B79D85A09}">
      <text>
        <r>
          <rPr>
            <sz val="10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<sst xmlns="http://schemas.openxmlformats.org/spreadsheetml/2006/main" count="3753" uniqueCount="692">
  <si>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</si>
  <si>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</si>
  <si>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</si>
  <si>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</si>
  <si>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</si>
  <si>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</si>
  <si>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</si>
  <si>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</si>
  <si>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</si>
  <si>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</si>
  <si>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</si>
  <si>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</si>
  <si>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</si>
  <si>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</si>
  <si>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</si>
  <si>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</si>
  <si>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</si>
  <si>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</si>
  <si>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</si>
  <si>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</si>
  <si>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</si>
  <si>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</si>
  <si>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</si>
  <si>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</si>
  <si>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</si>
  <si>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</si>
  <si>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</si>
  <si>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</si>
  <si>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</si>
  <si>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</si>
  <si>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</si>
  <si>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</si>
  <si>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</si>
  <si>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</si>
  <si>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</si>
  <si>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</si>
  <si>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</si>
  <si>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</si>
  <si>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</si>
  <si>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</si>
  <si>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</si>
  <si>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</si>
  <si>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</si>
  <si>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20-122</t>
  </si>
  <si>
    <t>Nemocnice Ústí nad Orlicí</t>
  </si>
  <si>
    <t>Stavba</t>
  </si>
  <si>
    <t>SO01.1</t>
  </si>
  <si>
    <t>MR</t>
  </si>
  <si>
    <t>Stavební práce HSV+ PSV</t>
  </si>
  <si>
    <t>SO01.2</t>
  </si>
  <si>
    <t>CT</t>
  </si>
  <si>
    <t>D.1.4.2 Chlazení</t>
  </si>
  <si>
    <t>SO01.3</t>
  </si>
  <si>
    <t>RTG</t>
  </si>
  <si>
    <t>SO01.4</t>
  </si>
  <si>
    <t>OKBD</t>
  </si>
  <si>
    <t>SO01.5</t>
  </si>
  <si>
    <t>RTG OBJ.B</t>
  </si>
  <si>
    <t>Celkem za stavbu</t>
  </si>
  <si>
    <t>CZK</t>
  </si>
  <si>
    <t>#POPR</t>
  </si>
  <si>
    <t>Popis rozpočtu: SO01.2 - D.1.4.2 Chlazení</t>
  </si>
  <si>
    <t>Veškeré výrobky, uvedené v projektu obchodním názvem, jsou referenční a lze je nahradit produkty jiného výrobce, při zachování srovnatelných nebo lepších technických parametrů.</t>
  </si>
  <si>
    <t>Popis rozpočtu: SO01.4 - D.1.4.2 Chlazení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</si>
  <si>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</si>
  <si>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</si>
  <si>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</si>
  <si>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</si>
  <si>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</si>
  <si>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</si>
  <si>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</si>
  <si>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</si>
  <si>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</si>
  <si>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</si>
  <si>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</si>
  <si>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</si>
  <si>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</si>
  <si>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</si>
  <si>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</si>
  <si>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</si>
  <si>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</si>
  <si>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</si>
  <si>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</si>
  <si>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</si>
  <si>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</si>
  <si>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</si>
  <si>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</si>
  <si>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</si>
  <si>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</si>
  <si>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</si>
  <si>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M24-1</t>
  </si>
  <si>
    <t>Zař.č.1 a 2 CT vyšetřovna (m.č.1.073)</t>
  </si>
  <si>
    <t>Zař.č.1 a 2 Laboratoř (m.č.211)</t>
  </si>
  <si>
    <t>M24-2</t>
  </si>
  <si>
    <t>Zař.č.3 CT ovladovna (m.č.1432)</t>
  </si>
  <si>
    <t>M24-4</t>
  </si>
  <si>
    <t>Ostatní</t>
  </si>
  <si>
    <t>721</t>
  </si>
  <si>
    <t>Vnitřní kanalizace</t>
  </si>
  <si>
    <t>725</t>
  </si>
  <si>
    <t>Zařizovací předměty</t>
  </si>
  <si>
    <t>763</t>
  </si>
  <si>
    <t>Dřevostavby</t>
  </si>
  <si>
    <t>766</t>
  </si>
  <si>
    <t>Konstrukce truhlářské</t>
  </si>
  <si>
    <t>767</t>
  </si>
  <si>
    <t>Konstrukce zámečnické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</si>
  <si>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</si>
  <si>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</si>
  <si>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</si>
  <si>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</si>
  <si>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</si>
  <si>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</si>
  <si>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</si>
  <si>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</si>
  <si>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</si>
  <si>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</si>
  <si>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</si>
  <si>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</si>
  <si>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</si>
  <si>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</si>
  <si>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</si>
  <si>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</si>
  <si>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</si>
  <si>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</si>
  <si>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</si>
  <si>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</si>
  <si>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</si>
  <si>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</si>
  <si>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</si>
  <si>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</si>
  <si>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</si>
  <si>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</si>
  <si>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</si>
  <si>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</si>
  <si>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</si>
  <si>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</si>
  <si>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</si>
  <si>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</si>
  <si>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</si>
  <si>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</si>
  <si>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</si>
  <si>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</si>
  <si>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</si>
  <si>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</si>
  <si>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</si>
  <si>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</si>
  <si>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</si>
  <si>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</si>
  <si>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</si>
  <si>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</si>
  <si>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</si>
  <si>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</si>
  <si>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180401211R00</t>
  </si>
  <si>
    <t>Založení trávníku lučního výsevem v rovině</t>
  </si>
  <si>
    <t>m2</t>
  </si>
  <si>
    <t>RTS 20/ II</t>
  </si>
  <si>
    <t>Práce</t>
  </si>
  <si>
    <t>POL1_</t>
  </si>
  <si>
    <t>terén zpev.plocha : (3*3)</t>
  </si>
  <si>
    <t>VV</t>
  </si>
  <si>
    <t>181101102R00</t>
  </si>
  <si>
    <t>Úprava pláně v zářezech v hor. 1-4, se zhutněním</t>
  </si>
  <si>
    <t>00572400R</t>
  </si>
  <si>
    <t>Směs travní parková I. běžná zátěž PROFI á 25 kg</t>
  </si>
  <si>
    <t>kg</t>
  </si>
  <si>
    <t>SPCM</t>
  </si>
  <si>
    <t>Specifikace</t>
  </si>
  <si>
    <t>POL3_</t>
  </si>
  <si>
    <t>311231129RT3</t>
  </si>
  <si>
    <t>Zdivo nosné cihelné z CP 29 P25 na MC 15 tloušťka zdiva  45 cm</t>
  </si>
  <si>
    <t>m3</t>
  </si>
  <si>
    <t>V07 01.09 otvor 2,3x3m : (2,3*3)*0,68</t>
  </si>
  <si>
    <t>317941123RT3</t>
  </si>
  <si>
    <t>Osazení ocelových válcovaných nosníků  č.14-22 včetně dodávky profilu I č.16</t>
  </si>
  <si>
    <t>t</t>
  </si>
  <si>
    <t>V09 4x I160 dl.2,7m : (2,7*4)*0,0179*1,1</t>
  </si>
  <si>
    <t>347013111RZ1</t>
  </si>
  <si>
    <t>Předstěna SDK,tl.55mm,1xoc.kce CD,1xRB 12,5mm bez dodávky izolace</t>
  </si>
  <si>
    <t>V05 dočasný otvor pro izolaci 250mm : (2,5*3,3)</t>
  </si>
  <si>
    <t>113106241R00</t>
  </si>
  <si>
    <t>Rozebrání ploch komunikací ze silničních panelů</t>
  </si>
  <si>
    <t>113107315R00</t>
  </si>
  <si>
    <t>Odstranění podkladu pl. 50 m2,kam.těžené tl.15 cm</t>
  </si>
  <si>
    <t>113201111R00</t>
  </si>
  <si>
    <t>Vytrhání obrubníků chodníkových a parkových</t>
  </si>
  <si>
    <t>m</t>
  </si>
  <si>
    <t>terén : (4)</t>
  </si>
  <si>
    <t>564851111RT2</t>
  </si>
  <si>
    <t>Podklad ze štěrkodrti po zhutnění tloušťky 15 cm štěrkodrť frakce 0-32 mm</t>
  </si>
  <si>
    <t>584121111RT3</t>
  </si>
  <si>
    <t>Osazení silničních panelů,lože z kameniva tl. 4 cm včetně panelu IZD 3/10   300/150/15</t>
  </si>
  <si>
    <t>916661111RT5</t>
  </si>
  <si>
    <t>Osazení park. obrubníků do lože z C 12/15 s opěrou včetně obrubníku 80x250x1000 mm</t>
  </si>
  <si>
    <t>612421626R00</t>
  </si>
  <si>
    <t>Omítka vnitřní zdiva, MVC, hladká</t>
  </si>
  <si>
    <t>oprava po vedení elektro : (2)</t>
  </si>
  <si>
    <t>01.01 oprava kolem dveří : (2+1,25+2)*0,25</t>
  </si>
  <si>
    <t>01.05 oprava kolem dveří : (2+1,25+2)*0,25</t>
  </si>
  <si>
    <t>01.10 oprava omítek : (3)</t>
  </si>
  <si>
    <t>01.11 oprava kolem dveří : (2+1,5+1+1,5+2)*0,15*2</t>
  </si>
  <si>
    <t>V07 01.09 otvor 2,3x3m : (2,3*3)</t>
  </si>
  <si>
    <t>612471411R00</t>
  </si>
  <si>
    <t>Úprava vnitřních stěn aktivovaným štukem</t>
  </si>
  <si>
    <t>622325133RT3</t>
  </si>
  <si>
    <t>Zateplovací systém Cemix,fasáda, EPS F tl. 120 mm s omítkou silikonovou NRB, zrno 2 mm</t>
  </si>
  <si>
    <t>01.09 vyb.otvoru-zateplení : (2,8*3,4)</t>
  </si>
  <si>
    <t>622325837RV1</t>
  </si>
  <si>
    <t>Zatepl.systém Cemix, fasáda, miner.desky PV 200 mm THERM M, zakončený stěrkou s výztužnou tkaninou</t>
  </si>
  <si>
    <t>V06 dočasné zateplení tl.200mm : (2,3*3)</t>
  </si>
  <si>
    <t>622325015R00</t>
  </si>
  <si>
    <t>Soklová lišta hliník KZS Cemix tl. 160 mm</t>
  </si>
  <si>
    <t>zakl.lišta : (2,6)</t>
  </si>
  <si>
    <t>642944121RU5</t>
  </si>
  <si>
    <t>Osazení ocelových zárubní dodatečně do 2,5 m2 včetně dodávky zárubně  90x197x16 cm</t>
  </si>
  <si>
    <t>kus</t>
  </si>
  <si>
    <t>V04 01.11 dveře : (1)</t>
  </si>
  <si>
    <t>642952220RU2</t>
  </si>
  <si>
    <t>Osazení zárubní dveřních dřevěných, pl. do 4 m2, vč.dodávky rámové zárubně 197x120, atyp</t>
  </si>
  <si>
    <t>V03 01.01 1kř.dveře 120/197/posuv : (1)</t>
  </si>
  <si>
    <t>553307431R</t>
  </si>
  <si>
    <t>Zárubeň ocelová YH 150 DV 900x1970x150 P ZAKO pro přesné zdění, s drážkou, těsněním, kapsové závěsy</t>
  </si>
  <si>
    <t>941955003R00</t>
  </si>
  <si>
    <t>Lešení lehké pomocné, výška podlahy do 2,5 m</t>
  </si>
  <si>
    <t>POL1_1</t>
  </si>
  <si>
    <t>01.09 uvnitř : (2,3*3)</t>
  </si>
  <si>
    <t>01.09 KZS venku : (2,8*3,5)</t>
  </si>
  <si>
    <t>952901111R00</t>
  </si>
  <si>
    <t>Vyčištění budov o výšce podlaží do 4 m</t>
  </si>
  <si>
    <t>01.01-01.11 : (40,05+38,5+20,15+3)</t>
  </si>
  <si>
    <t>95-001</t>
  </si>
  <si>
    <t>Přípomoce pro dodavatele Technologie</t>
  </si>
  <si>
    <t xml:space="preserve">hod   </t>
  </si>
  <si>
    <t>Vlastní</t>
  </si>
  <si>
    <t>Indiv</t>
  </si>
  <si>
    <t>95-V11</t>
  </si>
  <si>
    <t>V11 D+M Ochranné plastové úhelníky na ochranu vnějších rohů s úhlem 90°. Barva bílá. Šíře úhelníku 50mm a výška 1,5m</t>
  </si>
  <si>
    <t xml:space="preserve">ks    </t>
  </si>
  <si>
    <t>V11 01.05 : (2)</t>
  </si>
  <si>
    <t>962036112R00</t>
  </si>
  <si>
    <t>DMTZ SDK příčky, 1x kov.kce., 1x opláštěné 12,5 mm</t>
  </si>
  <si>
    <t>V05 dočasný otvor : (2,5*3,3)</t>
  </si>
  <si>
    <t>962081141R00</t>
  </si>
  <si>
    <t>Bourání příček ze skleněných tvárnic tl. 15 cm</t>
  </si>
  <si>
    <t>01.11 sklobeton-luxfery : (1*1,5)</t>
  </si>
  <si>
    <t>965048150R00</t>
  </si>
  <si>
    <t>Dočištění povrchu po vybourání PVC, lepidlo do 50%</t>
  </si>
  <si>
    <t>01.09 podlaha : (38,5)</t>
  </si>
  <si>
    <t>965048515R00</t>
  </si>
  <si>
    <t>Broušení betonových povrchů do tl. 5 mm</t>
  </si>
  <si>
    <t>968061125R00</t>
  </si>
  <si>
    <t>Vyvěšení dřevěných dveřních křídel pl. do 2 m2</t>
  </si>
  <si>
    <t>01.01 1kř.dveře posuvné : (1)</t>
  </si>
  <si>
    <t>01.11 1kř.dveře : (1)</t>
  </si>
  <si>
    <t>968062456R00</t>
  </si>
  <si>
    <t>Vybourání dřevěných dveřních zárubní pl. nad 2 m2</t>
  </si>
  <si>
    <t>01.11 1kř.dveře : (1,2*2)</t>
  </si>
  <si>
    <t>968072456R00</t>
  </si>
  <si>
    <t>Vybourání kovových dveřních zárubní pl. nad 2 m2</t>
  </si>
  <si>
    <t>01.11 oc.zárubně : (0,9*2)</t>
  </si>
  <si>
    <t>971035681R00</t>
  </si>
  <si>
    <t>Vybourání otv. zeď cihel. pl. 4 m2, tl. 90 cm, MC</t>
  </si>
  <si>
    <t>01.09 otvor 2,3x3m : (2,3*3)*0,68</t>
  </si>
  <si>
    <t>974031165R00</t>
  </si>
  <si>
    <t>Vysekání rýh ve zdi cihelné 15 x 20 cm</t>
  </si>
  <si>
    <t>01.09 otvor 2,3x3m-překlady : (2,6*4)</t>
  </si>
  <si>
    <t>978013191R00</t>
  </si>
  <si>
    <t>Otlučení omítek vnitřních stěn v rozsahu do 100 %</t>
  </si>
  <si>
    <t>01.09 otvor 2,3x3m : (2,3*3)</t>
  </si>
  <si>
    <t>01.09 otvor 2,3x3m-překlady : (2,6*0,2)</t>
  </si>
  <si>
    <t>713103212R00</t>
  </si>
  <si>
    <t>Odstr.tep.izolace stěn,kotvené,EPS tl.100-200 mm</t>
  </si>
  <si>
    <t>766411812R00</t>
  </si>
  <si>
    <t>Demontáž obložení stěn panely velikosti nad 1,5 m2</t>
  </si>
  <si>
    <t>V05 dočasný zákryt OSB tl.25mm : (2,5*3,3)</t>
  </si>
  <si>
    <t>766411822R00</t>
  </si>
  <si>
    <t>Demontáž podkladových roštů obložení stěn</t>
  </si>
  <si>
    <t>766662811R00</t>
  </si>
  <si>
    <t>Demontáž prahů dveří 1křídlových</t>
  </si>
  <si>
    <t>01.01 stáv dveře-prahy-lišty : (1)</t>
  </si>
  <si>
    <t>01.11 stáv dveře-prahy-lišty : (1)</t>
  </si>
  <si>
    <t>96-004</t>
  </si>
  <si>
    <t>Demontáž stávající zdvojené podlahy ve strojovně</t>
  </si>
  <si>
    <t xml:space="preserve">m2    </t>
  </si>
  <si>
    <t>R-položka</t>
  </si>
  <si>
    <t>POL12_1</t>
  </si>
  <si>
    <t>01.10 podlaha : (20,15)</t>
  </si>
  <si>
    <t>999281108R00</t>
  </si>
  <si>
    <t>Přesun hmot pro opravy a údržbu do výšky 12 m</t>
  </si>
  <si>
    <t>Přesun hmot</t>
  </si>
  <si>
    <t>POL7_</t>
  </si>
  <si>
    <t>763612221RT1</t>
  </si>
  <si>
    <t>M.obložení stěn z desek nad tl.18mm,na sraz,sponky bez dodávky desek</t>
  </si>
  <si>
    <t>766417111R00</t>
  </si>
  <si>
    <t>Podkladový rošt pod obložení stěn</t>
  </si>
  <si>
    <t>V05 dočasný zákryt OSB tl.25mm : (2,5*3)+(3,3*3)</t>
  </si>
  <si>
    <t>60510055R</t>
  </si>
  <si>
    <t>Lať profil dřevěný 60/40 mm l = 3 m a výše</t>
  </si>
  <si>
    <t>60725017R</t>
  </si>
  <si>
    <t>Deska dřevoštěpková OSB 3 N tl. 25 mm</t>
  </si>
  <si>
    <t>998763201R00</t>
  </si>
  <si>
    <t>Přesun hmot pro dřevostavby, výšky do 12 m</t>
  </si>
  <si>
    <t>766661122R00</t>
  </si>
  <si>
    <t>Montáž dveří do zárubně,otevíravých 1kř.nad 0,8 m</t>
  </si>
  <si>
    <t>POL1_7</t>
  </si>
  <si>
    <t>766662162R00</t>
  </si>
  <si>
    <t>Montáž nadsvětlíkových křídel H nad 50 cm</t>
  </si>
  <si>
    <t>01.11 1kř.dveře - nadsvětlík : (1)</t>
  </si>
  <si>
    <t>766666112R00</t>
  </si>
  <si>
    <t>Montáž dveří posuvných, osazení závěsu, 1kř.</t>
  </si>
  <si>
    <t>766670021R00</t>
  </si>
  <si>
    <t>Montáž kliky a štítku</t>
  </si>
  <si>
    <t>54914630R</t>
  </si>
  <si>
    <t>Dveřní kování ELEGANT klíč Cr</t>
  </si>
  <si>
    <t>61160281R</t>
  </si>
  <si>
    <t>Dveře vnitřní hladké plné 1 kříd. 120x197 posuvné na stěnu, PO EW C30, atyp</t>
  </si>
  <si>
    <t>61160624R</t>
  </si>
  <si>
    <t>Dveře vnitřní CPL 0,2 KLASIK 2/3 sklo 1kř. 90x197</t>
  </si>
  <si>
    <t>V04 01.11 1kř.dveře 90/197/P : (1)</t>
  </si>
  <si>
    <t>766-001</t>
  </si>
  <si>
    <t>Dod+Mtz zdvojená podlaha desky 600x600mm tl.38mm, na ocel.stojky-nerez</t>
  </si>
  <si>
    <t>V01 01.10 zdvojená podlaha : (20,15)</t>
  </si>
  <si>
    <t>998766202R00</t>
  </si>
  <si>
    <t>Přesun hmot pro truhlářské konstr., výšky do 12 m</t>
  </si>
  <si>
    <t>777101101R00</t>
  </si>
  <si>
    <t>Příprava podkladu - vysávání podlah prům.vysavačem</t>
  </si>
  <si>
    <t>V02 01.09 podlaha : (38,5)</t>
  </si>
  <si>
    <t>777315182R00</t>
  </si>
  <si>
    <t>Podlahy epoxidové plastmalt. ChS Epoxy 455 tl.5 mm</t>
  </si>
  <si>
    <t>998777201R00</t>
  </si>
  <si>
    <t>Přesun hmot pro podlahy syntetické, výšky do 6 m</t>
  </si>
  <si>
    <t>783225600R00</t>
  </si>
  <si>
    <t>Nátěr syntetický kovových konstrukcí 2x email</t>
  </si>
  <si>
    <t>01.11 1kř.dveře-zárubeň : (2+0,9+2)*0,25</t>
  </si>
  <si>
    <t>783226100R00</t>
  </si>
  <si>
    <t>Nátěr syntetický kovových konstrukcí základní</t>
  </si>
  <si>
    <t>784402801R00</t>
  </si>
  <si>
    <t>Odstranění malby oškrábáním v místnosti H do 3,8 m</t>
  </si>
  <si>
    <t>01.10 malba omítek : (53)</t>
  </si>
  <si>
    <t>784121201R00</t>
  </si>
  <si>
    <t>Penetrace podkladu barvou, Bio vápenná, 1 x</t>
  </si>
  <si>
    <t>784125212R00</t>
  </si>
  <si>
    <t>Malba Jupol Classic, bílá, bez penetrace,2x</t>
  </si>
  <si>
    <t>784498911R00</t>
  </si>
  <si>
    <t>Vyhlazení malířskou masou 1x, výška do 3,8 m</t>
  </si>
  <si>
    <t>M21-001</t>
  </si>
  <si>
    <t>Stávající přívodní kabel bude nahrazen novým CYKY-J 3x95+70</t>
  </si>
  <si>
    <t xml:space="preserve">m     </t>
  </si>
  <si>
    <t>M21-002</t>
  </si>
  <si>
    <t>Připojení nové MR z pojistkového odpínače – osadit pojistky 160A výměnou za jištění 200A</t>
  </si>
  <si>
    <t>M21-003</t>
  </si>
  <si>
    <t>"zvýšit hodnotu hlavního jističe ze 200A/3 na 230A/3  + vyměnit měřící trafa z 200A na 250A která jsou určena pro podružné měření</t>
  </si>
  <si>
    <t>979082212R00</t>
  </si>
  <si>
    <t>Vodorovná doprava suti po suchu do 50 m</t>
  </si>
  <si>
    <t>Přesun suti</t>
  </si>
  <si>
    <t>POL8_</t>
  </si>
  <si>
    <t>979087112R00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</si>
  <si>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</si>
  <si>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</si>
  <si>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</si>
  <si>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</si>
  <si>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</si>
  <si>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979990001R00</t>
  </si>
  <si>
    <t>Poplatek za skládku stavební suti</t>
  </si>
  <si>
    <t>RTS 20/ 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</si>
  <si>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</si>
  <si>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</si>
  <si>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</si>
  <si>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</si>
  <si>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</si>
  <si>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</si>
  <si>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</si>
  <si>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005122010R</t>
  </si>
  <si>
    <t>Provoz objednatele, koordinační činnost pro subdodavatele, příplatek za malý rozsah zakázky</t>
  </si>
  <si>
    <t>SUM</t>
  </si>
  <si>
    <t>Poznámky uchazeče k zadání</t>
  </si>
  <si>
    <t>POPUZIV</t>
  </si>
  <si>
    <t>END</t>
  </si>
  <si>
    <t>416021121R00</t>
  </si>
  <si>
    <t>Podhledy SDK, kovová.kce CD. 1x deska RB 12,5 mm</t>
  </si>
  <si>
    <t>1.071 SDK : (1,5*0,5)</t>
  </si>
  <si>
    <t>767587001R00</t>
  </si>
  <si>
    <t>Podhledy Thermatex, rošt s viditelnou konstrukcí, montáž, materiál ve specifikaci</t>
  </si>
  <si>
    <t>1.073 SDK kazety : (32,2)</t>
  </si>
  <si>
    <t>595960042R</t>
  </si>
  <si>
    <t>Thermatec Alpha Hygena SK, 600x600x19 mm antibakteriální úprava</t>
  </si>
  <si>
    <t>1.073 oprava po obkladu : (1,35+0,75)*2</t>
  </si>
  <si>
    <t>612472122R00</t>
  </si>
  <si>
    <t>Omítka stěn štuková, barytová ze SMS tl. 3 cm</t>
  </si>
  <si>
    <t>631312141R00</t>
  </si>
  <si>
    <t>Doplnění rýh betonem v dosavadních mazaninách - barytový beton</t>
  </si>
  <si>
    <t>1.073 obet.žlabu : (1,8*0,4)*0,15-(1,8*0,2)*0,1</t>
  </si>
  <si>
    <t>1.073 dobet.pův.základ : (0,54*0,52*0,15)+(0,865*0,75*0,15)</t>
  </si>
  <si>
    <t>1.073 dobet.pův.základ : (0,865*0,27*0,15)+(0,9*0,2*0,15)/2</t>
  </si>
  <si>
    <t>1.073 nový základ : (2,3*0,96*0,15)+(2,25*0,6*0,15)</t>
  </si>
  <si>
    <t>632411110R00</t>
  </si>
  <si>
    <t>Samonivelační stěrka Cemix,ruč.zpracování tl.10 mm</t>
  </si>
  <si>
    <t>1.071 PVC : (1,68)</t>
  </si>
  <si>
    <t>1.073 PVC : (32,2)</t>
  </si>
  <si>
    <t>1.071+1.073 : (8,75+32,2)</t>
  </si>
  <si>
    <t>95-V04</t>
  </si>
  <si>
    <t>V03 D+M Ochranné plastové úhelníky na ochranu vnějších rohů s úhlem 90°. Barva bílá. Šíře úhelníku 50mm a výška 1,5m</t>
  </si>
  <si>
    <t>V03 1.073 : (2)</t>
  </si>
  <si>
    <t>95-V05</t>
  </si>
  <si>
    <t>V05 Doplnění kabelového žlabu vč.stínící přepážky a krycí desky v délce 1,5m</t>
  </si>
  <si>
    <t>V05 1.073 : (1,8)</t>
  </si>
  <si>
    <t>95-004</t>
  </si>
  <si>
    <t>Vyčištění a desinfekce VZT anemostatů</t>
  </si>
  <si>
    <t>hod</t>
  </si>
  <si>
    <t>961044111R00</t>
  </si>
  <si>
    <t>Bourání základů z betonu prostého</t>
  </si>
  <si>
    <t>0.173 stáv.základ v.0,15m : (2,012*0,865*0,15)+(2*0,54*0,15)</t>
  </si>
  <si>
    <t>0.173 stáv.podlaha v.0,15m : (2,3*0,96*0,15)+(2,25*0,6*0,15)</t>
  </si>
  <si>
    <t>963016111R00</t>
  </si>
  <si>
    <t>DMTZ podhledu SDK, kovová kce., 1xoplášť.12,5 mm</t>
  </si>
  <si>
    <t>1.073 SDK : (32,2)</t>
  </si>
  <si>
    <t>1.073 2kř.dveře : (2)</t>
  </si>
  <si>
    <t>970241150R00</t>
  </si>
  <si>
    <t>Řezání prostého betonu hl. řezu 150 mm</t>
  </si>
  <si>
    <t>1.073 : (2,3+0,96+2,25+0,6+1,8+0,2)*2</t>
  </si>
  <si>
    <t>971033331R00</t>
  </si>
  <si>
    <t>Vybourání otv. zeď cihel. pl.0,09 m2, tl.15cm, MVC</t>
  </si>
  <si>
    <t>rozvody elektro : (2+2)</t>
  </si>
  <si>
    <t>974031132R00</t>
  </si>
  <si>
    <t>Vysekání rýh ve zdi cihelné 5 x 7 cm</t>
  </si>
  <si>
    <t>rozvody elektro : (3+3)</t>
  </si>
  <si>
    <t>974031144R00</t>
  </si>
  <si>
    <t>Vysekání rýh ve zdi cihelné 7 x 15 cm</t>
  </si>
  <si>
    <t>rozvody ZTI : (2)</t>
  </si>
  <si>
    <t>974042575R00</t>
  </si>
  <si>
    <t>Vysekání rýh v podlaze betonové, 20x20 cm</t>
  </si>
  <si>
    <t>1.073 : (1,8)</t>
  </si>
  <si>
    <t>978059511R00</t>
  </si>
  <si>
    <t>Odsekání vnitřních obkladů stěn do 1 m2</t>
  </si>
  <si>
    <t>okolo stáv.umyvadla v.2m : (1,35+0,75)*2</t>
  </si>
  <si>
    <t>1.073 stáv dveře-prahy-lišty : (1)</t>
  </si>
  <si>
    <t>776401800R00</t>
  </si>
  <si>
    <t>Demontáž soklíků nebo lišt, pryžových nebo z PVC</t>
  </si>
  <si>
    <t>1.073 PVC : (24)</t>
  </si>
  <si>
    <t>776511810RT1</t>
  </si>
  <si>
    <t>Odstranění PVC a koberců lepených bez podložky z ploch nad 20 m2</t>
  </si>
  <si>
    <t>96-001</t>
  </si>
  <si>
    <t>Odstranění stávající krycí desky kabelového žlabu</t>
  </si>
  <si>
    <t>1.073 stáv.žlab zákrytová deska : (5,7)*0,25</t>
  </si>
  <si>
    <t>1.071 stáv.žlab zákrytová deska : (2,3+0,4)*0,25</t>
  </si>
  <si>
    <t>96-002</t>
  </si>
  <si>
    <t>Demontáž stáv.ochran lišty rohů</t>
  </si>
  <si>
    <t>1.073 ochrany rohů : (1+1)</t>
  </si>
  <si>
    <t>Demontáž stáv.zářivkových svítidel</t>
  </si>
  <si>
    <t>725210821R00</t>
  </si>
  <si>
    <t>Demontáž umyvadel bez výtokových armatur</t>
  </si>
  <si>
    <t>soubor</t>
  </si>
  <si>
    <t>V06 umyvadlo, baterie : (1)</t>
  </si>
  <si>
    <t>725820802R00</t>
  </si>
  <si>
    <t>Demontáž baterie stojánkové do 1otvoru</t>
  </si>
  <si>
    <t>725850800R00</t>
  </si>
  <si>
    <t>Demontáž ventilu odpadního</t>
  </si>
  <si>
    <t>725100001RA0</t>
  </si>
  <si>
    <t>Umyvadlo, baterie, zápachová uzávěrka</t>
  </si>
  <si>
    <t>Agregovaná položka</t>
  </si>
  <si>
    <t>POL2_</t>
  </si>
  <si>
    <t>998725202R00</t>
  </si>
  <si>
    <t>Přesun hmot pro zařizovací předměty, výšky do 12 m</t>
  </si>
  <si>
    <t>1.073 2kř.dveře : (1)</t>
  </si>
  <si>
    <t>776101101R00</t>
  </si>
  <si>
    <t>Vysávání podlah prům.vysavačem pod povlak.podlahy</t>
  </si>
  <si>
    <t>776101121R00</t>
  </si>
  <si>
    <t>Provedení penetrace podkladu pod.povlak.podlahy</t>
  </si>
  <si>
    <t>776411000RT1</t>
  </si>
  <si>
    <t>Lepení podlahových soklíků pryžových pouze lepení - soklík ve specifikaci</t>
  </si>
  <si>
    <t>1.071 PVC V02 : (0,6+2,8+0,6)</t>
  </si>
  <si>
    <t>1.073 PVC V02 : (24)</t>
  </si>
  <si>
    <t>776521230RU2</t>
  </si>
  <si>
    <t>Lepení podlah povlakových z dílců PVC, vodivých včetně čtverců 608/608/2,0 mm</t>
  </si>
  <si>
    <t>776981121RU1</t>
  </si>
  <si>
    <t>Lišta nerezová přechodová,stejná výška povl.podlah profil krycí 721/F, na hmoždinky, šířky 30 mm</t>
  </si>
  <si>
    <t>V01 přechod.lišta š.30mm : (6,2)</t>
  </si>
  <si>
    <t>28342403R</t>
  </si>
  <si>
    <t>Lišta soklová PVC 100x25 mm, 2 v 1 fabionový profil</t>
  </si>
  <si>
    <t>ztratné 10% : (28)*0,1</t>
  </si>
  <si>
    <t>998776202R00</t>
  </si>
  <si>
    <t>Přesun hmot pro podlahy povlakové, výšky do 12 m</t>
  </si>
  <si>
    <t>781101210R00</t>
  </si>
  <si>
    <t>Penetrace podkladu pod obklady</t>
  </si>
  <si>
    <t>1.073 nové obklady : (1,3+0,95)*2</t>
  </si>
  <si>
    <t>781475116RU2</t>
  </si>
  <si>
    <t>Obklad vnitřní stěn keramický, do tmele, 30x30 cm Ardex FB9L flex.lep.,Ardex G8S FLEX 1-6 spár.hmota</t>
  </si>
  <si>
    <t>597813712R</t>
  </si>
  <si>
    <t>Obkládačka 30x30 cm</t>
  </si>
  <si>
    <t>998781202R00</t>
  </si>
  <si>
    <t>Přesun hmot pro obklady keramické, výšky do 12 m</t>
  </si>
  <si>
    <t>783101811R00</t>
  </si>
  <si>
    <t>Odstranění nátěrů z ocel.konstrukcí "A" oškrábáním</t>
  </si>
  <si>
    <t>1.073 2kř.dveře-zárubeň : (2+1,45+2)*0,25</t>
  </si>
  <si>
    <t>783624200R00</t>
  </si>
  <si>
    <t>Nátěr synt. truhl. výrobků 2x + 1x email + 1x tmel</t>
  </si>
  <si>
    <t>1.073 2kř.dveře : (1,45*2)*2</t>
  </si>
  <si>
    <t>1.073 malba : (72)</t>
  </si>
  <si>
    <t>784-001</t>
  </si>
  <si>
    <t>Malba interiérová -  THERMOWELL  s antialergenní a antibakteriální odolností a odolností vůči otěru za sucha</t>
  </si>
  <si>
    <t>D+M Nová stínící příčka oddělující datové a silové kabely, vč.krycí desky š.250mm (typ K200)</t>
  </si>
  <si>
    <t>1.073 stáv.žlab : (5,7)</t>
  </si>
  <si>
    <t>1.071 stáv.žlab : (2,3+0,4)</t>
  </si>
  <si>
    <t>Zpětná montáž stávajících světel</t>
  </si>
  <si>
    <t>M21-004</t>
  </si>
  <si>
    <t>D+M prodloužení přívodní kabeláže o cca 1.5m ke každému svítidlu</t>
  </si>
  <si>
    <t>stáv.svítidla celkem 10ks : (10)*1,5</t>
  </si>
  <si>
    <t>M24-001</t>
  </si>
  <si>
    <t>Příprava pro osazení klimatizačních jednotek a jejich kabelové trasy</t>
  </si>
  <si>
    <t>979990181R00</t>
  </si>
  <si>
    <t>Poplatek za skládku suti - PVC podlahová krytina</t>
  </si>
  <si>
    <t>1.1.1</t>
  </si>
  <si>
    <t>SPLIT SYSTÉMvnitřní podstropní jednotkanominální výkon: Qchl=7,1kW / Qtop=8,0kWSEER/SCOP=5,6 (A+)/3,9 (A)rozměry (šířka x výška x hloubka): 1000x200x650mmhmotnost jednotky 20kghladina</t>
  </si>
  <si>
    <t>kpl</t>
  </si>
  <si>
    <t>POL3_0</t>
  </si>
  <si>
    <t>1.2.1</t>
  </si>
  <si>
    <t>Chladivové potrubí izolované (měděné potrubí měkké, deoxidované kyselinou fosforečnou). DN15,88/DN6, 35</t>
  </si>
  <si>
    <t>1.3.1</t>
  </si>
  <si>
    <t>Potrubí pro odvod kondenzátu, systém HT32 PPs vč.konzol, závěsů a ostatních uchycovacích prvků pro vedení potrubí</t>
  </si>
  <si>
    <t>POL1_9</t>
  </si>
  <si>
    <t>1.3.2</t>
  </si>
  <si>
    <t>Vodní zápachová uzávěrka s přídavnou zápachovou mechanickou uzávěrkou. DN32/DN40</t>
  </si>
  <si>
    <t>ks</t>
  </si>
  <si>
    <t>1.3.3</t>
  </si>
  <si>
    <t>Montážní sada s integrovaným čerpadlem pro odvod kondenzátu. Max. průtok 22l/h, El. Parametry 14W/230V/50Hz</t>
  </si>
  <si>
    <t>2.1.1</t>
  </si>
  <si>
    <t>SPLIT SYSTÉMVnitřní nástěnná jednotkanominální výkon: Qchl=3,5kW / Qtop=3,5kWrozměry (šířka x výška x hloubka): 828x267x265mmhmotnost jednotky 8,9kghladina akustického tlaku v 1m =</t>
  </si>
  <si>
    <t>2.2.1</t>
  </si>
  <si>
    <t>Chladivové potrubí izolované (měděné potrubí měkké, deoxidované kyselinou fosforečnou). DN12,7/DN6, 35</t>
  </si>
  <si>
    <t>2.3.1</t>
  </si>
  <si>
    <t>Potrubí pro odvod kondenzátu, systém HT32 PPs včetně konzol, závěsů a ostatních uchycovacích prvků pro vedení potrubí</t>
  </si>
  <si>
    <t>2.3.2</t>
  </si>
  <si>
    <t>2.3.3</t>
  </si>
  <si>
    <t>4.1</t>
  </si>
  <si>
    <t>Výrobně dodavatelská dokumentace profese. 3 paré + CD</t>
  </si>
  <si>
    <t>4.2</t>
  </si>
  <si>
    <t>Dokumentace skutečného stavu profese. 3 paré + CD</t>
  </si>
  <si>
    <t>OPN</t>
  </si>
  <si>
    <t>POL13_0</t>
  </si>
  <si>
    <t>4.3</t>
  </si>
  <si>
    <t>Předávací dokumentace vč. provozních řádů, revizí, atd. 3 paré + CD</t>
  </si>
  <si>
    <t>4.4</t>
  </si>
  <si>
    <t>Uvedení do provozu a provozní zkoušky.</t>
  </si>
  <si>
    <t>4.5</t>
  </si>
  <si>
    <t>Zaškolení obsluhy.</t>
  </si>
  <si>
    <t>4.6</t>
  </si>
  <si>
    <t>Závěsný, uchycovací a montážní materiál (vč. krycích lišt, gumové trámy, betonové dlaždice, geotextílie, apod.)</t>
  </si>
  <si>
    <t>4.7</t>
  </si>
  <si>
    <t>Doprava.</t>
  </si>
  <si>
    <t>317944311R00</t>
  </si>
  <si>
    <t>Válcované nosníky do č.12 do připravených otvorů</t>
  </si>
  <si>
    <t>překlad nad okno 2x L100/65/8 : (1*2)*0,00994</t>
  </si>
  <si>
    <t>13335412R</t>
  </si>
  <si>
    <t>Úhelník nerovnoramenný L jakost S235 100x65x8 mm 11375</t>
  </si>
  <si>
    <t>překlad nad okno 2x L100/65/8 : (1*2)*0,00994*1,1</t>
  </si>
  <si>
    <t>01.14 SDK kazety : (19,92)</t>
  </si>
  <si>
    <t>01.15 lokální oprava okolo okna : (0,6+0,8)*2*0,25</t>
  </si>
  <si>
    <t>612472121R00</t>
  </si>
  <si>
    <t>Omítka sropů a stěn štuková, barytová ze SMS tl. 2 cm</t>
  </si>
  <si>
    <t>01.14 omítka baryt strop : (19,92)</t>
  </si>
  <si>
    <t>01.14 omítka baryt strop-žebra : (0,38+0,38)*5*5,81</t>
  </si>
  <si>
    <t>lokální oprava po rozvodech sítí : (3+3)*0,3</t>
  </si>
  <si>
    <t>01.14 lokální oprava okolo okna : (0,6+0,8)*2*0,25</t>
  </si>
  <si>
    <t>01.14 drážka kanálek : (2,25+4-2,25+2,3)*0,4*0,15-(2,25+4-2,25+2,3)*0,2*0,1</t>
  </si>
  <si>
    <t>01.14 drážka po nosné kci : (4*0,18*0,15)</t>
  </si>
  <si>
    <t>01.14 PVC : (21)</t>
  </si>
  <si>
    <t>01.15 PVC : (1*0,5)</t>
  </si>
  <si>
    <t>01.14+01.15 : (21+12)</t>
  </si>
  <si>
    <t>V03 01.14 : (1+1)</t>
  </si>
  <si>
    <t>V05 Doplnění kabelového žlabu vč.stínící přepážky a krycí desky v délce 1m</t>
  </si>
  <si>
    <t>V05 01.14 nový kabel.žlab : (2,3+2,25+4+0,4)</t>
  </si>
  <si>
    <t>1.170 anemostaty 3ks : (3)</t>
  </si>
  <si>
    <t>1.175 anemostaty 3ks : (3)</t>
  </si>
  <si>
    <t>01.14 bour.podlahy : (1*1)*0,15</t>
  </si>
  <si>
    <t>01.14 bour.podlahy : (2,25+0,4)*0,15+(4-2,25)*0,4*0,15+(2,3*0,4)*0,15</t>
  </si>
  <si>
    <t>01.14 bour.podlahy : (2,4*0,8)*0,15</t>
  </si>
  <si>
    <t>01.14 SDK : (19,92)</t>
  </si>
  <si>
    <t>01.14 dveře : (1+1+1)</t>
  </si>
  <si>
    <t>968062244R00</t>
  </si>
  <si>
    <t>Vybourání dřevěných rámů oken jednoduch. pl. 1 m2</t>
  </si>
  <si>
    <t>01.15 stáv.okno : (0,4*0,4)</t>
  </si>
  <si>
    <t>01.14 drážka : (1*3)+(2,25+0,4)*2+(4-2,25)*2+(2,3+0,4)*2+(2,4+0,8)*2</t>
  </si>
  <si>
    <t>rozvody elektro-prostupy : (2)</t>
  </si>
  <si>
    <t>971033531R00</t>
  </si>
  <si>
    <t>Vybourání otv. zeď cihel. pl.1 m2, tl.20 cm, MVC</t>
  </si>
  <si>
    <t>01.14 nové okno : (0,8*0,6)</t>
  </si>
  <si>
    <t>rozvod sítí : (3+3)</t>
  </si>
  <si>
    <t>974031164R00</t>
  </si>
  <si>
    <t>Vysekání rýh ve zdi cihelné 15 x 15 cm</t>
  </si>
  <si>
    <t>01.15 nový překlad okna : (1)</t>
  </si>
  <si>
    <t>rozvody elektro : (3+3)*0,3</t>
  </si>
  <si>
    <t>01.14 : (1+1+1)</t>
  </si>
  <si>
    <t>1.14 PVC-sokl : (20)</t>
  </si>
  <si>
    <t>1.15 PVC-sokl : (1)</t>
  </si>
  <si>
    <t>Demontáž Pb plechu nad stávajícím podhledem</t>
  </si>
  <si>
    <t>96-003</t>
  </si>
  <si>
    <t>Demontáž nosné ocelové konstrukce technol.dráhy RTG (U180 dl.4m)</t>
  </si>
  <si>
    <t>01.14 stáv.světla : (2+2)</t>
  </si>
  <si>
    <t>766661112R00</t>
  </si>
  <si>
    <t>Montáž dveří do zárubně,otevíravých 1kř.do 0,8 m</t>
  </si>
  <si>
    <t>01.14 1kř.dveře 60/197/L : (1)</t>
  </si>
  <si>
    <t>01.14 1kř.dveře 80/197/P : (1)</t>
  </si>
  <si>
    <t>01.14 1kř.dveře110/197/L : (1)</t>
  </si>
  <si>
    <t>Dod+Mtz Okno do ovladovny 0,6x0,8m, osazeno olovnatým sklem tl.5 mm, sklo 1,5 mm Pb/150 kV rám s výplní olova, atyp</t>
  </si>
  <si>
    <t>V08 : (1)</t>
  </si>
  <si>
    <t>767-V11</t>
  </si>
  <si>
    <t>V11 D+M  Pomocná stropní kce pro kotvení technol.dráhy s rentgenkou skiagrafického RTG kompletu dle PD</t>
  </si>
  <si>
    <t>V11 01.14 1 ks-250,5475 kg : (250,5475)</t>
  </si>
  <si>
    <t>998767202R00</t>
  </si>
  <si>
    <t>Přesun hmot pro zámečnické konstr., výšky do 12 m</t>
  </si>
  <si>
    <t>V02 01.14 PVC-sokl : (20)</t>
  </si>
  <si>
    <t>V02 1.173 PVC-sokl : (1)</t>
  </si>
  <si>
    <t>V01 lišta š.30mm : (4,5)</t>
  </si>
  <si>
    <t>V04 01.14 zárubně : (2+1,1+2)*0,25</t>
  </si>
  <si>
    <t>V05 01.14 zárubně : (2+0,6+2)*0,25</t>
  </si>
  <si>
    <t>V06 01.14 zárubně : (2+0,8+2)*0,25</t>
  </si>
  <si>
    <t>V04 01.14 dveře oboustranně 1ks : (1,1*2)*2</t>
  </si>
  <si>
    <t>V05 01.14 dveře oboustranně 1ks : (0,6*2)*2</t>
  </si>
  <si>
    <t>V06 01.14 dveře oboustranně 1ks : (0,8*2)*2</t>
  </si>
  <si>
    <t>01.14 malba : (57)</t>
  </si>
  <si>
    <t>01.15 lokální oprava omítek : (2)</t>
  </si>
  <si>
    <t xml:space="preserve">Malba interiérová -  THERMOWELL  s antialergenní a antibakteriální odolností a odolností vůči </t>
  </si>
  <si>
    <t>Zpět.montáž stáv.svítidel v podhledu</t>
  </si>
  <si>
    <t>stáv.svítidla celkem 4ks : (4)</t>
  </si>
  <si>
    <t>stáv.svítidla celkem 4ks : (4)*1,5</t>
  </si>
  <si>
    <t>M21-V09</t>
  </si>
  <si>
    <t>V09 D+M Parapetní žlab 150x70 vč. odnímat.krytu, přepážky, příslušenství, mont. materiál</t>
  </si>
  <si>
    <t>V09 žlab : (3)</t>
  </si>
  <si>
    <t>M21-V10</t>
  </si>
  <si>
    <t>V10 D+M Nová instalační lávka 150x60 vedená nad podhledem</t>
  </si>
  <si>
    <t>V10 rošt : (3)</t>
  </si>
  <si>
    <t>211 PVC podlaha : (2,8*0,6)</t>
  </si>
  <si>
    <t>211 : (101,82)</t>
  </si>
  <si>
    <t>970241100R00</t>
  </si>
  <si>
    <t>Řezání prostého betonu hl. řezu 100 mm</t>
  </si>
  <si>
    <t>211 drážka podlaha : (2+0,2)*2</t>
  </si>
  <si>
    <t>974042554R00</t>
  </si>
  <si>
    <t>Vysekání rýh v podlaze betonové, 10x15 cm</t>
  </si>
  <si>
    <t>211 drážka podlaha : (2)</t>
  </si>
  <si>
    <t>Demontáž stáv.pracovních stolů (4ks) vč.dvojice dřezů</t>
  </si>
  <si>
    <t>211 stáv.stoly : (2+2)</t>
  </si>
  <si>
    <t>721176103R00</t>
  </si>
  <si>
    <t>Potrubí PVC připojovací D 50 x 1,8 mm</t>
  </si>
  <si>
    <t>V03 PVC DN50 : (2)</t>
  </si>
  <si>
    <t>721194105R00</t>
  </si>
  <si>
    <t>Vyvedení odpadních výpustek D 50 x 1,8</t>
  </si>
  <si>
    <t>721290111R00</t>
  </si>
  <si>
    <t>Zkouška těsnosti kanalizace vodou do DN 125</t>
  </si>
  <si>
    <t>998721202R00</t>
  </si>
  <si>
    <t>Přesun hmot pro vnitřní kanalizaci, výšky do 12 m</t>
  </si>
  <si>
    <t>D+M rozvodnice, která bude obsahovat 12ks jističů s chráničem 16/1N/B/003 pro 12ks zásuvek</t>
  </si>
  <si>
    <t xml:space="preserve">D+M kabel CYKY-J 5x10 (jištění v rozvaděči 32A/3) </t>
  </si>
  <si>
    <t>M21-006</t>
  </si>
  <si>
    <t>V01 D+M Vkládací lišta 100x50 EIP bílá, dl. 2m</t>
  </si>
  <si>
    <t>V01 lišta dl.2m - 5ks : (2)*5</t>
  </si>
  <si>
    <t>SPLIT SYSTÉMvnitřní podstropní jednotkanominální výkon: Qchl=10,0kW / Qtop=11,2kWSEER/SCOP=6,1 (A++)/4,0 (A+)rozměry (šířka x výška x hloubka): 1650x235x675mmhmotnost jednotky 42kghladina</t>
  </si>
  <si>
    <t>Chladivové potrubí izolované (měděné potrubí měkké, deoxidované kyselinou fosforečnou). DN15,88/DN9, 53</t>
  </si>
  <si>
    <t>Montážní sada s integrovaným čerpadlem pro odvod kondenzátu. Max. průtok 22l/h El. Parametry 14W/230V/50Hz</t>
  </si>
  <si>
    <t>Krycí oplechování mezi podstropní jednotky a strop dle stávajícího řešení, plech lakovaný barva dle investora. Atyp nutno zaměřit na místě dle skutečně dodané podstropní jednotky.</t>
  </si>
  <si>
    <t>4.8</t>
  </si>
  <si>
    <t>1.190 SDK kazety : (29)</t>
  </si>
  <si>
    <t>1.190 základ drážka š.400mm : (1,5*0,4*0,15)-(1,5*0,2*0,1)</t>
  </si>
  <si>
    <t>1.190 PVC : (29)</t>
  </si>
  <si>
    <t>1.191 PVC : (0,5)</t>
  </si>
  <si>
    <t>1.190 SDK podhled : (29)</t>
  </si>
  <si>
    <t>1.190 plocha : (29)</t>
  </si>
  <si>
    <t>1.191 plocha : (0,5)</t>
  </si>
  <si>
    <t>V04 žlab : (1,5)</t>
  </si>
  <si>
    <t>1.190 VZT anemostaty : (3)</t>
  </si>
  <si>
    <t>V03 2kř.dveře : (1+1)</t>
  </si>
  <si>
    <t>1.190 základ drážka š.400mm : (1,5+0,4)*2</t>
  </si>
  <si>
    <t>rozvody sítí elektro : (3+3)</t>
  </si>
  <si>
    <t>974049165R00</t>
  </si>
  <si>
    <t>Vysekání rýh v betonových zdech 15x20 cm</t>
  </si>
  <si>
    <t>1.190 základ drážka š.400mm : (1,5)*2</t>
  </si>
  <si>
    <t>1.190 1kř.dveře : (1+1)</t>
  </si>
  <si>
    <t>1.190 2kř.dveře : (1+1)</t>
  </si>
  <si>
    <t>1.190 PVC-sokl : (23)</t>
  </si>
  <si>
    <t>1.191 PVC-sokl : (1+0,5)</t>
  </si>
  <si>
    <t>1.190 stáv.žlab : (0,25+2,8+2,6+0,65)*0,28</t>
  </si>
  <si>
    <t>1.191 stáv.žlab : (0,8)*0,28</t>
  </si>
  <si>
    <t>1.190 svítidla : (2+2)</t>
  </si>
  <si>
    <t>766661132R00</t>
  </si>
  <si>
    <t>Montáž dveří do zárubně,otevíravých 2kř.do 1,45 m</t>
  </si>
  <si>
    <t>1.190 2kř.dveře : (1)</t>
  </si>
  <si>
    <t>V05 1.190 1 ks-150,0 kg : (150,0)</t>
  </si>
  <si>
    <t>V01 lišta : (5,2)</t>
  </si>
  <si>
    <t>V02 1.190 PVC-sokl : (23)</t>
  </si>
  <si>
    <t>V03 2kř.dveře-zárubně : (2+1,10+2)*0,25</t>
  </si>
  <si>
    <t>V03 2kř.dveře : (1,10*2)*2</t>
  </si>
  <si>
    <t>1.190 malba : (73,03)</t>
  </si>
  <si>
    <t>1.190 svítidla : (2+2)*1,5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</si>
</sst>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10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3" xfId="0" applyNumberFormat="1" applyFont="1" applyBorder="1" applyAlignment="1">
      <alignment vertical="top" shrinkToFit="1"/>
    </xf>
    <xf numFmtId="0" fontId="18" fillId="0" borderId="44" xfId="0" applyFont="1" applyBorder="1" applyAlignment="1">
      <alignment vertical="top"/>
    </xf>
    <xf numFmtId="49" fontId="18" fillId="0" borderId="45" xfId="0" applyNumberFormat="1" applyFont="1" applyBorder="1" applyAlignment="1">
      <alignment vertical="top"/>
    </xf>
    <xf numFmtId="0" fontId="18" fillId="0" borderId="45" xfId="0" applyFont="1" applyBorder="1" applyAlignment="1">
      <alignment horizontal="center" vertical="top" shrinkToFit="1"/>
    </xf>
    <xf numFmtId="164" fontId="18" fillId="0" borderId="45" xfId="0" applyNumberFormat="1" applyFont="1" applyBorder="1" applyAlignment="1">
      <alignment vertical="top" shrinkToFit="1"/>
    </xf>
    <xf numFmtId="4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6" xfId="0" applyNumberFormat="1" applyFont="1" applyBorder="1" applyAlignment="1">
      <alignment vertical="top" shrinkToFit="1"/>
    </xf>
    <xf numFmtId="164" fontId="18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8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SUMIF(F63:F92,A16,I63:I92)+SUMIF(F63:F92,"PSU",I63:I92)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SUMIF(F63:F92,A17,I63:I92)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SUMIF(F63:F92,A18,I63:I92)</f>
        <v>0</v>
      </c>
      <c r="J18" s="85"/>
    </row>
    <row r="19" spans="1:10" ht="23.25" customHeight="1" x14ac:dyDescent="0.2">
      <c r="A19" s="196" t="s">
        <v>124</v>
      </c>
      <c r="B19" s="38" t="s">
        <v>29</v>
      </c>
      <c r="C19" s="62"/>
      <c r="D19" s="63"/>
      <c r="E19" s="83"/>
      <c r="F19" s="84"/>
      <c r="G19" s="83"/>
      <c r="H19" s="84"/>
      <c r="I19" s="83">
        <f>SUMIF(F63:F92,A19,I63:I92)</f>
        <v>0</v>
      </c>
      <c r="J19" s="85"/>
    </row>
    <row r="20" spans="1:10" ht="23.25" customHeight="1" x14ac:dyDescent="0.2">
      <c r="A20" s="196" t="s">
        <v>125</v>
      </c>
      <c r="B20" s="38" t="s">
        <v>30</v>
      </c>
      <c r="C20" s="62"/>
      <c r="D20" s="63"/>
      <c r="E20" s="83"/>
      <c r="F20" s="84"/>
      <c r="G20" s="83"/>
      <c r="H20" s="84"/>
      <c r="I20" s="83">
        <f>SUMIF(F63:F92,A20,I63:I92)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'SO01.1 SO01.1 Pol'!AE187+'SO01.2 SO01.2 P1'!AE29+'SO01.2 SO01.2 Pol'!AE168+'SO01.3 SO01.3 Pol'!AE180+'SO01.4 SO01.4 P1'!AE24+'SO01.4 SO01.4 Pol'!AE61+'SO01.5 SO01.5 Pol'!AE132</f>
        <v>0</v>
      </c>
      <c r="G39" s="148">
        <f>'SO01.1 SO01.1 Pol'!AF187+'SO01.2 SO01.2 P1'!AF29+'SO01.2 SO01.2 Pol'!AF168+'SO01.3 SO01.3 Pol'!AF180+'SO01.4 SO01.4 P1'!AF24+'SO01.4 SO01.4 Pol'!AF61+'SO01.5 SO01.5 Pol'!AF132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">
      <c r="A40" s="135">
        <v>2</v>
      </c>
      <c r="B40" s="151" t="s">
        <v>46</v>
      </c>
      <c r="C40" s="152" t="s">
        <v>47</v>
      </c>
      <c r="D40" s="152"/>
      <c r="E40" s="152"/>
      <c r="F40" s="153">
        <f>'SO01.1 SO01.1 Pol'!AE187</f>
        <v>0</v>
      </c>
      <c r="G40" s="154">
        <f>'SO01.1 SO01.1 Pol'!AF187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">
      <c r="A41" s="135">
        <v>3</v>
      </c>
      <c r="B41" s="156" t="s">
        <v>46</v>
      </c>
      <c r="C41" s="146" t="s">
        <v>48</v>
      </c>
      <c r="D41" s="146"/>
      <c r="E41" s="146"/>
      <c r="F41" s="157">
        <f>'SO01.1 SO01.1 Pol'!AE187</f>
        <v>0</v>
      </c>
      <c r="G41" s="149">
        <f>'SO01.1 SO01.1 Pol'!AF187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">
      <c r="A42" s="135">
        <v>2</v>
      </c>
      <c r="B42" s="151" t="s">
        <v>49</v>
      </c>
      <c r="C42" s="152" t="s">
        <v>50</v>
      </c>
      <c r="D42" s="152"/>
      <c r="E42" s="152"/>
      <c r="F42" s="153">
        <f>'SO01.2 SO01.2 P1'!AE29+'SO01.2 SO01.2 Pol'!AE168</f>
        <v>0</v>
      </c>
      <c r="G42" s="154">
        <f>'SO01.2 SO01.2 P1'!AF29+'SO01.2 SO01.2 Pol'!AF168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">
      <c r="A43" s="135">
        <v>3</v>
      </c>
      <c r="B43" s="156" t="s">
        <v>49</v>
      </c>
      <c r="C43" s="146" t="s">
        <v>51</v>
      </c>
      <c r="D43" s="146"/>
      <c r="E43" s="146"/>
      <c r="F43" s="157">
        <f>'SO01.2 SO01.2 P1'!AE29</f>
        <v>0</v>
      </c>
      <c r="G43" s="149">
        <f>'SO01.2 SO01.2 P1'!AF29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">
      <c r="A44" s="135">
        <v>3</v>
      </c>
      <c r="B44" s="156" t="s">
        <v>49</v>
      </c>
      <c r="C44" s="146" t="s">
        <v>48</v>
      </c>
      <c r="D44" s="146"/>
      <c r="E44" s="146"/>
      <c r="F44" s="157">
        <f>'SO01.2 SO01.2 Pol'!AE168</f>
        <v>0</v>
      </c>
      <c r="G44" s="149">
        <f>'SO01.2 SO01.2 Pol'!AF168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">
      <c r="A45" s="135">
        <v>2</v>
      </c>
      <c r="B45" s="151" t="s">
        <v>52</v>
      </c>
      <c r="C45" s="152" t="s">
        <v>53</v>
      </c>
      <c r="D45" s="152"/>
      <c r="E45" s="152"/>
      <c r="F45" s="153">
        <f>'SO01.3 SO01.3 Pol'!AE180</f>
        <v>0</v>
      </c>
      <c r="G45" s="154">
        <f>'SO01.3 SO01.3 Pol'!AF180</f>
        <v>0</v>
      </c>
      <c r="H45" s="154">
        <f>(F45*SazbaDPH1/100)+(G45*SazbaDPH2/100)</f>
        <v>0</v>
      </c>
      <c r="I45" s="154">
        <f>F45+G45+H45</f>
        <v>0</v>
      </c>
      <c r="J45" s="155" t="str">
        <f>IF(_xlfn.SINGLE(CenaCelkemVypocet)=0,"",I45/_xlfn.SINGLE(CenaCelkemVypocet)*100)</f>
        <v/>
      </c>
    </row>
    <row r="46" spans="1:10" ht="25.5" customHeight="1" x14ac:dyDescent="0.2">
      <c r="A46" s="135">
        <v>3</v>
      </c>
      <c r="B46" s="156" t="s">
        <v>52</v>
      </c>
      <c r="C46" s="146" t="s">
        <v>48</v>
      </c>
      <c r="D46" s="146"/>
      <c r="E46" s="146"/>
      <c r="F46" s="157">
        <f>'SO01.3 SO01.3 Pol'!AE180</f>
        <v>0</v>
      </c>
      <c r="G46" s="149">
        <f>'SO01.3 SO01.3 Pol'!AF180</f>
        <v>0</v>
      </c>
      <c r="H46" s="149">
        <f>(F46*SazbaDPH1/100)+(G46*SazbaDPH2/100)</f>
        <v>0</v>
      </c>
      <c r="I46" s="149">
        <f>F46+G46+H46</f>
        <v>0</v>
      </c>
      <c r="J46" s="150" t="str">
        <f>IF(_xlfn.SINGLE(CenaCelkemVypocet)=0,"",I46/_xlfn.SINGLE(CenaCelkemVypocet)*100)</f>
        <v/>
      </c>
    </row>
    <row r="47" spans="1:10" ht="25.5" customHeight="1" x14ac:dyDescent="0.2">
      <c r="A47" s="135">
        <v>2</v>
      </c>
      <c r="B47" s="151" t="s">
        <v>54</v>
      </c>
      <c r="C47" s="152" t="s">
        <v>55</v>
      </c>
      <c r="D47" s="152"/>
      <c r="E47" s="152"/>
      <c r="F47" s="153">
        <f>'SO01.4 SO01.4 P1'!AE24+'SO01.4 SO01.4 Pol'!AE61</f>
        <v>0</v>
      </c>
      <c r="G47" s="154">
        <f>'SO01.4 SO01.4 P1'!AF24+'SO01.4 SO01.4 Pol'!AF61</f>
        <v>0</v>
      </c>
      <c r="H47" s="154">
        <f>(F47*SazbaDPH1/100)+(G47*SazbaDPH2/100)</f>
        <v>0</v>
      </c>
      <c r="I47" s="154">
        <f>F47+G47+H47</f>
        <v>0</v>
      </c>
      <c r="J47" s="155" t="str">
        <f>IF(_xlfn.SINGLE(CenaCelkemVypocet)=0,"",I47/_xlfn.SINGLE(CenaCelkemVypocet)*100)</f>
        <v/>
      </c>
    </row>
    <row r="48" spans="1:10" ht="25.5" customHeight="1" x14ac:dyDescent="0.2">
      <c r="A48" s="135">
        <v>3</v>
      </c>
      <c r="B48" s="156" t="s">
        <v>54</v>
      </c>
      <c r="C48" s="146" t="s">
        <v>51</v>
      </c>
      <c r="D48" s="146"/>
      <c r="E48" s="146"/>
      <c r="F48" s="157">
        <f>'SO01.4 SO01.4 P1'!AE24</f>
        <v>0</v>
      </c>
      <c r="G48" s="149">
        <f>'SO01.4 SO01.4 P1'!AF24</f>
        <v>0</v>
      </c>
      <c r="H48" s="149">
        <f>(F48*SazbaDPH1/100)+(G48*SazbaDPH2/100)</f>
        <v>0</v>
      </c>
      <c r="I48" s="149">
        <f>F48+G48+H48</f>
        <v>0</v>
      </c>
      <c r="J48" s="150" t="str">
        <f>IF(_xlfn.SINGLE(CenaCelkemVypocet)=0,"",I48/_xlfn.SINGLE(CenaCelkemVypocet)*100)</f>
        <v/>
      </c>
    </row>
    <row r="49" spans="1:52" ht="25.5" customHeight="1" x14ac:dyDescent="0.2">
      <c r="A49" s="135">
        <v>3</v>
      </c>
      <c r="B49" s="156" t="s">
        <v>54</v>
      </c>
      <c r="C49" s="146" t="s">
        <v>48</v>
      </c>
      <c r="D49" s="146"/>
      <c r="E49" s="146"/>
      <c r="F49" s="157">
        <f>'SO01.4 SO01.4 Pol'!AE61</f>
        <v>0</v>
      </c>
      <c r="G49" s="149">
        <f>'SO01.4 SO01.4 Pol'!AF61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52" ht="25.5" customHeight="1" x14ac:dyDescent="0.2">
      <c r="A50" s="135">
        <v>2</v>
      </c>
      <c r="B50" s="151" t="s">
        <v>56</v>
      </c>
      <c r="C50" s="152" t="s">
        <v>57</v>
      </c>
      <c r="D50" s="152"/>
      <c r="E50" s="152"/>
      <c r="F50" s="153">
        <f>'SO01.5 SO01.5 Pol'!AE132</f>
        <v>0</v>
      </c>
      <c r="G50" s="154">
        <f>'SO01.5 SO01.5 Pol'!AF132</f>
        <v>0</v>
      </c>
      <c r="H50" s="154">
        <f>(F50*SazbaDPH1/100)+(G50*SazbaDPH2/100)</f>
        <v>0</v>
      </c>
      <c r="I50" s="154">
        <f>F50+G50+H50</f>
        <v>0</v>
      </c>
      <c r="J50" s="155" t="str">
        <f>IF(_xlfn.SINGLE(CenaCelkemVypocet)=0,"",I50/_xlfn.SINGLE(CenaCelkemVypocet)*100)</f>
        <v/>
      </c>
    </row>
    <row r="51" spans="1:52" ht="25.5" customHeight="1" x14ac:dyDescent="0.2">
      <c r="A51" s="135">
        <v>3</v>
      </c>
      <c r="B51" s="156" t="s">
        <v>56</v>
      </c>
      <c r="C51" s="146" t="s">
        <v>48</v>
      </c>
      <c r="D51" s="146"/>
      <c r="E51" s="146"/>
      <c r="F51" s="157">
        <f>'SO01.5 SO01.5 Pol'!AE132</f>
        <v>0</v>
      </c>
      <c r="G51" s="149">
        <f>'SO01.5 SO01.5 Pol'!AF132</f>
        <v>0</v>
      </c>
      <c r="H51" s="149">
        <f>(F51*SazbaDPH1/100)+(G51*SazbaDPH2/100)</f>
        <v>0</v>
      </c>
      <c r="I51" s="149">
        <f>F51+G51+H51</f>
        <v>0</v>
      </c>
      <c r="J51" s="150" t="str">
        <f>IF(_xlfn.SINGLE(CenaCelkemVypocet)=0,"",I51/_xlfn.SINGLE(CenaCelkemVypocet)*100)</f>
        <v/>
      </c>
    </row>
    <row r="52" spans="1:52" ht="25.5" customHeight="1" x14ac:dyDescent="0.2">
      <c r="A52" s="135"/>
      <c r="B52" s="158" t="s">
        <v>58</v>
      </c>
      <c r="C52" s="159"/>
      <c r="D52" s="159"/>
      <c r="E52" s="160"/>
      <c r="F52" s="161">
        <f>SUMIF(A39:A51,"=1",F39:F51)</f>
        <v>0</v>
      </c>
      <c r="G52" s="162">
        <f>SUMIF(A39:A51,"=1",G39:G51)</f>
        <v>0</v>
      </c>
      <c r="H52" s="162">
        <f>SUMIF(A39:A51,"=1",H39:H51)</f>
        <v>0</v>
      </c>
      <c r="I52" s="162">
        <f>SUMIF(A39:A51,"=1",I39:I51)</f>
        <v>0</v>
      </c>
      <c r="J52" s="163">
        <f>SUMIF(A39:A51,"=1",J39:J51)</f>
        <v>0</v>
      </c>
    </row>
    <row r="54" spans="1:52" x14ac:dyDescent="0.2">
      <c r="A54" t="s">
        <v>60</v>
      </c>
      <c r="B54" t="s">
        <v>61</v>
      </c>
    </row>
    <row r="55" spans="1:52" ht="25.5" x14ac:dyDescent="0.2">
      <c r="B55" s="175" t="s">
        <v>62</v>
      </c>
      <c r="C55" s="175"/>
      <c r="D55" s="175"/>
      <c r="E55" s="175"/>
      <c r="F55" s="175"/>
      <c r="G55" s="175"/>
      <c r="H55" s="175"/>
      <c r="I55" s="175"/>
      <c r="J55" s="175"/>
      <c r="AZ55" s="174" t="str">
        <f>B55</f>
        <v>Veškeré výrobky, uvedené v projektu obchodním názvem, jsou referenční a lze je nahradit produkty jiného výrobce, při zachování srovnatelných nebo lepších technických parametrů.</v>
      </c>
    </row>
    <row r="56" spans="1:52" x14ac:dyDescent="0.2">
      <c r="A56" t="s">
        <v>60</v>
      </c>
      <c r="B56" t="s">
        <v>63</v>
      </c>
    </row>
    <row r="57" spans="1:52" ht="25.5" x14ac:dyDescent="0.2">
      <c r="B57" s="175" t="s">
        <v>62</v>
      </c>
      <c r="C57" s="175"/>
      <c r="D57" s="175"/>
      <c r="E57" s="175"/>
      <c r="F57" s="175"/>
      <c r="G57" s="175"/>
      <c r="H57" s="175"/>
      <c r="I57" s="175"/>
      <c r="J57" s="175"/>
      <c r="AZ57" s="174" t="str">
        <f>B57</f>
        <v>Veškeré výrobky, uvedené v projektu obchodním názvem, jsou referenční a lze je nahradit produkty jiného výrobce, při zachování srovnatelných nebo lepších technických parametrů.</v>
      </c>
    </row>
    <row r="60" spans="1:52" ht="15.75" x14ac:dyDescent="0.25">
      <c r="B60" s="176" t="s">
        <v>64</v>
      </c>
    </row>
    <row r="62" spans="1:52" ht="25.5" customHeight="1" x14ac:dyDescent="0.2">
      <c r="A62" s="178"/>
      <c r="B62" s="181" t="s">
        <v>18</v>
      </c>
      <c r="C62" s="181" t="s">
        <v>6</v>
      </c>
      <c r="D62" s="182"/>
      <c r="E62" s="182"/>
      <c r="F62" s="183" t="s">
        <v>65</v>
      </c>
      <c r="G62" s="183"/>
      <c r="H62" s="183"/>
      <c r="I62" s="183" t="s">
        <v>31</v>
      </c>
      <c r="J62" s="183" t="s">
        <v>0</v>
      </c>
    </row>
    <row r="63" spans="1:52" ht="36.75" customHeight="1" x14ac:dyDescent="0.2">
      <c r="A63" s="179"/>
      <c r="B63" s="184" t="s">
        <v>66</v>
      </c>
      <c r="C63" s="185" t="s">
        <v>67</v>
      </c>
      <c r="D63" s="186"/>
      <c r="E63" s="186"/>
      <c r="F63" s="192" t="s">
        <v>26</v>
      </c>
      <c r="G63" s="193"/>
      <c r="H63" s="193"/>
      <c r="I63" s="193">
        <f>'SO01.1 SO01.1 Pol'!G8</f>
        <v>0</v>
      </c>
      <c r="J63" s="190" t="str">
        <f>IF(I93=0,"",I63/I93*100)</f>
        <v/>
      </c>
    </row>
    <row r="64" spans="1:52" ht="36.75" customHeight="1" x14ac:dyDescent="0.2">
      <c r="A64" s="179"/>
      <c r="B64" s="184" t="s">
        <v>68</v>
      </c>
      <c r="C64" s="185" t="s">
        <v>69</v>
      </c>
      <c r="D64" s="186"/>
      <c r="E64" s="186"/>
      <c r="F64" s="192" t="s">
        <v>26</v>
      </c>
      <c r="G64" s="193"/>
      <c r="H64" s="193"/>
      <c r="I64" s="193">
        <f>'SO01.1 SO01.1 Pol'!G14+'SO01.3 SO01.3 Pol'!G8</f>
        <v>0</v>
      </c>
      <c r="J64" s="190" t="str">
        <f>IF(I93=0,"",I64/I93*100)</f>
        <v/>
      </c>
    </row>
    <row r="65" spans="1:10" ht="36.75" customHeight="1" x14ac:dyDescent="0.2">
      <c r="A65" s="179"/>
      <c r="B65" s="184" t="s">
        <v>70</v>
      </c>
      <c r="C65" s="185" t="s">
        <v>71</v>
      </c>
      <c r="D65" s="186"/>
      <c r="E65" s="186"/>
      <c r="F65" s="192" t="s">
        <v>26</v>
      </c>
      <c r="G65" s="193"/>
      <c r="H65" s="193"/>
      <c r="I65" s="193">
        <f>'SO01.2 SO01.2 Pol'!G8+'SO01.3 SO01.3 Pol'!G13+'SO01.5 SO01.5 Pol'!G8</f>
        <v>0</v>
      </c>
      <c r="J65" s="190" t="str">
        <f>IF(I93=0,"",I65/I93*100)</f>
        <v/>
      </c>
    </row>
    <row r="66" spans="1:10" ht="36.75" customHeight="1" x14ac:dyDescent="0.2">
      <c r="A66" s="179"/>
      <c r="B66" s="184" t="s">
        <v>72</v>
      </c>
      <c r="C66" s="185" t="s">
        <v>73</v>
      </c>
      <c r="D66" s="186"/>
      <c r="E66" s="186"/>
      <c r="F66" s="192" t="s">
        <v>26</v>
      </c>
      <c r="G66" s="193"/>
      <c r="H66" s="193"/>
      <c r="I66" s="193">
        <f>'SO01.1 SO01.1 Pol'!G21</f>
        <v>0</v>
      </c>
      <c r="J66" s="190" t="str">
        <f>IF(I93=0,"",I66/I93*100)</f>
        <v/>
      </c>
    </row>
    <row r="67" spans="1:10" ht="36.75" customHeight="1" x14ac:dyDescent="0.2">
      <c r="A67" s="179"/>
      <c r="B67" s="184" t="s">
        <v>74</v>
      </c>
      <c r="C67" s="185" t="s">
        <v>75</v>
      </c>
      <c r="D67" s="186"/>
      <c r="E67" s="186"/>
      <c r="F67" s="192" t="s">
        <v>26</v>
      </c>
      <c r="G67" s="193"/>
      <c r="H67" s="193"/>
      <c r="I67" s="193">
        <f>'SO01.1 SO01.1 Pol'!G34+'SO01.2 SO01.2 Pol'!G15+'SO01.3 SO01.3 Pol'!G18+'SO01.5 SO01.5 Pol'!G13</f>
        <v>0</v>
      </c>
      <c r="J67" s="190" t="str">
        <f>IF(I93=0,"",I67/I93*100)</f>
        <v/>
      </c>
    </row>
    <row r="68" spans="1:10" ht="36.75" customHeight="1" x14ac:dyDescent="0.2">
      <c r="A68" s="179"/>
      <c r="B68" s="184" t="s">
        <v>76</v>
      </c>
      <c r="C68" s="185" t="s">
        <v>77</v>
      </c>
      <c r="D68" s="186"/>
      <c r="E68" s="186"/>
      <c r="F68" s="192" t="s">
        <v>26</v>
      </c>
      <c r="G68" s="193"/>
      <c r="H68" s="193"/>
      <c r="I68" s="193">
        <f>'SO01.1 SO01.1 Pol'!G49</f>
        <v>0</v>
      </c>
      <c r="J68" s="190" t="str">
        <f>IF(I93=0,"",I68/I93*100)</f>
        <v/>
      </c>
    </row>
    <row r="69" spans="1:10" ht="36.75" customHeight="1" x14ac:dyDescent="0.2">
      <c r="A69" s="179"/>
      <c r="B69" s="184" t="s">
        <v>78</v>
      </c>
      <c r="C69" s="185" t="s">
        <v>79</v>
      </c>
      <c r="D69" s="186"/>
      <c r="E69" s="186"/>
      <c r="F69" s="192" t="s">
        <v>26</v>
      </c>
      <c r="G69" s="193"/>
      <c r="H69" s="193"/>
      <c r="I69" s="193">
        <f>'SO01.2 SO01.2 Pol'!G22+'SO01.3 SO01.3 Pol'!G29+'SO01.4 SO01.4 Pol'!G8+'SO01.5 SO01.5 Pol'!G18</f>
        <v>0</v>
      </c>
      <c r="J69" s="190" t="str">
        <f>IF(I93=0,"",I69/I93*100)</f>
        <v/>
      </c>
    </row>
    <row r="70" spans="1:10" ht="36.75" customHeight="1" x14ac:dyDescent="0.2">
      <c r="A70" s="179"/>
      <c r="B70" s="184" t="s">
        <v>80</v>
      </c>
      <c r="C70" s="185" t="s">
        <v>81</v>
      </c>
      <c r="D70" s="186"/>
      <c r="E70" s="186"/>
      <c r="F70" s="192" t="s">
        <v>26</v>
      </c>
      <c r="G70" s="193"/>
      <c r="H70" s="193"/>
      <c r="I70" s="193">
        <f>'SO01.1 SO01.1 Pol'!G56</f>
        <v>0</v>
      </c>
      <c r="J70" s="190" t="str">
        <f>IF(I93=0,"",I70/I93*100)</f>
        <v/>
      </c>
    </row>
    <row r="71" spans="1:10" ht="36.75" customHeight="1" x14ac:dyDescent="0.2">
      <c r="A71" s="179"/>
      <c r="B71" s="184" t="s">
        <v>82</v>
      </c>
      <c r="C71" s="185" t="s">
        <v>83</v>
      </c>
      <c r="D71" s="186"/>
      <c r="E71" s="186"/>
      <c r="F71" s="192" t="s">
        <v>26</v>
      </c>
      <c r="G71" s="193"/>
      <c r="H71" s="193"/>
      <c r="I71" s="193">
        <f>'SO01.1 SO01.1 Pol'!G63+'SO01.2 SO01.2 Pol'!G31+'SO01.3 SO01.3 Pol'!G36+'SO01.5 SO01.5 Pol'!G24</f>
        <v>0</v>
      </c>
      <c r="J71" s="190" t="str">
        <f>IF(I93=0,"",I71/I93*100)</f>
        <v/>
      </c>
    </row>
    <row r="72" spans="1:10" ht="36.75" customHeight="1" x14ac:dyDescent="0.2">
      <c r="A72" s="179"/>
      <c r="B72" s="184" t="s">
        <v>84</v>
      </c>
      <c r="C72" s="185" t="s">
        <v>85</v>
      </c>
      <c r="D72" s="186"/>
      <c r="E72" s="186"/>
      <c r="F72" s="192" t="s">
        <v>26</v>
      </c>
      <c r="G72" s="193"/>
      <c r="H72" s="193"/>
      <c r="I72" s="193">
        <f>'SO01.1 SO01.1 Pol'!G67+'SO01.2 SO01.2 Pol'!G35+'SO01.3 SO01.3 Pol'!G39+'SO01.4 SO01.4 Pol'!G11+'SO01.5 SO01.5 Pol'!G27</f>
        <v>0</v>
      </c>
      <c r="J72" s="190" t="str">
        <f>IF(I93=0,"",I72/I93*100)</f>
        <v/>
      </c>
    </row>
    <row r="73" spans="1:10" ht="36.75" customHeight="1" x14ac:dyDescent="0.2">
      <c r="A73" s="179"/>
      <c r="B73" s="184" t="s">
        <v>86</v>
      </c>
      <c r="C73" s="185" t="s">
        <v>87</v>
      </c>
      <c r="D73" s="186"/>
      <c r="E73" s="186"/>
      <c r="F73" s="192" t="s">
        <v>26</v>
      </c>
      <c r="G73" s="193"/>
      <c r="H73" s="193"/>
      <c r="I73" s="193">
        <f>'SO01.1 SO01.1 Pol'!G73+'SO01.2 SO01.2 Pol'!G44+'SO01.3 SO01.3 Pol'!G50+'SO01.4 SO01.4 Pol'!G15+'SO01.5 SO01.5 Pol'!G36</f>
        <v>0</v>
      </c>
      <c r="J73" s="190" t="str">
        <f>IF(I93=0,"",I73/I93*100)</f>
        <v/>
      </c>
    </row>
    <row r="74" spans="1:10" ht="36.75" customHeight="1" x14ac:dyDescent="0.2">
      <c r="A74" s="179"/>
      <c r="B74" s="184" t="s">
        <v>88</v>
      </c>
      <c r="C74" s="185" t="s">
        <v>89</v>
      </c>
      <c r="D74" s="186"/>
      <c r="E74" s="186"/>
      <c r="F74" s="192" t="s">
        <v>26</v>
      </c>
      <c r="G74" s="193"/>
      <c r="H74" s="193"/>
      <c r="I74" s="193">
        <f>'SO01.1 SO01.1 Pol'!G107+'SO01.2 SO01.2 Pol'!G86+'SO01.3 SO01.3 Pol'!G92+'SO01.4 SO01.4 Pol'!G28+'SO01.5 SO01.5 Pol'!G69</f>
        <v>0</v>
      </c>
      <c r="J74" s="190" t="str">
        <f>IF(I93=0,"",I74/I93*100)</f>
        <v/>
      </c>
    </row>
    <row r="75" spans="1:10" ht="36.75" customHeight="1" x14ac:dyDescent="0.2">
      <c r="A75" s="179"/>
      <c r="B75" s="184" t="s">
        <v>90</v>
      </c>
      <c r="C75" s="185" t="s">
        <v>91</v>
      </c>
      <c r="D75" s="186"/>
      <c r="E75" s="186"/>
      <c r="F75" s="192" t="s">
        <v>26</v>
      </c>
      <c r="G75" s="193"/>
      <c r="H75" s="193"/>
      <c r="I75" s="193">
        <f>'SO01.2 SO01.2 P1'!G8</f>
        <v>0</v>
      </c>
      <c r="J75" s="190" t="str">
        <f>IF(I93=0,"",I75/I93*100)</f>
        <v/>
      </c>
    </row>
    <row r="76" spans="1:10" ht="36.75" customHeight="1" x14ac:dyDescent="0.2">
      <c r="A76" s="179"/>
      <c r="B76" s="184" t="s">
        <v>90</v>
      </c>
      <c r="C76" s="185" t="s">
        <v>92</v>
      </c>
      <c r="D76" s="186"/>
      <c r="E76" s="186"/>
      <c r="F76" s="192" t="s">
        <v>26</v>
      </c>
      <c r="G76" s="193"/>
      <c r="H76" s="193"/>
      <c r="I76" s="193">
        <f>'SO01.4 SO01.4 P1'!G8</f>
        <v>0</v>
      </c>
      <c r="J76" s="190" t="str">
        <f>IF(I93=0,"",I76/I93*100)</f>
        <v/>
      </c>
    </row>
    <row r="77" spans="1:10" ht="36.75" customHeight="1" x14ac:dyDescent="0.2">
      <c r="A77" s="179"/>
      <c r="B77" s="184" t="s">
        <v>93</v>
      </c>
      <c r="C77" s="185" t="s">
        <v>94</v>
      </c>
      <c r="D77" s="186"/>
      <c r="E77" s="186"/>
      <c r="F77" s="192" t="s">
        <v>26</v>
      </c>
      <c r="G77" s="193"/>
      <c r="H77" s="193"/>
      <c r="I77" s="193">
        <f>'SO01.2 SO01.2 P1'!G14</f>
        <v>0</v>
      </c>
      <c r="J77" s="190" t="str">
        <f>IF(I93=0,"",I77/I93*100)</f>
        <v/>
      </c>
    </row>
    <row r="78" spans="1:10" ht="36.75" customHeight="1" x14ac:dyDescent="0.2">
      <c r="A78" s="179"/>
      <c r="B78" s="184" t="s">
        <v>95</v>
      </c>
      <c r="C78" s="185" t="s">
        <v>96</v>
      </c>
      <c r="D78" s="186"/>
      <c r="E78" s="186"/>
      <c r="F78" s="192" t="s">
        <v>26</v>
      </c>
      <c r="G78" s="193"/>
      <c r="H78" s="193"/>
      <c r="I78" s="193">
        <f>'SO01.2 SO01.2 P1'!G20+'SO01.4 SO01.4 P1'!G14</f>
        <v>0</v>
      </c>
      <c r="J78" s="190" t="str">
        <f>IF(I93=0,"",I78/I93*100)</f>
        <v/>
      </c>
    </row>
    <row r="79" spans="1:10" ht="36.75" customHeight="1" x14ac:dyDescent="0.2">
      <c r="A79" s="179"/>
      <c r="B79" s="184" t="s">
        <v>97</v>
      </c>
      <c r="C79" s="185" t="s">
        <v>98</v>
      </c>
      <c r="D79" s="186"/>
      <c r="E79" s="186"/>
      <c r="F79" s="192" t="s">
        <v>27</v>
      </c>
      <c r="G79" s="193"/>
      <c r="H79" s="193"/>
      <c r="I79" s="193">
        <f>'SO01.4 SO01.4 Pol'!G30</f>
        <v>0</v>
      </c>
      <c r="J79" s="190" t="str">
        <f>IF(I93=0,"",I79/I93*100)</f>
        <v/>
      </c>
    </row>
    <row r="80" spans="1:10" ht="36.75" customHeight="1" x14ac:dyDescent="0.2">
      <c r="A80" s="179"/>
      <c r="B80" s="184" t="s">
        <v>99</v>
      </c>
      <c r="C80" s="185" t="s">
        <v>100</v>
      </c>
      <c r="D80" s="186"/>
      <c r="E80" s="186"/>
      <c r="F80" s="192" t="s">
        <v>27</v>
      </c>
      <c r="G80" s="193"/>
      <c r="H80" s="193"/>
      <c r="I80" s="193">
        <f>'SO01.2 SO01.2 Pol'!G88</f>
        <v>0</v>
      </c>
      <c r="J80" s="190" t="str">
        <f>IF(I93=0,"",I80/I93*100)</f>
        <v/>
      </c>
    </row>
    <row r="81" spans="1:10" ht="36.75" customHeight="1" x14ac:dyDescent="0.2">
      <c r="A81" s="179"/>
      <c r="B81" s="184" t="s">
        <v>101</v>
      </c>
      <c r="C81" s="185" t="s">
        <v>102</v>
      </c>
      <c r="D81" s="186"/>
      <c r="E81" s="186"/>
      <c r="F81" s="192" t="s">
        <v>27</v>
      </c>
      <c r="G81" s="193"/>
      <c r="H81" s="193"/>
      <c r="I81" s="193">
        <f>'SO01.1 SO01.1 Pol'!G109</f>
        <v>0</v>
      </c>
      <c r="J81" s="190" t="str">
        <f>IF(I93=0,"",I81/I93*100)</f>
        <v/>
      </c>
    </row>
    <row r="82" spans="1:10" ht="36.75" customHeight="1" x14ac:dyDescent="0.2">
      <c r="A82" s="179"/>
      <c r="B82" s="184" t="s">
        <v>103</v>
      </c>
      <c r="C82" s="185" t="s">
        <v>104</v>
      </c>
      <c r="D82" s="186"/>
      <c r="E82" s="186"/>
      <c r="F82" s="192" t="s">
        <v>27</v>
      </c>
      <c r="G82" s="193"/>
      <c r="H82" s="193"/>
      <c r="I82" s="193">
        <f>'SO01.1 SO01.1 Pol'!G119+'SO01.2 SO01.2 Pol'!G98+'SO01.3 SO01.3 Pol'!G94+'SO01.5 SO01.5 Pol'!G71</f>
        <v>0</v>
      </c>
      <c r="J82" s="190" t="str">
        <f>IF(I93=0,"",I82/I93*100)</f>
        <v/>
      </c>
    </row>
    <row r="83" spans="1:10" ht="36.75" customHeight="1" x14ac:dyDescent="0.2">
      <c r="A83" s="179"/>
      <c r="B83" s="184" t="s">
        <v>105</v>
      </c>
      <c r="C83" s="185" t="s">
        <v>106</v>
      </c>
      <c r="D83" s="186"/>
      <c r="E83" s="186"/>
      <c r="F83" s="192" t="s">
        <v>27</v>
      </c>
      <c r="G83" s="193"/>
      <c r="H83" s="193"/>
      <c r="I83" s="193">
        <f>'SO01.3 SO01.3 Pol'!G107+'SO01.5 SO01.5 Pol'!G77</f>
        <v>0</v>
      </c>
      <c r="J83" s="190" t="str">
        <f>IF(I93=0,"",I83/I93*100)</f>
        <v/>
      </c>
    </row>
    <row r="84" spans="1:10" ht="36.75" customHeight="1" x14ac:dyDescent="0.2">
      <c r="A84" s="179"/>
      <c r="B84" s="184" t="s">
        <v>107</v>
      </c>
      <c r="C84" s="185" t="s">
        <v>108</v>
      </c>
      <c r="D84" s="186"/>
      <c r="E84" s="186"/>
      <c r="F84" s="192" t="s">
        <v>27</v>
      </c>
      <c r="G84" s="193"/>
      <c r="H84" s="193"/>
      <c r="I84" s="193">
        <f>'SO01.2 SO01.2 Pol'!G102+'SO01.3 SO01.3 Pol'!G111+'SO01.4 SO01.4 Pol'!G37+'SO01.5 SO01.5 Pol'!G81</f>
        <v>0</v>
      </c>
      <c r="J84" s="190" t="str">
        <f>IF(I93=0,"",I84/I93*100)</f>
        <v/>
      </c>
    </row>
    <row r="85" spans="1:10" ht="36.75" customHeight="1" x14ac:dyDescent="0.2">
      <c r="A85" s="179"/>
      <c r="B85" s="184" t="s">
        <v>109</v>
      </c>
      <c r="C85" s="185" t="s">
        <v>110</v>
      </c>
      <c r="D85" s="186"/>
      <c r="E85" s="186"/>
      <c r="F85" s="192" t="s">
        <v>27</v>
      </c>
      <c r="G85" s="193"/>
      <c r="H85" s="193"/>
      <c r="I85" s="193">
        <f>'SO01.1 SO01.1 Pol'!G137</f>
        <v>0</v>
      </c>
      <c r="J85" s="190" t="str">
        <f>IF(I93=0,"",I85/I93*100)</f>
        <v/>
      </c>
    </row>
    <row r="86" spans="1:10" ht="36.75" customHeight="1" x14ac:dyDescent="0.2">
      <c r="A86" s="179"/>
      <c r="B86" s="184" t="s">
        <v>111</v>
      </c>
      <c r="C86" s="185" t="s">
        <v>112</v>
      </c>
      <c r="D86" s="186"/>
      <c r="E86" s="186"/>
      <c r="F86" s="192" t="s">
        <v>27</v>
      </c>
      <c r="G86" s="193"/>
      <c r="H86" s="193"/>
      <c r="I86" s="193">
        <f>'SO01.2 SO01.2 Pol'!G122</f>
        <v>0</v>
      </c>
      <c r="J86" s="190" t="str">
        <f>IF(I93=0,"",I86/I93*100)</f>
        <v/>
      </c>
    </row>
    <row r="87" spans="1:10" ht="36.75" customHeight="1" x14ac:dyDescent="0.2">
      <c r="A87" s="179"/>
      <c r="B87" s="184" t="s">
        <v>113</v>
      </c>
      <c r="C87" s="185" t="s">
        <v>114</v>
      </c>
      <c r="D87" s="186"/>
      <c r="E87" s="186"/>
      <c r="F87" s="192" t="s">
        <v>27</v>
      </c>
      <c r="G87" s="193"/>
      <c r="H87" s="193"/>
      <c r="I87" s="193">
        <f>'SO01.1 SO01.1 Pol'!G143+'SO01.2 SO01.2 Pol'!G130+'SO01.3 SO01.3 Pol'!G130+'SO01.5 SO01.5 Pol'!G98</f>
        <v>0</v>
      </c>
      <c r="J87" s="190" t="str">
        <f>IF(I93=0,"",I87/I93*100)</f>
        <v/>
      </c>
    </row>
    <row r="88" spans="1:10" ht="36.75" customHeight="1" x14ac:dyDescent="0.2">
      <c r="A88" s="179"/>
      <c r="B88" s="184" t="s">
        <v>115</v>
      </c>
      <c r="C88" s="185" t="s">
        <v>116</v>
      </c>
      <c r="D88" s="186"/>
      <c r="E88" s="186"/>
      <c r="F88" s="192" t="s">
        <v>27</v>
      </c>
      <c r="G88" s="193"/>
      <c r="H88" s="193"/>
      <c r="I88" s="193">
        <f>'SO01.1 SO01.1 Pol'!G148+'SO01.2 SO01.2 Pol'!G139+'SO01.3 SO01.3 Pol'!G147+'SO01.5 SO01.5 Pol'!G107</f>
        <v>0</v>
      </c>
      <c r="J88" s="190" t="str">
        <f>IF(I93=0,"",I88/I93*100)</f>
        <v/>
      </c>
    </row>
    <row r="89" spans="1:10" ht="36.75" customHeight="1" x14ac:dyDescent="0.2">
      <c r="A89" s="179"/>
      <c r="B89" s="184" t="s">
        <v>117</v>
      </c>
      <c r="C89" s="185" t="s">
        <v>118</v>
      </c>
      <c r="D89" s="186"/>
      <c r="E89" s="186"/>
      <c r="F89" s="192" t="s">
        <v>28</v>
      </c>
      <c r="G89" s="193"/>
      <c r="H89" s="193"/>
      <c r="I89" s="193">
        <f>'SO01.1 SO01.1 Pol'!G172+'SO01.2 SO01.2 Pol'!G148+'SO01.3 SO01.3 Pol'!G160+'SO01.4 SO01.4 Pol'!G45+'SO01.5 SO01.5 Pol'!G116</f>
        <v>0</v>
      </c>
      <c r="J89" s="190" t="str">
        <f>IF(I93=0,"",I89/I93*100)</f>
        <v/>
      </c>
    </row>
    <row r="90" spans="1:10" ht="36.75" customHeight="1" x14ac:dyDescent="0.2">
      <c r="A90" s="179"/>
      <c r="B90" s="184" t="s">
        <v>119</v>
      </c>
      <c r="C90" s="185" t="s">
        <v>120</v>
      </c>
      <c r="D90" s="186"/>
      <c r="E90" s="186"/>
      <c r="F90" s="192" t="s">
        <v>28</v>
      </c>
      <c r="G90" s="193"/>
      <c r="H90" s="193"/>
      <c r="I90" s="193">
        <f>'SO01.2 SO01.2 Pol'!G155</f>
        <v>0</v>
      </c>
      <c r="J90" s="190" t="str">
        <f>IF(I93=0,"",I90/I93*100)</f>
        <v/>
      </c>
    </row>
    <row r="91" spans="1:10" ht="36.75" customHeight="1" x14ac:dyDescent="0.2">
      <c r="A91" s="179"/>
      <c r="B91" s="184" t="s">
        <v>121</v>
      </c>
      <c r="C91" s="185" t="s">
        <v>122</v>
      </c>
      <c r="D91" s="186"/>
      <c r="E91" s="186"/>
      <c r="F91" s="192" t="s">
        <v>123</v>
      </c>
      <c r="G91" s="193"/>
      <c r="H91" s="193"/>
      <c r="I91" s="193">
        <f>'SO01.1 SO01.1 Pol'!G176+'SO01.2 SO01.2 Pol'!G157+'SO01.3 SO01.3 Pol'!G169+'SO01.4 SO01.4 Pol'!G50+'SO01.5 SO01.5 Pol'!G121</f>
        <v>0</v>
      </c>
      <c r="J91" s="190" t="str">
        <f>IF(I93=0,"",I91/I93*100)</f>
        <v/>
      </c>
    </row>
    <row r="92" spans="1:10" ht="36.75" customHeight="1" x14ac:dyDescent="0.2">
      <c r="A92" s="179"/>
      <c r="B92" s="184" t="s">
        <v>124</v>
      </c>
      <c r="C92" s="185" t="s">
        <v>29</v>
      </c>
      <c r="D92" s="186"/>
      <c r="E92" s="186"/>
      <c r="F92" s="192" t="s">
        <v>124</v>
      </c>
      <c r="G92" s="193"/>
      <c r="H92" s="193"/>
      <c r="I92" s="193">
        <f>'SO01.1 SO01.1 Pol'!G183+'SO01.2 SO01.2 Pol'!G164+'SO01.3 SO01.3 Pol'!G176+'SO01.4 SO01.4 Pol'!G57+'SO01.5 SO01.5 Pol'!G128</f>
        <v>0</v>
      </c>
      <c r="J92" s="190" t="str">
        <f>IF(I93=0,"",I92/I93*100)</f>
        <v/>
      </c>
    </row>
    <row r="93" spans="1:10" ht="25.5" customHeight="1" x14ac:dyDescent="0.2">
      <c r="A93" s="180"/>
      <c r="B93" s="187" t="s">
        <v>1</v>
      </c>
      <c r="C93" s="188"/>
      <c r="D93" s="189"/>
      <c r="E93" s="189"/>
      <c r="F93" s="194"/>
      <c r="G93" s="195"/>
      <c r="H93" s="195"/>
      <c r="I93" s="195">
        <f>SUM(I63:I92)</f>
        <v>0</v>
      </c>
      <c r="J93" s="191">
        <f>SUM(J63:J92)</f>
        <v>0</v>
      </c>
    </row>
    <row r="94" spans="1:10" x14ac:dyDescent="0.2">
      <c r="F94" s="133"/>
      <c r="G94" s="133"/>
      <c r="H94" s="133"/>
      <c r="I94" s="133"/>
      <c r="J94" s="134"/>
    </row>
    <row r="95" spans="1:10" x14ac:dyDescent="0.2">
      <c r="F95" s="133"/>
      <c r="G95" s="133"/>
      <c r="H95" s="133"/>
      <c r="I95" s="133"/>
      <c r="J95" s="134"/>
    </row>
    <row r="96" spans="1:10" x14ac:dyDescent="0.2">
      <c r="F96" s="133"/>
      <c r="G96" s="133"/>
      <c r="H96" s="133"/>
      <c r="I96" s="133"/>
      <c r="J96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92:E92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B57:J57"/>
    <mergeCell ref="C63:E63"/>
    <mergeCell ref="C64:E64"/>
    <mergeCell ref="C65:E65"/>
    <mergeCell ref="C66:E66"/>
    <mergeCell ref="C49:E49"/>
    <mergeCell ref="C50:E50"/>
    <mergeCell ref="C51:E51"/>
    <mergeCell ref="B52:E52"/>
    <mergeCell ref="B55:J55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AF3A-629B-4CB5-ABA8-44E665CEC7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7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46</v>
      </c>
      <c r="C4" s="204" t="s">
        <v>48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151</v>
      </c>
      <c r="B8" s="238" t="s">
        <v>66</v>
      </c>
      <c r="C8" s="257" t="s">
        <v>67</v>
      </c>
      <c r="D8" s="239"/>
      <c r="E8" s="240"/>
      <c r="F8" s="241"/>
      <c r="G8" s="242">
        <f>SUMIF(AG9:AG13,"&lt;&gt;NOR",G9:G13)</f>
        <v>0</v>
      </c>
      <c r="H8" s="236"/>
      <c r="I8" s="236">
        <f>SUM(I9:I13)</f>
        <v>0</v>
      </c>
      <c r="J8" s="236"/>
      <c r="K8" s="236">
        <f>SUM(K9:K13)</f>
        <v>0</v>
      </c>
      <c r="L8" s="236"/>
      <c r="M8" s="236">
        <f>SUM(M9:M13)</f>
        <v>0</v>
      </c>
      <c r="N8" s="236"/>
      <c r="O8" s="236">
        <f>SUM(O9:O13)</f>
        <v>0</v>
      </c>
      <c r="P8" s="236"/>
      <c r="Q8" s="236">
        <f>SUM(Q9:Q13)</f>
        <v>0</v>
      </c>
      <c r="R8" s="236"/>
      <c r="S8" s="236"/>
      <c r="T8" s="236"/>
      <c r="U8" s="236"/>
      <c r="V8" s="236">
        <f>SUM(V9:V13)</f>
        <v>0.35</v>
      </c>
      <c r="W8" s="236"/>
      <c r="X8" s="236"/>
      <c r="AG8" t="s">
        <v>152</v>
      </c>
    </row>
    <row r="9" spans="1:60" outlineLevel="1" x14ac:dyDescent="0.2">
      <c r="A9" s="243">
        <v>1</v>
      </c>
      <c r="B9" s="244" t="s">
        <v>153</v>
      </c>
      <c r="C9" s="258" t="s">
        <v>154</v>
      </c>
      <c r="D9" s="245" t="s">
        <v>155</v>
      </c>
      <c r="E9" s="246">
        <v>9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156</v>
      </c>
      <c r="T9" s="232" t="s">
        <v>156</v>
      </c>
      <c r="U9" s="232">
        <v>2.1000000000000001E-2</v>
      </c>
      <c r="V9" s="232">
        <f>ROUND(E9*U9,2)</f>
        <v>0.19</v>
      </c>
      <c r="W9" s="232"/>
      <c r="X9" s="232" t="s">
        <v>157</v>
      </c>
      <c r="Y9" s="212"/>
      <c r="Z9" s="212"/>
      <c r="AA9" s="212"/>
      <c r="AB9" s="212"/>
      <c r="AC9" s="212"/>
      <c r="AD9" s="212"/>
      <c r="AE9" s="212"/>
      <c r="AF9" s="212"/>
      <c r="AG9" s="212" t="s">
        <v>158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59" t="s">
        <v>159</v>
      </c>
      <c r="D10" s="234"/>
      <c r="E10" s="235">
        <v>9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2</v>
      </c>
      <c r="B11" s="244" t="s">
        <v>161</v>
      </c>
      <c r="C11" s="258" t="s">
        <v>162</v>
      </c>
      <c r="D11" s="245" t="s">
        <v>155</v>
      </c>
      <c r="E11" s="246">
        <v>9</v>
      </c>
      <c r="F11" s="247"/>
      <c r="G11" s="24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156</v>
      </c>
      <c r="T11" s="232" t="s">
        <v>156</v>
      </c>
      <c r="U11" s="232">
        <v>1.7999999999999999E-2</v>
      </c>
      <c r="V11" s="232">
        <f>ROUND(E11*U11,2)</f>
        <v>0.16</v>
      </c>
      <c r="W11" s="232"/>
      <c r="X11" s="232" t="s">
        <v>157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158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59" t="s">
        <v>159</v>
      </c>
      <c r="D12" s="234"/>
      <c r="E12" s="235">
        <v>9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9">
        <v>3</v>
      </c>
      <c r="B13" s="250" t="s">
        <v>163</v>
      </c>
      <c r="C13" s="260" t="s">
        <v>164</v>
      </c>
      <c r="D13" s="251" t="s">
        <v>165</v>
      </c>
      <c r="E13" s="252">
        <v>1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1E-3</v>
      </c>
      <c r="O13" s="232">
        <f>ROUND(E13*N13,2)</f>
        <v>0</v>
      </c>
      <c r="P13" s="232">
        <v>0</v>
      </c>
      <c r="Q13" s="232">
        <f>ROUND(E13*P13,2)</f>
        <v>0</v>
      </c>
      <c r="R13" s="232" t="s">
        <v>166</v>
      </c>
      <c r="S13" s="232" t="s">
        <v>156</v>
      </c>
      <c r="T13" s="232" t="s">
        <v>156</v>
      </c>
      <c r="U13" s="232">
        <v>0</v>
      </c>
      <c r="V13" s="232">
        <f>ROUND(E13*U13,2)</f>
        <v>0</v>
      </c>
      <c r="W13" s="232"/>
      <c r="X13" s="232" t="s">
        <v>167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7" t="s">
        <v>151</v>
      </c>
      <c r="B14" s="238" t="s">
        <v>68</v>
      </c>
      <c r="C14" s="257" t="s">
        <v>69</v>
      </c>
      <c r="D14" s="239"/>
      <c r="E14" s="240"/>
      <c r="F14" s="241"/>
      <c r="G14" s="242">
        <f>SUMIF(AG15:AG20,"&lt;&gt;NOR",G15:G20)</f>
        <v>0</v>
      </c>
      <c r="H14" s="236"/>
      <c r="I14" s="236">
        <f>SUM(I15:I20)</f>
        <v>0</v>
      </c>
      <c r="J14" s="236"/>
      <c r="K14" s="236">
        <f>SUM(K15:K20)</f>
        <v>0</v>
      </c>
      <c r="L14" s="236"/>
      <c r="M14" s="236">
        <f>SUM(M15:M20)</f>
        <v>0</v>
      </c>
      <c r="N14" s="236"/>
      <c r="O14" s="236">
        <f>SUM(O15:O20)</f>
        <v>9.75</v>
      </c>
      <c r="P14" s="236"/>
      <c r="Q14" s="236">
        <f>SUM(Q15:Q20)</f>
        <v>0</v>
      </c>
      <c r="R14" s="236"/>
      <c r="S14" s="236"/>
      <c r="T14" s="236"/>
      <c r="U14" s="236"/>
      <c r="V14" s="236">
        <f>SUM(V15:V20)</f>
        <v>28.230000000000004</v>
      </c>
      <c r="W14" s="236"/>
      <c r="X14" s="236"/>
      <c r="AG14" t="s">
        <v>152</v>
      </c>
    </row>
    <row r="15" spans="1:60" ht="22.5" outlineLevel="1" x14ac:dyDescent="0.2">
      <c r="A15" s="243">
        <v>4</v>
      </c>
      <c r="B15" s="244" t="s">
        <v>169</v>
      </c>
      <c r="C15" s="258" t="s">
        <v>170</v>
      </c>
      <c r="D15" s="245" t="s">
        <v>171</v>
      </c>
      <c r="E15" s="246">
        <v>4.6920000000000002</v>
      </c>
      <c r="F15" s="247"/>
      <c r="G15" s="248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2.0096699999999998</v>
      </c>
      <c r="O15" s="232">
        <f>ROUND(E15*N15,2)</f>
        <v>9.43</v>
      </c>
      <c r="P15" s="232">
        <v>0</v>
      </c>
      <c r="Q15" s="232">
        <f>ROUND(E15*P15,2)</f>
        <v>0</v>
      </c>
      <c r="R15" s="232"/>
      <c r="S15" s="232" t="s">
        <v>156</v>
      </c>
      <c r="T15" s="232" t="s">
        <v>156</v>
      </c>
      <c r="U15" s="232">
        <v>3.77</v>
      </c>
      <c r="V15" s="232">
        <f>ROUND(E15*U15,2)</f>
        <v>17.690000000000001</v>
      </c>
      <c r="W15" s="232"/>
      <c r="X15" s="232" t="s">
        <v>157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158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9"/>
      <c r="B16" s="230"/>
      <c r="C16" s="259" t="s">
        <v>172</v>
      </c>
      <c r="D16" s="234"/>
      <c r="E16" s="235">
        <v>4.6920000000000002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160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3">
        <v>5</v>
      </c>
      <c r="B17" s="244" t="s">
        <v>173</v>
      </c>
      <c r="C17" s="258" t="s">
        <v>174</v>
      </c>
      <c r="D17" s="245" t="s">
        <v>175</v>
      </c>
      <c r="E17" s="246">
        <v>0.21265000000000001</v>
      </c>
      <c r="F17" s="247"/>
      <c r="G17" s="248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2">
        <v>1.0970899999999999</v>
      </c>
      <c r="O17" s="232">
        <f>ROUND(E17*N17,2)</f>
        <v>0.23</v>
      </c>
      <c r="P17" s="232">
        <v>0</v>
      </c>
      <c r="Q17" s="232">
        <f>ROUND(E17*P17,2)</f>
        <v>0</v>
      </c>
      <c r="R17" s="232"/>
      <c r="S17" s="232" t="s">
        <v>156</v>
      </c>
      <c r="T17" s="232" t="s">
        <v>156</v>
      </c>
      <c r="U17" s="232">
        <v>16.579999999999998</v>
      </c>
      <c r="V17" s="232">
        <f>ROUND(E17*U17,2)</f>
        <v>3.53</v>
      </c>
      <c r="W17" s="232"/>
      <c r="X17" s="232" t="s">
        <v>157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158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9"/>
      <c r="B18" s="230"/>
      <c r="C18" s="259" t="s">
        <v>176</v>
      </c>
      <c r="D18" s="234"/>
      <c r="E18" s="235">
        <v>0.21265000000000001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43">
        <v>6</v>
      </c>
      <c r="B19" s="244" t="s">
        <v>177</v>
      </c>
      <c r="C19" s="258" t="s">
        <v>178</v>
      </c>
      <c r="D19" s="245" t="s">
        <v>155</v>
      </c>
      <c r="E19" s="246">
        <v>8.25</v>
      </c>
      <c r="F19" s="247"/>
      <c r="G19" s="24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1.1469999999999999E-2</v>
      </c>
      <c r="O19" s="232">
        <f>ROUND(E19*N19,2)</f>
        <v>0.09</v>
      </c>
      <c r="P19" s="232">
        <v>0</v>
      </c>
      <c r="Q19" s="232">
        <f>ROUND(E19*P19,2)</f>
        <v>0</v>
      </c>
      <c r="R19" s="232"/>
      <c r="S19" s="232" t="s">
        <v>156</v>
      </c>
      <c r="T19" s="232" t="s">
        <v>156</v>
      </c>
      <c r="U19" s="232">
        <v>0.85</v>
      </c>
      <c r="V19" s="232">
        <f>ROUND(E19*U19,2)</f>
        <v>7.01</v>
      </c>
      <c r="W19" s="232"/>
      <c r="X19" s="232" t="s">
        <v>157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158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59" t="s">
        <v>179</v>
      </c>
      <c r="D20" s="234"/>
      <c r="E20" s="235">
        <v>8.25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7" t="s">
        <v>151</v>
      </c>
      <c r="B21" s="238" t="s">
        <v>72</v>
      </c>
      <c r="C21" s="257" t="s">
        <v>73</v>
      </c>
      <c r="D21" s="239"/>
      <c r="E21" s="240"/>
      <c r="F21" s="241"/>
      <c r="G21" s="242">
        <f>SUMIF(AG22:AG33,"&lt;&gt;NOR",G22:G33)</f>
        <v>0</v>
      </c>
      <c r="H21" s="236"/>
      <c r="I21" s="236">
        <f>SUM(I22:I33)</f>
        <v>0</v>
      </c>
      <c r="J21" s="236"/>
      <c r="K21" s="236">
        <f>SUM(K22:K33)</f>
        <v>0</v>
      </c>
      <c r="L21" s="236"/>
      <c r="M21" s="236">
        <f>SUM(M22:M33)</f>
        <v>0</v>
      </c>
      <c r="N21" s="236"/>
      <c r="O21" s="236">
        <f>SUM(O22:O33)</f>
        <v>8.33</v>
      </c>
      <c r="P21" s="236"/>
      <c r="Q21" s="236">
        <f>SUM(Q22:Q33)</f>
        <v>7.5200000000000005</v>
      </c>
      <c r="R21" s="236"/>
      <c r="S21" s="236"/>
      <c r="T21" s="236"/>
      <c r="U21" s="236"/>
      <c r="V21" s="236">
        <f>SUM(V22:V33)</f>
        <v>7.01</v>
      </c>
      <c r="W21" s="236"/>
      <c r="X21" s="236"/>
      <c r="AG21" t="s">
        <v>152</v>
      </c>
    </row>
    <row r="22" spans="1:60" outlineLevel="1" x14ac:dyDescent="0.2">
      <c r="A22" s="243">
        <v>7</v>
      </c>
      <c r="B22" s="244" t="s">
        <v>180</v>
      </c>
      <c r="C22" s="258" t="s">
        <v>181</v>
      </c>
      <c r="D22" s="245" t="s">
        <v>155</v>
      </c>
      <c r="E22" s="246">
        <v>9</v>
      </c>
      <c r="F22" s="247"/>
      <c r="G22" s="24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0.40799999999999997</v>
      </c>
      <c r="Q22" s="232">
        <f>ROUND(E22*P22,2)</f>
        <v>3.67</v>
      </c>
      <c r="R22" s="232"/>
      <c r="S22" s="232" t="s">
        <v>156</v>
      </c>
      <c r="T22" s="232" t="s">
        <v>156</v>
      </c>
      <c r="U22" s="232">
        <v>0.06</v>
      </c>
      <c r="V22" s="232">
        <f>ROUND(E22*U22,2)</f>
        <v>0.54</v>
      </c>
      <c r="W22" s="232"/>
      <c r="X22" s="232" t="s">
        <v>157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158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9"/>
      <c r="B23" s="230"/>
      <c r="C23" s="259" t="s">
        <v>159</v>
      </c>
      <c r="D23" s="234"/>
      <c r="E23" s="235">
        <v>9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3">
        <v>8</v>
      </c>
      <c r="B24" s="244" t="s">
        <v>182</v>
      </c>
      <c r="C24" s="258" t="s">
        <v>183</v>
      </c>
      <c r="D24" s="245" t="s">
        <v>155</v>
      </c>
      <c r="E24" s="246">
        <v>9</v>
      </c>
      <c r="F24" s="247"/>
      <c r="G24" s="24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0.33</v>
      </c>
      <c r="Q24" s="232">
        <f>ROUND(E24*P24,2)</f>
        <v>2.97</v>
      </c>
      <c r="R24" s="232"/>
      <c r="S24" s="232" t="s">
        <v>156</v>
      </c>
      <c r="T24" s="232" t="s">
        <v>156</v>
      </c>
      <c r="U24" s="232">
        <v>0.31</v>
      </c>
      <c r="V24" s="232">
        <f>ROUND(E24*U24,2)</f>
        <v>2.79</v>
      </c>
      <c r="W24" s="232"/>
      <c r="X24" s="232" t="s">
        <v>157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158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9"/>
      <c r="B25" s="230"/>
      <c r="C25" s="259" t="s">
        <v>159</v>
      </c>
      <c r="D25" s="234"/>
      <c r="E25" s="235">
        <v>9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3">
        <v>9</v>
      </c>
      <c r="B26" s="244" t="s">
        <v>184</v>
      </c>
      <c r="C26" s="258" t="s">
        <v>185</v>
      </c>
      <c r="D26" s="245" t="s">
        <v>186</v>
      </c>
      <c r="E26" s="246">
        <v>4</v>
      </c>
      <c r="F26" s="247"/>
      <c r="G26" s="24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0.22</v>
      </c>
      <c r="Q26" s="232">
        <f>ROUND(E26*P26,2)</f>
        <v>0.88</v>
      </c>
      <c r="R26" s="232"/>
      <c r="S26" s="232" t="s">
        <v>156</v>
      </c>
      <c r="T26" s="232" t="s">
        <v>156</v>
      </c>
      <c r="U26" s="232">
        <v>0.14000000000000001</v>
      </c>
      <c r="V26" s="232">
        <f>ROUND(E26*U26,2)</f>
        <v>0.56000000000000005</v>
      </c>
      <c r="W26" s="232"/>
      <c r="X26" s="232" t="s">
        <v>157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59" t="s">
        <v>187</v>
      </c>
      <c r="D27" s="234"/>
      <c r="E27" s="235">
        <v>4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43">
        <v>10</v>
      </c>
      <c r="B28" s="244" t="s">
        <v>188</v>
      </c>
      <c r="C28" s="258" t="s">
        <v>189</v>
      </c>
      <c r="D28" s="245" t="s">
        <v>155</v>
      </c>
      <c r="E28" s="246">
        <v>9</v>
      </c>
      <c r="F28" s="247"/>
      <c r="G28" s="24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2">
        <v>0.378</v>
      </c>
      <c r="O28" s="232">
        <f>ROUND(E28*N28,2)</f>
        <v>3.4</v>
      </c>
      <c r="P28" s="232">
        <v>0</v>
      </c>
      <c r="Q28" s="232">
        <f>ROUND(E28*P28,2)</f>
        <v>0</v>
      </c>
      <c r="R28" s="232"/>
      <c r="S28" s="232" t="s">
        <v>156</v>
      </c>
      <c r="T28" s="232" t="s">
        <v>156</v>
      </c>
      <c r="U28" s="232">
        <v>2.5999999999999999E-2</v>
      </c>
      <c r="V28" s="232">
        <f>ROUND(E28*U28,2)</f>
        <v>0.23</v>
      </c>
      <c r="W28" s="232"/>
      <c r="X28" s="232" t="s">
        <v>157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158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9"/>
      <c r="B29" s="230"/>
      <c r="C29" s="259" t="s">
        <v>159</v>
      </c>
      <c r="D29" s="234"/>
      <c r="E29" s="235">
        <v>9</v>
      </c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43">
        <v>11</v>
      </c>
      <c r="B30" s="244" t="s">
        <v>190</v>
      </c>
      <c r="C30" s="258" t="s">
        <v>191</v>
      </c>
      <c r="D30" s="245" t="s">
        <v>155</v>
      </c>
      <c r="E30" s="246">
        <v>9</v>
      </c>
      <c r="F30" s="247"/>
      <c r="G30" s="24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2">
        <v>0.46206000000000003</v>
      </c>
      <c r="O30" s="232">
        <f>ROUND(E30*N30,2)</f>
        <v>4.16</v>
      </c>
      <c r="P30" s="232">
        <v>0</v>
      </c>
      <c r="Q30" s="232">
        <f>ROUND(E30*P30,2)</f>
        <v>0</v>
      </c>
      <c r="R30" s="232"/>
      <c r="S30" s="232" t="s">
        <v>156</v>
      </c>
      <c r="T30" s="232" t="s">
        <v>156</v>
      </c>
      <c r="U30" s="232">
        <v>0.25</v>
      </c>
      <c r="V30" s="232">
        <f>ROUND(E30*U30,2)</f>
        <v>2.25</v>
      </c>
      <c r="W30" s="232"/>
      <c r="X30" s="232" t="s">
        <v>157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9"/>
      <c r="B31" s="230"/>
      <c r="C31" s="259" t="s">
        <v>159</v>
      </c>
      <c r="D31" s="234"/>
      <c r="E31" s="235">
        <v>9</v>
      </c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160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43">
        <v>12</v>
      </c>
      <c r="B32" s="244" t="s">
        <v>192</v>
      </c>
      <c r="C32" s="258" t="s">
        <v>193</v>
      </c>
      <c r="D32" s="245" t="s">
        <v>186</v>
      </c>
      <c r="E32" s="246">
        <v>4</v>
      </c>
      <c r="F32" s="247"/>
      <c r="G32" s="24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0.19189000000000001</v>
      </c>
      <c r="O32" s="232">
        <f>ROUND(E32*N32,2)</f>
        <v>0.77</v>
      </c>
      <c r="P32" s="232">
        <v>0</v>
      </c>
      <c r="Q32" s="232">
        <f>ROUND(E32*P32,2)</f>
        <v>0</v>
      </c>
      <c r="R32" s="232"/>
      <c r="S32" s="232" t="s">
        <v>156</v>
      </c>
      <c r="T32" s="232" t="s">
        <v>156</v>
      </c>
      <c r="U32" s="232">
        <v>0.16</v>
      </c>
      <c r="V32" s="232">
        <f>ROUND(E32*U32,2)</f>
        <v>0.64</v>
      </c>
      <c r="W32" s="232"/>
      <c r="X32" s="232" t="s">
        <v>157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158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9"/>
      <c r="B33" s="230"/>
      <c r="C33" s="259" t="s">
        <v>187</v>
      </c>
      <c r="D33" s="234"/>
      <c r="E33" s="235">
        <v>4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7" t="s">
        <v>151</v>
      </c>
      <c r="B34" s="238" t="s">
        <v>74</v>
      </c>
      <c r="C34" s="257" t="s">
        <v>75</v>
      </c>
      <c r="D34" s="239"/>
      <c r="E34" s="240"/>
      <c r="F34" s="241"/>
      <c r="G34" s="242">
        <f>SUMIF(AG35:AG48,"&lt;&gt;NOR",G35:G48)</f>
        <v>0</v>
      </c>
      <c r="H34" s="236"/>
      <c r="I34" s="236">
        <f>SUM(I35:I48)</f>
        <v>0</v>
      </c>
      <c r="J34" s="236"/>
      <c r="K34" s="236">
        <f>SUM(K35:K48)</f>
        <v>0</v>
      </c>
      <c r="L34" s="236"/>
      <c r="M34" s="236">
        <f>SUM(M35:M48)</f>
        <v>0</v>
      </c>
      <c r="N34" s="236"/>
      <c r="O34" s="236">
        <f>SUM(O35:O48)</f>
        <v>0.86</v>
      </c>
      <c r="P34" s="236"/>
      <c r="Q34" s="236">
        <f>SUM(Q35:Q48)</f>
        <v>0</v>
      </c>
      <c r="R34" s="236"/>
      <c r="S34" s="236"/>
      <c r="T34" s="236"/>
      <c r="U34" s="236"/>
      <c r="V34" s="236">
        <f>SUM(V35:V48)</f>
        <v>15.58</v>
      </c>
      <c r="W34" s="236"/>
      <c r="X34" s="236"/>
      <c r="AG34" t="s">
        <v>152</v>
      </c>
    </row>
    <row r="35" spans="1:60" outlineLevel="1" x14ac:dyDescent="0.2">
      <c r="A35" s="243">
        <v>13</v>
      </c>
      <c r="B35" s="244" t="s">
        <v>194</v>
      </c>
      <c r="C35" s="258" t="s">
        <v>195</v>
      </c>
      <c r="D35" s="245" t="s">
        <v>155</v>
      </c>
      <c r="E35" s="246">
        <v>16.925000000000001</v>
      </c>
      <c r="F35" s="247"/>
      <c r="G35" s="248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2">
        <v>4.4139999999999999E-2</v>
      </c>
      <c r="O35" s="232">
        <f>ROUND(E35*N35,2)</f>
        <v>0.75</v>
      </c>
      <c r="P35" s="232">
        <v>0</v>
      </c>
      <c r="Q35" s="232">
        <f>ROUND(E35*P35,2)</f>
        <v>0</v>
      </c>
      <c r="R35" s="232"/>
      <c r="S35" s="232" t="s">
        <v>156</v>
      </c>
      <c r="T35" s="232" t="s">
        <v>156</v>
      </c>
      <c r="U35" s="232">
        <v>0.6</v>
      </c>
      <c r="V35" s="232">
        <f>ROUND(E35*U35,2)</f>
        <v>10.16</v>
      </c>
      <c r="W35" s="232"/>
      <c r="X35" s="232" t="s">
        <v>157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158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9"/>
      <c r="B36" s="230"/>
      <c r="C36" s="259" t="s">
        <v>196</v>
      </c>
      <c r="D36" s="234"/>
      <c r="E36" s="235">
        <v>2</v>
      </c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160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59" t="s">
        <v>197</v>
      </c>
      <c r="D37" s="234"/>
      <c r="E37" s="235">
        <v>1.3125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9"/>
      <c r="B38" s="230"/>
      <c r="C38" s="259" t="s">
        <v>198</v>
      </c>
      <c r="D38" s="234"/>
      <c r="E38" s="235">
        <v>1.3125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9"/>
      <c r="B39" s="230"/>
      <c r="C39" s="259" t="s">
        <v>199</v>
      </c>
      <c r="D39" s="234"/>
      <c r="E39" s="235">
        <v>3</v>
      </c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59" t="s">
        <v>200</v>
      </c>
      <c r="D40" s="234"/>
      <c r="E40" s="235">
        <v>2.4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/>
      <c r="B41" s="230"/>
      <c r="C41" s="259" t="s">
        <v>201</v>
      </c>
      <c r="D41" s="234"/>
      <c r="E41" s="235">
        <v>6.9</v>
      </c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3">
        <v>14</v>
      </c>
      <c r="B42" s="244" t="s">
        <v>202</v>
      </c>
      <c r="C42" s="258" t="s">
        <v>203</v>
      </c>
      <c r="D42" s="245" t="s">
        <v>155</v>
      </c>
      <c r="E42" s="246">
        <v>16.925000000000001</v>
      </c>
      <c r="F42" s="247"/>
      <c r="G42" s="248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2">
        <v>6.3499999999999997E-3</v>
      </c>
      <c r="O42" s="232">
        <f>ROUND(E42*N42,2)</f>
        <v>0.11</v>
      </c>
      <c r="P42" s="232">
        <v>0</v>
      </c>
      <c r="Q42" s="232">
        <f>ROUND(E42*P42,2)</f>
        <v>0</v>
      </c>
      <c r="R42" s="232"/>
      <c r="S42" s="232" t="s">
        <v>156</v>
      </c>
      <c r="T42" s="232" t="s">
        <v>156</v>
      </c>
      <c r="U42" s="232">
        <v>0.32</v>
      </c>
      <c r="V42" s="232">
        <f>ROUND(E42*U42,2)</f>
        <v>5.42</v>
      </c>
      <c r="W42" s="232"/>
      <c r="X42" s="232" t="s">
        <v>157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158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9"/>
      <c r="B43" s="230"/>
      <c r="C43" s="259" t="s">
        <v>196</v>
      </c>
      <c r="D43" s="234"/>
      <c r="E43" s="235">
        <v>2</v>
      </c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59" t="s">
        <v>197</v>
      </c>
      <c r="D44" s="234"/>
      <c r="E44" s="235">
        <v>1.3125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9"/>
      <c r="B45" s="230"/>
      <c r="C45" s="259" t="s">
        <v>198</v>
      </c>
      <c r="D45" s="234"/>
      <c r="E45" s="235">
        <v>1.3125</v>
      </c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160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9"/>
      <c r="B46" s="230"/>
      <c r="C46" s="259" t="s">
        <v>199</v>
      </c>
      <c r="D46" s="234"/>
      <c r="E46" s="235">
        <v>3</v>
      </c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9"/>
      <c r="B47" s="230"/>
      <c r="C47" s="259" t="s">
        <v>200</v>
      </c>
      <c r="D47" s="234"/>
      <c r="E47" s="235">
        <v>2.4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9"/>
      <c r="B48" s="230"/>
      <c r="C48" s="259" t="s">
        <v>201</v>
      </c>
      <c r="D48" s="234"/>
      <c r="E48" s="235">
        <v>6.9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">
      <c r="A49" s="237" t="s">
        <v>151</v>
      </c>
      <c r="B49" s="238" t="s">
        <v>76</v>
      </c>
      <c r="C49" s="257" t="s">
        <v>77</v>
      </c>
      <c r="D49" s="239"/>
      <c r="E49" s="240"/>
      <c r="F49" s="241"/>
      <c r="G49" s="242">
        <f>SUMIF(AG50:AG55,"&lt;&gt;NOR",G50:G55)</f>
        <v>0</v>
      </c>
      <c r="H49" s="236"/>
      <c r="I49" s="236">
        <f>SUM(I50:I55)</f>
        <v>0</v>
      </c>
      <c r="J49" s="236"/>
      <c r="K49" s="236">
        <f>SUM(K50:K55)</f>
        <v>0</v>
      </c>
      <c r="L49" s="236"/>
      <c r="M49" s="236">
        <f>SUM(M50:M55)</f>
        <v>0</v>
      </c>
      <c r="N49" s="236"/>
      <c r="O49" s="236">
        <f>SUM(O50:O55)</f>
        <v>0.43</v>
      </c>
      <c r="P49" s="236"/>
      <c r="Q49" s="236">
        <f>SUM(Q50:Q55)</f>
        <v>0</v>
      </c>
      <c r="R49" s="236"/>
      <c r="S49" s="236"/>
      <c r="T49" s="236"/>
      <c r="U49" s="236"/>
      <c r="V49" s="236">
        <f>SUM(V50:V55)</f>
        <v>19.53</v>
      </c>
      <c r="W49" s="236"/>
      <c r="X49" s="236"/>
      <c r="AG49" t="s">
        <v>152</v>
      </c>
    </row>
    <row r="50" spans="1:60" ht="22.5" outlineLevel="1" x14ac:dyDescent="0.2">
      <c r="A50" s="243">
        <v>15</v>
      </c>
      <c r="B50" s="244" t="s">
        <v>204</v>
      </c>
      <c r="C50" s="258" t="s">
        <v>205</v>
      </c>
      <c r="D50" s="245" t="s">
        <v>155</v>
      </c>
      <c r="E50" s="246">
        <v>9.52</v>
      </c>
      <c r="F50" s="247"/>
      <c r="G50" s="248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2">
        <v>1.3050000000000001E-2</v>
      </c>
      <c r="O50" s="232">
        <f>ROUND(E50*N50,2)</f>
        <v>0.12</v>
      </c>
      <c r="P50" s="232">
        <v>0</v>
      </c>
      <c r="Q50" s="232">
        <f>ROUND(E50*P50,2)</f>
        <v>0</v>
      </c>
      <c r="R50" s="232"/>
      <c r="S50" s="232" t="s">
        <v>156</v>
      </c>
      <c r="T50" s="232" t="s">
        <v>156</v>
      </c>
      <c r="U50" s="232">
        <v>1.2558</v>
      </c>
      <c r="V50" s="232">
        <f>ROUND(E50*U50,2)</f>
        <v>11.96</v>
      </c>
      <c r="W50" s="232"/>
      <c r="X50" s="232" t="s">
        <v>157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158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9"/>
      <c r="B51" s="230"/>
      <c r="C51" s="259" t="s">
        <v>206</v>
      </c>
      <c r="D51" s="234"/>
      <c r="E51" s="235">
        <v>9.52</v>
      </c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12"/>
      <c r="Z51" s="212"/>
      <c r="AA51" s="212"/>
      <c r="AB51" s="212"/>
      <c r="AC51" s="212"/>
      <c r="AD51" s="212"/>
      <c r="AE51" s="212"/>
      <c r="AF51" s="212"/>
      <c r="AG51" s="212" t="s">
        <v>160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33.75" outlineLevel="1" x14ac:dyDescent="0.2">
      <c r="A52" s="243">
        <v>16</v>
      </c>
      <c r="B52" s="244" t="s">
        <v>207</v>
      </c>
      <c r="C52" s="258" t="s">
        <v>208</v>
      </c>
      <c r="D52" s="245" t="s">
        <v>155</v>
      </c>
      <c r="E52" s="246">
        <v>6.9</v>
      </c>
      <c r="F52" s="247"/>
      <c r="G52" s="248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2">
        <v>4.5269999999999998E-2</v>
      </c>
      <c r="O52" s="232">
        <f>ROUND(E52*N52,2)</f>
        <v>0.31</v>
      </c>
      <c r="P52" s="232">
        <v>0</v>
      </c>
      <c r="Q52" s="232">
        <f>ROUND(E52*P52,2)</f>
        <v>0</v>
      </c>
      <c r="R52" s="232"/>
      <c r="S52" s="232" t="s">
        <v>156</v>
      </c>
      <c r="T52" s="232" t="s">
        <v>156</v>
      </c>
      <c r="U52" s="232">
        <v>1.0169999999999999</v>
      </c>
      <c r="V52" s="232">
        <f>ROUND(E52*U52,2)</f>
        <v>7.02</v>
      </c>
      <c r="W52" s="232"/>
      <c r="X52" s="232" t="s">
        <v>157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158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9"/>
      <c r="B53" s="230"/>
      <c r="C53" s="259" t="s">
        <v>209</v>
      </c>
      <c r="D53" s="234"/>
      <c r="E53" s="235">
        <v>6.9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3">
        <v>17</v>
      </c>
      <c r="B54" s="244" t="s">
        <v>210</v>
      </c>
      <c r="C54" s="258" t="s">
        <v>211</v>
      </c>
      <c r="D54" s="245" t="s">
        <v>186</v>
      </c>
      <c r="E54" s="246">
        <v>2.6</v>
      </c>
      <c r="F54" s="247"/>
      <c r="G54" s="248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2">
        <v>3.4000000000000002E-4</v>
      </c>
      <c r="O54" s="232">
        <f>ROUND(E54*N54,2)</f>
        <v>0</v>
      </c>
      <c r="P54" s="232">
        <v>0</v>
      </c>
      <c r="Q54" s="232">
        <f>ROUND(E54*P54,2)</f>
        <v>0</v>
      </c>
      <c r="R54" s="232"/>
      <c r="S54" s="232" t="s">
        <v>156</v>
      </c>
      <c r="T54" s="232" t="s">
        <v>156</v>
      </c>
      <c r="U54" s="232">
        <v>0.21</v>
      </c>
      <c r="V54" s="232">
        <f>ROUND(E54*U54,2)</f>
        <v>0.55000000000000004</v>
      </c>
      <c r="W54" s="232"/>
      <c r="X54" s="232" t="s">
        <v>157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158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9"/>
      <c r="B55" s="230"/>
      <c r="C55" s="259" t="s">
        <v>212</v>
      </c>
      <c r="D55" s="234"/>
      <c r="E55" s="235">
        <v>2.6</v>
      </c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160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37" t="s">
        <v>151</v>
      </c>
      <c r="B56" s="238" t="s">
        <v>80</v>
      </c>
      <c r="C56" s="257" t="s">
        <v>81</v>
      </c>
      <c r="D56" s="239"/>
      <c r="E56" s="240"/>
      <c r="F56" s="241"/>
      <c r="G56" s="242">
        <f>SUMIF(AG57:AG62,"&lt;&gt;NOR",G57:G62)</f>
        <v>0</v>
      </c>
      <c r="H56" s="236"/>
      <c r="I56" s="236">
        <f>SUM(I57:I62)</f>
        <v>0</v>
      </c>
      <c r="J56" s="236"/>
      <c r="K56" s="236">
        <f>SUM(K57:K62)</f>
        <v>0</v>
      </c>
      <c r="L56" s="236"/>
      <c r="M56" s="236">
        <f>SUM(M57:M62)</f>
        <v>0</v>
      </c>
      <c r="N56" s="236"/>
      <c r="O56" s="236">
        <f>SUM(O57:O62)</f>
        <v>0.12000000000000001</v>
      </c>
      <c r="P56" s="236"/>
      <c r="Q56" s="236">
        <f>SUM(Q57:Q62)</f>
        <v>0</v>
      </c>
      <c r="R56" s="236"/>
      <c r="S56" s="236"/>
      <c r="T56" s="236"/>
      <c r="U56" s="236"/>
      <c r="V56" s="236">
        <f>SUM(V57:V62)</f>
        <v>4.5999999999999996</v>
      </c>
      <c r="W56" s="236"/>
      <c r="X56" s="236"/>
      <c r="AG56" t="s">
        <v>152</v>
      </c>
    </row>
    <row r="57" spans="1:60" ht="22.5" outlineLevel="1" x14ac:dyDescent="0.2">
      <c r="A57" s="243">
        <v>18</v>
      </c>
      <c r="B57" s="244" t="s">
        <v>213</v>
      </c>
      <c r="C57" s="258" t="s">
        <v>214</v>
      </c>
      <c r="D57" s="245" t="s">
        <v>215</v>
      </c>
      <c r="E57" s="246">
        <v>1</v>
      </c>
      <c r="F57" s="247"/>
      <c r="G57" s="248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2">
        <v>6.7309999999999995E-2</v>
      </c>
      <c r="O57" s="232">
        <f>ROUND(E57*N57,2)</f>
        <v>7.0000000000000007E-2</v>
      </c>
      <c r="P57" s="232">
        <v>0</v>
      </c>
      <c r="Q57" s="232">
        <f>ROUND(E57*P57,2)</f>
        <v>0</v>
      </c>
      <c r="R57" s="232"/>
      <c r="S57" s="232" t="s">
        <v>156</v>
      </c>
      <c r="T57" s="232" t="s">
        <v>156</v>
      </c>
      <c r="U57" s="232">
        <v>2.1</v>
      </c>
      <c r="V57" s="232">
        <f>ROUND(E57*U57,2)</f>
        <v>2.1</v>
      </c>
      <c r="W57" s="232"/>
      <c r="X57" s="232" t="s">
        <v>157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158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9"/>
      <c r="B58" s="230"/>
      <c r="C58" s="259" t="s">
        <v>216</v>
      </c>
      <c r="D58" s="234"/>
      <c r="E58" s="235">
        <v>1</v>
      </c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160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43">
        <v>19</v>
      </c>
      <c r="B59" s="244" t="s">
        <v>217</v>
      </c>
      <c r="C59" s="258" t="s">
        <v>218</v>
      </c>
      <c r="D59" s="245" t="s">
        <v>215</v>
      </c>
      <c r="E59" s="246">
        <v>1</v>
      </c>
      <c r="F59" s="247"/>
      <c r="G59" s="24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3.2000000000000001E-2</v>
      </c>
      <c r="O59" s="232">
        <f>ROUND(E59*N59,2)</f>
        <v>0.03</v>
      </c>
      <c r="P59" s="232">
        <v>0</v>
      </c>
      <c r="Q59" s="232">
        <f>ROUND(E59*P59,2)</f>
        <v>0</v>
      </c>
      <c r="R59" s="232"/>
      <c r="S59" s="232" t="s">
        <v>156</v>
      </c>
      <c r="T59" s="232" t="s">
        <v>156</v>
      </c>
      <c r="U59" s="232">
        <v>2.5</v>
      </c>
      <c r="V59" s="232">
        <f>ROUND(E59*U59,2)</f>
        <v>2.5</v>
      </c>
      <c r="W59" s="232"/>
      <c r="X59" s="232" t="s">
        <v>157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158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9"/>
      <c r="B60" s="230"/>
      <c r="C60" s="259" t="s">
        <v>219</v>
      </c>
      <c r="D60" s="234"/>
      <c r="E60" s="235">
        <v>1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160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33.75" outlineLevel="1" x14ac:dyDescent="0.2">
      <c r="A61" s="243">
        <v>20</v>
      </c>
      <c r="B61" s="244" t="s">
        <v>220</v>
      </c>
      <c r="C61" s="258" t="s">
        <v>221</v>
      </c>
      <c r="D61" s="245" t="s">
        <v>215</v>
      </c>
      <c r="E61" s="246">
        <v>1</v>
      </c>
      <c r="F61" s="247"/>
      <c r="G61" s="248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2">
        <v>2.3300000000000001E-2</v>
      </c>
      <c r="O61" s="232">
        <f>ROUND(E61*N61,2)</f>
        <v>0.02</v>
      </c>
      <c r="P61" s="232">
        <v>0</v>
      </c>
      <c r="Q61" s="232">
        <f>ROUND(E61*P61,2)</f>
        <v>0</v>
      </c>
      <c r="R61" s="232" t="s">
        <v>166</v>
      </c>
      <c r="S61" s="232" t="s">
        <v>156</v>
      </c>
      <c r="T61" s="232" t="s">
        <v>156</v>
      </c>
      <c r="U61" s="232">
        <v>0</v>
      </c>
      <c r="V61" s="232">
        <f>ROUND(E61*U61,2)</f>
        <v>0</v>
      </c>
      <c r="W61" s="232"/>
      <c r="X61" s="232" t="s">
        <v>167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168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9"/>
      <c r="B62" s="230"/>
      <c r="C62" s="259" t="s">
        <v>216</v>
      </c>
      <c r="D62" s="234"/>
      <c r="E62" s="235">
        <v>1</v>
      </c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37" t="s">
        <v>151</v>
      </c>
      <c r="B63" s="238" t="s">
        <v>82</v>
      </c>
      <c r="C63" s="257" t="s">
        <v>83</v>
      </c>
      <c r="D63" s="239"/>
      <c r="E63" s="240"/>
      <c r="F63" s="241"/>
      <c r="G63" s="242">
        <f>SUMIF(AG64:AG66,"&lt;&gt;NOR",G64:G66)</f>
        <v>0</v>
      </c>
      <c r="H63" s="236"/>
      <c r="I63" s="236">
        <f>SUM(I64:I66)</f>
        <v>0</v>
      </c>
      <c r="J63" s="236"/>
      <c r="K63" s="236">
        <f>SUM(K64:K66)</f>
        <v>0</v>
      </c>
      <c r="L63" s="236"/>
      <c r="M63" s="236">
        <f>SUM(M64:M66)</f>
        <v>0</v>
      </c>
      <c r="N63" s="236"/>
      <c r="O63" s="236">
        <f>SUM(O64:O66)</f>
        <v>0.1</v>
      </c>
      <c r="P63" s="236"/>
      <c r="Q63" s="236">
        <f>SUM(Q64:Q66)</f>
        <v>0</v>
      </c>
      <c r="R63" s="236"/>
      <c r="S63" s="236"/>
      <c r="T63" s="236"/>
      <c r="U63" s="236"/>
      <c r="V63" s="236">
        <f>SUM(V64:V66)</f>
        <v>4.34</v>
      </c>
      <c r="W63" s="236"/>
      <c r="X63" s="236"/>
      <c r="AG63" t="s">
        <v>152</v>
      </c>
    </row>
    <row r="64" spans="1:60" outlineLevel="1" x14ac:dyDescent="0.2">
      <c r="A64" s="243">
        <v>21</v>
      </c>
      <c r="B64" s="244" t="s">
        <v>222</v>
      </c>
      <c r="C64" s="258" t="s">
        <v>223</v>
      </c>
      <c r="D64" s="245" t="s">
        <v>155</v>
      </c>
      <c r="E64" s="246">
        <v>16.7</v>
      </c>
      <c r="F64" s="247"/>
      <c r="G64" s="248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2">
        <v>5.9199999999999999E-3</v>
      </c>
      <c r="O64" s="232">
        <f>ROUND(E64*N64,2)</f>
        <v>0.1</v>
      </c>
      <c r="P64" s="232">
        <v>0</v>
      </c>
      <c r="Q64" s="232">
        <f>ROUND(E64*P64,2)</f>
        <v>0</v>
      </c>
      <c r="R64" s="232"/>
      <c r="S64" s="232" t="s">
        <v>156</v>
      </c>
      <c r="T64" s="232" t="s">
        <v>156</v>
      </c>
      <c r="U64" s="232">
        <v>0.26</v>
      </c>
      <c r="V64" s="232">
        <f>ROUND(E64*U64,2)</f>
        <v>4.34</v>
      </c>
      <c r="W64" s="232"/>
      <c r="X64" s="232" t="s">
        <v>157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224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9"/>
      <c r="B65" s="230"/>
      <c r="C65" s="259" t="s">
        <v>225</v>
      </c>
      <c r="D65" s="234"/>
      <c r="E65" s="235">
        <v>6.9</v>
      </c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160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9"/>
      <c r="B66" s="230"/>
      <c r="C66" s="259" t="s">
        <v>226</v>
      </c>
      <c r="D66" s="234"/>
      <c r="E66" s="235">
        <v>9.8000000000000007</v>
      </c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5.5" x14ac:dyDescent="0.2">
      <c r="A67" s="237" t="s">
        <v>151</v>
      </c>
      <c r="B67" s="238" t="s">
        <v>84</v>
      </c>
      <c r="C67" s="257" t="s">
        <v>85</v>
      </c>
      <c r="D67" s="239"/>
      <c r="E67" s="240"/>
      <c r="F67" s="241"/>
      <c r="G67" s="242">
        <f>SUMIF(AG68:AG72,"&lt;&gt;NOR",G68:G72)</f>
        <v>0</v>
      </c>
      <c r="H67" s="236"/>
      <c r="I67" s="236">
        <f>SUM(I68:I72)</f>
        <v>0</v>
      </c>
      <c r="J67" s="236"/>
      <c r="K67" s="236">
        <f>SUM(K68:K72)</f>
        <v>0</v>
      </c>
      <c r="L67" s="236"/>
      <c r="M67" s="236">
        <f>SUM(M68:M72)</f>
        <v>0</v>
      </c>
      <c r="N67" s="236"/>
      <c r="O67" s="236">
        <f>SUM(O68:O72)</f>
        <v>0</v>
      </c>
      <c r="P67" s="236"/>
      <c r="Q67" s="236">
        <f>SUM(Q68:Q72)</f>
        <v>0</v>
      </c>
      <c r="R67" s="236"/>
      <c r="S67" s="236"/>
      <c r="T67" s="236"/>
      <c r="U67" s="236"/>
      <c r="V67" s="236">
        <f>SUM(V68:V72)</f>
        <v>31.53</v>
      </c>
      <c r="W67" s="236"/>
      <c r="X67" s="236"/>
      <c r="AG67" t="s">
        <v>152</v>
      </c>
    </row>
    <row r="68" spans="1:60" outlineLevel="1" x14ac:dyDescent="0.2">
      <c r="A68" s="243">
        <v>22</v>
      </c>
      <c r="B68" s="244" t="s">
        <v>227</v>
      </c>
      <c r="C68" s="258" t="s">
        <v>228</v>
      </c>
      <c r="D68" s="245" t="s">
        <v>155</v>
      </c>
      <c r="E68" s="246">
        <v>101.7</v>
      </c>
      <c r="F68" s="247"/>
      <c r="G68" s="248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2">
        <v>4.0000000000000003E-5</v>
      </c>
      <c r="O68" s="232">
        <f>ROUND(E68*N68,2)</f>
        <v>0</v>
      </c>
      <c r="P68" s="232">
        <v>0</v>
      </c>
      <c r="Q68" s="232">
        <f>ROUND(E68*P68,2)</f>
        <v>0</v>
      </c>
      <c r="R68" s="232"/>
      <c r="S68" s="232" t="s">
        <v>156</v>
      </c>
      <c r="T68" s="232" t="s">
        <v>156</v>
      </c>
      <c r="U68" s="232">
        <v>0.31</v>
      </c>
      <c r="V68" s="232">
        <f>ROUND(E68*U68,2)</f>
        <v>31.53</v>
      </c>
      <c r="W68" s="232"/>
      <c r="X68" s="232" t="s">
        <v>157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158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59" t="s">
        <v>229</v>
      </c>
      <c r="D69" s="234"/>
      <c r="E69" s="235">
        <v>101.7</v>
      </c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160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9">
        <v>23</v>
      </c>
      <c r="B70" s="250" t="s">
        <v>230</v>
      </c>
      <c r="C70" s="260" t="s">
        <v>231</v>
      </c>
      <c r="D70" s="251" t="s">
        <v>232</v>
      </c>
      <c r="E70" s="252">
        <v>20</v>
      </c>
      <c r="F70" s="253"/>
      <c r="G70" s="254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2"/>
      <c r="S70" s="232" t="s">
        <v>233</v>
      </c>
      <c r="T70" s="232" t="s">
        <v>234</v>
      </c>
      <c r="U70" s="232">
        <v>0</v>
      </c>
      <c r="V70" s="232">
        <f>ROUND(E70*U70,2)</f>
        <v>0</v>
      </c>
      <c r="W70" s="232"/>
      <c r="X70" s="232" t="s">
        <v>157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158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33.75" outlineLevel="1" x14ac:dyDescent="0.2">
      <c r="A71" s="243">
        <v>24</v>
      </c>
      <c r="B71" s="244" t="s">
        <v>235</v>
      </c>
      <c r="C71" s="258" t="s">
        <v>236</v>
      </c>
      <c r="D71" s="245" t="s">
        <v>237</v>
      </c>
      <c r="E71" s="246">
        <v>2</v>
      </c>
      <c r="F71" s="247"/>
      <c r="G71" s="248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2"/>
      <c r="S71" s="232" t="s">
        <v>233</v>
      </c>
      <c r="T71" s="232" t="s">
        <v>234</v>
      </c>
      <c r="U71" s="232">
        <v>0</v>
      </c>
      <c r="V71" s="232">
        <f>ROUND(E71*U71,2)</f>
        <v>0</v>
      </c>
      <c r="W71" s="232"/>
      <c r="X71" s="232" t="s">
        <v>157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158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9"/>
      <c r="B72" s="230"/>
      <c r="C72" s="259" t="s">
        <v>238</v>
      </c>
      <c r="D72" s="234"/>
      <c r="E72" s="235">
        <v>2</v>
      </c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160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">
      <c r="A73" s="237" t="s">
        <v>151</v>
      </c>
      <c r="B73" s="238" t="s">
        <v>86</v>
      </c>
      <c r="C73" s="257" t="s">
        <v>87</v>
      </c>
      <c r="D73" s="239"/>
      <c r="E73" s="240"/>
      <c r="F73" s="241"/>
      <c r="G73" s="242">
        <f>SUMIF(AG74:AG106,"&lt;&gt;NOR",G74:G106)</f>
        <v>0</v>
      </c>
      <c r="H73" s="236"/>
      <c r="I73" s="236">
        <f>SUM(I74:I106)</f>
        <v>0</v>
      </c>
      <c r="J73" s="236"/>
      <c r="K73" s="236">
        <f>SUM(K74:K106)</f>
        <v>0</v>
      </c>
      <c r="L73" s="236"/>
      <c r="M73" s="236">
        <f>SUM(M74:M106)</f>
        <v>0</v>
      </c>
      <c r="N73" s="236"/>
      <c r="O73" s="236">
        <f>SUM(O74:O106)</f>
        <v>0.02</v>
      </c>
      <c r="P73" s="236"/>
      <c r="Q73" s="236">
        <f>SUM(Q74:Q106)</f>
        <v>11.500000000000002</v>
      </c>
      <c r="R73" s="236"/>
      <c r="S73" s="236"/>
      <c r="T73" s="236"/>
      <c r="U73" s="236"/>
      <c r="V73" s="236">
        <f>SUM(V74:V106)</f>
        <v>70.34</v>
      </c>
      <c r="W73" s="236"/>
      <c r="X73" s="236"/>
      <c r="AG73" t="s">
        <v>152</v>
      </c>
    </row>
    <row r="74" spans="1:60" ht="22.5" outlineLevel="1" x14ac:dyDescent="0.2">
      <c r="A74" s="243">
        <v>25</v>
      </c>
      <c r="B74" s="244" t="s">
        <v>239</v>
      </c>
      <c r="C74" s="258" t="s">
        <v>240</v>
      </c>
      <c r="D74" s="245" t="s">
        <v>155</v>
      </c>
      <c r="E74" s="246">
        <v>8.25</v>
      </c>
      <c r="F74" s="247"/>
      <c r="G74" s="248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2">
        <v>3.3E-4</v>
      </c>
      <c r="O74" s="232">
        <f>ROUND(E74*N74,2)</f>
        <v>0</v>
      </c>
      <c r="P74" s="232">
        <v>2.198E-2</v>
      </c>
      <c r="Q74" s="232">
        <f>ROUND(E74*P74,2)</f>
        <v>0.18</v>
      </c>
      <c r="R74" s="232"/>
      <c r="S74" s="232" t="s">
        <v>156</v>
      </c>
      <c r="T74" s="232" t="s">
        <v>156</v>
      </c>
      <c r="U74" s="232">
        <v>0.33</v>
      </c>
      <c r="V74" s="232">
        <f>ROUND(E74*U74,2)</f>
        <v>2.72</v>
      </c>
      <c r="W74" s="232"/>
      <c r="X74" s="232" t="s">
        <v>157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158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9"/>
      <c r="B75" s="230"/>
      <c r="C75" s="259" t="s">
        <v>241</v>
      </c>
      <c r="D75" s="234"/>
      <c r="E75" s="235">
        <v>8.25</v>
      </c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160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3">
        <v>26</v>
      </c>
      <c r="B76" s="244" t="s">
        <v>242</v>
      </c>
      <c r="C76" s="258" t="s">
        <v>243</v>
      </c>
      <c r="D76" s="245" t="s">
        <v>155</v>
      </c>
      <c r="E76" s="246">
        <v>1.5</v>
      </c>
      <c r="F76" s="247"/>
      <c r="G76" s="248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2">
        <v>6.7000000000000002E-4</v>
      </c>
      <c r="O76" s="232">
        <f>ROUND(E76*N76,2)</f>
        <v>0</v>
      </c>
      <c r="P76" s="232">
        <v>8.2000000000000003E-2</v>
      </c>
      <c r="Q76" s="232">
        <f>ROUND(E76*P76,2)</f>
        <v>0.12</v>
      </c>
      <c r="R76" s="232"/>
      <c r="S76" s="232" t="s">
        <v>156</v>
      </c>
      <c r="T76" s="232" t="s">
        <v>156</v>
      </c>
      <c r="U76" s="232">
        <v>0.6</v>
      </c>
      <c r="V76" s="232">
        <f>ROUND(E76*U76,2)</f>
        <v>0.9</v>
      </c>
      <c r="W76" s="232"/>
      <c r="X76" s="232" t="s">
        <v>157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158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9"/>
      <c r="B77" s="230"/>
      <c r="C77" s="259" t="s">
        <v>244</v>
      </c>
      <c r="D77" s="234"/>
      <c r="E77" s="235">
        <v>1.5</v>
      </c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160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3">
        <v>27</v>
      </c>
      <c r="B78" s="244" t="s">
        <v>245</v>
      </c>
      <c r="C78" s="258" t="s">
        <v>246</v>
      </c>
      <c r="D78" s="245" t="s">
        <v>155</v>
      </c>
      <c r="E78" s="246">
        <v>38.5</v>
      </c>
      <c r="F78" s="247"/>
      <c r="G78" s="248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2">
        <v>0</v>
      </c>
      <c r="O78" s="232">
        <f>ROUND(E78*N78,2)</f>
        <v>0</v>
      </c>
      <c r="P78" s="232">
        <v>1.75E-3</v>
      </c>
      <c r="Q78" s="232">
        <f>ROUND(E78*P78,2)</f>
        <v>7.0000000000000007E-2</v>
      </c>
      <c r="R78" s="232"/>
      <c r="S78" s="232" t="s">
        <v>156</v>
      </c>
      <c r="T78" s="232" t="s">
        <v>156</v>
      </c>
      <c r="U78" s="232">
        <v>0.17</v>
      </c>
      <c r="V78" s="232">
        <f>ROUND(E78*U78,2)</f>
        <v>6.55</v>
      </c>
      <c r="W78" s="232"/>
      <c r="X78" s="232" t="s">
        <v>157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158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9"/>
      <c r="B79" s="230"/>
      <c r="C79" s="259" t="s">
        <v>247</v>
      </c>
      <c r="D79" s="234"/>
      <c r="E79" s="235">
        <v>38.5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160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3">
        <v>28</v>
      </c>
      <c r="B80" s="244" t="s">
        <v>248</v>
      </c>
      <c r="C80" s="258" t="s">
        <v>249</v>
      </c>
      <c r="D80" s="245" t="s">
        <v>155</v>
      </c>
      <c r="E80" s="246">
        <v>38.5</v>
      </c>
      <c r="F80" s="247"/>
      <c r="G80" s="248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2">
        <v>0</v>
      </c>
      <c r="O80" s="232">
        <f>ROUND(E80*N80,2)</f>
        <v>0</v>
      </c>
      <c r="P80" s="232">
        <v>1.26E-2</v>
      </c>
      <c r="Q80" s="232">
        <f>ROUND(E80*P80,2)</f>
        <v>0.49</v>
      </c>
      <c r="R80" s="232"/>
      <c r="S80" s="232" t="s">
        <v>156</v>
      </c>
      <c r="T80" s="232" t="s">
        <v>156</v>
      </c>
      <c r="U80" s="232">
        <v>0.33</v>
      </c>
      <c r="V80" s="232">
        <f>ROUND(E80*U80,2)</f>
        <v>12.71</v>
      </c>
      <c r="W80" s="232"/>
      <c r="X80" s="232" t="s">
        <v>157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158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9"/>
      <c r="B81" s="230"/>
      <c r="C81" s="259" t="s">
        <v>247</v>
      </c>
      <c r="D81" s="234"/>
      <c r="E81" s="235">
        <v>38.5</v>
      </c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12"/>
      <c r="Z81" s="212"/>
      <c r="AA81" s="212"/>
      <c r="AB81" s="212"/>
      <c r="AC81" s="212"/>
      <c r="AD81" s="212"/>
      <c r="AE81" s="212"/>
      <c r="AF81" s="212"/>
      <c r="AG81" s="212" t="s">
        <v>160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43">
        <v>29</v>
      </c>
      <c r="B82" s="244" t="s">
        <v>250</v>
      </c>
      <c r="C82" s="258" t="s">
        <v>251</v>
      </c>
      <c r="D82" s="245" t="s">
        <v>215</v>
      </c>
      <c r="E82" s="246">
        <v>2</v>
      </c>
      <c r="F82" s="247"/>
      <c r="G82" s="248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2"/>
      <c r="S82" s="232" t="s">
        <v>156</v>
      </c>
      <c r="T82" s="232" t="s">
        <v>156</v>
      </c>
      <c r="U82" s="232">
        <v>0.05</v>
      </c>
      <c r="V82" s="232">
        <f>ROUND(E82*U82,2)</f>
        <v>0.1</v>
      </c>
      <c r="W82" s="232"/>
      <c r="X82" s="232" t="s">
        <v>157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158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9"/>
      <c r="B83" s="230"/>
      <c r="C83" s="259" t="s">
        <v>252</v>
      </c>
      <c r="D83" s="234"/>
      <c r="E83" s="235">
        <v>1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12"/>
      <c r="Z83" s="212"/>
      <c r="AA83" s="212"/>
      <c r="AB83" s="212"/>
      <c r="AC83" s="212"/>
      <c r="AD83" s="212"/>
      <c r="AE83" s="212"/>
      <c r="AF83" s="212"/>
      <c r="AG83" s="212" t="s">
        <v>160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9"/>
      <c r="B84" s="230"/>
      <c r="C84" s="259" t="s">
        <v>253</v>
      </c>
      <c r="D84" s="234"/>
      <c r="E84" s="235">
        <v>1</v>
      </c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160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3">
        <v>30</v>
      </c>
      <c r="B85" s="244" t="s">
        <v>254</v>
      </c>
      <c r="C85" s="258" t="s">
        <v>255</v>
      </c>
      <c r="D85" s="245" t="s">
        <v>155</v>
      </c>
      <c r="E85" s="246">
        <v>2.4</v>
      </c>
      <c r="F85" s="247"/>
      <c r="G85" s="248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2">
        <v>1E-3</v>
      </c>
      <c r="O85" s="232">
        <f>ROUND(E85*N85,2)</f>
        <v>0</v>
      </c>
      <c r="P85" s="232">
        <v>6.7000000000000004E-2</v>
      </c>
      <c r="Q85" s="232">
        <f>ROUND(E85*P85,2)</f>
        <v>0.16</v>
      </c>
      <c r="R85" s="232"/>
      <c r="S85" s="232" t="s">
        <v>156</v>
      </c>
      <c r="T85" s="232" t="s">
        <v>156</v>
      </c>
      <c r="U85" s="232">
        <v>0.53300000000000003</v>
      </c>
      <c r="V85" s="232">
        <f>ROUND(E85*U85,2)</f>
        <v>1.28</v>
      </c>
      <c r="W85" s="232"/>
      <c r="X85" s="232" t="s">
        <v>157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158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9"/>
      <c r="B86" s="230"/>
      <c r="C86" s="259" t="s">
        <v>256</v>
      </c>
      <c r="D86" s="234"/>
      <c r="E86" s="235">
        <v>2.4</v>
      </c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12"/>
      <c r="Z86" s="212"/>
      <c r="AA86" s="212"/>
      <c r="AB86" s="212"/>
      <c r="AC86" s="212"/>
      <c r="AD86" s="212"/>
      <c r="AE86" s="212"/>
      <c r="AF86" s="212"/>
      <c r="AG86" s="212" t="s">
        <v>160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3">
        <v>31</v>
      </c>
      <c r="B87" s="244" t="s">
        <v>257</v>
      </c>
      <c r="C87" s="258" t="s">
        <v>258</v>
      </c>
      <c r="D87" s="245" t="s">
        <v>155</v>
      </c>
      <c r="E87" s="246">
        <v>1.8</v>
      </c>
      <c r="F87" s="247"/>
      <c r="G87" s="248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2">
        <v>1E-3</v>
      </c>
      <c r="O87" s="232">
        <f>ROUND(E87*N87,2)</f>
        <v>0</v>
      </c>
      <c r="P87" s="232">
        <v>6.3E-2</v>
      </c>
      <c r="Q87" s="232">
        <f>ROUND(E87*P87,2)</f>
        <v>0.11</v>
      </c>
      <c r="R87" s="232"/>
      <c r="S87" s="232" t="s">
        <v>156</v>
      </c>
      <c r="T87" s="232" t="s">
        <v>156</v>
      </c>
      <c r="U87" s="232">
        <v>0.72</v>
      </c>
      <c r="V87" s="232">
        <f>ROUND(E87*U87,2)</f>
        <v>1.3</v>
      </c>
      <c r="W87" s="232"/>
      <c r="X87" s="232" t="s">
        <v>157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158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9"/>
      <c r="B88" s="230"/>
      <c r="C88" s="259" t="s">
        <v>259</v>
      </c>
      <c r="D88" s="234"/>
      <c r="E88" s="235">
        <v>1.8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3">
        <v>32</v>
      </c>
      <c r="B89" s="244" t="s">
        <v>260</v>
      </c>
      <c r="C89" s="258" t="s">
        <v>261</v>
      </c>
      <c r="D89" s="245" t="s">
        <v>171</v>
      </c>
      <c r="E89" s="246">
        <v>4.6920000000000002</v>
      </c>
      <c r="F89" s="247"/>
      <c r="G89" s="248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2">
        <v>1.33E-3</v>
      </c>
      <c r="O89" s="232">
        <f>ROUND(E89*N89,2)</f>
        <v>0.01</v>
      </c>
      <c r="P89" s="232">
        <v>1.95</v>
      </c>
      <c r="Q89" s="232">
        <f>ROUND(E89*P89,2)</f>
        <v>9.15</v>
      </c>
      <c r="R89" s="232"/>
      <c r="S89" s="232" t="s">
        <v>156</v>
      </c>
      <c r="T89" s="232" t="s">
        <v>156</v>
      </c>
      <c r="U89" s="232">
        <v>6.8840000000000003</v>
      </c>
      <c r="V89" s="232">
        <f>ROUND(E89*U89,2)</f>
        <v>32.299999999999997</v>
      </c>
      <c r="W89" s="232"/>
      <c r="X89" s="232" t="s">
        <v>157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158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9"/>
      <c r="B90" s="230"/>
      <c r="C90" s="259" t="s">
        <v>262</v>
      </c>
      <c r="D90" s="234"/>
      <c r="E90" s="235">
        <v>4.6920000000000002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12"/>
      <c r="Z90" s="212"/>
      <c r="AA90" s="212"/>
      <c r="AB90" s="212"/>
      <c r="AC90" s="212"/>
      <c r="AD90" s="212"/>
      <c r="AE90" s="212"/>
      <c r="AF90" s="212"/>
      <c r="AG90" s="212" t="s">
        <v>160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3">
        <v>33</v>
      </c>
      <c r="B91" s="244" t="s">
        <v>263</v>
      </c>
      <c r="C91" s="258" t="s">
        <v>264</v>
      </c>
      <c r="D91" s="245" t="s">
        <v>186</v>
      </c>
      <c r="E91" s="246">
        <v>10.4</v>
      </c>
      <c r="F91" s="247"/>
      <c r="G91" s="248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2">
        <v>4.8999999999999998E-4</v>
      </c>
      <c r="O91" s="232">
        <f>ROUND(E91*N91,2)</f>
        <v>0.01</v>
      </c>
      <c r="P91" s="232">
        <v>5.3999999999999999E-2</v>
      </c>
      <c r="Q91" s="232">
        <f>ROUND(E91*P91,2)</f>
        <v>0.56000000000000005</v>
      </c>
      <c r="R91" s="232"/>
      <c r="S91" s="232" t="s">
        <v>156</v>
      </c>
      <c r="T91" s="232" t="s">
        <v>156</v>
      </c>
      <c r="U91" s="232">
        <v>0.72899999999999998</v>
      </c>
      <c r="V91" s="232">
        <f>ROUND(E91*U91,2)</f>
        <v>7.58</v>
      </c>
      <c r="W91" s="232"/>
      <c r="X91" s="232" t="s">
        <v>157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158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9"/>
      <c r="B92" s="230"/>
      <c r="C92" s="259" t="s">
        <v>265</v>
      </c>
      <c r="D92" s="234"/>
      <c r="E92" s="235">
        <v>10.4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12"/>
      <c r="Z92" s="212"/>
      <c r="AA92" s="212"/>
      <c r="AB92" s="212"/>
      <c r="AC92" s="212"/>
      <c r="AD92" s="212"/>
      <c r="AE92" s="212"/>
      <c r="AF92" s="212"/>
      <c r="AG92" s="212" t="s">
        <v>160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3">
        <v>34</v>
      </c>
      <c r="B93" s="244" t="s">
        <v>266</v>
      </c>
      <c r="C93" s="258" t="s">
        <v>267</v>
      </c>
      <c r="D93" s="245" t="s">
        <v>155</v>
      </c>
      <c r="E93" s="246">
        <v>7.42</v>
      </c>
      <c r="F93" s="247"/>
      <c r="G93" s="248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2">
        <v>0</v>
      </c>
      <c r="O93" s="232">
        <f>ROUND(E93*N93,2)</f>
        <v>0</v>
      </c>
      <c r="P93" s="232">
        <v>4.5999999999999999E-2</v>
      </c>
      <c r="Q93" s="232">
        <f>ROUND(E93*P93,2)</f>
        <v>0.34</v>
      </c>
      <c r="R93" s="232"/>
      <c r="S93" s="232" t="s">
        <v>156</v>
      </c>
      <c r="T93" s="232" t="s">
        <v>156</v>
      </c>
      <c r="U93" s="232">
        <v>0.26</v>
      </c>
      <c r="V93" s="232">
        <f>ROUND(E93*U93,2)</f>
        <v>1.93</v>
      </c>
      <c r="W93" s="232"/>
      <c r="X93" s="232" t="s">
        <v>157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158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9"/>
      <c r="B94" s="230"/>
      <c r="C94" s="259" t="s">
        <v>268</v>
      </c>
      <c r="D94" s="234"/>
      <c r="E94" s="235">
        <v>6.9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160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9"/>
      <c r="B95" s="230"/>
      <c r="C95" s="259" t="s">
        <v>269</v>
      </c>
      <c r="D95" s="234"/>
      <c r="E95" s="235">
        <v>0.52</v>
      </c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12"/>
      <c r="Z95" s="212"/>
      <c r="AA95" s="212"/>
      <c r="AB95" s="212"/>
      <c r="AC95" s="212"/>
      <c r="AD95" s="212"/>
      <c r="AE95" s="212"/>
      <c r="AF95" s="212"/>
      <c r="AG95" s="212" t="s">
        <v>160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3">
        <v>35</v>
      </c>
      <c r="B96" s="244" t="s">
        <v>270</v>
      </c>
      <c r="C96" s="258" t="s">
        <v>271</v>
      </c>
      <c r="D96" s="245" t="s">
        <v>155</v>
      </c>
      <c r="E96" s="246">
        <v>9.52</v>
      </c>
      <c r="F96" s="247"/>
      <c r="G96" s="248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2">
        <v>0</v>
      </c>
      <c r="O96" s="232">
        <f>ROUND(E96*N96,2)</f>
        <v>0</v>
      </c>
      <c r="P96" s="232">
        <v>5.13E-3</v>
      </c>
      <c r="Q96" s="232">
        <f>ROUND(E96*P96,2)</f>
        <v>0.05</v>
      </c>
      <c r="R96" s="232"/>
      <c r="S96" s="232" t="s">
        <v>156</v>
      </c>
      <c r="T96" s="232" t="s">
        <v>156</v>
      </c>
      <c r="U96" s="232">
        <v>4.5999999999999999E-2</v>
      </c>
      <c r="V96" s="232">
        <f>ROUND(E96*U96,2)</f>
        <v>0.44</v>
      </c>
      <c r="W96" s="232"/>
      <c r="X96" s="232" t="s">
        <v>157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158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9"/>
      <c r="B97" s="230"/>
      <c r="C97" s="259" t="s">
        <v>206</v>
      </c>
      <c r="D97" s="234"/>
      <c r="E97" s="235">
        <v>9.52</v>
      </c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12"/>
      <c r="Z97" s="212"/>
      <c r="AA97" s="212"/>
      <c r="AB97" s="212"/>
      <c r="AC97" s="212"/>
      <c r="AD97" s="212"/>
      <c r="AE97" s="212"/>
      <c r="AF97" s="212"/>
      <c r="AG97" s="212" t="s">
        <v>160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3">
        <v>36</v>
      </c>
      <c r="B98" s="244" t="s">
        <v>272</v>
      </c>
      <c r="C98" s="258" t="s">
        <v>273</v>
      </c>
      <c r="D98" s="245" t="s">
        <v>155</v>
      </c>
      <c r="E98" s="246">
        <v>8.25</v>
      </c>
      <c r="F98" s="247"/>
      <c r="G98" s="248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2">
        <v>0</v>
      </c>
      <c r="O98" s="232">
        <f>ROUND(E98*N98,2)</f>
        <v>0</v>
      </c>
      <c r="P98" s="232">
        <v>2.4649999999999998E-2</v>
      </c>
      <c r="Q98" s="232">
        <f>ROUND(E98*P98,2)</f>
        <v>0.2</v>
      </c>
      <c r="R98" s="232"/>
      <c r="S98" s="232" t="s">
        <v>156</v>
      </c>
      <c r="T98" s="232" t="s">
        <v>156</v>
      </c>
      <c r="U98" s="232">
        <v>0.21</v>
      </c>
      <c r="V98" s="232">
        <f>ROUND(E98*U98,2)</f>
        <v>1.73</v>
      </c>
      <c r="W98" s="232"/>
      <c r="X98" s="232" t="s">
        <v>157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158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9"/>
      <c r="B99" s="230"/>
      <c r="C99" s="259" t="s">
        <v>274</v>
      </c>
      <c r="D99" s="234"/>
      <c r="E99" s="235">
        <v>8.25</v>
      </c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12"/>
      <c r="Z99" s="212"/>
      <c r="AA99" s="212"/>
      <c r="AB99" s="212"/>
      <c r="AC99" s="212"/>
      <c r="AD99" s="212"/>
      <c r="AE99" s="212"/>
      <c r="AF99" s="212"/>
      <c r="AG99" s="212" t="s">
        <v>160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3">
        <v>37</v>
      </c>
      <c r="B100" s="244" t="s">
        <v>275</v>
      </c>
      <c r="C100" s="258" t="s">
        <v>276</v>
      </c>
      <c r="D100" s="245" t="s">
        <v>155</v>
      </c>
      <c r="E100" s="246">
        <v>8.25</v>
      </c>
      <c r="F100" s="247"/>
      <c r="G100" s="248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2">
        <v>0</v>
      </c>
      <c r="O100" s="232">
        <f>ROUND(E100*N100,2)</f>
        <v>0</v>
      </c>
      <c r="P100" s="232">
        <v>8.0000000000000002E-3</v>
      </c>
      <c r="Q100" s="232">
        <f>ROUND(E100*P100,2)</f>
        <v>7.0000000000000007E-2</v>
      </c>
      <c r="R100" s="232"/>
      <c r="S100" s="232" t="s">
        <v>156</v>
      </c>
      <c r="T100" s="232" t="s">
        <v>156</v>
      </c>
      <c r="U100" s="232">
        <v>7.0000000000000007E-2</v>
      </c>
      <c r="V100" s="232">
        <f>ROUND(E100*U100,2)</f>
        <v>0.57999999999999996</v>
      </c>
      <c r="W100" s="232"/>
      <c r="X100" s="232" t="s">
        <v>157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158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9"/>
      <c r="B101" s="230"/>
      <c r="C101" s="259" t="s">
        <v>274</v>
      </c>
      <c r="D101" s="234"/>
      <c r="E101" s="235">
        <v>8.25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160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3">
        <v>38</v>
      </c>
      <c r="B102" s="244" t="s">
        <v>277</v>
      </c>
      <c r="C102" s="258" t="s">
        <v>278</v>
      </c>
      <c r="D102" s="245" t="s">
        <v>215</v>
      </c>
      <c r="E102" s="246">
        <v>2</v>
      </c>
      <c r="F102" s="247"/>
      <c r="G102" s="248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2">
        <v>0</v>
      </c>
      <c r="O102" s="232">
        <f>ROUND(E102*N102,2)</f>
        <v>0</v>
      </c>
      <c r="P102" s="232">
        <v>1.8E-3</v>
      </c>
      <c r="Q102" s="232">
        <f>ROUND(E102*P102,2)</f>
        <v>0</v>
      </c>
      <c r="R102" s="232"/>
      <c r="S102" s="232" t="s">
        <v>156</v>
      </c>
      <c r="T102" s="232" t="s">
        <v>156</v>
      </c>
      <c r="U102" s="232">
        <v>0.11</v>
      </c>
      <c r="V102" s="232">
        <f>ROUND(E102*U102,2)</f>
        <v>0.22</v>
      </c>
      <c r="W102" s="232"/>
      <c r="X102" s="232" t="s">
        <v>157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158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9"/>
      <c r="B103" s="230"/>
      <c r="C103" s="259" t="s">
        <v>279</v>
      </c>
      <c r="D103" s="234"/>
      <c r="E103" s="235">
        <v>1</v>
      </c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160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/>
      <c r="B104" s="230"/>
      <c r="C104" s="259" t="s">
        <v>280</v>
      </c>
      <c r="D104" s="234"/>
      <c r="E104" s="235">
        <v>1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160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3">
        <v>39</v>
      </c>
      <c r="B105" s="244" t="s">
        <v>281</v>
      </c>
      <c r="C105" s="258" t="s">
        <v>282</v>
      </c>
      <c r="D105" s="245" t="s">
        <v>283</v>
      </c>
      <c r="E105" s="246">
        <v>20.149999999999999</v>
      </c>
      <c r="F105" s="247"/>
      <c r="G105" s="248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2"/>
      <c r="S105" s="232" t="s">
        <v>233</v>
      </c>
      <c r="T105" s="232" t="s">
        <v>234</v>
      </c>
      <c r="U105" s="232">
        <v>0</v>
      </c>
      <c r="V105" s="232">
        <f>ROUND(E105*U105,2)</f>
        <v>0</v>
      </c>
      <c r="W105" s="232"/>
      <c r="X105" s="232" t="s">
        <v>284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285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9"/>
      <c r="B106" s="230"/>
      <c r="C106" s="259" t="s">
        <v>286</v>
      </c>
      <c r="D106" s="234"/>
      <c r="E106" s="235">
        <v>20.149999999999999</v>
      </c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160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237" t="s">
        <v>151</v>
      </c>
      <c r="B107" s="238" t="s">
        <v>88</v>
      </c>
      <c r="C107" s="257" t="s">
        <v>89</v>
      </c>
      <c r="D107" s="239"/>
      <c r="E107" s="240"/>
      <c r="F107" s="241"/>
      <c r="G107" s="242">
        <f>SUMIF(AG108:AG108,"&lt;&gt;NOR",G108:G108)</f>
        <v>0</v>
      </c>
      <c r="H107" s="236"/>
      <c r="I107" s="236">
        <f>SUM(I108:I108)</f>
        <v>0</v>
      </c>
      <c r="J107" s="236"/>
      <c r="K107" s="236">
        <f>SUM(K108:K108)</f>
        <v>0</v>
      </c>
      <c r="L107" s="236"/>
      <c r="M107" s="236">
        <f>SUM(M108:M108)</f>
        <v>0</v>
      </c>
      <c r="N107" s="236"/>
      <c r="O107" s="236">
        <f>SUM(O108:O108)</f>
        <v>0</v>
      </c>
      <c r="P107" s="236"/>
      <c r="Q107" s="236">
        <f>SUM(Q108:Q108)</f>
        <v>0</v>
      </c>
      <c r="R107" s="236"/>
      <c r="S107" s="236"/>
      <c r="T107" s="236"/>
      <c r="U107" s="236"/>
      <c r="V107" s="236">
        <f>SUM(V108:V108)</f>
        <v>37.090000000000003</v>
      </c>
      <c r="W107" s="236"/>
      <c r="X107" s="236"/>
      <c r="AG107" t="s">
        <v>152</v>
      </c>
    </row>
    <row r="108" spans="1:60" outlineLevel="1" x14ac:dyDescent="0.2">
      <c r="A108" s="249">
        <v>40</v>
      </c>
      <c r="B108" s="250" t="s">
        <v>287</v>
      </c>
      <c r="C108" s="260" t="s">
        <v>288</v>
      </c>
      <c r="D108" s="251" t="s">
        <v>175</v>
      </c>
      <c r="E108" s="252">
        <v>19.62323</v>
      </c>
      <c r="F108" s="253"/>
      <c r="G108" s="254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2"/>
      <c r="S108" s="232" t="s">
        <v>156</v>
      </c>
      <c r="T108" s="232" t="s">
        <v>156</v>
      </c>
      <c r="U108" s="232">
        <v>1.89</v>
      </c>
      <c r="V108" s="232">
        <f>ROUND(E108*U108,2)</f>
        <v>37.090000000000003</v>
      </c>
      <c r="W108" s="232"/>
      <c r="X108" s="232" t="s">
        <v>289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290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x14ac:dyDescent="0.2">
      <c r="A109" s="237" t="s">
        <v>151</v>
      </c>
      <c r="B109" s="238" t="s">
        <v>101</v>
      </c>
      <c r="C109" s="257" t="s">
        <v>102</v>
      </c>
      <c r="D109" s="239"/>
      <c r="E109" s="240"/>
      <c r="F109" s="241"/>
      <c r="G109" s="242">
        <f>SUMIF(AG110:AG118,"&lt;&gt;NOR",G110:G118)</f>
        <v>0</v>
      </c>
      <c r="H109" s="236"/>
      <c r="I109" s="236">
        <f>SUM(I110:I118)</f>
        <v>0</v>
      </c>
      <c r="J109" s="236"/>
      <c r="K109" s="236">
        <f>SUM(K110:K118)</f>
        <v>0</v>
      </c>
      <c r="L109" s="236"/>
      <c r="M109" s="236">
        <f>SUM(M110:M118)</f>
        <v>0</v>
      </c>
      <c r="N109" s="236"/>
      <c r="O109" s="236">
        <f>SUM(O110:O118)</f>
        <v>0.15</v>
      </c>
      <c r="P109" s="236"/>
      <c r="Q109" s="236">
        <f>SUM(Q110:Q118)</f>
        <v>0</v>
      </c>
      <c r="R109" s="236"/>
      <c r="S109" s="236"/>
      <c r="T109" s="236"/>
      <c r="U109" s="236"/>
      <c r="V109" s="236">
        <f>SUM(V110:V118)</f>
        <v>5.17</v>
      </c>
      <c r="W109" s="236"/>
      <c r="X109" s="236"/>
      <c r="AG109" t="s">
        <v>152</v>
      </c>
    </row>
    <row r="110" spans="1:60" ht="22.5" outlineLevel="1" x14ac:dyDescent="0.2">
      <c r="A110" s="243">
        <v>41</v>
      </c>
      <c r="B110" s="244" t="s">
        <v>291</v>
      </c>
      <c r="C110" s="258" t="s">
        <v>292</v>
      </c>
      <c r="D110" s="245" t="s">
        <v>155</v>
      </c>
      <c r="E110" s="246">
        <v>8.25</v>
      </c>
      <c r="F110" s="247"/>
      <c r="G110" s="248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2">
        <v>7.2000000000000005E-4</v>
      </c>
      <c r="O110" s="232">
        <f>ROUND(E110*N110,2)</f>
        <v>0.01</v>
      </c>
      <c r="P110" s="232">
        <v>0</v>
      </c>
      <c r="Q110" s="232">
        <f>ROUND(E110*P110,2)</f>
        <v>0</v>
      </c>
      <c r="R110" s="232"/>
      <c r="S110" s="232" t="s">
        <v>156</v>
      </c>
      <c r="T110" s="232" t="s">
        <v>156</v>
      </c>
      <c r="U110" s="232">
        <v>0.2626</v>
      </c>
      <c r="V110" s="232">
        <f>ROUND(E110*U110,2)</f>
        <v>2.17</v>
      </c>
      <c r="W110" s="232"/>
      <c r="X110" s="232" t="s">
        <v>157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158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9"/>
      <c r="B111" s="230"/>
      <c r="C111" s="259" t="s">
        <v>274</v>
      </c>
      <c r="D111" s="234"/>
      <c r="E111" s="235">
        <v>8.25</v>
      </c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160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3">
        <v>42</v>
      </c>
      <c r="B112" s="244" t="s">
        <v>293</v>
      </c>
      <c r="C112" s="258" t="s">
        <v>294</v>
      </c>
      <c r="D112" s="245" t="s">
        <v>186</v>
      </c>
      <c r="E112" s="246">
        <v>17.399999999999999</v>
      </c>
      <c r="F112" s="247"/>
      <c r="G112" s="248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2">
        <v>1.8000000000000001E-4</v>
      </c>
      <c r="O112" s="232">
        <f>ROUND(E112*N112,2)</f>
        <v>0</v>
      </c>
      <c r="P112" s="232">
        <v>0</v>
      </c>
      <c r="Q112" s="232">
        <f>ROUND(E112*P112,2)</f>
        <v>0</v>
      </c>
      <c r="R112" s="232"/>
      <c r="S112" s="232" t="s">
        <v>156</v>
      </c>
      <c r="T112" s="232" t="s">
        <v>156</v>
      </c>
      <c r="U112" s="232">
        <v>0.17249999999999999</v>
      </c>
      <c r="V112" s="232">
        <f>ROUND(E112*U112,2)</f>
        <v>3</v>
      </c>
      <c r="W112" s="232"/>
      <c r="X112" s="232" t="s">
        <v>157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158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9"/>
      <c r="B113" s="230"/>
      <c r="C113" s="259" t="s">
        <v>295</v>
      </c>
      <c r="D113" s="234"/>
      <c r="E113" s="235">
        <v>17.399999999999999</v>
      </c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160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3">
        <v>43</v>
      </c>
      <c r="B114" s="244" t="s">
        <v>296</v>
      </c>
      <c r="C114" s="258" t="s">
        <v>297</v>
      </c>
      <c r="D114" s="245" t="s">
        <v>186</v>
      </c>
      <c r="E114" s="246">
        <v>17.399999999999999</v>
      </c>
      <c r="F114" s="247"/>
      <c r="G114" s="248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2">
        <v>1.32E-3</v>
      </c>
      <c r="O114" s="232">
        <f>ROUND(E114*N114,2)</f>
        <v>0.02</v>
      </c>
      <c r="P114" s="232">
        <v>0</v>
      </c>
      <c r="Q114" s="232">
        <f>ROUND(E114*P114,2)</f>
        <v>0</v>
      </c>
      <c r="R114" s="232" t="s">
        <v>166</v>
      </c>
      <c r="S114" s="232" t="s">
        <v>156</v>
      </c>
      <c r="T114" s="232" t="s">
        <v>156</v>
      </c>
      <c r="U114" s="232">
        <v>0</v>
      </c>
      <c r="V114" s="232">
        <f>ROUND(E114*U114,2)</f>
        <v>0</v>
      </c>
      <c r="W114" s="232"/>
      <c r="X114" s="232" t="s">
        <v>167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168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9"/>
      <c r="B115" s="230"/>
      <c r="C115" s="259" t="s">
        <v>295</v>
      </c>
      <c r="D115" s="234"/>
      <c r="E115" s="235">
        <v>17.399999999999999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160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3">
        <v>44</v>
      </c>
      <c r="B116" s="244" t="s">
        <v>298</v>
      </c>
      <c r="C116" s="258" t="s">
        <v>299</v>
      </c>
      <c r="D116" s="245" t="s">
        <v>155</v>
      </c>
      <c r="E116" s="246">
        <v>8.25</v>
      </c>
      <c r="F116" s="247"/>
      <c r="G116" s="248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2">
        <v>1.4800000000000001E-2</v>
      </c>
      <c r="O116" s="232">
        <f>ROUND(E116*N116,2)</f>
        <v>0.12</v>
      </c>
      <c r="P116" s="232">
        <v>0</v>
      </c>
      <c r="Q116" s="232">
        <f>ROUND(E116*P116,2)</f>
        <v>0</v>
      </c>
      <c r="R116" s="232" t="s">
        <v>166</v>
      </c>
      <c r="S116" s="232" t="s">
        <v>156</v>
      </c>
      <c r="T116" s="232" t="s">
        <v>156</v>
      </c>
      <c r="U116" s="232">
        <v>0</v>
      </c>
      <c r="V116" s="232">
        <f>ROUND(E116*U116,2)</f>
        <v>0</v>
      </c>
      <c r="W116" s="232"/>
      <c r="X116" s="232" t="s">
        <v>167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168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9"/>
      <c r="B117" s="230"/>
      <c r="C117" s="259" t="s">
        <v>274</v>
      </c>
      <c r="D117" s="234"/>
      <c r="E117" s="235">
        <v>8.25</v>
      </c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160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9">
        <v>45</v>
      </c>
      <c r="B118" s="230" t="s">
        <v>300</v>
      </c>
      <c r="C118" s="261" t="s">
        <v>301</v>
      </c>
      <c r="D118" s="231" t="s">
        <v>0</v>
      </c>
      <c r="E118" s="255"/>
      <c r="F118" s="233"/>
      <c r="G118" s="232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2">
        <v>0</v>
      </c>
      <c r="O118" s="232">
        <f>ROUND(E118*N118,2)</f>
        <v>0</v>
      </c>
      <c r="P118" s="232">
        <v>0</v>
      </c>
      <c r="Q118" s="232">
        <f>ROUND(E118*P118,2)</f>
        <v>0</v>
      </c>
      <c r="R118" s="232"/>
      <c r="S118" s="232" t="s">
        <v>156</v>
      </c>
      <c r="T118" s="232" t="s">
        <v>156</v>
      </c>
      <c r="U118" s="232">
        <v>0</v>
      </c>
      <c r="V118" s="232">
        <f>ROUND(E118*U118,2)</f>
        <v>0</v>
      </c>
      <c r="W118" s="232"/>
      <c r="X118" s="232" t="s">
        <v>289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290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x14ac:dyDescent="0.2">
      <c r="A119" s="237" t="s">
        <v>151</v>
      </c>
      <c r="B119" s="238" t="s">
        <v>103</v>
      </c>
      <c r="C119" s="257" t="s">
        <v>104</v>
      </c>
      <c r="D119" s="239"/>
      <c r="E119" s="240"/>
      <c r="F119" s="241"/>
      <c r="G119" s="242">
        <f>SUMIF(AG120:AG136,"&lt;&gt;NOR",G120:G136)</f>
        <v>0</v>
      </c>
      <c r="H119" s="236"/>
      <c r="I119" s="236">
        <f>SUM(I120:I136)</f>
        <v>0</v>
      </c>
      <c r="J119" s="236"/>
      <c r="K119" s="236">
        <f>SUM(K120:K136)</f>
        <v>0</v>
      </c>
      <c r="L119" s="236"/>
      <c r="M119" s="236">
        <f>SUM(M120:M136)</f>
        <v>0</v>
      </c>
      <c r="N119" s="236"/>
      <c r="O119" s="236">
        <f>SUM(O120:O136)</f>
        <v>0.05</v>
      </c>
      <c r="P119" s="236"/>
      <c r="Q119" s="236">
        <f>SUM(Q120:Q136)</f>
        <v>0</v>
      </c>
      <c r="R119" s="236"/>
      <c r="S119" s="236"/>
      <c r="T119" s="236"/>
      <c r="U119" s="236"/>
      <c r="V119" s="236">
        <f>SUM(V120:V136)</f>
        <v>5.82</v>
      </c>
      <c r="W119" s="236"/>
      <c r="X119" s="236"/>
      <c r="AG119" t="s">
        <v>152</v>
      </c>
    </row>
    <row r="120" spans="1:60" outlineLevel="1" x14ac:dyDescent="0.2">
      <c r="A120" s="243">
        <v>46</v>
      </c>
      <c r="B120" s="244" t="s">
        <v>302</v>
      </c>
      <c r="C120" s="258" t="s">
        <v>303</v>
      </c>
      <c r="D120" s="245" t="s">
        <v>215</v>
      </c>
      <c r="E120" s="246">
        <v>1</v>
      </c>
      <c r="F120" s="247"/>
      <c r="G120" s="248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21</v>
      </c>
      <c r="M120" s="232">
        <f>G120*(1+L120/100)</f>
        <v>0</v>
      </c>
      <c r="N120" s="232">
        <v>0</v>
      </c>
      <c r="O120" s="232">
        <f>ROUND(E120*N120,2)</f>
        <v>0</v>
      </c>
      <c r="P120" s="232">
        <v>0</v>
      </c>
      <c r="Q120" s="232">
        <f>ROUND(E120*P120,2)</f>
        <v>0</v>
      </c>
      <c r="R120" s="232"/>
      <c r="S120" s="232" t="s">
        <v>156</v>
      </c>
      <c r="T120" s="232" t="s">
        <v>156</v>
      </c>
      <c r="U120" s="232">
        <v>1.5</v>
      </c>
      <c r="V120" s="232">
        <f>ROUND(E120*U120,2)</f>
        <v>1.5</v>
      </c>
      <c r="W120" s="232"/>
      <c r="X120" s="232" t="s">
        <v>157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304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9"/>
      <c r="B121" s="230"/>
      <c r="C121" s="259" t="s">
        <v>253</v>
      </c>
      <c r="D121" s="234"/>
      <c r="E121" s="235">
        <v>1</v>
      </c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160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3">
        <v>47</v>
      </c>
      <c r="B122" s="244" t="s">
        <v>305</v>
      </c>
      <c r="C122" s="258" t="s">
        <v>306</v>
      </c>
      <c r="D122" s="245" t="s">
        <v>215</v>
      </c>
      <c r="E122" s="246">
        <v>1</v>
      </c>
      <c r="F122" s="247"/>
      <c r="G122" s="248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2">
        <v>1.9000000000000001E-4</v>
      </c>
      <c r="O122" s="232">
        <f>ROUND(E122*N122,2)</f>
        <v>0</v>
      </c>
      <c r="P122" s="232">
        <v>0</v>
      </c>
      <c r="Q122" s="232">
        <f>ROUND(E122*P122,2)</f>
        <v>0</v>
      </c>
      <c r="R122" s="232"/>
      <c r="S122" s="232" t="s">
        <v>156</v>
      </c>
      <c r="T122" s="232" t="s">
        <v>156</v>
      </c>
      <c r="U122" s="232">
        <v>1.03</v>
      </c>
      <c r="V122" s="232">
        <f>ROUND(E122*U122,2)</f>
        <v>1.03</v>
      </c>
      <c r="W122" s="232"/>
      <c r="X122" s="232" t="s">
        <v>157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304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9"/>
      <c r="B123" s="230"/>
      <c r="C123" s="259" t="s">
        <v>307</v>
      </c>
      <c r="D123" s="234"/>
      <c r="E123" s="235">
        <v>1</v>
      </c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160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3">
        <v>48</v>
      </c>
      <c r="B124" s="244" t="s">
        <v>308</v>
      </c>
      <c r="C124" s="258" t="s">
        <v>309</v>
      </c>
      <c r="D124" s="245" t="s">
        <v>215</v>
      </c>
      <c r="E124" s="246">
        <v>1</v>
      </c>
      <c r="F124" s="247"/>
      <c r="G124" s="248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21</v>
      </c>
      <c r="M124" s="232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2"/>
      <c r="S124" s="232" t="s">
        <v>156</v>
      </c>
      <c r="T124" s="232" t="s">
        <v>156</v>
      </c>
      <c r="U124" s="232">
        <v>2.5099999999999998</v>
      </c>
      <c r="V124" s="232">
        <f>ROUND(E124*U124,2)</f>
        <v>2.5099999999999998</v>
      </c>
      <c r="W124" s="232"/>
      <c r="X124" s="232" t="s">
        <v>157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158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9"/>
      <c r="B125" s="230"/>
      <c r="C125" s="259" t="s">
        <v>219</v>
      </c>
      <c r="D125" s="234"/>
      <c r="E125" s="235">
        <v>1</v>
      </c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160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3">
        <v>49</v>
      </c>
      <c r="B126" s="244" t="s">
        <v>310</v>
      </c>
      <c r="C126" s="258" t="s">
        <v>311</v>
      </c>
      <c r="D126" s="245" t="s">
        <v>215</v>
      </c>
      <c r="E126" s="246">
        <v>1</v>
      </c>
      <c r="F126" s="247"/>
      <c r="G126" s="248">
        <f>ROUND(E126*F126,2)</f>
        <v>0</v>
      </c>
      <c r="H126" s="233"/>
      <c r="I126" s="232">
        <f>ROUND(E126*H126,2)</f>
        <v>0</v>
      </c>
      <c r="J126" s="233"/>
      <c r="K126" s="232">
        <f>ROUND(E126*J126,2)</f>
        <v>0</v>
      </c>
      <c r="L126" s="232">
        <v>21</v>
      </c>
      <c r="M126" s="232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2"/>
      <c r="S126" s="232" t="s">
        <v>156</v>
      </c>
      <c r="T126" s="232" t="s">
        <v>156</v>
      </c>
      <c r="U126" s="232">
        <v>0.78</v>
      </c>
      <c r="V126" s="232">
        <f>ROUND(E126*U126,2)</f>
        <v>0.78</v>
      </c>
      <c r="W126" s="232"/>
      <c r="X126" s="232" t="s">
        <v>157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304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9"/>
      <c r="B127" s="230"/>
      <c r="C127" s="259" t="s">
        <v>253</v>
      </c>
      <c r="D127" s="234"/>
      <c r="E127" s="235">
        <v>1</v>
      </c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160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43">
        <v>50</v>
      </c>
      <c r="B128" s="244" t="s">
        <v>312</v>
      </c>
      <c r="C128" s="258" t="s">
        <v>313</v>
      </c>
      <c r="D128" s="245" t="s">
        <v>215</v>
      </c>
      <c r="E128" s="246">
        <v>1</v>
      </c>
      <c r="F128" s="247"/>
      <c r="G128" s="248">
        <f>ROUND(E128*F128,2)</f>
        <v>0</v>
      </c>
      <c r="H128" s="233"/>
      <c r="I128" s="232">
        <f>ROUND(E128*H128,2)</f>
        <v>0</v>
      </c>
      <c r="J128" s="233"/>
      <c r="K128" s="232">
        <f>ROUND(E128*J128,2)</f>
        <v>0</v>
      </c>
      <c r="L128" s="232">
        <v>21</v>
      </c>
      <c r="M128" s="232">
        <f>G128*(1+L128/100)</f>
        <v>0</v>
      </c>
      <c r="N128" s="232">
        <v>8.0000000000000004E-4</v>
      </c>
      <c r="O128" s="232">
        <f>ROUND(E128*N128,2)</f>
        <v>0</v>
      </c>
      <c r="P128" s="232">
        <v>0</v>
      </c>
      <c r="Q128" s="232">
        <f>ROUND(E128*P128,2)</f>
        <v>0</v>
      </c>
      <c r="R128" s="232" t="s">
        <v>166</v>
      </c>
      <c r="S128" s="232" t="s">
        <v>156</v>
      </c>
      <c r="T128" s="232" t="s">
        <v>156</v>
      </c>
      <c r="U128" s="232">
        <v>0</v>
      </c>
      <c r="V128" s="232">
        <f>ROUND(E128*U128,2)</f>
        <v>0</v>
      </c>
      <c r="W128" s="232"/>
      <c r="X128" s="232" t="s">
        <v>167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168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9"/>
      <c r="B129" s="230"/>
      <c r="C129" s="259" t="s">
        <v>253</v>
      </c>
      <c r="D129" s="234"/>
      <c r="E129" s="235">
        <v>1</v>
      </c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160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 x14ac:dyDescent="0.2">
      <c r="A130" s="243">
        <v>51</v>
      </c>
      <c r="B130" s="244" t="s">
        <v>314</v>
      </c>
      <c r="C130" s="258" t="s">
        <v>315</v>
      </c>
      <c r="D130" s="245" t="s">
        <v>215</v>
      </c>
      <c r="E130" s="246">
        <v>1</v>
      </c>
      <c r="F130" s="247"/>
      <c r="G130" s="248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21</v>
      </c>
      <c r="M130" s="232">
        <f>G130*(1+L130/100)</f>
        <v>0</v>
      </c>
      <c r="N130" s="232">
        <v>2.9000000000000001E-2</v>
      </c>
      <c r="O130" s="232">
        <f>ROUND(E130*N130,2)</f>
        <v>0.03</v>
      </c>
      <c r="P130" s="232">
        <v>0</v>
      </c>
      <c r="Q130" s="232">
        <f>ROUND(E130*P130,2)</f>
        <v>0</v>
      </c>
      <c r="R130" s="232" t="s">
        <v>166</v>
      </c>
      <c r="S130" s="232" t="s">
        <v>156</v>
      </c>
      <c r="T130" s="232" t="s">
        <v>234</v>
      </c>
      <c r="U130" s="232">
        <v>0</v>
      </c>
      <c r="V130" s="232">
        <f>ROUND(E130*U130,2)</f>
        <v>0</v>
      </c>
      <c r="W130" s="232"/>
      <c r="X130" s="232" t="s">
        <v>167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168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9"/>
      <c r="B131" s="230"/>
      <c r="C131" s="259" t="s">
        <v>219</v>
      </c>
      <c r="D131" s="234"/>
      <c r="E131" s="235">
        <v>1</v>
      </c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160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43">
        <v>52</v>
      </c>
      <c r="B132" s="244" t="s">
        <v>316</v>
      </c>
      <c r="C132" s="258" t="s">
        <v>317</v>
      </c>
      <c r="D132" s="245" t="s">
        <v>215</v>
      </c>
      <c r="E132" s="246">
        <v>1</v>
      </c>
      <c r="F132" s="247"/>
      <c r="G132" s="248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21</v>
      </c>
      <c r="M132" s="232">
        <f>G132*(1+L132/100)</f>
        <v>0</v>
      </c>
      <c r="N132" s="232">
        <v>2.1999999999999999E-2</v>
      </c>
      <c r="O132" s="232">
        <f>ROUND(E132*N132,2)</f>
        <v>0.02</v>
      </c>
      <c r="P132" s="232">
        <v>0</v>
      </c>
      <c r="Q132" s="232">
        <f>ROUND(E132*P132,2)</f>
        <v>0</v>
      </c>
      <c r="R132" s="232" t="s">
        <v>166</v>
      </c>
      <c r="S132" s="232" t="s">
        <v>156</v>
      </c>
      <c r="T132" s="232" t="s">
        <v>156</v>
      </c>
      <c r="U132" s="232">
        <v>0</v>
      </c>
      <c r="V132" s="232">
        <f>ROUND(E132*U132,2)</f>
        <v>0</v>
      </c>
      <c r="W132" s="232"/>
      <c r="X132" s="232" t="s">
        <v>167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168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29"/>
      <c r="B133" s="230"/>
      <c r="C133" s="259" t="s">
        <v>318</v>
      </c>
      <c r="D133" s="234"/>
      <c r="E133" s="235">
        <v>1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160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43">
        <v>53</v>
      </c>
      <c r="B134" s="244" t="s">
        <v>319</v>
      </c>
      <c r="C134" s="258" t="s">
        <v>320</v>
      </c>
      <c r="D134" s="245" t="s">
        <v>283</v>
      </c>
      <c r="E134" s="246">
        <v>20.149999999999999</v>
      </c>
      <c r="F134" s="247"/>
      <c r="G134" s="248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21</v>
      </c>
      <c r="M134" s="232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2"/>
      <c r="S134" s="232" t="s">
        <v>233</v>
      </c>
      <c r="T134" s="232" t="s">
        <v>234</v>
      </c>
      <c r="U134" s="232">
        <v>0</v>
      </c>
      <c r="V134" s="232">
        <f>ROUND(E134*U134,2)</f>
        <v>0</v>
      </c>
      <c r="W134" s="232"/>
      <c r="X134" s="232" t="s">
        <v>284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285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9"/>
      <c r="B135" s="230"/>
      <c r="C135" s="259" t="s">
        <v>321</v>
      </c>
      <c r="D135" s="234"/>
      <c r="E135" s="235">
        <v>20.149999999999999</v>
      </c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160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9">
        <v>54</v>
      </c>
      <c r="B136" s="230" t="s">
        <v>322</v>
      </c>
      <c r="C136" s="261" t="s">
        <v>323</v>
      </c>
      <c r="D136" s="231" t="s">
        <v>0</v>
      </c>
      <c r="E136" s="255"/>
      <c r="F136" s="233"/>
      <c r="G136" s="232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21</v>
      </c>
      <c r="M136" s="232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2"/>
      <c r="S136" s="232" t="s">
        <v>156</v>
      </c>
      <c r="T136" s="232" t="s">
        <v>156</v>
      </c>
      <c r="U136" s="232">
        <v>0</v>
      </c>
      <c r="V136" s="232">
        <f>ROUND(E136*U136,2)</f>
        <v>0</v>
      </c>
      <c r="W136" s="232"/>
      <c r="X136" s="232" t="s">
        <v>289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290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">
      <c r="A137" s="237" t="s">
        <v>151</v>
      </c>
      <c r="B137" s="238" t="s">
        <v>109</v>
      </c>
      <c r="C137" s="257" t="s">
        <v>110</v>
      </c>
      <c r="D137" s="239"/>
      <c r="E137" s="240"/>
      <c r="F137" s="241"/>
      <c r="G137" s="242">
        <f>SUMIF(AG138:AG142,"&lt;&gt;NOR",G138:G142)</f>
        <v>0</v>
      </c>
      <c r="H137" s="236"/>
      <c r="I137" s="236">
        <f>SUM(I138:I142)</f>
        <v>0</v>
      </c>
      <c r="J137" s="236"/>
      <c r="K137" s="236">
        <f>SUM(K138:K142)</f>
        <v>0</v>
      </c>
      <c r="L137" s="236"/>
      <c r="M137" s="236">
        <f>SUM(M138:M142)</f>
        <v>0</v>
      </c>
      <c r="N137" s="236"/>
      <c r="O137" s="236">
        <f>SUM(O138:O142)</f>
        <v>0.52</v>
      </c>
      <c r="P137" s="236"/>
      <c r="Q137" s="236">
        <f>SUM(Q138:Q142)</f>
        <v>0</v>
      </c>
      <c r="R137" s="236"/>
      <c r="S137" s="236"/>
      <c r="T137" s="236"/>
      <c r="U137" s="236"/>
      <c r="V137" s="236">
        <f>SUM(V138:V142)</f>
        <v>22.18</v>
      </c>
      <c r="W137" s="236"/>
      <c r="X137" s="236"/>
      <c r="AG137" t="s">
        <v>152</v>
      </c>
    </row>
    <row r="138" spans="1:60" ht="22.5" outlineLevel="1" x14ac:dyDescent="0.2">
      <c r="A138" s="243">
        <v>55</v>
      </c>
      <c r="B138" s="244" t="s">
        <v>324</v>
      </c>
      <c r="C138" s="258" t="s">
        <v>325</v>
      </c>
      <c r="D138" s="245" t="s">
        <v>155</v>
      </c>
      <c r="E138" s="246">
        <v>38.5</v>
      </c>
      <c r="F138" s="247"/>
      <c r="G138" s="248">
        <f>ROUND(E138*F138,2)</f>
        <v>0</v>
      </c>
      <c r="H138" s="233"/>
      <c r="I138" s="232">
        <f>ROUND(E138*H138,2)</f>
        <v>0</v>
      </c>
      <c r="J138" s="233"/>
      <c r="K138" s="232">
        <f>ROUND(E138*J138,2)</f>
        <v>0</v>
      </c>
      <c r="L138" s="232">
        <v>21</v>
      </c>
      <c r="M138" s="232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2"/>
      <c r="S138" s="232" t="s">
        <v>156</v>
      </c>
      <c r="T138" s="232" t="s">
        <v>156</v>
      </c>
      <c r="U138" s="232">
        <v>1.6E-2</v>
      </c>
      <c r="V138" s="232">
        <f>ROUND(E138*U138,2)</f>
        <v>0.62</v>
      </c>
      <c r="W138" s="232"/>
      <c r="X138" s="232" t="s">
        <v>157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158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9"/>
      <c r="B139" s="230"/>
      <c r="C139" s="259" t="s">
        <v>326</v>
      </c>
      <c r="D139" s="234"/>
      <c r="E139" s="235">
        <v>38.5</v>
      </c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160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43">
        <v>56</v>
      </c>
      <c r="B140" s="244" t="s">
        <v>327</v>
      </c>
      <c r="C140" s="258" t="s">
        <v>328</v>
      </c>
      <c r="D140" s="245" t="s">
        <v>155</v>
      </c>
      <c r="E140" s="246">
        <v>38.5</v>
      </c>
      <c r="F140" s="247"/>
      <c r="G140" s="248">
        <f>ROUND(E140*F140,2)</f>
        <v>0</v>
      </c>
      <c r="H140" s="233"/>
      <c r="I140" s="232">
        <f>ROUND(E140*H140,2)</f>
        <v>0</v>
      </c>
      <c r="J140" s="233"/>
      <c r="K140" s="232">
        <f>ROUND(E140*J140,2)</f>
        <v>0</v>
      </c>
      <c r="L140" s="232">
        <v>21</v>
      </c>
      <c r="M140" s="232">
        <f>G140*(1+L140/100)</f>
        <v>0</v>
      </c>
      <c r="N140" s="232">
        <v>1.3440000000000001E-2</v>
      </c>
      <c r="O140" s="232">
        <f>ROUND(E140*N140,2)</f>
        <v>0.52</v>
      </c>
      <c r="P140" s="232">
        <v>0</v>
      </c>
      <c r="Q140" s="232">
        <f>ROUND(E140*P140,2)</f>
        <v>0</v>
      </c>
      <c r="R140" s="232"/>
      <c r="S140" s="232" t="s">
        <v>156</v>
      </c>
      <c r="T140" s="232" t="s">
        <v>156</v>
      </c>
      <c r="U140" s="232">
        <v>0.56000000000000005</v>
      </c>
      <c r="V140" s="232">
        <f>ROUND(E140*U140,2)</f>
        <v>21.56</v>
      </c>
      <c r="W140" s="232"/>
      <c r="X140" s="232" t="s">
        <v>157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158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9"/>
      <c r="B141" s="230"/>
      <c r="C141" s="259" t="s">
        <v>326</v>
      </c>
      <c r="D141" s="234"/>
      <c r="E141" s="235">
        <v>38.5</v>
      </c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160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9">
        <v>57</v>
      </c>
      <c r="B142" s="230" t="s">
        <v>329</v>
      </c>
      <c r="C142" s="261" t="s">
        <v>330</v>
      </c>
      <c r="D142" s="231" t="s">
        <v>0</v>
      </c>
      <c r="E142" s="255"/>
      <c r="F142" s="233"/>
      <c r="G142" s="232">
        <f>ROUND(E142*F142,2)</f>
        <v>0</v>
      </c>
      <c r="H142" s="233"/>
      <c r="I142" s="232">
        <f>ROUND(E142*H142,2)</f>
        <v>0</v>
      </c>
      <c r="J142" s="233"/>
      <c r="K142" s="232">
        <f>ROUND(E142*J142,2)</f>
        <v>0</v>
      </c>
      <c r="L142" s="232">
        <v>21</v>
      </c>
      <c r="M142" s="232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2"/>
      <c r="S142" s="232" t="s">
        <v>156</v>
      </c>
      <c r="T142" s="232" t="s">
        <v>156</v>
      </c>
      <c r="U142" s="232">
        <v>0</v>
      </c>
      <c r="V142" s="232">
        <f>ROUND(E142*U142,2)</f>
        <v>0</v>
      </c>
      <c r="W142" s="232"/>
      <c r="X142" s="232" t="s">
        <v>289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290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">
      <c r="A143" s="237" t="s">
        <v>151</v>
      </c>
      <c r="B143" s="238" t="s">
        <v>113</v>
      </c>
      <c r="C143" s="257" t="s">
        <v>114</v>
      </c>
      <c r="D143" s="239"/>
      <c r="E143" s="240"/>
      <c r="F143" s="241"/>
      <c r="G143" s="242">
        <f>SUMIF(AG144:AG147,"&lt;&gt;NOR",G144:G147)</f>
        <v>0</v>
      </c>
      <c r="H143" s="236"/>
      <c r="I143" s="236">
        <f>SUM(I144:I147)</f>
        <v>0</v>
      </c>
      <c r="J143" s="236"/>
      <c r="K143" s="236">
        <f>SUM(K144:K147)</f>
        <v>0</v>
      </c>
      <c r="L143" s="236"/>
      <c r="M143" s="236">
        <f>SUM(M144:M147)</f>
        <v>0</v>
      </c>
      <c r="N143" s="236"/>
      <c r="O143" s="236">
        <f>SUM(O144:O147)</f>
        <v>0</v>
      </c>
      <c r="P143" s="236"/>
      <c r="Q143" s="236">
        <f>SUM(Q144:Q147)</f>
        <v>0</v>
      </c>
      <c r="R143" s="236"/>
      <c r="S143" s="236"/>
      <c r="T143" s="236"/>
      <c r="U143" s="236"/>
      <c r="V143" s="236">
        <f>SUM(V144:V147)</f>
        <v>0.58000000000000007</v>
      </c>
      <c r="W143" s="236"/>
      <c r="X143" s="236"/>
      <c r="AG143" t="s">
        <v>152</v>
      </c>
    </row>
    <row r="144" spans="1:60" outlineLevel="1" x14ac:dyDescent="0.2">
      <c r="A144" s="243">
        <v>58</v>
      </c>
      <c r="B144" s="244" t="s">
        <v>331</v>
      </c>
      <c r="C144" s="258" t="s">
        <v>332</v>
      </c>
      <c r="D144" s="245" t="s">
        <v>155</v>
      </c>
      <c r="E144" s="246">
        <v>1.2250000000000001</v>
      </c>
      <c r="F144" s="247"/>
      <c r="G144" s="248">
        <f>ROUND(E144*F144,2)</f>
        <v>0</v>
      </c>
      <c r="H144" s="233"/>
      <c r="I144" s="232">
        <f>ROUND(E144*H144,2)</f>
        <v>0</v>
      </c>
      <c r="J144" s="233"/>
      <c r="K144" s="232">
        <f>ROUND(E144*J144,2)</f>
        <v>0</v>
      </c>
      <c r="L144" s="232">
        <v>21</v>
      </c>
      <c r="M144" s="232">
        <f>G144*(1+L144/100)</f>
        <v>0</v>
      </c>
      <c r="N144" s="232">
        <v>2.7999999999999998E-4</v>
      </c>
      <c r="O144" s="232">
        <f>ROUND(E144*N144,2)</f>
        <v>0</v>
      </c>
      <c r="P144" s="232">
        <v>0</v>
      </c>
      <c r="Q144" s="232">
        <f>ROUND(E144*P144,2)</f>
        <v>0</v>
      </c>
      <c r="R144" s="232"/>
      <c r="S144" s="232" t="s">
        <v>156</v>
      </c>
      <c r="T144" s="232" t="s">
        <v>156</v>
      </c>
      <c r="U144" s="232">
        <v>0.31</v>
      </c>
      <c r="V144" s="232">
        <f>ROUND(E144*U144,2)</f>
        <v>0.38</v>
      </c>
      <c r="W144" s="232"/>
      <c r="X144" s="232" t="s">
        <v>157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158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9"/>
      <c r="B145" s="230"/>
      <c r="C145" s="259" t="s">
        <v>333</v>
      </c>
      <c r="D145" s="234"/>
      <c r="E145" s="235">
        <v>1.2250000000000001</v>
      </c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3">
        <v>59</v>
      </c>
      <c r="B146" s="244" t="s">
        <v>334</v>
      </c>
      <c r="C146" s="258" t="s">
        <v>335</v>
      </c>
      <c r="D146" s="245" t="s">
        <v>155</v>
      </c>
      <c r="E146" s="246">
        <v>1.2250000000000001</v>
      </c>
      <c r="F146" s="247"/>
      <c r="G146" s="248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21</v>
      </c>
      <c r="M146" s="232">
        <f>G146*(1+L146/100)</f>
        <v>0</v>
      </c>
      <c r="N146" s="232">
        <v>8.0000000000000007E-5</v>
      </c>
      <c r="O146" s="232">
        <f>ROUND(E146*N146,2)</f>
        <v>0</v>
      </c>
      <c r="P146" s="232">
        <v>0</v>
      </c>
      <c r="Q146" s="232">
        <f>ROUND(E146*P146,2)</f>
        <v>0</v>
      </c>
      <c r="R146" s="232"/>
      <c r="S146" s="232" t="s">
        <v>156</v>
      </c>
      <c r="T146" s="232" t="s">
        <v>156</v>
      </c>
      <c r="U146" s="232">
        <v>0.16</v>
      </c>
      <c r="V146" s="232">
        <f>ROUND(E146*U146,2)</f>
        <v>0.2</v>
      </c>
      <c r="W146" s="232"/>
      <c r="X146" s="232" t="s">
        <v>157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158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29"/>
      <c r="B147" s="230"/>
      <c r="C147" s="259" t="s">
        <v>333</v>
      </c>
      <c r="D147" s="234"/>
      <c r="E147" s="235">
        <v>1.2250000000000001</v>
      </c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160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">
      <c r="A148" s="237" t="s">
        <v>151</v>
      </c>
      <c r="B148" s="238" t="s">
        <v>115</v>
      </c>
      <c r="C148" s="257" t="s">
        <v>116</v>
      </c>
      <c r="D148" s="239"/>
      <c r="E148" s="240"/>
      <c r="F148" s="241"/>
      <c r="G148" s="242">
        <f>SUMIF(AG149:AG171,"&lt;&gt;NOR",G149:G171)</f>
        <v>0</v>
      </c>
      <c r="H148" s="236"/>
      <c r="I148" s="236">
        <f>SUM(I149:I171)</f>
        <v>0</v>
      </c>
      <c r="J148" s="236"/>
      <c r="K148" s="236">
        <f>SUM(K149:K171)</f>
        <v>0</v>
      </c>
      <c r="L148" s="236"/>
      <c r="M148" s="236">
        <f>SUM(M149:M171)</f>
        <v>0</v>
      </c>
      <c r="N148" s="236"/>
      <c r="O148" s="236">
        <f>SUM(O149:O171)</f>
        <v>0.05</v>
      </c>
      <c r="P148" s="236"/>
      <c r="Q148" s="236">
        <f>SUM(Q149:Q171)</f>
        <v>0</v>
      </c>
      <c r="R148" s="236"/>
      <c r="S148" s="236"/>
      <c r="T148" s="236"/>
      <c r="U148" s="236"/>
      <c r="V148" s="236">
        <f>SUM(V149:V171)</f>
        <v>21.78</v>
      </c>
      <c r="W148" s="236"/>
      <c r="X148" s="236"/>
      <c r="AG148" t="s">
        <v>152</v>
      </c>
    </row>
    <row r="149" spans="1:60" outlineLevel="1" x14ac:dyDescent="0.2">
      <c r="A149" s="243">
        <v>60</v>
      </c>
      <c r="B149" s="244" t="s">
        <v>336</v>
      </c>
      <c r="C149" s="258" t="s">
        <v>337</v>
      </c>
      <c r="D149" s="245" t="s">
        <v>155</v>
      </c>
      <c r="E149" s="246">
        <v>53</v>
      </c>
      <c r="F149" s="247"/>
      <c r="G149" s="248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21</v>
      </c>
      <c r="M149" s="232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2"/>
      <c r="S149" s="232" t="s">
        <v>156</v>
      </c>
      <c r="T149" s="232" t="s">
        <v>156</v>
      </c>
      <c r="U149" s="232">
        <v>7.0000000000000007E-2</v>
      </c>
      <c r="V149" s="232">
        <f>ROUND(E149*U149,2)</f>
        <v>3.71</v>
      </c>
      <c r="W149" s="232"/>
      <c r="X149" s="232" t="s">
        <v>157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158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9"/>
      <c r="B150" s="230"/>
      <c r="C150" s="259" t="s">
        <v>338</v>
      </c>
      <c r="D150" s="234"/>
      <c r="E150" s="235">
        <v>53</v>
      </c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160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3">
        <v>61</v>
      </c>
      <c r="B151" s="244" t="s">
        <v>339</v>
      </c>
      <c r="C151" s="258" t="s">
        <v>340</v>
      </c>
      <c r="D151" s="245" t="s">
        <v>155</v>
      </c>
      <c r="E151" s="246">
        <v>66.924999999999997</v>
      </c>
      <c r="F151" s="247"/>
      <c r="G151" s="248">
        <f>ROUND(E151*F151,2)</f>
        <v>0</v>
      </c>
      <c r="H151" s="233"/>
      <c r="I151" s="232">
        <f>ROUND(E151*H151,2)</f>
        <v>0</v>
      </c>
      <c r="J151" s="233"/>
      <c r="K151" s="232">
        <f>ROUND(E151*J151,2)</f>
        <v>0</v>
      </c>
      <c r="L151" s="232">
        <v>21</v>
      </c>
      <c r="M151" s="232">
        <f>G151*(1+L151/100)</f>
        <v>0</v>
      </c>
      <c r="N151" s="232">
        <v>1E-4</v>
      </c>
      <c r="O151" s="232">
        <f>ROUND(E151*N151,2)</f>
        <v>0.01</v>
      </c>
      <c r="P151" s="232">
        <v>0</v>
      </c>
      <c r="Q151" s="232">
        <f>ROUND(E151*P151,2)</f>
        <v>0</v>
      </c>
      <c r="R151" s="232"/>
      <c r="S151" s="232" t="s">
        <v>156</v>
      </c>
      <c r="T151" s="232" t="s">
        <v>156</v>
      </c>
      <c r="U151" s="232">
        <v>0.03</v>
      </c>
      <c r="V151" s="232">
        <f>ROUND(E151*U151,2)</f>
        <v>2.0099999999999998</v>
      </c>
      <c r="W151" s="232"/>
      <c r="X151" s="232" t="s">
        <v>157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158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9"/>
      <c r="B152" s="230"/>
      <c r="C152" s="259" t="s">
        <v>196</v>
      </c>
      <c r="D152" s="234"/>
      <c r="E152" s="235">
        <v>2</v>
      </c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160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29"/>
      <c r="B153" s="230"/>
      <c r="C153" s="259" t="s">
        <v>197</v>
      </c>
      <c r="D153" s="234"/>
      <c r="E153" s="235">
        <v>1.3125</v>
      </c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160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9"/>
      <c r="B154" s="230"/>
      <c r="C154" s="259" t="s">
        <v>198</v>
      </c>
      <c r="D154" s="234"/>
      <c r="E154" s="235">
        <v>1.3125</v>
      </c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160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9"/>
      <c r="B155" s="230"/>
      <c r="C155" s="259" t="s">
        <v>338</v>
      </c>
      <c r="D155" s="234"/>
      <c r="E155" s="235">
        <v>53</v>
      </c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160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9"/>
      <c r="B156" s="230"/>
      <c r="C156" s="259" t="s">
        <v>200</v>
      </c>
      <c r="D156" s="234"/>
      <c r="E156" s="235">
        <v>2.4</v>
      </c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160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29"/>
      <c r="B157" s="230"/>
      <c r="C157" s="259" t="s">
        <v>201</v>
      </c>
      <c r="D157" s="234"/>
      <c r="E157" s="235">
        <v>6.9</v>
      </c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160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3">
        <v>62</v>
      </c>
      <c r="B158" s="244" t="s">
        <v>341</v>
      </c>
      <c r="C158" s="258" t="s">
        <v>342</v>
      </c>
      <c r="D158" s="245" t="s">
        <v>155</v>
      </c>
      <c r="E158" s="246">
        <v>66.924999999999997</v>
      </c>
      <c r="F158" s="247"/>
      <c r="G158" s="248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2">
        <v>3.1E-4</v>
      </c>
      <c r="O158" s="232">
        <f>ROUND(E158*N158,2)</f>
        <v>0.02</v>
      </c>
      <c r="P158" s="232">
        <v>0</v>
      </c>
      <c r="Q158" s="232">
        <f>ROUND(E158*P158,2)</f>
        <v>0</v>
      </c>
      <c r="R158" s="232"/>
      <c r="S158" s="232" t="s">
        <v>156</v>
      </c>
      <c r="T158" s="232" t="s">
        <v>156</v>
      </c>
      <c r="U158" s="232">
        <v>0.1</v>
      </c>
      <c r="V158" s="232">
        <f>ROUND(E158*U158,2)</f>
        <v>6.69</v>
      </c>
      <c r="W158" s="232"/>
      <c r="X158" s="232" t="s">
        <v>157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158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9"/>
      <c r="B159" s="230"/>
      <c r="C159" s="259" t="s">
        <v>196</v>
      </c>
      <c r="D159" s="234"/>
      <c r="E159" s="235">
        <v>2</v>
      </c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160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29"/>
      <c r="B160" s="230"/>
      <c r="C160" s="259" t="s">
        <v>197</v>
      </c>
      <c r="D160" s="234"/>
      <c r="E160" s="235">
        <v>1.3125</v>
      </c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160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29"/>
      <c r="B161" s="230"/>
      <c r="C161" s="259" t="s">
        <v>198</v>
      </c>
      <c r="D161" s="234"/>
      <c r="E161" s="235">
        <v>1.3125</v>
      </c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160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9"/>
      <c r="B162" s="230"/>
      <c r="C162" s="259" t="s">
        <v>338</v>
      </c>
      <c r="D162" s="234"/>
      <c r="E162" s="235">
        <v>53</v>
      </c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160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29"/>
      <c r="B163" s="230"/>
      <c r="C163" s="259" t="s">
        <v>200</v>
      </c>
      <c r="D163" s="234"/>
      <c r="E163" s="235">
        <v>2.4</v>
      </c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160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29"/>
      <c r="B164" s="230"/>
      <c r="C164" s="259" t="s">
        <v>201</v>
      </c>
      <c r="D164" s="234"/>
      <c r="E164" s="235">
        <v>6.9</v>
      </c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160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43">
        <v>63</v>
      </c>
      <c r="B165" s="244" t="s">
        <v>343</v>
      </c>
      <c r="C165" s="258" t="s">
        <v>344</v>
      </c>
      <c r="D165" s="245" t="s">
        <v>155</v>
      </c>
      <c r="E165" s="246">
        <v>66.924999999999997</v>
      </c>
      <c r="F165" s="247"/>
      <c r="G165" s="248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21</v>
      </c>
      <c r="M165" s="232">
        <f>G165*(1+L165/100)</f>
        <v>0</v>
      </c>
      <c r="N165" s="232">
        <v>3.4000000000000002E-4</v>
      </c>
      <c r="O165" s="232">
        <f>ROUND(E165*N165,2)</f>
        <v>0.02</v>
      </c>
      <c r="P165" s="232">
        <v>0</v>
      </c>
      <c r="Q165" s="232">
        <f>ROUND(E165*P165,2)</f>
        <v>0</v>
      </c>
      <c r="R165" s="232"/>
      <c r="S165" s="232" t="s">
        <v>156</v>
      </c>
      <c r="T165" s="232" t="s">
        <v>156</v>
      </c>
      <c r="U165" s="232">
        <v>0.14000000000000001</v>
      </c>
      <c r="V165" s="232">
        <f>ROUND(E165*U165,2)</f>
        <v>9.3699999999999992</v>
      </c>
      <c r="W165" s="232"/>
      <c r="X165" s="232" t="s">
        <v>284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285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29"/>
      <c r="B166" s="230"/>
      <c r="C166" s="259" t="s">
        <v>196</v>
      </c>
      <c r="D166" s="234"/>
      <c r="E166" s="235">
        <v>2</v>
      </c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160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29"/>
      <c r="B167" s="230"/>
      <c r="C167" s="259" t="s">
        <v>197</v>
      </c>
      <c r="D167" s="234"/>
      <c r="E167" s="235">
        <v>1.3125</v>
      </c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160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9"/>
      <c r="B168" s="230"/>
      <c r="C168" s="259" t="s">
        <v>198</v>
      </c>
      <c r="D168" s="234"/>
      <c r="E168" s="235">
        <v>1.3125</v>
      </c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160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29"/>
      <c r="B169" s="230"/>
      <c r="C169" s="259" t="s">
        <v>338</v>
      </c>
      <c r="D169" s="234"/>
      <c r="E169" s="235">
        <v>53</v>
      </c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160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29"/>
      <c r="B170" s="230"/>
      <c r="C170" s="259" t="s">
        <v>200</v>
      </c>
      <c r="D170" s="234"/>
      <c r="E170" s="235">
        <v>2.4</v>
      </c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160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29"/>
      <c r="B171" s="230"/>
      <c r="C171" s="259" t="s">
        <v>201</v>
      </c>
      <c r="D171" s="234"/>
      <c r="E171" s="235">
        <v>6.9</v>
      </c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160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x14ac:dyDescent="0.2">
      <c r="A172" s="237" t="s">
        <v>151</v>
      </c>
      <c r="B172" s="238" t="s">
        <v>117</v>
      </c>
      <c r="C172" s="257" t="s">
        <v>118</v>
      </c>
      <c r="D172" s="239"/>
      <c r="E172" s="240"/>
      <c r="F172" s="241"/>
      <c r="G172" s="242">
        <f>SUMIF(AG173:AG175,"&lt;&gt;NOR",G173:G175)</f>
        <v>0</v>
      </c>
      <c r="H172" s="236"/>
      <c r="I172" s="236">
        <f>SUM(I173:I175)</f>
        <v>0</v>
      </c>
      <c r="J172" s="236"/>
      <c r="K172" s="236">
        <f>SUM(K173:K175)</f>
        <v>0</v>
      </c>
      <c r="L172" s="236"/>
      <c r="M172" s="236">
        <f>SUM(M173:M175)</f>
        <v>0</v>
      </c>
      <c r="N172" s="236"/>
      <c r="O172" s="236">
        <f>SUM(O173:O175)</f>
        <v>0</v>
      </c>
      <c r="P172" s="236"/>
      <c r="Q172" s="236">
        <f>SUM(Q173:Q175)</f>
        <v>0</v>
      </c>
      <c r="R172" s="236"/>
      <c r="S172" s="236"/>
      <c r="T172" s="236"/>
      <c r="U172" s="236"/>
      <c r="V172" s="236">
        <f>SUM(V173:V175)</f>
        <v>0</v>
      </c>
      <c r="W172" s="236"/>
      <c r="X172" s="236"/>
      <c r="AG172" t="s">
        <v>152</v>
      </c>
    </row>
    <row r="173" spans="1:60" ht="22.5" outlineLevel="1" x14ac:dyDescent="0.2">
      <c r="A173" s="249">
        <v>64</v>
      </c>
      <c r="B173" s="250" t="s">
        <v>345</v>
      </c>
      <c r="C173" s="260" t="s">
        <v>346</v>
      </c>
      <c r="D173" s="251" t="s">
        <v>347</v>
      </c>
      <c r="E173" s="252">
        <v>3</v>
      </c>
      <c r="F173" s="253"/>
      <c r="G173" s="254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21</v>
      </c>
      <c r="M173" s="232">
        <f>G173*(1+L173/100)</f>
        <v>0</v>
      </c>
      <c r="N173" s="232">
        <v>0</v>
      </c>
      <c r="O173" s="232">
        <f>ROUND(E173*N173,2)</f>
        <v>0</v>
      </c>
      <c r="P173" s="232">
        <v>0</v>
      </c>
      <c r="Q173" s="232">
        <f>ROUND(E173*P173,2)</f>
        <v>0</v>
      </c>
      <c r="R173" s="232"/>
      <c r="S173" s="232" t="s">
        <v>233</v>
      </c>
      <c r="T173" s="232" t="s">
        <v>234</v>
      </c>
      <c r="U173" s="232">
        <v>0</v>
      </c>
      <c r="V173" s="232">
        <f>ROUND(E173*U173,2)</f>
        <v>0</v>
      </c>
      <c r="W173" s="232"/>
      <c r="X173" s="232" t="s">
        <v>157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158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1" x14ac:dyDescent="0.2">
      <c r="A174" s="249">
        <v>65</v>
      </c>
      <c r="B174" s="250" t="s">
        <v>348</v>
      </c>
      <c r="C174" s="260" t="s">
        <v>349</v>
      </c>
      <c r="D174" s="251" t="s">
        <v>237</v>
      </c>
      <c r="E174" s="252">
        <v>1</v>
      </c>
      <c r="F174" s="253"/>
      <c r="G174" s="254">
        <f>ROUND(E174*F174,2)</f>
        <v>0</v>
      </c>
      <c r="H174" s="233"/>
      <c r="I174" s="232">
        <f>ROUND(E174*H174,2)</f>
        <v>0</v>
      </c>
      <c r="J174" s="233"/>
      <c r="K174" s="232">
        <f>ROUND(E174*J174,2)</f>
        <v>0</v>
      </c>
      <c r="L174" s="232">
        <v>21</v>
      </c>
      <c r="M174" s="232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2"/>
      <c r="S174" s="232" t="s">
        <v>233</v>
      </c>
      <c r="T174" s="232" t="s">
        <v>234</v>
      </c>
      <c r="U174" s="232">
        <v>0</v>
      </c>
      <c r="V174" s="232">
        <f>ROUND(E174*U174,2)</f>
        <v>0</v>
      </c>
      <c r="W174" s="232"/>
      <c r="X174" s="232" t="s">
        <v>157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158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33.75" outlineLevel="1" x14ac:dyDescent="0.2">
      <c r="A175" s="249">
        <v>66</v>
      </c>
      <c r="B175" s="250" t="s">
        <v>350</v>
      </c>
      <c r="C175" s="260" t="s">
        <v>351</v>
      </c>
      <c r="D175" s="251" t="s">
        <v>237</v>
      </c>
      <c r="E175" s="252">
        <v>1</v>
      </c>
      <c r="F175" s="253"/>
      <c r="G175" s="254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21</v>
      </c>
      <c r="M175" s="232">
        <f>G175*(1+L175/100)</f>
        <v>0</v>
      </c>
      <c r="N175" s="232">
        <v>0</v>
      </c>
      <c r="O175" s="232">
        <f>ROUND(E175*N175,2)</f>
        <v>0</v>
      </c>
      <c r="P175" s="232">
        <v>0</v>
      </c>
      <c r="Q175" s="232">
        <f>ROUND(E175*P175,2)</f>
        <v>0</v>
      </c>
      <c r="R175" s="232"/>
      <c r="S175" s="232" t="s">
        <v>233</v>
      </c>
      <c r="T175" s="232" t="s">
        <v>234</v>
      </c>
      <c r="U175" s="232">
        <v>0</v>
      </c>
      <c r="V175" s="232">
        <f>ROUND(E175*U175,2)</f>
        <v>0</v>
      </c>
      <c r="W175" s="232"/>
      <c r="X175" s="232" t="s">
        <v>157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158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x14ac:dyDescent="0.2">
      <c r="A176" s="237" t="s">
        <v>151</v>
      </c>
      <c r="B176" s="238" t="s">
        <v>121</v>
      </c>
      <c r="C176" s="257" t="s">
        <v>122</v>
      </c>
      <c r="D176" s="239"/>
      <c r="E176" s="240"/>
      <c r="F176" s="241"/>
      <c r="G176" s="242">
        <f>SUMIF(AG177:AG182,"&lt;&gt;NOR",G177:G182)</f>
        <v>0</v>
      </c>
      <c r="H176" s="236"/>
      <c r="I176" s="236">
        <f>SUM(I177:I182)</f>
        <v>0</v>
      </c>
      <c r="J176" s="236"/>
      <c r="K176" s="236">
        <f>SUM(K177:K182)</f>
        <v>0</v>
      </c>
      <c r="L176" s="236"/>
      <c r="M176" s="236">
        <f>SUM(M177:M182)</f>
        <v>0</v>
      </c>
      <c r="N176" s="236"/>
      <c r="O176" s="236">
        <f>SUM(O177:O182)</f>
        <v>0</v>
      </c>
      <c r="P176" s="236"/>
      <c r="Q176" s="236">
        <f>SUM(Q177:Q182)</f>
        <v>0</v>
      </c>
      <c r="R176" s="236"/>
      <c r="S176" s="236"/>
      <c r="T176" s="236"/>
      <c r="U176" s="236"/>
      <c r="V176" s="236">
        <f>SUM(V177:V182)</f>
        <v>26.82</v>
      </c>
      <c r="W176" s="236"/>
      <c r="X176" s="236"/>
      <c r="AG176" t="s">
        <v>152</v>
      </c>
    </row>
    <row r="177" spans="1:60" outlineLevel="1" x14ac:dyDescent="0.2">
      <c r="A177" s="249">
        <v>67</v>
      </c>
      <c r="B177" s="250" t="s">
        <v>352</v>
      </c>
      <c r="C177" s="260" t="s">
        <v>353</v>
      </c>
      <c r="D177" s="251" t="s">
        <v>175</v>
      </c>
      <c r="E177" s="252">
        <v>19.02713</v>
      </c>
      <c r="F177" s="253"/>
      <c r="G177" s="254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21</v>
      </c>
      <c r="M177" s="232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2"/>
      <c r="S177" s="232" t="s">
        <v>156</v>
      </c>
      <c r="T177" s="232" t="s">
        <v>156</v>
      </c>
      <c r="U177" s="232">
        <v>0.75</v>
      </c>
      <c r="V177" s="232">
        <f>ROUND(E177*U177,2)</f>
        <v>14.27</v>
      </c>
      <c r="W177" s="232"/>
      <c r="X177" s="232" t="s">
        <v>354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355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9">
        <v>68</v>
      </c>
      <c r="B178" s="250" t="s">
        <v>356</v>
      </c>
      <c r="C178" s="260" t="s">
        <v>357</v>
      </c>
      <c r="D178" s="251" t="s">
        <v>175</v>
      </c>
      <c r="E178" s="252">
        <v>19.02713</v>
      </c>
      <c r="F178" s="253"/>
      <c r="G178" s="254">
        <f>ROUND(E178*F178,2)</f>
        <v>0</v>
      </c>
      <c r="H178" s="233"/>
      <c r="I178" s="232">
        <f>ROUND(E178*H178,2)</f>
        <v>0</v>
      </c>
      <c r="J178" s="233"/>
      <c r="K178" s="232">
        <f>ROUND(E178*J178,2)</f>
        <v>0</v>
      </c>
      <c r="L178" s="232">
        <v>21</v>
      </c>
      <c r="M178" s="232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2"/>
      <c r="S178" s="232" t="s">
        <v>156</v>
      </c>
      <c r="T178" s="232" t="s">
        <v>156</v>
      </c>
      <c r="U178" s="232">
        <v>0.16</v>
      </c>
      <c r="V178" s="232">
        <f>ROUND(E178*U178,2)</f>
        <v>3.04</v>
      </c>
      <c r="W178" s="232"/>
      <c r="X178" s="232" t="s">
        <v>354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355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49">
        <v>69</v>
      </c>
      <c r="B179" s="250" t="s">
        <v>358</v>
      </c>
      <c r="C179" s="260" t="s">
        <v>359</v>
      </c>
      <c r="D179" s="251" t="s">
        <v>175</v>
      </c>
      <c r="E179" s="252">
        <v>19.02713</v>
      </c>
      <c r="F179" s="253"/>
      <c r="G179" s="254">
        <f>ROUND(E179*F179,2)</f>
        <v>0</v>
      </c>
      <c r="H179" s="233"/>
      <c r="I179" s="232">
        <f>ROUND(E179*H179,2)</f>
        <v>0</v>
      </c>
      <c r="J179" s="233"/>
      <c r="K179" s="232">
        <f>ROUND(E179*J179,2)</f>
        <v>0</v>
      </c>
      <c r="L179" s="232">
        <v>21</v>
      </c>
      <c r="M179" s="232">
        <f>G179*(1+L179/100)</f>
        <v>0</v>
      </c>
      <c r="N179" s="232">
        <v>0</v>
      </c>
      <c r="O179" s="232">
        <f>ROUND(E179*N179,2)</f>
        <v>0</v>
      </c>
      <c r="P179" s="232">
        <v>0</v>
      </c>
      <c r="Q179" s="232">
        <f>ROUND(E179*P179,2)</f>
        <v>0</v>
      </c>
      <c r="R179" s="232"/>
      <c r="S179" s="232" t="s">
        <v>156</v>
      </c>
      <c r="T179" s="232" t="s">
        <v>156</v>
      </c>
      <c r="U179" s="232">
        <v>0.49</v>
      </c>
      <c r="V179" s="232">
        <f>ROUND(E179*U179,2)</f>
        <v>9.32</v>
      </c>
      <c r="W179" s="232"/>
      <c r="X179" s="232" t="s">
        <v>354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355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49">
        <v>70</v>
      </c>
      <c r="B180" s="250" t="s">
        <v>360</v>
      </c>
      <c r="C180" s="260" t="s">
        <v>361</v>
      </c>
      <c r="D180" s="251" t="s">
        <v>175</v>
      </c>
      <c r="E180" s="252">
        <v>285.40694999999999</v>
      </c>
      <c r="F180" s="253"/>
      <c r="G180" s="254">
        <f>ROUND(E180*F180,2)</f>
        <v>0</v>
      </c>
      <c r="H180" s="233"/>
      <c r="I180" s="232">
        <f>ROUND(E180*H180,2)</f>
        <v>0</v>
      </c>
      <c r="J180" s="233"/>
      <c r="K180" s="232">
        <f>ROUND(E180*J180,2)</f>
        <v>0</v>
      </c>
      <c r="L180" s="232">
        <v>21</v>
      </c>
      <c r="M180" s="232">
        <f>G180*(1+L180/100)</f>
        <v>0</v>
      </c>
      <c r="N180" s="232">
        <v>0</v>
      </c>
      <c r="O180" s="232">
        <f>ROUND(E180*N180,2)</f>
        <v>0</v>
      </c>
      <c r="P180" s="232">
        <v>0</v>
      </c>
      <c r="Q180" s="232">
        <f>ROUND(E180*P180,2)</f>
        <v>0</v>
      </c>
      <c r="R180" s="232"/>
      <c r="S180" s="232" t="s">
        <v>156</v>
      </c>
      <c r="T180" s="232" t="s">
        <v>156</v>
      </c>
      <c r="U180" s="232">
        <v>0</v>
      </c>
      <c r="V180" s="232">
        <f>ROUND(E180*U180,2)</f>
        <v>0</v>
      </c>
      <c r="W180" s="232"/>
      <c r="X180" s="232" t="s">
        <v>354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355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49">
        <v>71</v>
      </c>
      <c r="B181" s="250" t="s">
        <v>362</v>
      </c>
      <c r="C181" s="260" t="s">
        <v>363</v>
      </c>
      <c r="D181" s="251" t="s">
        <v>175</v>
      </c>
      <c r="E181" s="252">
        <v>19.02713</v>
      </c>
      <c r="F181" s="253"/>
      <c r="G181" s="254">
        <f>ROUND(E181*F181,2)</f>
        <v>0</v>
      </c>
      <c r="H181" s="233"/>
      <c r="I181" s="232">
        <f>ROUND(E181*H181,2)</f>
        <v>0</v>
      </c>
      <c r="J181" s="233"/>
      <c r="K181" s="232">
        <f>ROUND(E181*J181,2)</f>
        <v>0</v>
      </c>
      <c r="L181" s="232">
        <v>21</v>
      </c>
      <c r="M181" s="232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2"/>
      <c r="S181" s="232" t="s">
        <v>156</v>
      </c>
      <c r="T181" s="232" t="s">
        <v>364</v>
      </c>
      <c r="U181" s="232">
        <v>0</v>
      </c>
      <c r="V181" s="232">
        <f>ROUND(E181*U181,2)</f>
        <v>0</v>
      </c>
      <c r="W181" s="232"/>
      <c r="X181" s="232" t="s">
        <v>354</v>
      </c>
      <c r="Y181" s="212"/>
      <c r="Z181" s="212"/>
      <c r="AA181" s="212"/>
      <c r="AB181" s="212"/>
      <c r="AC181" s="212"/>
      <c r="AD181" s="212"/>
      <c r="AE181" s="212"/>
      <c r="AF181" s="212"/>
      <c r="AG181" s="212" t="s">
        <v>355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49">
        <v>72</v>
      </c>
      <c r="B182" s="250" t="s">
        <v>365</v>
      </c>
      <c r="C182" s="260" t="s">
        <v>366</v>
      </c>
      <c r="D182" s="251" t="s">
        <v>175</v>
      </c>
      <c r="E182" s="252">
        <v>19.02713</v>
      </c>
      <c r="F182" s="253"/>
      <c r="G182" s="254">
        <f>ROUND(E182*F182,2)</f>
        <v>0</v>
      </c>
      <c r="H182" s="233"/>
      <c r="I182" s="232">
        <f>ROUND(E182*H182,2)</f>
        <v>0</v>
      </c>
      <c r="J182" s="233"/>
      <c r="K182" s="232">
        <f>ROUND(E182*J182,2)</f>
        <v>0</v>
      </c>
      <c r="L182" s="232">
        <v>21</v>
      </c>
      <c r="M182" s="232">
        <f>G182*(1+L182/100)</f>
        <v>0</v>
      </c>
      <c r="N182" s="232">
        <v>0</v>
      </c>
      <c r="O182" s="232">
        <f>ROUND(E182*N182,2)</f>
        <v>0</v>
      </c>
      <c r="P182" s="232">
        <v>0</v>
      </c>
      <c r="Q182" s="232">
        <f>ROUND(E182*P182,2)</f>
        <v>0</v>
      </c>
      <c r="R182" s="232"/>
      <c r="S182" s="232" t="s">
        <v>156</v>
      </c>
      <c r="T182" s="232" t="s">
        <v>156</v>
      </c>
      <c r="U182" s="232">
        <v>0.01</v>
      </c>
      <c r="V182" s="232">
        <f>ROUND(E182*U182,2)</f>
        <v>0.19</v>
      </c>
      <c r="W182" s="232"/>
      <c r="X182" s="232" t="s">
        <v>354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355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x14ac:dyDescent="0.2">
      <c r="A183" s="237" t="s">
        <v>151</v>
      </c>
      <c r="B183" s="238" t="s">
        <v>124</v>
      </c>
      <c r="C183" s="257" t="s">
        <v>29</v>
      </c>
      <c r="D183" s="239"/>
      <c r="E183" s="240"/>
      <c r="F183" s="241"/>
      <c r="G183" s="242">
        <f>SUMIF(AG184:AG185,"&lt;&gt;NOR",G184:G185)</f>
        <v>0</v>
      </c>
      <c r="H183" s="236"/>
      <c r="I183" s="236">
        <f>SUM(I184:I185)</f>
        <v>0</v>
      </c>
      <c r="J183" s="236"/>
      <c r="K183" s="236">
        <f>SUM(K184:K185)</f>
        <v>0</v>
      </c>
      <c r="L183" s="236"/>
      <c r="M183" s="236">
        <f>SUM(M184:M185)</f>
        <v>0</v>
      </c>
      <c r="N183" s="236"/>
      <c r="O183" s="236">
        <f>SUM(O184:O185)</f>
        <v>0</v>
      </c>
      <c r="P183" s="236"/>
      <c r="Q183" s="236">
        <f>SUM(Q184:Q185)</f>
        <v>0</v>
      </c>
      <c r="R183" s="236"/>
      <c r="S183" s="236"/>
      <c r="T183" s="236"/>
      <c r="U183" s="236"/>
      <c r="V183" s="236">
        <f>SUM(V184:V185)</f>
        <v>0</v>
      </c>
      <c r="W183" s="236"/>
      <c r="X183" s="236"/>
      <c r="AG183" t="s">
        <v>152</v>
      </c>
    </row>
    <row r="184" spans="1:60" outlineLevel="1" x14ac:dyDescent="0.2">
      <c r="A184" s="249">
        <v>73</v>
      </c>
      <c r="B184" s="250" t="s">
        <v>367</v>
      </c>
      <c r="C184" s="260" t="s">
        <v>368</v>
      </c>
      <c r="D184" s="251" t="s">
        <v>369</v>
      </c>
      <c r="E184" s="252">
        <v>1</v>
      </c>
      <c r="F184" s="253"/>
      <c r="G184" s="254">
        <f>ROUND(E184*F184,2)</f>
        <v>0</v>
      </c>
      <c r="H184" s="233"/>
      <c r="I184" s="232">
        <f>ROUND(E184*H184,2)</f>
        <v>0</v>
      </c>
      <c r="J184" s="233"/>
      <c r="K184" s="232">
        <f>ROUND(E184*J184,2)</f>
        <v>0</v>
      </c>
      <c r="L184" s="232">
        <v>21</v>
      </c>
      <c r="M184" s="232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2"/>
      <c r="S184" s="232" t="s">
        <v>156</v>
      </c>
      <c r="T184" s="232" t="s">
        <v>234</v>
      </c>
      <c r="U184" s="232">
        <v>0</v>
      </c>
      <c r="V184" s="232">
        <f>ROUND(E184*U184,2)</f>
        <v>0</v>
      </c>
      <c r="W184" s="232"/>
      <c r="X184" s="232" t="s">
        <v>370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371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1" x14ac:dyDescent="0.2">
      <c r="A185" s="243">
        <v>74</v>
      </c>
      <c r="B185" s="244" t="s">
        <v>372</v>
      </c>
      <c r="C185" s="258" t="s">
        <v>373</v>
      </c>
      <c r="D185" s="245" t="s">
        <v>369</v>
      </c>
      <c r="E185" s="246">
        <v>1</v>
      </c>
      <c r="F185" s="247"/>
      <c r="G185" s="248">
        <f>ROUND(E185*F185,2)</f>
        <v>0</v>
      </c>
      <c r="H185" s="233"/>
      <c r="I185" s="232">
        <f>ROUND(E185*H185,2)</f>
        <v>0</v>
      </c>
      <c r="J185" s="233"/>
      <c r="K185" s="232">
        <f>ROUND(E185*J185,2)</f>
        <v>0</v>
      </c>
      <c r="L185" s="232">
        <v>21</v>
      </c>
      <c r="M185" s="232">
        <f>G185*(1+L185/100)</f>
        <v>0</v>
      </c>
      <c r="N185" s="232">
        <v>0</v>
      </c>
      <c r="O185" s="232">
        <f>ROUND(E185*N185,2)</f>
        <v>0</v>
      </c>
      <c r="P185" s="232">
        <v>0</v>
      </c>
      <c r="Q185" s="232">
        <f>ROUND(E185*P185,2)</f>
        <v>0</v>
      </c>
      <c r="R185" s="232"/>
      <c r="S185" s="232" t="s">
        <v>156</v>
      </c>
      <c r="T185" s="232" t="s">
        <v>234</v>
      </c>
      <c r="U185" s="232">
        <v>0</v>
      </c>
      <c r="V185" s="232">
        <f>ROUND(E185*U185,2)</f>
        <v>0</v>
      </c>
      <c r="W185" s="232"/>
      <c r="X185" s="232" t="s">
        <v>370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371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x14ac:dyDescent="0.2">
      <c r="A186" s="3"/>
      <c r="B186" s="4"/>
      <c r="C186" s="262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E186">
        <v>15</v>
      </c>
      <c r="AF186">
        <v>21</v>
      </c>
      <c r="AG186" t="s">
        <v>138</v>
      </c>
    </row>
    <row r="187" spans="1:60" x14ac:dyDescent="0.2">
      <c r="A187" s="215"/>
      <c r="B187" s="216" t="s">
        <v>31</v>
      </c>
      <c r="C187" s="263"/>
      <c r="D187" s="217"/>
      <c r="E187" s="218"/>
      <c r="F187" s="218"/>
      <c r="G187" s="256">
        <f>G8+G14+G21+G34+G49+G56+G63+G67+G73+G107+G109+G119+G137+G143+G148+G172+G176+G183</f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AE187">
        <f>SUMIF(L7:L185,AE186,G7:G185)</f>
        <v>0</v>
      </c>
      <c r="AF187">
        <f>SUMIF(L7:L185,AF186,G7:G185)</f>
        <v>0</v>
      </c>
      <c r="AG187" t="s">
        <v>374</v>
      </c>
    </row>
    <row r="188" spans="1:60" x14ac:dyDescent="0.2">
      <c r="A188" s="3"/>
      <c r="B188" s="4"/>
      <c r="C188" s="262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 x14ac:dyDescent="0.2">
      <c r="A189" s="3"/>
      <c r="B189" s="4"/>
      <c r="C189" s="262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60" x14ac:dyDescent="0.2">
      <c r="A190" s="219" t="s">
        <v>375</v>
      </c>
      <c r="B190" s="219"/>
      <c r="C190" s="264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60" x14ac:dyDescent="0.2">
      <c r="A191" s="220"/>
      <c r="B191" s="221"/>
      <c r="C191" s="265"/>
      <c r="D191" s="221"/>
      <c r="E191" s="221"/>
      <c r="F191" s="221"/>
      <c r="G191" s="2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G191" t="s">
        <v>376</v>
      </c>
    </row>
    <row r="192" spans="1:60" x14ac:dyDescent="0.2">
      <c r="A192" s="223"/>
      <c r="B192" s="224"/>
      <c r="C192" s="266"/>
      <c r="D192" s="224"/>
      <c r="E192" s="224"/>
      <c r="F192" s="224"/>
      <c r="G192" s="22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33" x14ac:dyDescent="0.2">
      <c r="A193" s="223"/>
      <c r="B193" s="224"/>
      <c r="C193" s="266"/>
      <c r="D193" s="224"/>
      <c r="E193" s="224"/>
      <c r="F193" s="224"/>
      <c r="G193" s="22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33" x14ac:dyDescent="0.2">
      <c r="A194" s="223"/>
      <c r="B194" s="224"/>
      <c r="C194" s="266"/>
      <c r="D194" s="224"/>
      <c r="E194" s="224"/>
      <c r="F194" s="224"/>
      <c r="G194" s="22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33" x14ac:dyDescent="0.2">
      <c r="A195" s="226"/>
      <c r="B195" s="227"/>
      <c r="C195" s="267"/>
      <c r="D195" s="227"/>
      <c r="E195" s="227"/>
      <c r="F195" s="227"/>
      <c r="G195" s="22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33" x14ac:dyDescent="0.2">
      <c r="A196" s="3"/>
      <c r="B196" s="4"/>
      <c r="C196" s="262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33" x14ac:dyDescent="0.2">
      <c r="C197" s="268"/>
      <c r="D197" s="10"/>
      <c r="AG197" t="s">
        <v>377</v>
      </c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90:C190"/>
    <mergeCell ref="A191:G195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CE4B-F9A9-4006-B573-FE5C641EE1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49</v>
      </c>
      <c r="C3" s="201" t="s">
        <v>50</v>
      </c>
      <c r="D3" s="199"/>
      <c r="E3" s="199"/>
      <c r="F3" s="199"/>
      <c r="G3" s="200"/>
      <c r="AC3" s="177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49</v>
      </c>
      <c r="C4" s="204" t="s">
        <v>48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151</v>
      </c>
      <c r="B8" s="238" t="s">
        <v>70</v>
      </c>
      <c r="C8" s="257" t="s">
        <v>71</v>
      </c>
      <c r="D8" s="239"/>
      <c r="E8" s="240"/>
      <c r="F8" s="241"/>
      <c r="G8" s="242">
        <f>SUMIF(AG9:AG14,"&lt;&gt;NOR",G9:G14)</f>
        <v>0</v>
      </c>
      <c r="H8" s="236"/>
      <c r="I8" s="236">
        <f>SUM(I9:I14)</f>
        <v>0</v>
      </c>
      <c r="J8" s="236"/>
      <c r="K8" s="236">
        <f>SUM(K9:K14)</f>
        <v>0</v>
      </c>
      <c r="L8" s="236"/>
      <c r="M8" s="236">
        <f>SUM(M9:M14)</f>
        <v>0</v>
      </c>
      <c r="N8" s="236"/>
      <c r="O8" s="236">
        <f>SUM(O9:O14)</f>
        <v>0.33</v>
      </c>
      <c r="P8" s="236"/>
      <c r="Q8" s="236">
        <f>SUM(Q9:Q14)</f>
        <v>0</v>
      </c>
      <c r="R8" s="236"/>
      <c r="S8" s="236"/>
      <c r="T8" s="236"/>
      <c r="U8" s="236"/>
      <c r="V8" s="236">
        <f>SUM(V9:V14)</f>
        <v>30.01</v>
      </c>
      <c r="W8" s="236"/>
      <c r="X8" s="236"/>
      <c r="AG8" t="s">
        <v>152</v>
      </c>
    </row>
    <row r="9" spans="1:60" ht="22.5" outlineLevel="1" x14ac:dyDescent="0.2">
      <c r="A9" s="243">
        <v>1</v>
      </c>
      <c r="B9" s="244" t="s">
        <v>378</v>
      </c>
      <c r="C9" s="258" t="s">
        <v>379</v>
      </c>
      <c r="D9" s="245" t="s">
        <v>155</v>
      </c>
      <c r="E9" s="246">
        <v>0.75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1.1900000000000001E-2</v>
      </c>
      <c r="O9" s="232">
        <f>ROUND(E9*N9,2)</f>
        <v>0.01</v>
      </c>
      <c r="P9" s="232">
        <v>0</v>
      </c>
      <c r="Q9" s="232">
        <f>ROUND(E9*P9,2)</f>
        <v>0</v>
      </c>
      <c r="R9" s="232"/>
      <c r="S9" s="232" t="s">
        <v>156</v>
      </c>
      <c r="T9" s="232" t="s">
        <v>156</v>
      </c>
      <c r="U9" s="232">
        <v>0.95</v>
      </c>
      <c r="V9" s="232">
        <f>ROUND(E9*U9,2)</f>
        <v>0.71</v>
      </c>
      <c r="W9" s="232"/>
      <c r="X9" s="232" t="s">
        <v>157</v>
      </c>
      <c r="Y9" s="212"/>
      <c r="Z9" s="212"/>
      <c r="AA9" s="212"/>
      <c r="AB9" s="212"/>
      <c r="AC9" s="212"/>
      <c r="AD9" s="212"/>
      <c r="AE9" s="212"/>
      <c r="AF9" s="212"/>
      <c r="AG9" s="212" t="s">
        <v>158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59" t="s">
        <v>380</v>
      </c>
      <c r="D10" s="234"/>
      <c r="E10" s="235">
        <v>0.75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3">
        <v>2</v>
      </c>
      <c r="B11" s="244" t="s">
        <v>381</v>
      </c>
      <c r="C11" s="258" t="s">
        <v>382</v>
      </c>
      <c r="D11" s="245" t="s">
        <v>155</v>
      </c>
      <c r="E11" s="246">
        <v>32.200000000000003</v>
      </c>
      <c r="F11" s="247"/>
      <c r="G11" s="24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6.4700000000000001E-3</v>
      </c>
      <c r="O11" s="232">
        <f>ROUND(E11*N11,2)</f>
        <v>0.21</v>
      </c>
      <c r="P11" s="232">
        <v>0</v>
      </c>
      <c r="Q11" s="232">
        <f>ROUND(E11*P11,2)</f>
        <v>0</v>
      </c>
      <c r="R11" s="232"/>
      <c r="S11" s="232" t="s">
        <v>364</v>
      </c>
      <c r="T11" s="232" t="s">
        <v>234</v>
      </c>
      <c r="U11" s="232">
        <v>0.91</v>
      </c>
      <c r="V11" s="232">
        <f>ROUND(E11*U11,2)</f>
        <v>29.3</v>
      </c>
      <c r="W11" s="232"/>
      <c r="X11" s="232" t="s">
        <v>157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158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59" t="s">
        <v>383</v>
      </c>
      <c r="D12" s="234"/>
      <c r="E12" s="235">
        <v>32.200000000000003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3">
        <v>3</v>
      </c>
      <c r="B13" s="244" t="s">
        <v>384</v>
      </c>
      <c r="C13" s="258" t="s">
        <v>385</v>
      </c>
      <c r="D13" s="245" t="s">
        <v>155</v>
      </c>
      <c r="E13" s="246">
        <v>32.200000000000003</v>
      </c>
      <c r="F13" s="247"/>
      <c r="G13" s="248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3.3E-3</v>
      </c>
      <c r="O13" s="232">
        <f>ROUND(E13*N13,2)</f>
        <v>0.11</v>
      </c>
      <c r="P13" s="232">
        <v>0</v>
      </c>
      <c r="Q13" s="232">
        <f>ROUND(E13*P13,2)</f>
        <v>0</v>
      </c>
      <c r="R13" s="232" t="s">
        <v>166</v>
      </c>
      <c r="S13" s="232" t="s">
        <v>156</v>
      </c>
      <c r="T13" s="232" t="s">
        <v>156</v>
      </c>
      <c r="U13" s="232">
        <v>0</v>
      </c>
      <c r="V13" s="232">
        <f>ROUND(E13*U13,2)</f>
        <v>0</v>
      </c>
      <c r="W13" s="232"/>
      <c r="X13" s="232" t="s">
        <v>167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9"/>
      <c r="B14" s="230"/>
      <c r="C14" s="259" t="s">
        <v>383</v>
      </c>
      <c r="D14" s="234"/>
      <c r="E14" s="235">
        <v>32.200000000000003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160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37" t="s">
        <v>151</v>
      </c>
      <c r="B15" s="238" t="s">
        <v>74</v>
      </c>
      <c r="C15" s="257" t="s">
        <v>75</v>
      </c>
      <c r="D15" s="239"/>
      <c r="E15" s="240"/>
      <c r="F15" s="241"/>
      <c r="G15" s="242">
        <f>SUMIF(AG16:AG21,"&lt;&gt;NOR",G16:G21)</f>
        <v>0</v>
      </c>
      <c r="H15" s="236"/>
      <c r="I15" s="236">
        <f>SUM(I16:I21)</f>
        <v>0</v>
      </c>
      <c r="J15" s="236"/>
      <c r="K15" s="236">
        <f>SUM(K16:K21)</f>
        <v>0</v>
      </c>
      <c r="L15" s="236"/>
      <c r="M15" s="236">
        <f>SUM(M16:M21)</f>
        <v>0</v>
      </c>
      <c r="N15" s="236"/>
      <c r="O15" s="236">
        <f>SUM(O16:O21)</f>
        <v>0.57000000000000006</v>
      </c>
      <c r="P15" s="236"/>
      <c r="Q15" s="236">
        <f>SUM(Q16:Q21)</f>
        <v>0</v>
      </c>
      <c r="R15" s="236"/>
      <c r="S15" s="236"/>
      <c r="T15" s="236"/>
      <c r="U15" s="236"/>
      <c r="V15" s="236">
        <f>SUM(V16:V21)</f>
        <v>11.9</v>
      </c>
      <c r="W15" s="236"/>
      <c r="X15" s="236"/>
      <c r="AG15" t="s">
        <v>152</v>
      </c>
    </row>
    <row r="16" spans="1:60" outlineLevel="1" x14ac:dyDescent="0.2">
      <c r="A16" s="243">
        <v>4</v>
      </c>
      <c r="B16" s="244" t="s">
        <v>202</v>
      </c>
      <c r="C16" s="258" t="s">
        <v>203</v>
      </c>
      <c r="D16" s="245" t="s">
        <v>155</v>
      </c>
      <c r="E16" s="246">
        <v>6.2</v>
      </c>
      <c r="F16" s="247"/>
      <c r="G16" s="24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6.3499999999999997E-3</v>
      </c>
      <c r="O16" s="232">
        <f>ROUND(E16*N16,2)</f>
        <v>0.04</v>
      </c>
      <c r="P16" s="232">
        <v>0</v>
      </c>
      <c r="Q16" s="232">
        <f>ROUND(E16*P16,2)</f>
        <v>0</v>
      </c>
      <c r="R16" s="232"/>
      <c r="S16" s="232" t="s">
        <v>156</v>
      </c>
      <c r="T16" s="232" t="s">
        <v>156</v>
      </c>
      <c r="U16" s="232">
        <v>0.32</v>
      </c>
      <c r="V16" s="232">
        <f>ROUND(E16*U16,2)</f>
        <v>1.98</v>
      </c>
      <c r="W16" s="232"/>
      <c r="X16" s="232" t="s">
        <v>157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158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9"/>
      <c r="B17" s="230"/>
      <c r="C17" s="259" t="s">
        <v>196</v>
      </c>
      <c r="D17" s="234"/>
      <c r="E17" s="235">
        <v>2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9"/>
      <c r="B18" s="230"/>
      <c r="C18" s="259" t="s">
        <v>386</v>
      </c>
      <c r="D18" s="234"/>
      <c r="E18" s="235">
        <v>4.2</v>
      </c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160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3">
        <v>5</v>
      </c>
      <c r="B19" s="244" t="s">
        <v>387</v>
      </c>
      <c r="C19" s="258" t="s">
        <v>388</v>
      </c>
      <c r="D19" s="245" t="s">
        <v>155</v>
      </c>
      <c r="E19" s="246">
        <v>6.2</v>
      </c>
      <c r="F19" s="247"/>
      <c r="G19" s="24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8.6249999999999993E-2</v>
      </c>
      <c r="O19" s="232">
        <f>ROUND(E19*N19,2)</f>
        <v>0.53</v>
      </c>
      <c r="P19" s="232">
        <v>0</v>
      </c>
      <c r="Q19" s="232">
        <f>ROUND(E19*P19,2)</f>
        <v>0</v>
      </c>
      <c r="R19" s="232"/>
      <c r="S19" s="232" t="s">
        <v>156</v>
      </c>
      <c r="T19" s="232" t="s">
        <v>156</v>
      </c>
      <c r="U19" s="232">
        <v>1.6</v>
      </c>
      <c r="V19" s="232">
        <f>ROUND(E19*U19,2)</f>
        <v>9.92</v>
      </c>
      <c r="W19" s="232"/>
      <c r="X19" s="232" t="s">
        <v>157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158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59" t="s">
        <v>196</v>
      </c>
      <c r="D20" s="234"/>
      <c r="E20" s="235">
        <v>2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9"/>
      <c r="B21" s="230"/>
      <c r="C21" s="259" t="s">
        <v>386</v>
      </c>
      <c r="D21" s="234"/>
      <c r="E21" s="235">
        <v>4.2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37" t="s">
        <v>151</v>
      </c>
      <c r="B22" s="238" t="s">
        <v>78</v>
      </c>
      <c r="C22" s="257" t="s">
        <v>79</v>
      </c>
      <c r="D22" s="239"/>
      <c r="E22" s="240"/>
      <c r="F22" s="241"/>
      <c r="G22" s="242">
        <f>SUMIF(AG23:AG30,"&lt;&gt;NOR",G23:G30)</f>
        <v>0</v>
      </c>
      <c r="H22" s="236"/>
      <c r="I22" s="236">
        <f>SUM(I23:I30)</f>
        <v>0</v>
      </c>
      <c r="J22" s="236"/>
      <c r="K22" s="236">
        <f>SUM(K23:K30)</f>
        <v>0</v>
      </c>
      <c r="L22" s="236"/>
      <c r="M22" s="236">
        <f>SUM(M23:M30)</f>
        <v>0</v>
      </c>
      <c r="N22" s="236"/>
      <c r="O22" s="236">
        <f>SUM(O23:O30)</f>
        <v>2.58</v>
      </c>
      <c r="P22" s="236"/>
      <c r="Q22" s="236">
        <f>SUM(Q23:Q30)</f>
        <v>0</v>
      </c>
      <c r="R22" s="236"/>
      <c r="S22" s="236"/>
      <c r="T22" s="236"/>
      <c r="U22" s="236"/>
      <c r="V22" s="236">
        <f>SUM(V23:V30)</f>
        <v>13.72</v>
      </c>
      <c r="W22" s="236"/>
      <c r="X22" s="236"/>
      <c r="AG22" t="s">
        <v>152</v>
      </c>
    </row>
    <row r="23" spans="1:60" ht="22.5" outlineLevel="1" x14ac:dyDescent="0.2">
      <c r="A23" s="243">
        <v>6</v>
      </c>
      <c r="B23" s="244" t="s">
        <v>389</v>
      </c>
      <c r="C23" s="258" t="s">
        <v>390</v>
      </c>
      <c r="D23" s="245" t="s">
        <v>171</v>
      </c>
      <c r="E23" s="246">
        <v>0.79366999999999999</v>
      </c>
      <c r="F23" s="247"/>
      <c r="G23" s="248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2">
        <v>2.5</v>
      </c>
      <c r="O23" s="232">
        <f>ROUND(E23*N23,2)</f>
        <v>1.98</v>
      </c>
      <c r="P23" s="232">
        <v>0</v>
      </c>
      <c r="Q23" s="232">
        <f>ROUND(E23*P23,2)</f>
        <v>0</v>
      </c>
      <c r="R23" s="232"/>
      <c r="S23" s="232" t="s">
        <v>156</v>
      </c>
      <c r="T23" s="232" t="s">
        <v>234</v>
      </c>
      <c r="U23" s="232">
        <v>5.33</v>
      </c>
      <c r="V23" s="232">
        <f>ROUND(E23*U23,2)</f>
        <v>4.2300000000000004</v>
      </c>
      <c r="W23" s="232"/>
      <c r="X23" s="232" t="s">
        <v>157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158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9"/>
      <c r="B24" s="230"/>
      <c r="C24" s="259" t="s">
        <v>391</v>
      </c>
      <c r="D24" s="234"/>
      <c r="E24" s="235">
        <v>7.1999999999999995E-2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160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29"/>
      <c r="B25" s="230"/>
      <c r="C25" s="259" t="s">
        <v>392</v>
      </c>
      <c r="D25" s="234"/>
      <c r="E25" s="235">
        <v>0.13943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29"/>
      <c r="B26" s="230"/>
      <c r="C26" s="259" t="s">
        <v>393</v>
      </c>
      <c r="D26" s="234"/>
      <c r="E26" s="235">
        <v>4.8529999999999997E-2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160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59" t="s">
        <v>394</v>
      </c>
      <c r="D27" s="234"/>
      <c r="E27" s="235">
        <v>0.53369999999999995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3">
        <v>7</v>
      </c>
      <c r="B28" s="244" t="s">
        <v>395</v>
      </c>
      <c r="C28" s="258" t="s">
        <v>396</v>
      </c>
      <c r="D28" s="245" t="s">
        <v>155</v>
      </c>
      <c r="E28" s="246">
        <v>33.880000000000003</v>
      </c>
      <c r="F28" s="247"/>
      <c r="G28" s="24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2">
        <v>1.7850000000000001E-2</v>
      </c>
      <c r="O28" s="232">
        <f>ROUND(E28*N28,2)</f>
        <v>0.6</v>
      </c>
      <c r="P28" s="232">
        <v>0</v>
      </c>
      <c r="Q28" s="232">
        <f>ROUND(E28*P28,2)</f>
        <v>0</v>
      </c>
      <c r="R28" s="232"/>
      <c r="S28" s="232" t="s">
        <v>156</v>
      </c>
      <c r="T28" s="232" t="s">
        <v>156</v>
      </c>
      <c r="U28" s="232">
        <v>0.28000000000000003</v>
      </c>
      <c r="V28" s="232">
        <f>ROUND(E28*U28,2)</f>
        <v>9.49</v>
      </c>
      <c r="W28" s="232"/>
      <c r="X28" s="232" t="s">
        <v>157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158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9"/>
      <c r="B29" s="230"/>
      <c r="C29" s="259" t="s">
        <v>397</v>
      </c>
      <c r="D29" s="234"/>
      <c r="E29" s="235">
        <v>1.68</v>
      </c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9"/>
      <c r="B30" s="230"/>
      <c r="C30" s="259" t="s">
        <v>398</v>
      </c>
      <c r="D30" s="234"/>
      <c r="E30" s="235">
        <v>32.200000000000003</v>
      </c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160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37" t="s">
        <v>151</v>
      </c>
      <c r="B31" s="238" t="s">
        <v>82</v>
      </c>
      <c r="C31" s="257" t="s">
        <v>83</v>
      </c>
      <c r="D31" s="239"/>
      <c r="E31" s="240"/>
      <c r="F31" s="241"/>
      <c r="G31" s="242">
        <f>SUMIF(AG32:AG34,"&lt;&gt;NOR",G32:G34)</f>
        <v>0</v>
      </c>
      <c r="H31" s="236"/>
      <c r="I31" s="236">
        <f>SUM(I32:I34)</f>
        <v>0</v>
      </c>
      <c r="J31" s="236"/>
      <c r="K31" s="236">
        <f>SUM(K32:K34)</f>
        <v>0</v>
      </c>
      <c r="L31" s="236"/>
      <c r="M31" s="236">
        <f>SUM(M32:M34)</f>
        <v>0</v>
      </c>
      <c r="N31" s="236"/>
      <c r="O31" s="236">
        <f>SUM(O32:O34)</f>
        <v>0.2</v>
      </c>
      <c r="P31" s="236"/>
      <c r="Q31" s="236">
        <f>SUM(Q32:Q34)</f>
        <v>0</v>
      </c>
      <c r="R31" s="236"/>
      <c r="S31" s="236"/>
      <c r="T31" s="236"/>
      <c r="U31" s="236"/>
      <c r="V31" s="236">
        <f>SUM(V32:V34)</f>
        <v>8.57</v>
      </c>
      <c r="W31" s="236"/>
      <c r="X31" s="236"/>
      <c r="AG31" t="s">
        <v>152</v>
      </c>
    </row>
    <row r="32" spans="1:60" outlineLevel="1" x14ac:dyDescent="0.2">
      <c r="A32" s="243">
        <v>8</v>
      </c>
      <c r="B32" s="244" t="s">
        <v>222</v>
      </c>
      <c r="C32" s="258" t="s">
        <v>223</v>
      </c>
      <c r="D32" s="245" t="s">
        <v>155</v>
      </c>
      <c r="E32" s="246">
        <v>32.950000000000003</v>
      </c>
      <c r="F32" s="247"/>
      <c r="G32" s="24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5.9199999999999999E-3</v>
      </c>
      <c r="O32" s="232">
        <f>ROUND(E32*N32,2)</f>
        <v>0.2</v>
      </c>
      <c r="P32" s="232">
        <v>0</v>
      </c>
      <c r="Q32" s="232">
        <f>ROUND(E32*P32,2)</f>
        <v>0</v>
      </c>
      <c r="R32" s="232"/>
      <c r="S32" s="232" t="s">
        <v>156</v>
      </c>
      <c r="T32" s="232" t="s">
        <v>156</v>
      </c>
      <c r="U32" s="232">
        <v>0.26</v>
      </c>
      <c r="V32" s="232">
        <f>ROUND(E32*U32,2)</f>
        <v>8.57</v>
      </c>
      <c r="W32" s="232"/>
      <c r="X32" s="232" t="s">
        <v>157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224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9"/>
      <c r="B33" s="230"/>
      <c r="C33" s="259" t="s">
        <v>380</v>
      </c>
      <c r="D33" s="234"/>
      <c r="E33" s="235">
        <v>0.75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9"/>
      <c r="B34" s="230"/>
      <c r="C34" s="259" t="s">
        <v>383</v>
      </c>
      <c r="D34" s="234"/>
      <c r="E34" s="235">
        <v>32.200000000000003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5.5" x14ac:dyDescent="0.2">
      <c r="A35" s="237" t="s">
        <v>151</v>
      </c>
      <c r="B35" s="238" t="s">
        <v>84</v>
      </c>
      <c r="C35" s="257" t="s">
        <v>85</v>
      </c>
      <c r="D35" s="239"/>
      <c r="E35" s="240"/>
      <c r="F35" s="241"/>
      <c r="G35" s="242">
        <f>SUMIF(AG36:AG43,"&lt;&gt;NOR",G36:G43)</f>
        <v>0</v>
      </c>
      <c r="H35" s="236"/>
      <c r="I35" s="236">
        <f>SUM(I36:I43)</f>
        <v>0</v>
      </c>
      <c r="J35" s="236"/>
      <c r="K35" s="236">
        <f>SUM(K36:K43)</f>
        <v>0</v>
      </c>
      <c r="L35" s="236"/>
      <c r="M35" s="236">
        <f>SUM(M36:M43)</f>
        <v>0</v>
      </c>
      <c r="N35" s="236"/>
      <c r="O35" s="236">
        <f>SUM(O36:O43)</f>
        <v>0</v>
      </c>
      <c r="P35" s="236"/>
      <c r="Q35" s="236">
        <f>SUM(Q36:Q43)</f>
        <v>0</v>
      </c>
      <c r="R35" s="236"/>
      <c r="S35" s="236"/>
      <c r="T35" s="236"/>
      <c r="U35" s="236"/>
      <c r="V35" s="236">
        <f>SUM(V36:V43)</f>
        <v>12.69</v>
      </c>
      <c r="W35" s="236"/>
      <c r="X35" s="236"/>
      <c r="AG35" t="s">
        <v>152</v>
      </c>
    </row>
    <row r="36" spans="1:60" outlineLevel="1" x14ac:dyDescent="0.2">
      <c r="A36" s="243">
        <v>9</v>
      </c>
      <c r="B36" s="244" t="s">
        <v>227</v>
      </c>
      <c r="C36" s="258" t="s">
        <v>228</v>
      </c>
      <c r="D36" s="245" t="s">
        <v>155</v>
      </c>
      <c r="E36" s="246">
        <v>40.950000000000003</v>
      </c>
      <c r="F36" s="247"/>
      <c r="G36" s="248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2">
        <v>4.0000000000000003E-5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156</v>
      </c>
      <c r="T36" s="232" t="s">
        <v>156</v>
      </c>
      <c r="U36" s="232">
        <v>0.31</v>
      </c>
      <c r="V36" s="232">
        <f>ROUND(E36*U36,2)</f>
        <v>12.69</v>
      </c>
      <c r="W36" s="232"/>
      <c r="X36" s="232" t="s">
        <v>157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158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59" t="s">
        <v>399</v>
      </c>
      <c r="D37" s="234"/>
      <c r="E37" s="235">
        <v>40.950000000000003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160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9">
        <v>10</v>
      </c>
      <c r="B38" s="250" t="s">
        <v>230</v>
      </c>
      <c r="C38" s="260" t="s">
        <v>231</v>
      </c>
      <c r="D38" s="251" t="s">
        <v>232</v>
      </c>
      <c r="E38" s="252">
        <v>20</v>
      </c>
      <c r="F38" s="253"/>
      <c r="G38" s="254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/>
      <c r="S38" s="232" t="s">
        <v>233</v>
      </c>
      <c r="T38" s="232" t="s">
        <v>234</v>
      </c>
      <c r="U38" s="232">
        <v>0</v>
      </c>
      <c r="V38" s="232">
        <f>ROUND(E38*U38,2)</f>
        <v>0</v>
      </c>
      <c r="W38" s="232"/>
      <c r="X38" s="232" t="s">
        <v>157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158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1" x14ac:dyDescent="0.2">
      <c r="A39" s="243">
        <v>11</v>
      </c>
      <c r="B39" s="244" t="s">
        <v>400</v>
      </c>
      <c r="C39" s="258" t="s">
        <v>401</v>
      </c>
      <c r="D39" s="245" t="s">
        <v>237</v>
      </c>
      <c r="E39" s="246">
        <v>2</v>
      </c>
      <c r="F39" s="247"/>
      <c r="G39" s="24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2"/>
      <c r="S39" s="232" t="s">
        <v>233</v>
      </c>
      <c r="T39" s="232" t="s">
        <v>234</v>
      </c>
      <c r="U39" s="232">
        <v>0</v>
      </c>
      <c r="V39" s="232">
        <f>ROUND(E39*U39,2)</f>
        <v>0</v>
      </c>
      <c r="W39" s="232"/>
      <c r="X39" s="232" t="s">
        <v>157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158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59" t="s">
        <v>402</v>
      </c>
      <c r="D40" s="234"/>
      <c r="E40" s="235">
        <v>2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43">
        <v>12</v>
      </c>
      <c r="B41" s="244" t="s">
        <v>403</v>
      </c>
      <c r="C41" s="258" t="s">
        <v>404</v>
      </c>
      <c r="D41" s="245" t="s">
        <v>237</v>
      </c>
      <c r="E41" s="246">
        <v>1.8</v>
      </c>
      <c r="F41" s="247"/>
      <c r="G41" s="248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233</v>
      </c>
      <c r="T41" s="232" t="s">
        <v>234</v>
      </c>
      <c r="U41" s="232">
        <v>0</v>
      </c>
      <c r="V41" s="232">
        <f>ROUND(E41*U41,2)</f>
        <v>0</v>
      </c>
      <c r="W41" s="232"/>
      <c r="X41" s="232" t="s">
        <v>157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158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9"/>
      <c r="B42" s="230"/>
      <c r="C42" s="259" t="s">
        <v>405</v>
      </c>
      <c r="D42" s="234"/>
      <c r="E42" s="235">
        <v>1.8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160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9">
        <v>13</v>
      </c>
      <c r="B43" s="250" t="s">
        <v>406</v>
      </c>
      <c r="C43" s="260" t="s">
        <v>407</v>
      </c>
      <c r="D43" s="251" t="s">
        <v>408</v>
      </c>
      <c r="E43" s="252">
        <v>3</v>
      </c>
      <c r="F43" s="253"/>
      <c r="G43" s="254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/>
      <c r="S43" s="232" t="s">
        <v>233</v>
      </c>
      <c r="T43" s="232" t="s">
        <v>234</v>
      </c>
      <c r="U43" s="232">
        <v>0</v>
      </c>
      <c r="V43" s="232">
        <f>ROUND(E43*U43,2)</f>
        <v>0</v>
      </c>
      <c r="W43" s="232"/>
      <c r="X43" s="232" t="s">
        <v>284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285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37" t="s">
        <v>151</v>
      </c>
      <c r="B44" s="238" t="s">
        <v>86</v>
      </c>
      <c r="C44" s="257" t="s">
        <v>87</v>
      </c>
      <c r="D44" s="239"/>
      <c r="E44" s="240"/>
      <c r="F44" s="241"/>
      <c r="G44" s="242">
        <f>SUMIF(AG45:AG85,"&lt;&gt;NOR",G45:G85)</f>
        <v>0</v>
      </c>
      <c r="H44" s="236"/>
      <c r="I44" s="236">
        <f>SUM(I45:I85)</f>
        <v>0</v>
      </c>
      <c r="J44" s="236"/>
      <c r="K44" s="236">
        <f>SUM(K45:K85)</f>
        <v>0</v>
      </c>
      <c r="L44" s="236"/>
      <c r="M44" s="236">
        <f>SUM(M45:M85)</f>
        <v>0</v>
      </c>
      <c r="N44" s="236"/>
      <c r="O44" s="236">
        <f>SUM(O45:O85)</f>
        <v>0.01</v>
      </c>
      <c r="P44" s="236"/>
      <c r="Q44" s="236">
        <f>SUM(Q45:Q85)</f>
        <v>3.55</v>
      </c>
      <c r="R44" s="236"/>
      <c r="S44" s="236"/>
      <c r="T44" s="236"/>
      <c r="U44" s="236"/>
      <c r="V44" s="236">
        <f>SUM(V45:V85)</f>
        <v>71.09</v>
      </c>
      <c r="W44" s="236"/>
      <c r="X44" s="236"/>
      <c r="AG44" t="s">
        <v>152</v>
      </c>
    </row>
    <row r="45" spans="1:60" outlineLevel="1" x14ac:dyDescent="0.2">
      <c r="A45" s="243">
        <v>14</v>
      </c>
      <c r="B45" s="244" t="s">
        <v>409</v>
      </c>
      <c r="C45" s="258" t="s">
        <v>410</v>
      </c>
      <c r="D45" s="245" t="s">
        <v>171</v>
      </c>
      <c r="E45" s="246">
        <v>0.95676000000000005</v>
      </c>
      <c r="F45" s="247"/>
      <c r="G45" s="24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2</v>
      </c>
      <c r="Q45" s="232">
        <f>ROUND(E45*P45,2)</f>
        <v>1.91</v>
      </c>
      <c r="R45" s="232"/>
      <c r="S45" s="232" t="s">
        <v>156</v>
      </c>
      <c r="T45" s="232" t="s">
        <v>156</v>
      </c>
      <c r="U45" s="232">
        <v>6.4359999999999999</v>
      </c>
      <c r="V45" s="232">
        <f>ROUND(E45*U45,2)</f>
        <v>6.16</v>
      </c>
      <c r="W45" s="232"/>
      <c r="X45" s="232" t="s">
        <v>157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158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29"/>
      <c r="B46" s="230"/>
      <c r="C46" s="259" t="s">
        <v>411</v>
      </c>
      <c r="D46" s="234"/>
      <c r="E46" s="235">
        <v>0.42305999999999999</v>
      </c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29"/>
      <c r="B47" s="230"/>
      <c r="C47" s="259" t="s">
        <v>412</v>
      </c>
      <c r="D47" s="234"/>
      <c r="E47" s="235">
        <v>0.53369999999999995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160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3">
        <v>15</v>
      </c>
      <c r="B48" s="244" t="s">
        <v>413</v>
      </c>
      <c r="C48" s="258" t="s">
        <v>414</v>
      </c>
      <c r="D48" s="245" t="s">
        <v>155</v>
      </c>
      <c r="E48" s="246">
        <v>32.950000000000003</v>
      </c>
      <c r="F48" s="247"/>
      <c r="G48" s="248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2">
        <v>3.3E-4</v>
      </c>
      <c r="O48" s="232">
        <f>ROUND(E48*N48,2)</f>
        <v>0.01</v>
      </c>
      <c r="P48" s="232">
        <v>1.183E-2</v>
      </c>
      <c r="Q48" s="232">
        <f>ROUND(E48*P48,2)</f>
        <v>0.39</v>
      </c>
      <c r="R48" s="232"/>
      <c r="S48" s="232" t="s">
        <v>156</v>
      </c>
      <c r="T48" s="232" t="s">
        <v>156</v>
      </c>
      <c r="U48" s="232">
        <v>0.35</v>
      </c>
      <c r="V48" s="232">
        <f>ROUND(E48*U48,2)</f>
        <v>11.53</v>
      </c>
      <c r="W48" s="232"/>
      <c r="X48" s="232" t="s">
        <v>157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158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9"/>
      <c r="B49" s="230"/>
      <c r="C49" s="259" t="s">
        <v>380</v>
      </c>
      <c r="D49" s="234"/>
      <c r="E49" s="235">
        <v>0.75</v>
      </c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9"/>
      <c r="B50" s="230"/>
      <c r="C50" s="259" t="s">
        <v>415</v>
      </c>
      <c r="D50" s="234"/>
      <c r="E50" s="235">
        <v>32.200000000000003</v>
      </c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3">
        <v>16</v>
      </c>
      <c r="B51" s="244" t="s">
        <v>245</v>
      </c>
      <c r="C51" s="258" t="s">
        <v>246</v>
      </c>
      <c r="D51" s="245" t="s">
        <v>155</v>
      </c>
      <c r="E51" s="246">
        <v>33.880000000000003</v>
      </c>
      <c r="F51" s="247"/>
      <c r="G51" s="248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1.75E-3</v>
      </c>
      <c r="Q51" s="232">
        <f>ROUND(E51*P51,2)</f>
        <v>0.06</v>
      </c>
      <c r="R51" s="232"/>
      <c r="S51" s="232" t="s">
        <v>156</v>
      </c>
      <c r="T51" s="232" t="s">
        <v>156</v>
      </c>
      <c r="U51" s="232">
        <v>0.17</v>
      </c>
      <c r="V51" s="232">
        <f>ROUND(E51*U51,2)</f>
        <v>5.76</v>
      </c>
      <c r="W51" s="232"/>
      <c r="X51" s="232" t="s">
        <v>157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158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/>
      <c r="B52" s="230"/>
      <c r="C52" s="259" t="s">
        <v>397</v>
      </c>
      <c r="D52" s="234"/>
      <c r="E52" s="235">
        <v>1.68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9"/>
      <c r="B53" s="230"/>
      <c r="C53" s="259" t="s">
        <v>398</v>
      </c>
      <c r="D53" s="234"/>
      <c r="E53" s="235">
        <v>32.200000000000003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3">
        <v>17</v>
      </c>
      <c r="B54" s="244" t="s">
        <v>248</v>
      </c>
      <c r="C54" s="258" t="s">
        <v>249</v>
      </c>
      <c r="D54" s="245" t="s">
        <v>155</v>
      </c>
      <c r="E54" s="246">
        <v>33.880000000000003</v>
      </c>
      <c r="F54" s="247"/>
      <c r="G54" s="248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1.26E-2</v>
      </c>
      <c r="Q54" s="232">
        <f>ROUND(E54*P54,2)</f>
        <v>0.43</v>
      </c>
      <c r="R54" s="232"/>
      <c r="S54" s="232" t="s">
        <v>156</v>
      </c>
      <c r="T54" s="232" t="s">
        <v>156</v>
      </c>
      <c r="U54" s="232">
        <v>0.33</v>
      </c>
      <c r="V54" s="232">
        <f>ROUND(E54*U54,2)</f>
        <v>11.18</v>
      </c>
      <c r="W54" s="232"/>
      <c r="X54" s="232" t="s">
        <v>157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158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9"/>
      <c r="B55" s="230"/>
      <c r="C55" s="259" t="s">
        <v>398</v>
      </c>
      <c r="D55" s="234"/>
      <c r="E55" s="235">
        <v>32.200000000000003</v>
      </c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160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9"/>
      <c r="B56" s="230"/>
      <c r="C56" s="259" t="s">
        <v>397</v>
      </c>
      <c r="D56" s="234"/>
      <c r="E56" s="235">
        <v>1.68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3">
        <v>18</v>
      </c>
      <c r="B57" s="244" t="s">
        <v>250</v>
      </c>
      <c r="C57" s="258" t="s">
        <v>251</v>
      </c>
      <c r="D57" s="245" t="s">
        <v>215</v>
      </c>
      <c r="E57" s="246">
        <v>2</v>
      </c>
      <c r="F57" s="247"/>
      <c r="G57" s="248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2"/>
      <c r="S57" s="232" t="s">
        <v>156</v>
      </c>
      <c r="T57" s="232" t="s">
        <v>156</v>
      </c>
      <c r="U57" s="232">
        <v>0.05</v>
      </c>
      <c r="V57" s="232">
        <f>ROUND(E57*U57,2)</f>
        <v>0.1</v>
      </c>
      <c r="W57" s="232"/>
      <c r="X57" s="232" t="s">
        <v>157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158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9"/>
      <c r="B58" s="230"/>
      <c r="C58" s="259" t="s">
        <v>416</v>
      </c>
      <c r="D58" s="234"/>
      <c r="E58" s="235">
        <v>2</v>
      </c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160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3">
        <v>19</v>
      </c>
      <c r="B59" s="244" t="s">
        <v>417</v>
      </c>
      <c r="C59" s="258" t="s">
        <v>418</v>
      </c>
      <c r="D59" s="245" t="s">
        <v>186</v>
      </c>
      <c r="E59" s="246">
        <v>16.22</v>
      </c>
      <c r="F59" s="247"/>
      <c r="G59" s="24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0</v>
      </c>
      <c r="O59" s="232">
        <f>ROUND(E59*N59,2)</f>
        <v>0</v>
      </c>
      <c r="P59" s="232">
        <v>4.6000000000000001E-4</v>
      </c>
      <c r="Q59" s="232">
        <f>ROUND(E59*P59,2)</f>
        <v>0.01</v>
      </c>
      <c r="R59" s="232"/>
      <c r="S59" s="232" t="s">
        <v>156</v>
      </c>
      <c r="T59" s="232" t="s">
        <v>156</v>
      </c>
      <c r="U59" s="232">
        <v>1.35</v>
      </c>
      <c r="V59" s="232">
        <f>ROUND(E59*U59,2)</f>
        <v>21.9</v>
      </c>
      <c r="W59" s="232"/>
      <c r="X59" s="232" t="s">
        <v>157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158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9"/>
      <c r="B60" s="230"/>
      <c r="C60" s="259" t="s">
        <v>419</v>
      </c>
      <c r="D60" s="234"/>
      <c r="E60" s="235">
        <v>16.22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160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3">
        <v>20</v>
      </c>
      <c r="B61" s="244" t="s">
        <v>420</v>
      </c>
      <c r="C61" s="258" t="s">
        <v>421</v>
      </c>
      <c r="D61" s="245" t="s">
        <v>215</v>
      </c>
      <c r="E61" s="246">
        <v>4</v>
      </c>
      <c r="F61" s="247"/>
      <c r="G61" s="248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2">
        <v>3.4000000000000002E-4</v>
      </c>
      <c r="O61" s="232">
        <f>ROUND(E61*N61,2)</f>
        <v>0</v>
      </c>
      <c r="P61" s="232">
        <v>2.5000000000000001E-2</v>
      </c>
      <c r="Q61" s="232">
        <f>ROUND(E61*P61,2)</f>
        <v>0.1</v>
      </c>
      <c r="R61" s="232"/>
      <c r="S61" s="232" t="s">
        <v>156</v>
      </c>
      <c r="T61" s="232" t="s">
        <v>156</v>
      </c>
      <c r="U61" s="232">
        <v>0.21</v>
      </c>
      <c r="V61" s="232">
        <f>ROUND(E61*U61,2)</f>
        <v>0.84</v>
      </c>
      <c r="W61" s="232"/>
      <c r="X61" s="232" t="s">
        <v>157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158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9"/>
      <c r="B62" s="230"/>
      <c r="C62" s="259" t="s">
        <v>422</v>
      </c>
      <c r="D62" s="234"/>
      <c r="E62" s="235">
        <v>4</v>
      </c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3">
        <v>21</v>
      </c>
      <c r="B63" s="244" t="s">
        <v>423</v>
      </c>
      <c r="C63" s="258" t="s">
        <v>424</v>
      </c>
      <c r="D63" s="245" t="s">
        <v>186</v>
      </c>
      <c r="E63" s="246">
        <v>6</v>
      </c>
      <c r="F63" s="247"/>
      <c r="G63" s="248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2">
        <v>4.8999999999999998E-4</v>
      </c>
      <c r="O63" s="232">
        <f>ROUND(E63*N63,2)</f>
        <v>0</v>
      </c>
      <c r="P63" s="232">
        <v>6.0000000000000001E-3</v>
      </c>
      <c r="Q63" s="232">
        <f>ROUND(E63*P63,2)</f>
        <v>0.04</v>
      </c>
      <c r="R63" s="232"/>
      <c r="S63" s="232" t="s">
        <v>156</v>
      </c>
      <c r="T63" s="232" t="s">
        <v>156</v>
      </c>
      <c r="U63" s="232">
        <v>0.27</v>
      </c>
      <c r="V63" s="232">
        <f>ROUND(E63*U63,2)</f>
        <v>1.62</v>
      </c>
      <c r="W63" s="232"/>
      <c r="X63" s="232" t="s">
        <v>157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158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/>
      <c r="B64" s="230"/>
      <c r="C64" s="259" t="s">
        <v>425</v>
      </c>
      <c r="D64" s="234"/>
      <c r="E64" s="235">
        <v>6</v>
      </c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3">
        <v>22</v>
      </c>
      <c r="B65" s="244" t="s">
        <v>426</v>
      </c>
      <c r="C65" s="258" t="s">
        <v>427</v>
      </c>
      <c r="D65" s="245" t="s">
        <v>186</v>
      </c>
      <c r="E65" s="246">
        <v>2</v>
      </c>
      <c r="F65" s="247"/>
      <c r="G65" s="248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2">
        <v>4.8999999999999998E-4</v>
      </c>
      <c r="O65" s="232">
        <f>ROUND(E65*N65,2)</f>
        <v>0</v>
      </c>
      <c r="P65" s="232">
        <v>1.9E-2</v>
      </c>
      <c r="Q65" s="232">
        <f>ROUND(E65*P65,2)</f>
        <v>0.04</v>
      </c>
      <c r="R65" s="232"/>
      <c r="S65" s="232" t="s">
        <v>156</v>
      </c>
      <c r="T65" s="232" t="s">
        <v>156</v>
      </c>
      <c r="U65" s="232">
        <v>0.38200000000000001</v>
      </c>
      <c r="V65" s="232">
        <f>ROUND(E65*U65,2)</f>
        <v>0.76</v>
      </c>
      <c r="W65" s="232"/>
      <c r="X65" s="232" t="s">
        <v>157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158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9"/>
      <c r="B66" s="230"/>
      <c r="C66" s="259" t="s">
        <v>428</v>
      </c>
      <c r="D66" s="234"/>
      <c r="E66" s="235">
        <v>2</v>
      </c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3">
        <v>23</v>
      </c>
      <c r="B67" s="244" t="s">
        <v>429</v>
      </c>
      <c r="C67" s="258" t="s">
        <v>430</v>
      </c>
      <c r="D67" s="245" t="s">
        <v>186</v>
      </c>
      <c r="E67" s="246">
        <v>1.8</v>
      </c>
      <c r="F67" s="247"/>
      <c r="G67" s="248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2">
        <v>0</v>
      </c>
      <c r="O67" s="232">
        <f>ROUND(E67*N67,2)</f>
        <v>0</v>
      </c>
      <c r="P67" s="232">
        <v>8.7999999999999995E-2</v>
      </c>
      <c r="Q67" s="232">
        <f>ROUND(E67*P67,2)</f>
        <v>0.16</v>
      </c>
      <c r="R67" s="232"/>
      <c r="S67" s="232" t="s">
        <v>156</v>
      </c>
      <c r="T67" s="232" t="s">
        <v>156</v>
      </c>
      <c r="U67" s="232">
        <v>1.68</v>
      </c>
      <c r="V67" s="232">
        <f>ROUND(E67*U67,2)</f>
        <v>3.02</v>
      </c>
      <c r="W67" s="232"/>
      <c r="X67" s="232" t="s">
        <v>157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158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9"/>
      <c r="B68" s="230"/>
      <c r="C68" s="259" t="s">
        <v>431</v>
      </c>
      <c r="D68" s="234"/>
      <c r="E68" s="235">
        <v>1.8</v>
      </c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160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3">
        <v>24</v>
      </c>
      <c r="B69" s="244" t="s">
        <v>266</v>
      </c>
      <c r="C69" s="258" t="s">
        <v>267</v>
      </c>
      <c r="D69" s="245" t="s">
        <v>155</v>
      </c>
      <c r="E69" s="246">
        <v>2</v>
      </c>
      <c r="F69" s="247"/>
      <c r="G69" s="248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4.5999999999999999E-2</v>
      </c>
      <c r="Q69" s="232">
        <f>ROUND(E69*P69,2)</f>
        <v>0.09</v>
      </c>
      <c r="R69" s="232"/>
      <c r="S69" s="232" t="s">
        <v>156</v>
      </c>
      <c r="T69" s="232" t="s">
        <v>156</v>
      </c>
      <c r="U69" s="232">
        <v>0.26</v>
      </c>
      <c r="V69" s="232">
        <f>ROUND(E69*U69,2)</f>
        <v>0.52</v>
      </c>
      <c r="W69" s="232"/>
      <c r="X69" s="232" t="s">
        <v>157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158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9"/>
      <c r="B70" s="230"/>
      <c r="C70" s="259" t="s">
        <v>196</v>
      </c>
      <c r="D70" s="234"/>
      <c r="E70" s="235">
        <v>2</v>
      </c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160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3">
        <v>25</v>
      </c>
      <c r="B71" s="244" t="s">
        <v>432</v>
      </c>
      <c r="C71" s="258" t="s">
        <v>433</v>
      </c>
      <c r="D71" s="245" t="s">
        <v>155</v>
      </c>
      <c r="E71" s="246">
        <v>4.2</v>
      </c>
      <c r="F71" s="247"/>
      <c r="G71" s="248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2">
        <v>0</v>
      </c>
      <c r="O71" s="232">
        <f>ROUND(E71*N71,2)</f>
        <v>0</v>
      </c>
      <c r="P71" s="232">
        <v>6.8000000000000005E-2</v>
      </c>
      <c r="Q71" s="232">
        <f>ROUND(E71*P71,2)</f>
        <v>0.28999999999999998</v>
      </c>
      <c r="R71" s="232"/>
      <c r="S71" s="232" t="s">
        <v>156</v>
      </c>
      <c r="T71" s="232" t="s">
        <v>156</v>
      </c>
      <c r="U71" s="232">
        <v>0.69</v>
      </c>
      <c r="V71" s="232">
        <f>ROUND(E71*U71,2)</f>
        <v>2.9</v>
      </c>
      <c r="W71" s="232"/>
      <c r="X71" s="232" t="s">
        <v>157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158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9"/>
      <c r="B72" s="230"/>
      <c r="C72" s="259" t="s">
        <v>434</v>
      </c>
      <c r="D72" s="234"/>
      <c r="E72" s="235">
        <v>4.2</v>
      </c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160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3">
        <v>26</v>
      </c>
      <c r="B73" s="244" t="s">
        <v>277</v>
      </c>
      <c r="C73" s="258" t="s">
        <v>278</v>
      </c>
      <c r="D73" s="245" t="s">
        <v>215</v>
      </c>
      <c r="E73" s="246">
        <v>1</v>
      </c>
      <c r="F73" s="247"/>
      <c r="G73" s="248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21</v>
      </c>
      <c r="M73" s="232">
        <f>G73*(1+L73/100)</f>
        <v>0</v>
      </c>
      <c r="N73" s="232">
        <v>0</v>
      </c>
      <c r="O73" s="232">
        <f>ROUND(E73*N73,2)</f>
        <v>0</v>
      </c>
      <c r="P73" s="232">
        <v>1.8E-3</v>
      </c>
      <c r="Q73" s="232">
        <f>ROUND(E73*P73,2)</f>
        <v>0</v>
      </c>
      <c r="R73" s="232"/>
      <c r="S73" s="232" t="s">
        <v>156</v>
      </c>
      <c r="T73" s="232" t="s">
        <v>156</v>
      </c>
      <c r="U73" s="232">
        <v>0.11</v>
      </c>
      <c r="V73" s="232">
        <f>ROUND(E73*U73,2)</f>
        <v>0.11</v>
      </c>
      <c r="W73" s="232"/>
      <c r="X73" s="232" t="s">
        <v>157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158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9"/>
      <c r="B74" s="230"/>
      <c r="C74" s="259" t="s">
        <v>435</v>
      </c>
      <c r="D74" s="234"/>
      <c r="E74" s="235">
        <v>1</v>
      </c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160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3">
        <v>27</v>
      </c>
      <c r="B75" s="244" t="s">
        <v>436</v>
      </c>
      <c r="C75" s="258" t="s">
        <v>437</v>
      </c>
      <c r="D75" s="245" t="s">
        <v>186</v>
      </c>
      <c r="E75" s="246">
        <v>24</v>
      </c>
      <c r="F75" s="247"/>
      <c r="G75" s="248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2">
        <v>0</v>
      </c>
      <c r="O75" s="232">
        <f>ROUND(E75*N75,2)</f>
        <v>0</v>
      </c>
      <c r="P75" s="232">
        <v>8.0000000000000007E-5</v>
      </c>
      <c r="Q75" s="232">
        <f>ROUND(E75*P75,2)</f>
        <v>0</v>
      </c>
      <c r="R75" s="232"/>
      <c r="S75" s="232" t="s">
        <v>156</v>
      </c>
      <c r="T75" s="232" t="s">
        <v>156</v>
      </c>
      <c r="U75" s="232">
        <v>0.04</v>
      </c>
      <c r="V75" s="232">
        <f>ROUND(E75*U75,2)</f>
        <v>0.96</v>
      </c>
      <c r="W75" s="232"/>
      <c r="X75" s="232" t="s">
        <v>157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158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9"/>
      <c r="B76" s="230"/>
      <c r="C76" s="259" t="s">
        <v>438</v>
      </c>
      <c r="D76" s="234"/>
      <c r="E76" s="235">
        <v>24</v>
      </c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12"/>
      <c r="Z76" s="212"/>
      <c r="AA76" s="212"/>
      <c r="AB76" s="212"/>
      <c r="AC76" s="212"/>
      <c r="AD76" s="212"/>
      <c r="AE76" s="212"/>
      <c r="AF76" s="212"/>
      <c r="AG76" s="212" t="s">
        <v>160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43">
        <v>28</v>
      </c>
      <c r="B77" s="244" t="s">
        <v>439</v>
      </c>
      <c r="C77" s="258" t="s">
        <v>440</v>
      </c>
      <c r="D77" s="245" t="s">
        <v>155</v>
      </c>
      <c r="E77" s="246">
        <v>33.880000000000003</v>
      </c>
      <c r="F77" s="247"/>
      <c r="G77" s="248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2">
        <v>0</v>
      </c>
      <c r="O77" s="232">
        <f>ROUND(E77*N77,2)</f>
        <v>0</v>
      </c>
      <c r="P77" s="232">
        <v>1E-3</v>
      </c>
      <c r="Q77" s="232">
        <f>ROUND(E77*P77,2)</f>
        <v>0.03</v>
      </c>
      <c r="R77" s="232"/>
      <c r="S77" s="232" t="s">
        <v>156</v>
      </c>
      <c r="T77" s="232" t="s">
        <v>156</v>
      </c>
      <c r="U77" s="232">
        <v>0.11</v>
      </c>
      <c r="V77" s="232">
        <f>ROUND(E77*U77,2)</f>
        <v>3.73</v>
      </c>
      <c r="W77" s="232"/>
      <c r="X77" s="232" t="s">
        <v>157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158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9"/>
      <c r="B78" s="230"/>
      <c r="C78" s="259" t="s">
        <v>397</v>
      </c>
      <c r="D78" s="234"/>
      <c r="E78" s="235">
        <v>1.68</v>
      </c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160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9"/>
      <c r="B79" s="230"/>
      <c r="C79" s="259" t="s">
        <v>398</v>
      </c>
      <c r="D79" s="234"/>
      <c r="E79" s="235">
        <v>32.200000000000003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160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3">
        <v>29</v>
      </c>
      <c r="B80" s="244" t="s">
        <v>441</v>
      </c>
      <c r="C80" s="258" t="s">
        <v>442</v>
      </c>
      <c r="D80" s="245" t="s">
        <v>283</v>
      </c>
      <c r="E80" s="246">
        <v>2.1</v>
      </c>
      <c r="F80" s="247"/>
      <c r="G80" s="248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2"/>
      <c r="S80" s="232" t="s">
        <v>233</v>
      </c>
      <c r="T80" s="232" t="s">
        <v>234</v>
      </c>
      <c r="U80" s="232">
        <v>0</v>
      </c>
      <c r="V80" s="232">
        <f>ROUND(E80*U80,2)</f>
        <v>0</v>
      </c>
      <c r="W80" s="232"/>
      <c r="X80" s="232" t="s">
        <v>284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285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9"/>
      <c r="B81" s="230"/>
      <c r="C81" s="259" t="s">
        <v>443</v>
      </c>
      <c r="D81" s="234"/>
      <c r="E81" s="235">
        <v>1.425</v>
      </c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12"/>
      <c r="Z81" s="212"/>
      <c r="AA81" s="212"/>
      <c r="AB81" s="212"/>
      <c r="AC81" s="212"/>
      <c r="AD81" s="212"/>
      <c r="AE81" s="212"/>
      <c r="AF81" s="212"/>
      <c r="AG81" s="212" t="s">
        <v>160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9"/>
      <c r="B82" s="230"/>
      <c r="C82" s="259" t="s">
        <v>444</v>
      </c>
      <c r="D82" s="234"/>
      <c r="E82" s="235">
        <v>0.67500000000000004</v>
      </c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12"/>
      <c r="Z82" s="212"/>
      <c r="AA82" s="212"/>
      <c r="AB82" s="212"/>
      <c r="AC82" s="212"/>
      <c r="AD82" s="212"/>
      <c r="AE82" s="212"/>
      <c r="AF82" s="212"/>
      <c r="AG82" s="212" t="s">
        <v>160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3">
        <v>30</v>
      </c>
      <c r="B83" s="244" t="s">
        <v>445</v>
      </c>
      <c r="C83" s="258" t="s">
        <v>446</v>
      </c>
      <c r="D83" s="245" t="s">
        <v>237</v>
      </c>
      <c r="E83" s="246">
        <v>2</v>
      </c>
      <c r="F83" s="247"/>
      <c r="G83" s="248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2"/>
      <c r="S83" s="232" t="s">
        <v>233</v>
      </c>
      <c r="T83" s="232" t="s">
        <v>234</v>
      </c>
      <c r="U83" s="232">
        <v>0</v>
      </c>
      <c r="V83" s="232">
        <f>ROUND(E83*U83,2)</f>
        <v>0</v>
      </c>
      <c r="W83" s="232"/>
      <c r="X83" s="232" t="s">
        <v>284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285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9"/>
      <c r="B84" s="230"/>
      <c r="C84" s="259" t="s">
        <v>447</v>
      </c>
      <c r="D84" s="234"/>
      <c r="E84" s="235">
        <v>2</v>
      </c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160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9">
        <v>31</v>
      </c>
      <c r="B85" s="250" t="s">
        <v>345</v>
      </c>
      <c r="C85" s="260" t="s">
        <v>448</v>
      </c>
      <c r="D85" s="251" t="s">
        <v>237</v>
      </c>
      <c r="E85" s="252">
        <v>10</v>
      </c>
      <c r="F85" s="253"/>
      <c r="G85" s="254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2"/>
      <c r="S85" s="232" t="s">
        <v>233</v>
      </c>
      <c r="T85" s="232" t="s">
        <v>234</v>
      </c>
      <c r="U85" s="232">
        <v>0</v>
      </c>
      <c r="V85" s="232">
        <f>ROUND(E85*U85,2)</f>
        <v>0</v>
      </c>
      <c r="W85" s="232"/>
      <c r="X85" s="232" t="s">
        <v>284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285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x14ac:dyDescent="0.2">
      <c r="A86" s="237" t="s">
        <v>151</v>
      </c>
      <c r="B86" s="238" t="s">
        <v>88</v>
      </c>
      <c r="C86" s="257" t="s">
        <v>89</v>
      </c>
      <c r="D86" s="239"/>
      <c r="E86" s="240"/>
      <c r="F86" s="241"/>
      <c r="G86" s="242">
        <f>SUMIF(AG87:AG87,"&lt;&gt;NOR",G87:G87)</f>
        <v>0</v>
      </c>
      <c r="H86" s="236"/>
      <c r="I86" s="236">
        <f>SUM(I87:I87)</f>
        <v>0</v>
      </c>
      <c r="J86" s="236"/>
      <c r="K86" s="236">
        <f>SUM(K87:K87)</f>
        <v>0</v>
      </c>
      <c r="L86" s="236"/>
      <c r="M86" s="236">
        <f>SUM(M87:M87)</f>
        <v>0</v>
      </c>
      <c r="N86" s="236"/>
      <c r="O86" s="236">
        <f>SUM(O87:O87)</f>
        <v>0</v>
      </c>
      <c r="P86" s="236"/>
      <c r="Q86" s="236">
        <f>SUM(Q87:Q87)</f>
        <v>0</v>
      </c>
      <c r="R86" s="236"/>
      <c r="S86" s="236"/>
      <c r="T86" s="236"/>
      <c r="U86" s="236"/>
      <c r="V86" s="236">
        <f>SUM(V87:V87)</f>
        <v>6.99</v>
      </c>
      <c r="W86" s="236"/>
      <c r="X86" s="236"/>
      <c r="AG86" t="s">
        <v>152</v>
      </c>
    </row>
    <row r="87" spans="1:60" outlineLevel="1" x14ac:dyDescent="0.2">
      <c r="A87" s="249">
        <v>32</v>
      </c>
      <c r="B87" s="250" t="s">
        <v>287</v>
      </c>
      <c r="C87" s="260" t="s">
        <v>288</v>
      </c>
      <c r="D87" s="251" t="s">
        <v>175</v>
      </c>
      <c r="E87" s="252">
        <v>3.69943</v>
      </c>
      <c r="F87" s="253"/>
      <c r="G87" s="254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2"/>
      <c r="S87" s="232" t="s">
        <v>156</v>
      </c>
      <c r="T87" s="232" t="s">
        <v>156</v>
      </c>
      <c r="U87" s="232">
        <v>1.89</v>
      </c>
      <c r="V87" s="232">
        <f>ROUND(E87*U87,2)</f>
        <v>6.99</v>
      </c>
      <c r="W87" s="232"/>
      <c r="X87" s="232" t="s">
        <v>289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290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37" t="s">
        <v>151</v>
      </c>
      <c r="B88" s="238" t="s">
        <v>99</v>
      </c>
      <c r="C88" s="257" t="s">
        <v>100</v>
      </c>
      <c r="D88" s="239"/>
      <c r="E88" s="240"/>
      <c r="F88" s="241"/>
      <c r="G88" s="242">
        <f>SUMIF(AG89:AG97,"&lt;&gt;NOR",G89:G97)</f>
        <v>0</v>
      </c>
      <c r="H88" s="236"/>
      <c r="I88" s="236">
        <f>SUM(I89:I97)</f>
        <v>0</v>
      </c>
      <c r="J88" s="236"/>
      <c r="K88" s="236">
        <f>SUM(K89:K97)</f>
        <v>0</v>
      </c>
      <c r="L88" s="236"/>
      <c r="M88" s="236">
        <f>SUM(M89:M97)</f>
        <v>0</v>
      </c>
      <c r="N88" s="236"/>
      <c r="O88" s="236">
        <f>SUM(O89:O97)</f>
        <v>0.02</v>
      </c>
      <c r="P88" s="236"/>
      <c r="Q88" s="236">
        <f>SUM(Q89:Q97)</f>
        <v>0.02</v>
      </c>
      <c r="R88" s="236"/>
      <c r="S88" s="236"/>
      <c r="T88" s="236"/>
      <c r="U88" s="236"/>
      <c r="V88" s="236">
        <f>SUM(V89:V97)</f>
        <v>0.65999999999999992</v>
      </c>
      <c r="W88" s="236"/>
      <c r="X88" s="236"/>
      <c r="AG88" t="s">
        <v>152</v>
      </c>
    </row>
    <row r="89" spans="1:60" outlineLevel="1" x14ac:dyDescent="0.2">
      <c r="A89" s="243">
        <v>33</v>
      </c>
      <c r="B89" s="244" t="s">
        <v>449</v>
      </c>
      <c r="C89" s="258" t="s">
        <v>450</v>
      </c>
      <c r="D89" s="245" t="s">
        <v>451</v>
      </c>
      <c r="E89" s="246">
        <v>1</v>
      </c>
      <c r="F89" s="247"/>
      <c r="G89" s="248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2">
        <v>0</v>
      </c>
      <c r="O89" s="232">
        <f>ROUND(E89*N89,2)</f>
        <v>0</v>
      </c>
      <c r="P89" s="232">
        <v>1.9460000000000002E-2</v>
      </c>
      <c r="Q89" s="232">
        <f>ROUND(E89*P89,2)</f>
        <v>0.02</v>
      </c>
      <c r="R89" s="232"/>
      <c r="S89" s="232" t="s">
        <v>156</v>
      </c>
      <c r="T89" s="232" t="s">
        <v>156</v>
      </c>
      <c r="U89" s="232">
        <v>0.38200000000000001</v>
      </c>
      <c r="V89" s="232">
        <f>ROUND(E89*U89,2)</f>
        <v>0.38</v>
      </c>
      <c r="W89" s="232"/>
      <c r="X89" s="232" t="s">
        <v>157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158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9"/>
      <c r="B90" s="230"/>
      <c r="C90" s="259" t="s">
        <v>452</v>
      </c>
      <c r="D90" s="234"/>
      <c r="E90" s="235">
        <v>1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12"/>
      <c r="Z90" s="212"/>
      <c r="AA90" s="212"/>
      <c r="AB90" s="212"/>
      <c r="AC90" s="212"/>
      <c r="AD90" s="212"/>
      <c r="AE90" s="212"/>
      <c r="AF90" s="212"/>
      <c r="AG90" s="212" t="s">
        <v>160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3">
        <v>34</v>
      </c>
      <c r="B91" s="244" t="s">
        <v>453</v>
      </c>
      <c r="C91" s="258" t="s">
        <v>454</v>
      </c>
      <c r="D91" s="245" t="s">
        <v>451</v>
      </c>
      <c r="E91" s="246">
        <v>1</v>
      </c>
      <c r="F91" s="247"/>
      <c r="G91" s="248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2">
        <v>0</v>
      </c>
      <c r="O91" s="232">
        <f>ROUND(E91*N91,2)</f>
        <v>0</v>
      </c>
      <c r="P91" s="232">
        <v>8.5999999999999998E-4</v>
      </c>
      <c r="Q91" s="232">
        <f>ROUND(E91*P91,2)</f>
        <v>0</v>
      </c>
      <c r="R91" s="232"/>
      <c r="S91" s="232" t="s">
        <v>156</v>
      </c>
      <c r="T91" s="232" t="s">
        <v>156</v>
      </c>
      <c r="U91" s="232">
        <v>0.222</v>
      </c>
      <c r="V91" s="232">
        <f>ROUND(E91*U91,2)</f>
        <v>0.22</v>
      </c>
      <c r="W91" s="232"/>
      <c r="X91" s="232" t="s">
        <v>157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158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9"/>
      <c r="B92" s="230"/>
      <c r="C92" s="259" t="s">
        <v>452</v>
      </c>
      <c r="D92" s="234"/>
      <c r="E92" s="235">
        <v>1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12"/>
      <c r="Z92" s="212"/>
      <c r="AA92" s="212"/>
      <c r="AB92" s="212"/>
      <c r="AC92" s="212"/>
      <c r="AD92" s="212"/>
      <c r="AE92" s="212"/>
      <c r="AF92" s="212"/>
      <c r="AG92" s="212" t="s">
        <v>160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3">
        <v>35</v>
      </c>
      <c r="B93" s="244" t="s">
        <v>455</v>
      </c>
      <c r="C93" s="258" t="s">
        <v>456</v>
      </c>
      <c r="D93" s="245" t="s">
        <v>215</v>
      </c>
      <c r="E93" s="246">
        <v>1</v>
      </c>
      <c r="F93" s="247"/>
      <c r="G93" s="248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2">
        <v>0</v>
      </c>
      <c r="O93" s="232">
        <f>ROUND(E93*N93,2)</f>
        <v>0</v>
      </c>
      <c r="P93" s="232">
        <v>8.5999999999999998E-4</v>
      </c>
      <c r="Q93" s="232">
        <f>ROUND(E93*P93,2)</f>
        <v>0</v>
      </c>
      <c r="R93" s="232"/>
      <c r="S93" s="232" t="s">
        <v>156</v>
      </c>
      <c r="T93" s="232" t="s">
        <v>156</v>
      </c>
      <c r="U93" s="232">
        <v>6.3E-2</v>
      </c>
      <c r="V93" s="232">
        <f>ROUND(E93*U93,2)</f>
        <v>0.06</v>
      </c>
      <c r="W93" s="232"/>
      <c r="X93" s="232" t="s">
        <v>157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158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9"/>
      <c r="B94" s="230"/>
      <c r="C94" s="259" t="s">
        <v>452</v>
      </c>
      <c r="D94" s="234"/>
      <c r="E94" s="235">
        <v>1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160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3">
        <v>36</v>
      </c>
      <c r="B95" s="244" t="s">
        <v>457</v>
      </c>
      <c r="C95" s="258" t="s">
        <v>458</v>
      </c>
      <c r="D95" s="245" t="s">
        <v>215</v>
      </c>
      <c r="E95" s="246">
        <v>1</v>
      </c>
      <c r="F95" s="247"/>
      <c r="G95" s="248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2">
        <v>1.8669999999999999E-2</v>
      </c>
      <c r="O95" s="232">
        <f>ROUND(E95*N95,2)</f>
        <v>0.02</v>
      </c>
      <c r="P95" s="232">
        <v>0</v>
      </c>
      <c r="Q95" s="232">
        <f>ROUND(E95*P95,2)</f>
        <v>0</v>
      </c>
      <c r="R95" s="232"/>
      <c r="S95" s="232" t="s">
        <v>156</v>
      </c>
      <c r="T95" s="232" t="s">
        <v>156</v>
      </c>
      <c r="U95" s="232">
        <v>0</v>
      </c>
      <c r="V95" s="232">
        <f>ROUND(E95*U95,2)</f>
        <v>0</v>
      </c>
      <c r="W95" s="232"/>
      <c r="X95" s="232" t="s">
        <v>459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460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9"/>
      <c r="B96" s="230"/>
      <c r="C96" s="259" t="s">
        <v>452</v>
      </c>
      <c r="D96" s="234"/>
      <c r="E96" s="235">
        <v>1</v>
      </c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12"/>
      <c r="Z96" s="212"/>
      <c r="AA96" s="212"/>
      <c r="AB96" s="212"/>
      <c r="AC96" s="212"/>
      <c r="AD96" s="212"/>
      <c r="AE96" s="212"/>
      <c r="AF96" s="212"/>
      <c r="AG96" s="212" t="s">
        <v>160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29">
        <v>37</v>
      </c>
      <c r="B97" s="230" t="s">
        <v>461</v>
      </c>
      <c r="C97" s="261" t="s">
        <v>462</v>
      </c>
      <c r="D97" s="231" t="s">
        <v>0</v>
      </c>
      <c r="E97" s="255"/>
      <c r="F97" s="233"/>
      <c r="G97" s="232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2"/>
      <c r="S97" s="232" t="s">
        <v>156</v>
      </c>
      <c r="T97" s="232" t="s">
        <v>156</v>
      </c>
      <c r="U97" s="232">
        <v>0</v>
      </c>
      <c r="V97" s="232">
        <f>ROUND(E97*U97,2)</f>
        <v>0</v>
      </c>
      <c r="W97" s="232"/>
      <c r="X97" s="232" t="s">
        <v>289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290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37" t="s">
        <v>151</v>
      </c>
      <c r="B98" s="238" t="s">
        <v>103</v>
      </c>
      <c r="C98" s="257" t="s">
        <v>104</v>
      </c>
      <c r="D98" s="239"/>
      <c r="E98" s="240"/>
      <c r="F98" s="241"/>
      <c r="G98" s="242">
        <f>SUMIF(AG99:AG101,"&lt;&gt;NOR",G99:G101)</f>
        <v>0</v>
      </c>
      <c r="H98" s="236"/>
      <c r="I98" s="236">
        <f>SUM(I99:I101)</f>
        <v>0</v>
      </c>
      <c r="J98" s="236"/>
      <c r="K98" s="236">
        <f>SUM(K99:K101)</f>
        <v>0</v>
      </c>
      <c r="L98" s="236"/>
      <c r="M98" s="236">
        <f>SUM(M99:M101)</f>
        <v>0</v>
      </c>
      <c r="N98" s="236"/>
      <c r="O98" s="236">
        <f>SUM(O99:O101)</f>
        <v>0</v>
      </c>
      <c r="P98" s="236"/>
      <c r="Q98" s="236">
        <f>SUM(Q99:Q101)</f>
        <v>0</v>
      </c>
      <c r="R98" s="236"/>
      <c r="S98" s="236"/>
      <c r="T98" s="236"/>
      <c r="U98" s="236"/>
      <c r="V98" s="236">
        <f>SUM(V99:V101)</f>
        <v>1.5</v>
      </c>
      <c r="W98" s="236"/>
      <c r="X98" s="236"/>
      <c r="AG98" t="s">
        <v>152</v>
      </c>
    </row>
    <row r="99" spans="1:60" outlineLevel="1" x14ac:dyDescent="0.2">
      <c r="A99" s="243">
        <v>38</v>
      </c>
      <c r="B99" s="244" t="s">
        <v>302</v>
      </c>
      <c r="C99" s="258" t="s">
        <v>303</v>
      </c>
      <c r="D99" s="245" t="s">
        <v>215</v>
      </c>
      <c r="E99" s="246">
        <v>1</v>
      </c>
      <c r="F99" s="247"/>
      <c r="G99" s="248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2"/>
      <c r="S99" s="232" t="s">
        <v>156</v>
      </c>
      <c r="T99" s="232" t="s">
        <v>156</v>
      </c>
      <c r="U99" s="232">
        <v>1.5</v>
      </c>
      <c r="V99" s="232">
        <f>ROUND(E99*U99,2)</f>
        <v>1.5</v>
      </c>
      <c r="W99" s="232"/>
      <c r="X99" s="232" t="s">
        <v>284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285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9"/>
      <c r="B100" s="230"/>
      <c r="C100" s="259" t="s">
        <v>463</v>
      </c>
      <c r="D100" s="234"/>
      <c r="E100" s="235">
        <v>1</v>
      </c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160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9">
        <v>39</v>
      </c>
      <c r="B101" s="230" t="s">
        <v>322</v>
      </c>
      <c r="C101" s="261" t="s">
        <v>323</v>
      </c>
      <c r="D101" s="231" t="s">
        <v>0</v>
      </c>
      <c r="E101" s="255"/>
      <c r="F101" s="233"/>
      <c r="G101" s="232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2"/>
      <c r="S101" s="232" t="s">
        <v>156</v>
      </c>
      <c r="T101" s="232" t="s">
        <v>156</v>
      </c>
      <c r="U101" s="232">
        <v>0</v>
      </c>
      <c r="V101" s="232">
        <f>ROUND(E101*U101,2)</f>
        <v>0</v>
      </c>
      <c r="W101" s="232"/>
      <c r="X101" s="232" t="s">
        <v>289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290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37" t="s">
        <v>151</v>
      </c>
      <c r="B102" s="238" t="s">
        <v>107</v>
      </c>
      <c r="C102" s="257" t="s">
        <v>108</v>
      </c>
      <c r="D102" s="239"/>
      <c r="E102" s="240"/>
      <c r="F102" s="241"/>
      <c r="G102" s="242">
        <f>SUMIF(AG103:AG121,"&lt;&gt;NOR",G103:G121)</f>
        <v>0</v>
      </c>
      <c r="H102" s="236"/>
      <c r="I102" s="236">
        <f>SUM(I103:I121)</f>
        <v>0</v>
      </c>
      <c r="J102" s="236"/>
      <c r="K102" s="236">
        <f>SUM(K103:K121)</f>
        <v>0</v>
      </c>
      <c r="L102" s="236"/>
      <c r="M102" s="236">
        <f>SUM(M103:M121)</f>
        <v>0</v>
      </c>
      <c r="N102" s="236"/>
      <c r="O102" s="236">
        <f>SUM(O103:O121)</f>
        <v>0.11</v>
      </c>
      <c r="P102" s="236"/>
      <c r="Q102" s="236">
        <f>SUM(Q103:Q121)</f>
        <v>0</v>
      </c>
      <c r="R102" s="236"/>
      <c r="S102" s="236"/>
      <c r="T102" s="236"/>
      <c r="U102" s="236"/>
      <c r="V102" s="236">
        <f>SUM(V103:V121)</f>
        <v>29.109999999999996</v>
      </c>
      <c r="W102" s="236"/>
      <c r="X102" s="236"/>
      <c r="AG102" t="s">
        <v>152</v>
      </c>
    </row>
    <row r="103" spans="1:60" ht="22.5" outlineLevel="1" x14ac:dyDescent="0.2">
      <c r="A103" s="243">
        <v>40</v>
      </c>
      <c r="B103" s="244" t="s">
        <v>464</v>
      </c>
      <c r="C103" s="258" t="s">
        <v>465</v>
      </c>
      <c r="D103" s="245" t="s">
        <v>155</v>
      </c>
      <c r="E103" s="246">
        <v>33.880000000000003</v>
      </c>
      <c r="F103" s="247"/>
      <c r="G103" s="248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2"/>
      <c r="S103" s="232" t="s">
        <v>156</v>
      </c>
      <c r="T103" s="232" t="s">
        <v>156</v>
      </c>
      <c r="U103" s="232">
        <v>0.02</v>
      </c>
      <c r="V103" s="232">
        <f>ROUND(E103*U103,2)</f>
        <v>0.68</v>
      </c>
      <c r="W103" s="232"/>
      <c r="X103" s="232" t="s">
        <v>157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158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/>
      <c r="B104" s="230"/>
      <c r="C104" s="259" t="s">
        <v>397</v>
      </c>
      <c r="D104" s="234"/>
      <c r="E104" s="235">
        <v>1.68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160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9"/>
      <c r="B105" s="230"/>
      <c r="C105" s="259" t="s">
        <v>398</v>
      </c>
      <c r="D105" s="234"/>
      <c r="E105" s="235">
        <v>32.200000000000003</v>
      </c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3">
        <v>41</v>
      </c>
      <c r="B106" s="244" t="s">
        <v>466</v>
      </c>
      <c r="C106" s="258" t="s">
        <v>467</v>
      </c>
      <c r="D106" s="245" t="s">
        <v>155</v>
      </c>
      <c r="E106" s="246">
        <v>33.880000000000003</v>
      </c>
      <c r="F106" s="247"/>
      <c r="G106" s="248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2"/>
      <c r="S106" s="232" t="s">
        <v>156</v>
      </c>
      <c r="T106" s="232" t="s">
        <v>156</v>
      </c>
      <c r="U106" s="232">
        <v>0.05</v>
      </c>
      <c r="V106" s="232">
        <f>ROUND(E106*U106,2)</f>
        <v>1.69</v>
      </c>
      <c r="W106" s="232"/>
      <c r="X106" s="232" t="s">
        <v>157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158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9"/>
      <c r="B107" s="230"/>
      <c r="C107" s="259" t="s">
        <v>397</v>
      </c>
      <c r="D107" s="234"/>
      <c r="E107" s="235">
        <v>1.68</v>
      </c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160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9"/>
      <c r="B108" s="230"/>
      <c r="C108" s="259" t="s">
        <v>398</v>
      </c>
      <c r="D108" s="234"/>
      <c r="E108" s="235">
        <v>32.200000000000003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160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43">
        <v>42</v>
      </c>
      <c r="B109" s="244" t="s">
        <v>468</v>
      </c>
      <c r="C109" s="258" t="s">
        <v>469</v>
      </c>
      <c r="D109" s="245" t="s">
        <v>186</v>
      </c>
      <c r="E109" s="246">
        <v>28</v>
      </c>
      <c r="F109" s="247"/>
      <c r="G109" s="248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2">
        <v>2.0000000000000002E-5</v>
      </c>
      <c r="O109" s="232">
        <f>ROUND(E109*N109,2)</f>
        <v>0</v>
      </c>
      <c r="P109" s="232">
        <v>0</v>
      </c>
      <c r="Q109" s="232">
        <f>ROUND(E109*P109,2)</f>
        <v>0</v>
      </c>
      <c r="R109" s="232"/>
      <c r="S109" s="232" t="s">
        <v>156</v>
      </c>
      <c r="T109" s="232" t="s">
        <v>156</v>
      </c>
      <c r="U109" s="232">
        <v>7.0000000000000007E-2</v>
      </c>
      <c r="V109" s="232">
        <f>ROUND(E109*U109,2)</f>
        <v>1.96</v>
      </c>
      <c r="W109" s="232"/>
      <c r="X109" s="232" t="s">
        <v>157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158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9"/>
      <c r="B110" s="230"/>
      <c r="C110" s="259" t="s">
        <v>470</v>
      </c>
      <c r="D110" s="234"/>
      <c r="E110" s="235">
        <v>4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160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9"/>
      <c r="B111" s="230"/>
      <c r="C111" s="259" t="s">
        <v>471</v>
      </c>
      <c r="D111" s="234"/>
      <c r="E111" s="235">
        <v>24</v>
      </c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160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43">
        <v>43</v>
      </c>
      <c r="B112" s="244" t="s">
        <v>472</v>
      </c>
      <c r="C112" s="258" t="s">
        <v>473</v>
      </c>
      <c r="D112" s="245" t="s">
        <v>155</v>
      </c>
      <c r="E112" s="246">
        <v>33.880000000000003</v>
      </c>
      <c r="F112" s="247"/>
      <c r="G112" s="248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2">
        <v>3.32E-3</v>
      </c>
      <c r="O112" s="232">
        <f>ROUND(E112*N112,2)</f>
        <v>0.11</v>
      </c>
      <c r="P112" s="232">
        <v>0</v>
      </c>
      <c r="Q112" s="232">
        <f>ROUND(E112*P112,2)</f>
        <v>0</v>
      </c>
      <c r="R112" s="232"/>
      <c r="S112" s="232" t="s">
        <v>156</v>
      </c>
      <c r="T112" s="232" t="s">
        <v>156</v>
      </c>
      <c r="U112" s="232">
        <v>0.68</v>
      </c>
      <c r="V112" s="232">
        <f>ROUND(E112*U112,2)</f>
        <v>23.04</v>
      </c>
      <c r="W112" s="232"/>
      <c r="X112" s="232" t="s">
        <v>157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158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9"/>
      <c r="B113" s="230"/>
      <c r="C113" s="259" t="s">
        <v>397</v>
      </c>
      <c r="D113" s="234"/>
      <c r="E113" s="235">
        <v>1.68</v>
      </c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160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9"/>
      <c r="B114" s="230"/>
      <c r="C114" s="259" t="s">
        <v>398</v>
      </c>
      <c r="D114" s="234"/>
      <c r="E114" s="235">
        <v>32.200000000000003</v>
      </c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160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33.75" outlineLevel="1" x14ac:dyDescent="0.2">
      <c r="A115" s="243">
        <v>44</v>
      </c>
      <c r="B115" s="244" t="s">
        <v>474</v>
      </c>
      <c r="C115" s="258" t="s">
        <v>475</v>
      </c>
      <c r="D115" s="245" t="s">
        <v>186</v>
      </c>
      <c r="E115" s="246">
        <v>6.2</v>
      </c>
      <c r="F115" s="247"/>
      <c r="G115" s="248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2">
        <v>3.4000000000000002E-4</v>
      </c>
      <c r="O115" s="232">
        <f>ROUND(E115*N115,2)</f>
        <v>0</v>
      </c>
      <c r="P115" s="232">
        <v>0</v>
      </c>
      <c r="Q115" s="232">
        <f>ROUND(E115*P115,2)</f>
        <v>0</v>
      </c>
      <c r="R115" s="232"/>
      <c r="S115" s="232" t="s">
        <v>156</v>
      </c>
      <c r="T115" s="232" t="s">
        <v>156</v>
      </c>
      <c r="U115" s="232">
        <v>0.28000000000000003</v>
      </c>
      <c r="V115" s="232">
        <f>ROUND(E115*U115,2)</f>
        <v>1.74</v>
      </c>
      <c r="W115" s="232"/>
      <c r="X115" s="232" t="s">
        <v>157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158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9"/>
      <c r="B116" s="230"/>
      <c r="C116" s="259" t="s">
        <v>476</v>
      </c>
      <c r="D116" s="234"/>
      <c r="E116" s="235">
        <v>6.2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160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3">
        <v>45</v>
      </c>
      <c r="B117" s="244" t="s">
        <v>477</v>
      </c>
      <c r="C117" s="258" t="s">
        <v>478</v>
      </c>
      <c r="D117" s="245" t="s">
        <v>186</v>
      </c>
      <c r="E117" s="246">
        <v>30.8</v>
      </c>
      <c r="F117" s="247"/>
      <c r="G117" s="248">
        <f>ROUND(E117*F117,2)</f>
        <v>0</v>
      </c>
      <c r="H117" s="233"/>
      <c r="I117" s="232">
        <f>ROUND(E117*H117,2)</f>
        <v>0</v>
      </c>
      <c r="J117" s="233"/>
      <c r="K117" s="232">
        <f>ROUND(E117*J117,2)</f>
        <v>0</v>
      </c>
      <c r="L117" s="232">
        <v>21</v>
      </c>
      <c r="M117" s="232">
        <f>G117*(1+L117/100)</f>
        <v>0</v>
      </c>
      <c r="N117" s="232">
        <v>1.2E-4</v>
      </c>
      <c r="O117" s="232">
        <f>ROUND(E117*N117,2)</f>
        <v>0</v>
      </c>
      <c r="P117" s="232">
        <v>0</v>
      </c>
      <c r="Q117" s="232">
        <f>ROUND(E117*P117,2)</f>
        <v>0</v>
      </c>
      <c r="R117" s="232" t="s">
        <v>166</v>
      </c>
      <c r="S117" s="232" t="s">
        <v>156</v>
      </c>
      <c r="T117" s="232" t="s">
        <v>234</v>
      </c>
      <c r="U117" s="232">
        <v>0</v>
      </c>
      <c r="V117" s="232">
        <f>ROUND(E117*U117,2)</f>
        <v>0</v>
      </c>
      <c r="W117" s="232"/>
      <c r="X117" s="232" t="s">
        <v>167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168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9"/>
      <c r="B118" s="230"/>
      <c r="C118" s="259" t="s">
        <v>470</v>
      </c>
      <c r="D118" s="234"/>
      <c r="E118" s="235">
        <v>4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160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9"/>
      <c r="B119" s="230"/>
      <c r="C119" s="259" t="s">
        <v>471</v>
      </c>
      <c r="D119" s="234"/>
      <c r="E119" s="235">
        <v>24</v>
      </c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160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9"/>
      <c r="B120" s="230"/>
      <c r="C120" s="259" t="s">
        <v>479</v>
      </c>
      <c r="D120" s="234"/>
      <c r="E120" s="235">
        <v>2.8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9">
        <v>46</v>
      </c>
      <c r="B121" s="230" t="s">
        <v>480</v>
      </c>
      <c r="C121" s="261" t="s">
        <v>481</v>
      </c>
      <c r="D121" s="231" t="s">
        <v>0</v>
      </c>
      <c r="E121" s="255"/>
      <c r="F121" s="233"/>
      <c r="G121" s="232">
        <f>ROUND(E121*F121,2)</f>
        <v>0</v>
      </c>
      <c r="H121" s="233"/>
      <c r="I121" s="232">
        <f>ROUND(E121*H121,2)</f>
        <v>0</v>
      </c>
      <c r="J121" s="233"/>
      <c r="K121" s="232">
        <f>ROUND(E121*J121,2)</f>
        <v>0</v>
      </c>
      <c r="L121" s="232">
        <v>21</v>
      </c>
      <c r="M121" s="232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2"/>
      <c r="S121" s="232" t="s">
        <v>156</v>
      </c>
      <c r="T121" s="232" t="s">
        <v>156</v>
      </c>
      <c r="U121" s="232">
        <v>0</v>
      </c>
      <c r="V121" s="232">
        <f>ROUND(E121*U121,2)</f>
        <v>0</v>
      </c>
      <c r="W121" s="232"/>
      <c r="X121" s="232" t="s">
        <v>289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290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x14ac:dyDescent="0.2">
      <c r="A122" s="237" t="s">
        <v>151</v>
      </c>
      <c r="B122" s="238" t="s">
        <v>111</v>
      </c>
      <c r="C122" s="257" t="s">
        <v>112</v>
      </c>
      <c r="D122" s="239"/>
      <c r="E122" s="240"/>
      <c r="F122" s="241"/>
      <c r="G122" s="242">
        <f>SUMIF(AG123:AG129,"&lt;&gt;NOR",G123:G129)</f>
        <v>0</v>
      </c>
      <c r="H122" s="236"/>
      <c r="I122" s="236">
        <f>SUM(I123:I129)</f>
        <v>0</v>
      </c>
      <c r="J122" s="236"/>
      <c r="K122" s="236">
        <f>SUM(K123:K129)</f>
        <v>0</v>
      </c>
      <c r="L122" s="236"/>
      <c r="M122" s="236">
        <f>SUM(M123:M129)</f>
        <v>0</v>
      </c>
      <c r="N122" s="236"/>
      <c r="O122" s="236">
        <f>SUM(O123:O129)</f>
        <v>0.08</v>
      </c>
      <c r="P122" s="236"/>
      <c r="Q122" s="236">
        <f>SUM(Q123:Q129)</f>
        <v>0</v>
      </c>
      <c r="R122" s="236"/>
      <c r="S122" s="236"/>
      <c r="T122" s="236"/>
      <c r="U122" s="236"/>
      <c r="V122" s="236">
        <f>SUM(V123:V129)</f>
        <v>4.54</v>
      </c>
      <c r="W122" s="236"/>
      <c r="X122" s="236"/>
      <c r="AG122" t="s">
        <v>152</v>
      </c>
    </row>
    <row r="123" spans="1:60" outlineLevel="1" x14ac:dyDescent="0.2">
      <c r="A123" s="243">
        <v>47</v>
      </c>
      <c r="B123" s="244" t="s">
        <v>482</v>
      </c>
      <c r="C123" s="258" t="s">
        <v>483</v>
      </c>
      <c r="D123" s="245" t="s">
        <v>155</v>
      </c>
      <c r="E123" s="246">
        <v>4.5</v>
      </c>
      <c r="F123" s="247"/>
      <c r="G123" s="248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2">
        <v>2.1000000000000001E-4</v>
      </c>
      <c r="O123" s="232">
        <f>ROUND(E123*N123,2)</f>
        <v>0</v>
      </c>
      <c r="P123" s="232">
        <v>0</v>
      </c>
      <c r="Q123" s="232">
        <f>ROUND(E123*P123,2)</f>
        <v>0</v>
      </c>
      <c r="R123" s="232"/>
      <c r="S123" s="232" t="s">
        <v>156</v>
      </c>
      <c r="T123" s="232" t="s">
        <v>156</v>
      </c>
      <c r="U123" s="232">
        <v>0.05</v>
      </c>
      <c r="V123" s="232">
        <f>ROUND(E123*U123,2)</f>
        <v>0.23</v>
      </c>
      <c r="W123" s="232"/>
      <c r="X123" s="232" t="s">
        <v>157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158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9"/>
      <c r="B124" s="230"/>
      <c r="C124" s="259" t="s">
        <v>484</v>
      </c>
      <c r="D124" s="234"/>
      <c r="E124" s="235">
        <v>4.5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160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33.75" outlineLevel="1" x14ac:dyDescent="0.2">
      <c r="A125" s="243">
        <v>48</v>
      </c>
      <c r="B125" s="244" t="s">
        <v>485</v>
      </c>
      <c r="C125" s="258" t="s">
        <v>486</v>
      </c>
      <c r="D125" s="245" t="s">
        <v>155</v>
      </c>
      <c r="E125" s="246">
        <v>4.5</v>
      </c>
      <c r="F125" s="247"/>
      <c r="G125" s="248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21</v>
      </c>
      <c r="M125" s="232">
        <f>G125*(1+L125/100)</f>
        <v>0</v>
      </c>
      <c r="N125" s="232">
        <v>4.1900000000000001E-3</v>
      </c>
      <c r="O125" s="232">
        <f>ROUND(E125*N125,2)</f>
        <v>0.02</v>
      </c>
      <c r="P125" s="232">
        <v>0</v>
      </c>
      <c r="Q125" s="232">
        <f>ROUND(E125*P125,2)</f>
        <v>0</v>
      </c>
      <c r="R125" s="232"/>
      <c r="S125" s="232" t="s">
        <v>156</v>
      </c>
      <c r="T125" s="232" t="s">
        <v>156</v>
      </c>
      <c r="U125" s="232">
        <v>0.95840000000000003</v>
      </c>
      <c r="V125" s="232">
        <f>ROUND(E125*U125,2)</f>
        <v>4.3099999999999996</v>
      </c>
      <c r="W125" s="232"/>
      <c r="X125" s="232" t="s">
        <v>157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158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9"/>
      <c r="B126" s="230"/>
      <c r="C126" s="259" t="s">
        <v>484</v>
      </c>
      <c r="D126" s="234"/>
      <c r="E126" s="235">
        <v>4.5</v>
      </c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160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3">
        <v>49</v>
      </c>
      <c r="B127" s="244" t="s">
        <v>487</v>
      </c>
      <c r="C127" s="258" t="s">
        <v>488</v>
      </c>
      <c r="D127" s="245" t="s">
        <v>155</v>
      </c>
      <c r="E127" s="246">
        <v>4.5</v>
      </c>
      <c r="F127" s="247"/>
      <c r="G127" s="248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2">
        <v>1.3599999999999999E-2</v>
      </c>
      <c r="O127" s="232">
        <f>ROUND(E127*N127,2)</f>
        <v>0.06</v>
      </c>
      <c r="P127" s="232">
        <v>0</v>
      </c>
      <c r="Q127" s="232">
        <f>ROUND(E127*P127,2)</f>
        <v>0</v>
      </c>
      <c r="R127" s="232" t="s">
        <v>166</v>
      </c>
      <c r="S127" s="232" t="s">
        <v>156</v>
      </c>
      <c r="T127" s="232" t="s">
        <v>156</v>
      </c>
      <c r="U127" s="232">
        <v>0</v>
      </c>
      <c r="V127" s="232">
        <f>ROUND(E127*U127,2)</f>
        <v>0</v>
      </c>
      <c r="W127" s="232"/>
      <c r="X127" s="232" t="s">
        <v>167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168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9"/>
      <c r="B128" s="230"/>
      <c r="C128" s="259" t="s">
        <v>484</v>
      </c>
      <c r="D128" s="234"/>
      <c r="E128" s="235">
        <v>4.5</v>
      </c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160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9">
        <v>50</v>
      </c>
      <c r="B129" s="230" t="s">
        <v>489</v>
      </c>
      <c r="C129" s="261" t="s">
        <v>490</v>
      </c>
      <c r="D129" s="231" t="s">
        <v>0</v>
      </c>
      <c r="E129" s="255"/>
      <c r="F129" s="233"/>
      <c r="G129" s="232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21</v>
      </c>
      <c r="M129" s="232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2"/>
      <c r="S129" s="232" t="s">
        <v>156</v>
      </c>
      <c r="T129" s="232" t="s">
        <v>156</v>
      </c>
      <c r="U129" s="232">
        <v>0</v>
      </c>
      <c r="V129" s="232">
        <f>ROUND(E129*U129,2)</f>
        <v>0</v>
      </c>
      <c r="W129" s="232"/>
      <c r="X129" s="232" t="s">
        <v>289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290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">
      <c r="A130" s="237" t="s">
        <v>151</v>
      </c>
      <c r="B130" s="238" t="s">
        <v>113</v>
      </c>
      <c r="C130" s="257" t="s">
        <v>114</v>
      </c>
      <c r="D130" s="239"/>
      <c r="E130" s="240"/>
      <c r="F130" s="241"/>
      <c r="G130" s="242">
        <f>SUMIF(AG131:AG138,"&lt;&gt;NOR",G131:G138)</f>
        <v>0</v>
      </c>
      <c r="H130" s="236"/>
      <c r="I130" s="236">
        <f>SUM(I131:I138)</f>
        <v>0</v>
      </c>
      <c r="J130" s="236"/>
      <c r="K130" s="236">
        <f>SUM(K131:K138)</f>
        <v>0</v>
      </c>
      <c r="L130" s="236"/>
      <c r="M130" s="236">
        <f>SUM(M131:M138)</f>
        <v>0</v>
      </c>
      <c r="N130" s="236"/>
      <c r="O130" s="236">
        <f>SUM(O131:O138)</f>
        <v>0</v>
      </c>
      <c r="P130" s="236"/>
      <c r="Q130" s="236">
        <f>SUM(Q131:Q138)</f>
        <v>0</v>
      </c>
      <c r="R130" s="236"/>
      <c r="S130" s="236"/>
      <c r="T130" s="236"/>
      <c r="U130" s="236"/>
      <c r="V130" s="236">
        <f>SUM(V131:V138)</f>
        <v>3.65</v>
      </c>
      <c r="W130" s="236"/>
      <c r="X130" s="236"/>
      <c r="AG130" t="s">
        <v>152</v>
      </c>
    </row>
    <row r="131" spans="1:60" outlineLevel="1" x14ac:dyDescent="0.2">
      <c r="A131" s="243">
        <v>51</v>
      </c>
      <c r="B131" s="244" t="s">
        <v>491</v>
      </c>
      <c r="C131" s="258" t="s">
        <v>492</v>
      </c>
      <c r="D131" s="245" t="s">
        <v>155</v>
      </c>
      <c r="E131" s="246">
        <v>1.3625</v>
      </c>
      <c r="F131" s="247"/>
      <c r="G131" s="248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21</v>
      </c>
      <c r="M131" s="232">
        <f>G131*(1+L131/100)</f>
        <v>0</v>
      </c>
      <c r="N131" s="232">
        <v>1.0000000000000001E-5</v>
      </c>
      <c r="O131" s="232">
        <f>ROUND(E131*N131,2)</f>
        <v>0</v>
      </c>
      <c r="P131" s="232">
        <v>0</v>
      </c>
      <c r="Q131" s="232">
        <f>ROUND(E131*P131,2)</f>
        <v>0</v>
      </c>
      <c r="R131" s="232"/>
      <c r="S131" s="232" t="s">
        <v>156</v>
      </c>
      <c r="T131" s="232" t="s">
        <v>156</v>
      </c>
      <c r="U131" s="232">
        <v>0.04</v>
      </c>
      <c r="V131" s="232">
        <f>ROUND(E131*U131,2)</f>
        <v>0.05</v>
      </c>
      <c r="W131" s="232"/>
      <c r="X131" s="232" t="s">
        <v>157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158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9"/>
      <c r="B132" s="230"/>
      <c r="C132" s="259" t="s">
        <v>493</v>
      </c>
      <c r="D132" s="234"/>
      <c r="E132" s="235">
        <v>1.3625</v>
      </c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160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3">
        <v>52</v>
      </c>
      <c r="B133" s="244" t="s">
        <v>331</v>
      </c>
      <c r="C133" s="258" t="s">
        <v>332</v>
      </c>
      <c r="D133" s="245" t="s">
        <v>155</v>
      </c>
      <c r="E133" s="246">
        <v>1.3625</v>
      </c>
      <c r="F133" s="247"/>
      <c r="G133" s="248">
        <f>ROUND(E133*F133,2)</f>
        <v>0</v>
      </c>
      <c r="H133" s="233"/>
      <c r="I133" s="232">
        <f>ROUND(E133*H133,2)</f>
        <v>0</v>
      </c>
      <c r="J133" s="233"/>
      <c r="K133" s="232">
        <f>ROUND(E133*J133,2)</f>
        <v>0</v>
      </c>
      <c r="L133" s="232">
        <v>21</v>
      </c>
      <c r="M133" s="232">
        <f>G133*(1+L133/100)</f>
        <v>0</v>
      </c>
      <c r="N133" s="232">
        <v>2.7999999999999998E-4</v>
      </c>
      <c r="O133" s="232">
        <f>ROUND(E133*N133,2)</f>
        <v>0</v>
      </c>
      <c r="P133" s="232">
        <v>0</v>
      </c>
      <c r="Q133" s="232">
        <f>ROUND(E133*P133,2)</f>
        <v>0</v>
      </c>
      <c r="R133" s="232"/>
      <c r="S133" s="232" t="s">
        <v>156</v>
      </c>
      <c r="T133" s="232" t="s">
        <v>156</v>
      </c>
      <c r="U133" s="232">
        <v>0.31</v>
      </c>
      <c r="V133" s="232">
        <f>ROUND(E133*U133,2)</f>
        <v>0.42</v>
      </c>
      <c r="W133" s="232"/>
      <c r="X133" s="232" t="s">
        <v>157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158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9"/>
      <c r="B134" s="230"/>
      <c r="C134" s="259" t="s">
        <v>493</v>
      </c>
      <c r="D134" s="234"/>
      <c r="E134" s="235">
        <v>1.3625</v>
      </c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160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3">
        <v>53</v>
      </c>
      <c r="B135" s="244" t="s">
        <v>334</v>
      </c>
      <c r="C135" s="258" t="s">
        <v>335</v>
      </c>
      <c r="D135" s="245" t="s">
        <v>155</v>
      </c>
      <c r="E135" s="246">
        <v>1.3625</v>
      </c>
      <c r="F135" s="247"/>
      <c r="G135" s="248">
        <f>ROUND(E135*F135,2)</f>
        <v>0</v>
      </c>
      <c r="H135" s="233"/>
      <c r="I135" s="232">
        <f>ROUND(E135*H135,2)</f>
        <v>0</v>
      </c>
      <c r="J135" s="233"/>
      <c r="K135" s="232">
        <f>ROUND(E135*J135,2)</f>
        <v>0</v>
      </c>
      <c r="L135" s="232">
        <v>21</v>
      </c>
      <c r="M135" s="232">
        <f>G135*(1+L135/100)</f>
        <v>0</v>
      </c>
      <c r="N135" s="232">
        <v>8.0000000000000007E-5</v>
      </c>
      <c r="O135" s="232">
        <f>ROUND(E135*N135,2)</f>
        <v>0</v>
      </c>
      <c r="P135" s="232">
        <v>0</v>
      </c>
      <c r="Q135" s="232">
        <f>ROUND(E135*P135,2)</f>
        <v>0</v>
      </c>
      <c r="R135" s="232"/>
      <c r="S135" s="232" t="s">
        <v>156</v>
      </c>
      <c r="T135" s="232" t="s">
        <v>156</v>
      </c>
      <c r="U135" s="232">
        <v>0.16</v>
      </c>
      <c r="V135" s="232">
        <f>ROUND(E135*U135,2)</f>
        <v>0.22</v>
      </c>
      <c r="W135" s="232"/>
      <c r="X135" s="232" t="s">
        <v>157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158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9"/>
      <c r="B136" s="230"/>
      <c r="C136" s="259" t="s">
        <v>493</v>
      </c>
      <c r="D136" s="234"/>
      <c r="E136" s="235">
        <v>1.3625</v>
      </c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160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3">
        <v>54</v>
      </c>
      <c r="B137" s="244" t="s">
        <v>494</v>
      </c>
      <c r="C137" s="258" t="s">
        <v>495</v>
      </c>
      <c r="D137" s="245" t="s">
        <v>155</v>
      </c>
      <c r="E137" s="246">
        <v>5.8</v>
      </c>
      <c r="F137" s="247"/>
      <c r="G137" s="248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21</v>
      </c>
      <c r="M137" s="232">
        <f>G137*(1+L137/100)</f>
        <v>0</v>
      </c>
      <c r="N137" s="232">
        <v>4.6999999999999999E-4</v>
      </c>
      <c r="O137" s="232">
        <f>ROUND(E137*N137,2)</f>
        <v>0</v>
      </c>
      <c r="P137" s="232">
        <v>0</v>
      </c>
      <c r="Q137" s="232">
        <f>ROUND(E137*P137,2)</f>
        <v>0</v>
      </c>
      <c r="R137" s="232"/>
      <c r="S137" s="232" t="s">
        <v>156</v>
      </c>
      <c r="T137" s="232" t="s">
        <v>156</v>
      </c>
      <c r="U137" s="232">
        <v>0.51</v>
      </c>
      <c r="V137" s="232">
        <f>ROUND(E137*U137,2)</f>
        <v>2.96</v>
      </c>
      <c r="W137" s="232"/>
      <c r="X137" s="232" t="s">
        <v>157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158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9"/>
      <c r="B138" s="230"/>
      <c r="C138" s="259" t="s">
        <v>496</v>
      </c>
      <c r="D138" s="234"/>
      <c r="E138" s="235">
        <v>5.8</v>
      </c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160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x14ac:dyDescent="0.2">
      <c r="A139" s="237" t="s">
        <v>151</v>
      </c>
      <c r="B139" s="238" t="s">
        <v>115</v>
      </c>
      <c r="C139" s="257" t="s">
        <v>116</v>
      </c>
      <c r="D139" s="239"/>
      <c r="E139" s="240"/>
      <c r="F139" s="241"/>
      <c r="G139" s="242">
        <f>SUMIF(AG140:AG147,"&lt;&gt;NOR",G140:G147)</f>
        <v>0</v>
      </c>
      <c r="H139" s="236"/>
      <c r="I139" s="236">
        <f>SUM(I140:I147)</f>
        <v>0</v>
      </c>
      <c r="J139" s="236"/>
      <c r="K139" s="236">
        <f>SUM(K140:K147)</f>
        <v>0</v>
      </c>
      <c r="L139" s="236"/>
      <c r="M139" s="236">
        <f>SUM(M140:M147)</f>
        <v>0</v>
      </c>
      <c r="N139" s="236"/>
      <c r="O139" s="236">
        <f>SUM(O140:O147)</f>
        <v>0.05</v>
      </c>
      <c r="P139" s="236"/>
      <c r="Q139" s="236">
        <f>SUM(Q140:Q147)</f>
        <v>0</v>
      </c>
      <c r="R139" s="236"/>
      <c r="S139" s="236"/>
      <c r="T139" s="236"/>
      <c r="U139" s="236"/>
      <c r="V139" s="236">
        <f>SUM(V140:V147)</f>
        <v>29.520000000000003</v>
      </c>
      <c r="W139" s="236"/>
      <c r="X139" s="236"/>
      <c r="AG139" t="s">
        <v>152</v>
      </c>
    </row>
    <row r="140" spans="1:60" outlineLevel="1" x14ac:dyDescent="0.2">
      <c r="A140" s="243">
        <v>55</v>
      </c>
      <c r="B140" s="244" t="s">
        <v>336</v>
      </c>
      <c r="C140" s="258" t="s">
        <v>337</v>
      </c>
      <c r="D140" s="245" t="s">
        <v>155</v>
      </c>
      <c r="E140" s="246">
        <v>72</v>
      </c>
      <c r="F140" s="247"/>
      <c r="G140" s="248">
        <f>ROUND(E140*F140,2)</f>
        <v>0</v>
      </c>
      <c r="H140" s="233"/>
      <c r="I140" s="232">
        <f>ROUND(E140*H140,2)</f>
        <v>0</v>
      </c>
      <c r="J140" s="233"/>
      <c r="K140" s="232">
        <f>ROUND(E140*J140,2)</f>
        <v>0</v>
      </c>
      <c r="L140" s="232">
        <v>21</v>
      </c>
      <c r="M140" s="232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2"/>
      <c r="S140" s="232" t="s">
        <v>156</v>
      </c>
      <c r="T140" s="232" t="s">
        <v>156</v>
      </c>
      <c r="U140" s="232">
        <v>7.0000000000000007E-2</v>
      </c>
      <c r="V140" s="232">
        <f>ROUND(E140*U140,2)</f>
        <v>5.04</v>
      </c>
      <c r="W140" s="232"/>
      <c r="X140" s="232" t="s">
        <v>157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158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9"/>
      <c r="B141" s="230"/>
      <c r="C141" s="259" t="s">
        <v>497</v>
      </c>
      <c r="D141" s="234"/>
      <c r="E141" s="235">
        <v>72</v>
      </c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160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43">
        <v>56</v>
      </c>
      <c r="B142" s="244" t="s">
        <v>339</v>
      </c>
      <c r="C142" s="258" t="s">
        <v>340</v>
      </c>
      <c r="D142" s="245" t="s">
        <v>155</v>
      </c>
      <c r="E142" s="246">
        <v>72</v>
      </c>
      <c r="F142" s="247"/>
      <c r="G142" s="248">
        <f>ROUND(E142*F142,2)</f>
        <v>0</v>
      </c>
      <c r="H142" s="233"/>
      <c r="I142" s="232">
        <f>ROUND(E142*H142,2)</f>
        <v>0</v>
      </c>
      <c r="J142" s="233"/>
      <c r="K142" s="232">
        <f>ROUND(E142*J142,2)</f>
        <v>0</v>
      </c>
      <c r="L142" s="232">
        <v>21</v>
      </c>
      <c r="M142" s="232">
        <f>G142*(1+L142/100)</f>
        <v>0</v>
      </c>
      <c r="N142" s="232">
        <v>1E-4</v>
      </c>
      <c r="O142" s="232">
        <f>ROUND(E142*N142,2)</f>
        <v>0.01</v>
      </c>
      <c r="P142" s="232">
        <v>0</v>
      </c>
      <c r="Q142" s="232">
        <f>ROUND(E142*P142,2)</f>
        <v>0</v>
      </c>
      <c r="R142" s="232"/>
      <c r="S142" s="232" t="s">
        <v>156</v>
      </c>
      <c r="T142" s="232" t="s">
        <v>156</v>
      </c>
      <c r="U142" s="232">
        <v>0.03</v>
      </c>
      <c r="V142" s="232">
        <f>ROUND(E142*U142,2)</f>
        <v>2.16</v>
      </c>
      <c r="W142" s="232"/>
      <c r="X142" s="232" t="s">
        <v>157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158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29"/>
      <c r="B143" s="230"/>
      <c r="C143" s="259" t="s">
        <v>497</v>
      </c>
      <c r="D143" s="234"/>
      <c r="E143" s="235">
        <v>72</v>
      </c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160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33.75" outlineLevel="1" x14ac:dyDescent="0.2">
      <c r="A144" s="243">
        <v>57</v>
      </c>
      <c r="B144" s="244" t="s">
        <v>498</v>
      </c>
      <c r="C144" s="258" t="s">
        <v>499</v>
      </c>
      <c r="D144" s="245" t="s">
        <v>155</v>
      </c>
      <c r="E144" s="246">
        <v>72</v>
      </c>
      <c r="F144" s="247"/>
      <c r="G144" s="248">
        <f>ROUND(E144*F144,2)</f>
        <v>0</v>
      </c>
      <c r="H144" s="233"/>
      <c r="I144" s="232">
        <f>ROUND(E144*H144,2)</f>
        <v>0</v>
      </c>
      <c r="J144" s="233"/>
      <c r="K144" s="232">
        <f>ROUND(E144*J144,2)</f>
        <v>0</v>
      </c>
      <c r="L144" s="232">
        <v>21</v>
      </c>
      <c r="M144" s="232">
        <f>G144*(1+L144/100)</f>
        <v>0</v>
      </c>
      <c r="N144" s="232">
        <v>2.7999999999999998E-4</v>
      </c>
      <c r="O144" s="232">
        <f>ROUND(E144*N144,2)</f>
        <v>0.02</v>
      </c>
      <c r="P144" s="232">
        <v>0</v>
      </c>
      <c r="Q144" s="232">
        <f>ROUND(E144*P144,2)</f>
        <v>0</v>
      </c>
      <c r="R144" s="232"/>
      <c r="S144" s="232" t="s">
        <v>233</v>
      </c>
      <c r="T144" s="232" t="s">
        <v>364</v>
      </c>
      <c r="U144" s="232">
        <v>0.17</v>
      </c>
      <c r="V144" s="232">
        <f>ROUND(E144*U144,2)</f>
        <v>12.24</v>
      </c>
      <c r="W144" s="232"/>
      <c r="X144" s="232" t="s">
        <v>157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158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9"/>
      <c r="B145" s="230"/>
      <c r="C145" s="259" t="s">
        <v>497</v>
      </c>
      <c r="D145" s="234"/>
      <c r="E145" s="235">
        <v>72</v>
      </c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3">
        <v>58</v>
      </c>
      <c r="B146" s="244" t="s">
        <v>343</v>
      </c>
      <c r="C146" s="258" t="s">
        <v>344</v>
      </c>
      <c r="D146" s="245" t="s">
        <v>155</v>
      </c>
      <c r="E146" s="246">
        <v>72</v>
      </c>
      <c r="F146" s="247"/>
      <c r="G146" s="248">
        <f>ROUND(E146*F146,2)</f>
        <v>0</v>
      </c>
      <c r="H146" s="233"/>
      <c r="I146" s="232">
        <f>ROUND(E146*H146,2)</f>
        <v>0</v>
      </c>
      <c r="J146" s="233"/>
      <c r="K146" s="232">
        <f>ROUND(E146*J146,2)</f>
        <v>0</v>
      </c>
      <c r="L146" s="232">
        <v>21</v>
      </c>
      <c r="M146" s="232">
        <f>G146*(1+L146/100)</f>
        <v>0</v>
      </c>
      <c r="N146" s="232">
        <v>3.4000000000000002E-4</v>
      </c>
      <c r="O146" s="232">
        <f>ROUND(E146*N146,2)</f>
        <v>0.02</v>
      </c>
      <c r="P146" s="232">
        <v>0</v>
      </c>
      <c r="Q146" s="232">
        <f>ROUND(E146*P146,2)</f>
        <v>0</v>
      </c>
      <c r="R146" s="232"/>
      <c r="S146" s="232" t="s">
        <v>156</v>
      </c>
      <c r="T146" s="232" t="s">
        <v>156</v>
      </c>
      <c r="U146" s="232">
        <v>0.14000000000000001</v>
      </c>
      <c r="V146" s="232">
        <f>ROUND(E146*U146,2)</f>
        <v>10.08</v>
      </c>
      <c r="W146" s="232"/>
      <c r="X146" s="232" t="s">
        <v>284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285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29"/>
      <c r="B147" s="230"/>
      <c r="C147" s="259" t="s">
        <v>497</v>
      </c>
      <c r="D147" s="234"/>
      <c r="E147" s="235">
        <v>72</v>
      </c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160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">
      <c r="A148" s="237" t="s">
        <v>151</v>
      </c>
      <c r="B148" s="238" t="s">
        <v>117</v>
      </c>
      <c r="C148" s="257" t="s">
        <v>118</v>
      </c>
      <c r="D148" s="239"/>
      <c r="E148" s="240"/>
      <c r="F148" s="241"/>
      <c r="G148" s="242">
        <f>SUMIF(AG149:AG154,"&lt;&gt;NOR",G149:G154)</f>
        <v>0</v>
      </c>
      <c r="H148" s="236"/>
      <c r="I148" s="236">
        <f>SUM(I149:I154)</f>
        <v>0</v>
      </c>
      <c r="J148" s="236"/>
      <c r="K148" s="236">
        <f>SUM(K149:K154)</f>
        <v>0</v>
      </c>
      <c r="L148" s="236"/>
      <c r="M148" s="236">
        <f>SUM(M149:M154)</f>
        <v>0</v>
      </c>
      <c r="N148" s="236"/>
      <c r="O148" s="236">
        <f>SUM(O149:O154)</f>
        <v>0</v>
      </c>
      <c r="P148" s="236"/>
      <c r="Q148" s="236">
        <f>SUM(Q149:Q154)</f>
        <v>0</v>
      </c>
      <c r="R148" s="236"/>
      <c r="S148" s="236"/>
      <c r="T148" s="236"/>
      <c r="U148" s="236"/>
      <c r="V148" s="236">
        <f>SUM(V149:V154)</f>
        <v>0</v>
      </c>
      <c r="W148" s="236"/>
      <c r="X148" s="236"/>
      <c r="AG148" t="s">
        <v>152</v>
      </c>
    </row>
    <row r="149" spans="1:60" ht="22.5" outlineLevel="1" x14ac:dyDescent="0.2">
      <c r="A149" s="243">
        <v>59</v>
      </c>
      <c r="B149" s="244" t="s">
        <v>345</v>
      </c>
      <c r="C149" s="258" t="s">
        <v>500</v>
      </c>
      <c r="D149" s="245" t="s">
        <v>347</v>
      </c>
      <c r="E149" s="246">
        <v>8.4</v>
      </c>
      <c r="F149" s="247"/>
      <c r="G149" s="248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21</v>
      </c>
      <c r="M149" s="232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2"/>
      <c r="S149" s="232" t="s">
        <v>233</v>
      </c>
      <c r="T149" s="232" t="s">
        <v>234</v>
      </c>
      <c r="U149" s="232">
        <v>0</v>
      </c>
      <c r="V149" s="232">
        <f>ROUND(E149*U149,2)</f>
        <v>0</v>
      </c>
      <c r="W149" s="232"/>
      <c r="X149" s="232" t="s">
        <v>157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158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9"/>
      <c r="B150" s="230"/>
      <c r="C150" s="259" t="s">
        <v>501</v>
      </c>
      <c r="D150" s="234"/>
      <c r="E150" s="235">
        <v>5.7</v>
      </c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160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29"/>
      <c r="B151" s="230"/>
      <c r="C151" s="259" t="s">
        <v>502</v>
      </c>
      <c r="D151" s="234"/>
      <c r="E151" s="235">
        <v>2.7</v>
      </c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160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9">
        <v>60</v>
      </c>
      <c r="B152" s="250" t="s">
        <v>348</v>
      </c>
      <c r="C152" s="260" t="s">
        <v>503</v>
      </c>
      <c r="D152" s="251" t="s">
        <v>237</v>
      </c>
      <c r="E152" s="252">
        <v>10</v>
      </c>
      <c r="F152" s="253"/>
      <c r="G152" s="254">
        <f>ROUND(E152*F152,2)</f>
        <v>0</v>
      </c>
      <c r="H152" s="233"/>
      <c r="I152" s="232">
        <f>ROUND(E152*H152,2)</f>
        <v>0</v>
      </c>
      <c r="J152" s="233"/>
      <c r="K152" s="232">
        <f>ROUND(E152*J152,2)</f>
        <v>0</v>
      </c>
      <c r="L152" s="232">
        <v>21</v>
      </c>
      <c r="M152" s="232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2"/>
      <c r="S152" s="232" t="s">
        <v>233</v>
      </c>
      <c r="T152" s="232" t="s">
        <v>234</v>
      </c>
      <c r="U152" s="232">
        <v>0</v>
      </c>
      <c r="V152" s="232">
        <f>ROUND(E152*U152,2)</f>
        <v>0</v>
      </c>
      <c r="W152" s="232"/>
      <c r="X152" s="232" t="s">
        <v>157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158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43">
        <v>61</v>
      </c>
      <c r="B153" s="244" t="s">
        <v>504</v>
      </c>
      <c r="C153" s="258" t="s">
        <v>505</v>
      </c>
      <c r="D153" s="245" t="s">
        <v>347</v>
      </c>
      <c r="E153" s="246">
        <v>15</v>
      </c>
      <c r="F153" s="247"/>
      <c r="G153" s="248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2"/>
      <c r="S153" s="232" t="s">
        <v>233</v>
      </c>
      <c r="T153" s="232" t="s">
        <v>234</v>
      </c>
      <c r="U153" s="232">
        <v>0</v>
      </c>
      <c r="V153" s="232">
        <f>ROUND(E153*U153,2)</f>
        <v>0</v>
      </c>
      <c r="W153" s="232"/>
      <c r="X153" s="232" t="s">
        <v>157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158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9"/>
      <c r="B154" s="230"/>
      <c r="C154" s="259" t="s">
        <v>506</v>
      </c>
      <c r="D154" s="234"/>
      <c r="E154" s="235">
        <v>15</v>
      </c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160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x14ac:dyDescent="0.2">
      <c r="A155" s="237" t="s">
        <v>151</v>
      </c>
      <c r="B155" s="238" t="s">
        <v>119</v>
      </c>
      <c r="C155" s="257" t="s">
        <v>120</v>
      </c>
      <c r="D155" s="239"/>
      <c r="E155" s="240"/>
      <c r="F155" s="241"/>
      <c r="G155" s="242">
        <f>SUMIF(AG156:AG156,"&lt;&gt;NOR",G156:G156)</f>
        <v>0</v>
      </c>
      <c r="H155" s="236"/>
      <c r="I155" s="236">
        <f>SUM(I156:I156)</f>
        <v>0</v>
      </c>
      <c r="J155" s="236"/>
      <c r="K155" s="236">
        <f>SUM(K156:K156)</f>
        <v>0</v>
      </c>
      <c r="L155" s="236"/>
      <c r="M155" s="236">
        <f>SUM(M156:M156)</f>
        <v>0</v>
      </c>
      <c r="N155" s="236"/>
      <c r="O155" s="236">
        <f>SUM(O156:O156)</f>
        <v>0</v>
      </c>
      <c r="P155" s="236"/>
      <c r="Q155" s="236">
        <f>SUM(Q156:Q156)</f>
        <v>0</v>
      </c>
      <c r="R155" s="236"/>
      <c r="S155" s="236"/>
      <c r="T155" s="236"/>
      <c r="U155" s="236"/>
      <c r="V155" s="236">
        <f>SUM(V156:V156)</f>
        <v>0</v>
      </c>
      <c r="W155" s="236"/>
      <c r="X155" s="236"/>
      <c r="AG155" t="s">
        <v>152</v>
      </c>
    </row>
    <row r="156" spans="1:60" ht="22.5" outlineLevel="1" x14ac:dyDescent="0.2">
      <c r="A156" s="249">
        <v>62</v>
      </c>
      <c r="B156" s="250" t="s">
        <v>507</v>
      </c>
      <c r="C156" s="260" t="s">
        <v>508</v>
      </c>
      <c r="D156" s="251" t="s">
        <v>237</v>
      </c>
      <c r="E156" s="252">
        <v>1</v>
      </c>
      <c r="F156" s="253"/>
      <c r="G156" s="254">
        <f>ROUND(E156*F156,2)</f>
        <v>0</v>
      </c>
      <c r="H156" s="233"/>
      <c r="I156" s="232">
        <f>ROUND(E156*H156,2)</f>
        <v>0</v>
      </c>
      <c r="J156" s="233"/>
      <c r="K156" s="232">
        <f>ROUND(E156*J156,2)</f>
        <v>0</v>
      </c>
      <c r="L156" s="232">
        <v>21</v>
      </c>
      <c r="M156" s="232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2"/>
      <c r="S156" s="232" t="s">
        <v>233</v>
      </c>
      <c r="T156" s="232" t="s">
        <v>234</v>
      </c>
      <c r="U156" s="232">
        <v>0</v>
      </c>
      <c r="V156" s="232">
        <f>ROUND(E156*U156,2)</f>
        <v>0</v>
      </c>
      <c r="W156" s="232"/>
      <c r="X156" s="232" t="s">
        <v>157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158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x14ac:dyDescent="0.2">
      <c r="A157" s="237" t="s">
        <v>151</v>
      </c>
      <c r="B157" s="238" t="s">
        <v>121</v>
      </c>
      <c r="C157" s="257" t="s">
        <v>122</v>
      </c>
      <c r="D157" s="239"/>
      <c r="E157" s="240"/>
      <c r="F157" s="241"/>
      <c r="G157" s="242">
        <f>SUMIF(AG158:AG163,"&lt;&gt;NOR",G158:G163)</f>
        <v>0</v>
      </c>
      <c r="H157" s="236"/>
      <c r="I157" s="236">
        <f>SUM(I158:I163)</f>
        <v>0</v>
      </c>
      <c r="J157" s="236"/>
      <c r="K157" s="236">
        <f>SUM(K158:K163)</f>
        <v>0</v>
      </c>
      <c r="L157" s="236"/>
      <c r="M157" s="236">
        <f>SUM(M158:M163)</f>
        <v>0</v>
      </c>
      <c r="N157" s="236"/>
      <c r="O157" s="236">
        <f>SUM(O158:O163)</f>
        <v>0</v>
      </c>
      <c r="P157" s="236"/>
      <c r="Q157" s="236">
        <f>SUM(Q158:Q163)</f>
        <v>0</v>
      </c>
      <c r="R157" s="236"/>
      <c r="S157" s="236"/>
      <c r="T157" s="236"/>
      <c r="U157" s="236"/>
      <c r="V157" s="236">
        <f>SUM(V158:V163)</f>
        <v>5.03</v>
      </c>
      <c r="W157" s="236"/>
      <c r="X157" s="236"/>
      <c r="AG157" t="s">
        <v>152</v>
      </c>
    </row>
    <row r="158" spans="1:60" outlineLevel="1" x14ac:dyDescent="0.2">
      <c r="A158" s="249">
        <v>63</v>
      </c>
      <c r="B158" s="250" t="s">
        <v>352</v>
      </c>
      <c r="C158" s="260" t="s">
        <v>353</v>
      </c>
      <c r="D158" s="251" t="s">
        <v>175</v>
      </c>
      <c r="E158" s="252">
        <v>3.5657399999999999</v>
      </c>
      <c r="F158" s="253"/>
      <c r="G158" s="254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2">
        <v>0</v>
      </c>
      <c r="O158" s="232">
        <f>ROUND(E158*N158,2)</f>
        <v>0</v>
      </c>
      <c r="P158" s="232">
        <v>0</v>
      </c>
      <c r="Q158" s="232">
        <f>ROUND(E158*P158,2)</f>
        <v>0</v>
      </c>
      <c r="R158" s="232"/>
      <c r="S158" s="232" t="s">
        <v>156</v>
      </c>
      <c r="T158" s="232" t="s">
        <v>156</v>
      </c>
      <c r="U158" s="232">
        <v>0.75</v>
      </c>
      <c r="V158" s="232">
        <f>ROUND(E158*U158,2)</f>
        <v>2.67</v>
      </c>
      <c r="W158" s="232"/>
      <c r="X158" s="232" t="s">
        <v>354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355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9">
        <v>64</v>
      </c>
      <c r="B159" s="250" t="s">
        <v>356</v>
      </c>
      <c r="C159" s="260" t="s">
        <v>357</v>
      </c>
      <c r="D159" s="251" t="s">
        <v>175</v>
      </c>
      <c r="E159" s="252">
        <v>3.5657399999999999</v>
      </c>
      <c r="F159" s="253"/>
      <c r="G159" s="254">
        <f>ROUND(E159*F159,2)</f>
        <v>0</v>
      </c>
      <c r="H159" s="233"/>
      <c r="I159" s="232">
        <f>ROUND(E159*H159,2)</f>
        <v>0</v>
      </c>
      <c r="J159" s="233"/>
      <c r="K159" s="232">
        <f>ROUND(E159*J159,2)</f>
        <v>0</v>
      </c>
      <c r="L159" s="232">
        <v>21</v>
      </c>
      <c r="M159" s="232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2"/>
      <c r="S159" s="232" t="s">
        <v>156</v>
      </c>
      <c r="T159" s="232" t="s">
        <v>156</v>
      </c>
      <c r="U159" s="232">
        <v>0.16</v>
      </c>
      <c r="V159" s="232">
        <f>ROUND(E159*U159,2)</f>
        <v>0.56999999999999995</v>
      </c>
      <c r="W159" s="232"/>
      <c r="X159" s="232" t="s">
        <v>354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355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49">
        <v>65</v>
      </c>
      <c r="B160" s="250" t="s">
        <v>358</v>
      </c>
      <c r="C160" s="260" t="s">
        <v>359</v>
      </c>
      <c r="D160" s="251" t="s">
        <v>175</v>
      </c>
      <c r="E160" s="252">
        <v>3.5657399999999999</v>
      </c>
      <c r="F160" s="253"/>
      <c r="G160" s="254">
        <f>ROUND(E160*F160,2)</f>
        <v>0</v>
      </c>
      <c r="H160" s="233"/>
      <c r="I160" s="232">
        <f>ROUND(E160*H160,2)</f>
        <v>0</v>
      </c>
      <c r="J160" s="233"/>
      <c r="K160" s="232">
        <f>ROUND(E160*J160,2)</f>
        <v>0</v>
      </c>
      <c r="L160" s="232">
        <v>21</v>
      </c>
      <c r="M160" s="232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2"/>
      <c r="S160" s="232" t="s">
        <v>156</v>
      </c>
      <c r="T160" s="232" t="s">
        <v>156</v>
      </c>
      <c r="U160" s="232">
        <v>0.49</v>
      </c>
      <c r="V160" s="232">
        <f>ROUND(E160*U160,2)</f>
        <v>1.75</v>
      </c>
      <c r="W160" s="232"/>
      <c r="X160" s="232" t="s">
        <v>354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355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9">
        <v>66</v>
      </c>
      <c r="B161" s="250" t="s">
        <v>360</v>
      </c>
      <c r="C161" s="260" t="s">
        <v>361</v>
      </c>
      <c r="D161" s="251" t="s">
        <v>175</v>
      </c>
      <c r="E161" s="252">
        <v>53.486069999999998</v>
      </c>
      <c r="F161" s="253"/>
      <c r="G161" s="254">
        <f>ROUND(E161*F161,2)</f>
        <v>0</v>
      </c>
      <c r="H161" s="233"/>
      <c r="I161" s="232">
        <f>ROUND(E161*H161,2)</f>
        <v>0</v>
      </c>
      <c r="J161" s="233"/>
      <c r="K161" s="232">
        <f>ROUND(E161*J161,2)</f>
        <v>0</v>
      </c>
      <c r="L161" s="232">
        <v>21</v>
      </c>
      <c r="M161" s="232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2"/>
      <c r="S161" s="232" t="s">
        <v>156</v>
      </c>
      <c r="T161" s="232" t="s">
        <v>156</v>
      </c>
      <c r="U161" s="232">
        <v>0</v>
      </c>
      <c r="V161" s="232">
        <f>ROUND(E161*U161,2)</f>
        <v>0</v>
      </c>
      <c r="W161" s="232"/>
      <c r="X161" s="232" t="s">
        <v>354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355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9">
        <v>67</v>
      </c>
      <c r="B162" s="250" t="s">
        <v>509</v>
      </c>
      <c r="C162" s="260" t="s">
        <v>510</v>
      </c>
      <c r="D162" s="251" t="s">
        <v>175</v>
      </c>
      <c r="E162" s="252">
        <v>3.5657399999999999</v>
      </c>
      <c r="F162" s="253"/>
      <c r="G162" s="254">
        <f>ROUND(E162*F162,2)</f>
        <v>0</v>
      </c>
      <c r="H162" s="233"/>
      <c r="I162" s="232">
        <f>ROUND(E162*H162,2)</f>
        <v>0</v>
      </c>
      <c r="J162" s="233"/>
      <c r="K162" s="232">
        <f>ROUND(E162*J162,2)</f>
        <v>0</v>
      </c>
      <c r="L162" s="232">
        <v>21</v>
      </c>
      <c r="M162" s="232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2"/>
      <c r="S162" s="232" t="s">
        <v>156</v>
      </c>
      <c r="T162" s="232" t="s">
        <v>156</v>
      </c>
      <c r="U162" s="232">
        <v>0</v>
      </c>
      <c r="V162" s="232">
        <f>ROUND(E162*U162,2)</f>
        <v>0</v>
      </c>
      <c r="W162" s="232"/>
      <c r="X162" s="232" t="s">
        <v>354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355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9">
        <v>68</v>
      </c>
      <c r="B163" s="250" t="s">
        <v>365</v>
      </c>
      <c r="C163" s="260" t="s">
        <v>366</v>
      </c>
      <c r="D163" s="251" t="s">
        <v>175</v>
      </c>
      <c r="E163" s="252">
        <v>3.5657399999999999</v>
      </c>
      <c r="F163" s="253"/>
      <c r="G163" s="254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21</v>
      </c>
      <c r="M163" s="232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2"/>
      <c r="S163" s="232" t="s">
        <v>156</v>
      </c>
      <c r="T163" s="232" t="s">
        <v>156</v>
      </c>
      <c r="U163" s="232">
        <v>0.01</v>
      </c>
      <c r="V163" s="232">
        <f>ROUND(E163*U163,2)</f>
        <v>0.04</v>
      </c>
      <c r="W163" s="232"/>
      <c r="X163" s="232" t="s">
        <v>354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355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x14ac:dyDescent="0.2">
      <c r="A164" s="237" t="s">
        <v>151</v>
      </c>
      <c r="B164" s="238" t="s">
        <v>124</v>
      </c>
      <c r="C164" s="257" t="s">
        <v>29</v>
      </c>
      <c r="D164" s="239"/>
      <c r="E164" s="240"/>
      <c r="F164" s="241"/>
      <c r="G164" s="242">
        <f>SUMIF(AG165:AG166,"&lt;&gt;NOR",G165:G166)</f>
        <v>0</v>
      </c>
      <c r="H164" s="236"/>
      <c r="I164" s="236">
        <f>SUM(I165:I166)</f>
        <v>0</v>
      </c>
      <c r="J164" s="236"/>
      <c r="K164" s="236">
        <f>SUM(K165:K166)</f>
        <v>0</v>
      </c>
      <c r="L164" s="236"/>
      <c r="M164" s="236">
        <f>SUM(M165:M166)</f>
        <v>0</v>
      </c>
      <c r="N164" s="236"/>
      <c r="O164" s="236">
        <f>SUM(O165:O166)</f>
        <v>0</v>
      </c>
      <c r="P164" s="236"/>
      <c r="Q164" s="236">
        <f>SUM(Q165:Q166)</f>
        <v>0</v>
      </c>
      <c r="R164" s="236"/>
      <c r="S164" s="236"/>
      <c r="T164" s="236"/>
      <c r="U164" s="236"/>
      <c r="V164" s="236">
        <f>SUM(V165:V166)</f>
        <v>0</v>
      </c>
      <c r="W164" s="236"/>
      <c r="X164" s="236"/>
      <c r="AG164" t="s">
        <v>152</v>
      </c>
    </row>
    <row r="165" spans="1:60" outlineLevel="1" x14ac:dyDescent="0.2">
      <c r="A165" s="249">
        <v>69</v>
      </c>
      <c r="B165" s="250" t="s">
        <v>367</v>
      </c>
      <c r="C165" s="260" t="s">
        <v>368</v>
      </c>
      <c r="D165" s="251" t="s">
        <v>369</v>
      </c>
      <c r="E165" s="252">
        <v>1</v>
      </c>
      <c r="F165" s="253"/>
      <c r="G165" s="254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21</v>
      </c>
      <c r="M165" s="232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2"/>
      <c r="S165" s="232" t="s">
        <v>156</v>
      </c>
      <c r="T165" s="232" t="s">
        <v>234</v>
      </c>
      <c r="U165" s="232">
        <v>0</v>
      </c>
      <c r="V165" s="232">
        <f>ROUND(E165*U165,2)</f>
        <v>0</v>
      </c>
      <c r="W165" s="232"/>
      <c r="X165" s="232" t="s">
        <v>370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371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43">
        <v>70</v>
      </c>
      <c r="B166" s="244" t="s">
        <v>372</v>
      </c>
      <c r="C166" s="258" t="s">
        <v>373</v>
      </c>
      <c r="D166" s="245" t="s">
        <v>369</v>
      </c>
      <c r="E166" s="246">
        <v>1</v>
      </c>
      <c r="F166" s="247"/>
      <c r="G166" s="248">
        <f>ROUND(E166*F166,2)</f>
        <v>0</v>
      </c>
      <c r="H166" s="233"/>
      <c r="I166" s="232">
        <f>ROUND(E166*H166,2)</f>
        <v>0</v>
      </c>
      <c r="J166" s="233"/>
      <c r="K166" s="232">
        <f>ROUND(E166*J166,2)</f>
        <v>0</v>
      </c>
      <c r="L166" s="232">
        <v>21</v>
      </c>
      <c r="M166" s="232">
        <f>G166*(1+L166/100)</f>
        <v>0</v>
      </c>
      <c r="N166" s="232">
        <v>0</v>
      </c>
      <c r="O166" s="232">
        <f>ROUND(E166*N166,2)</f>
        <v>0</v>
      </c>
      <c r="P166" s="232">
        <v>0</v>
      </c>
      <c r="Q166" s="232">
        <f>ROUND(E166*P166,2)</f>
        <v>0</v>
      </c>
      <c r="R166" s="232"/>
      <c r="S166" s="232" t="s">
        <v>156</v>
      </c>
      <c r="T166" s="232" t="s">
        <v>234</v>
      </c>
      <c r="U166" s="232">
        <v>0</v>
      </c>
      <c r="V166" s="232">
        <f>ROUND(E166*U166,2)</f>
        <v>0</v>
      </c>
      <c r="W166" s="232"/>
      <c r="X166" s="232" t="s">
        <v>370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371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3"/>
      <c r="B167" s="4"/>
      <c r="C167" s="262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138</v>
      </c>
    </row>
    <row r="168" spans="1:60" x14ac:dyDescent="0.2">
      <c r="A168" s="215"/>
      <c r="B168" s="216" t="s">
        <v>31</v>
      </c>
      <c r="C168" s="263"/>
      <c r="D168" s="217"/>
      <c r="E168" s="218"/>
      <c r="F168" s="218"/>
      <c r="G168" s="256">
        <f>G8+G15+G22+G31+G35+G44+G86+G88+G98+G102+G122+G130+G139+G148+G155+G157+G164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0</v>
      </c>
      <c r="AG168" t="s">
        <v>374</v>
      </c>
    </row>
    <row r="169" spans="1:60" x14ac:dyDescent="0.2">
      <c r="A169" s="3"/>
      <c r="B169" s="4"/>
      <c r="C169" s="262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60" x14ac:dyDescent="0.2">
      <c r="A170" s="3"/>
      <c r="B170" s="4"/>
      <c r="C170" s="262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60" x14ac:dyDescent="0.2">
      <c r="A171" s="219" t="s">
        <v>375</v>
      </c>
      <c r="B171" s="219"/>
      <c r="C171" s="264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60" x14ac:dyDescent="0.2">
      <c r="A172" s="220"/>
      <c r="B172" s="221"/>
      <c r="C172" s="265"/>
      <c r="D172" s="221"/>
      <c r="E172" s="221"/>
      <c r="F172" s="221"/>
      <c r="G172" s="2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G172" t="s">
        <v>376</v>
      </c>
    </row>
    <row r="173" spans="1:60" x14ac:dyDescent="0.2">
      <c r="A173" s="223"/>
      <c r="B173" s="224"/>
      <c r="C173" s="266"/>
      <c r="D173" s="224"/>
      <c r="E173" s="224"/>
      <c r="F173" s="224"/>
      <c r="G173" s="22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60" x14ac:dyDescent="0.2">
      <c r="A174" s="223"/>
      <c r="B174" s="224"/>
      <c r="C174" s="266"/>
      <c r="D174" s="224"/>
      <c r="E174" s="224"/>
      <c r="F174" s="224"/>
      <c r="G174" s="22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60" x14ac:dyDescent="0.2">
      <c r="A175" s="223"/>
      <c r="B175" s="224"/>
      <c r="C175" s="266"/>
      <c r="D175" s="224"/>
      <c r="E175" s="224"/>
      <c r="F175" s="224"/>
      <c r="G175" s="22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60" x14ac:dyDescent="0.2">
      <c r="A176" s="226"/>
      <c r="B176" s="227"/>
      <c r="C176" s="267"/>
      <c r="D176" s="227"/>
      <c r="E176" s="227"/>
      <c r="F176" s="227"/>
      <c r="G176" s="22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33" x14ac:dyDescent="0.2">
      <c r="A177" s="3"/>
      <c r="B177" s="4"/>
      <c r="C177" s="262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 x14ac:dyDescent="0.2">
      <c r="C178" s="268"/>
      <c r="D178" s="10"/>
      <c r="AG178" t="s">
        <v>377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71:C171"/>
    <mergeCell ref="A172:G176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1C00-F6A0-47CB-9812-BF6981CEFF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49</v>
      </c>
      <c r="C3" s="201" t="s">
        <v>50</v>
      </c>
      <c r="D3" s="199"/>
      <c r="E3" s="199"/>
      <c r="F3" s="199"/>
      <c r="G3" s="200"/>
      <c r="AC3" s="177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49</v>
      </c>
      <c r="C4" s="204" t="s">
        <v>51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151</v>
      </c>
      <c r="B8" s="238" t="s">
        <v>90</v>
      </c>
      <c r="C8" s="257" t="s">
        <v>91</v>
      </c>
      <c r="D8" s="239"/>
      <c r="E8" s="240"/>
      <c r="F8" s="241"/>
      <c r="G8" s="242">
        <f>SUMIF(AG9:AG13,"&lt;&gt;NOR",G9:G13)</f>
        <v>0</v>
      </c>
      <c r="H8" s="236"/>
      <c r="I8" s="236">
        <f>SUM(I9:I13)</f>
        <v>0</v>
      </c>
      <c r="J8" s="236"/>
      <c r="K8" s="236">
        <f>SUM(K9:K13)</f>
        <v>0</v>
      </c>
      <c r="L8" s="236"/>
      <c r="M8" s="236">
        <f>SUM(M9:M13)</f>
        <v>0</v>
      </c>
      <c r="N8" s="236"/>
      <c r="O8" s="236">
        <f>SUM(O9:O13)</f>
        <v>0</v>
      </c>
      <c r="P8" s="236"/>
      <c r="Q8" s="236">
        <f>SUM(Q9:Q13)</f>
        <v>0</v>
      </c>
      <c r="R8" s="236"/>
      <c r="S8" s="236"/>
      <c r="T8" s="236"/>
      <c r="U8" s="236"/>
      <c r="V8" s="236">
        <f>SUM(V9:V13)</f>
        <v>0</v>
      </c>
      <c r="W8" s="236"/>
      <c r="X8" s="236"/>
      <c r="AG8" t="s">
        <v>152</v>
      </c>
    </row>
    <row r="9" spans="1:60" ht="45" outlineLevel="1" x14ac:dyDescent="0.2">
      <c r="A9" s="249">
        <v>1</v>
      </c>
      <c r="B9" s="250" t="s">
        <v>511</v>
      </c>
      <c r="C9" s="260" t="s">
        <v>512</v>
      </c>
      <c r="D9" s="251" t="s">
        <v>513</v>
      </c>
      <c r="E9" s="252">
        <v>2</v>
      </c>
      <c r="F9" s="253"/>
      <c r="G9" s="254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233</v>
      </c>
      <c r="T9" s="232" t="s">
        <v>234</v>
      </c>
      <c r="U9" s="232">
        <v>0</v>
      </c>
      <c r="V9" s="232">
        <f>ROUND(E9*U9,2)</f>
        <v>0</v>
      </c>
      <c r="W9" s="232"/>
      <c r="X9" s="232" t="s">
        <v>167</v>
      </c>
      <c r="Y9" s="212"/>
      <c r="Z9" s="212"/>
      <c r="AA9" s="212"/>
      <c r="AB9" s="212"/>
      <c r="AC9" s="212"/>
      <c r="AD9" s="212"/>
      <c r="AE9" s="212"/>
      <c r="AF9" s="212"/>
      <c r="AG9" s="212" t="s">
        <v>514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1" x14ac:dyDescent="0.2">
      <c r="A10" s="249">
        <v>2</v>
      </c>
      <c r="B10" s="250" t="s">
        <v>515</v>
      </c>
      <c r="C10" s="260" t="s">
        <v>516</v>
      </c>
      <c r="D10" s="251" t="s">
        <v>186</v>
      </c>
      <c r="E10" s="252">
        <v>20</v>
      </c>
      <c r="F10" s="253"/>
      <c r="G10" s="254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2"/>
      <c r="S10" s="232" t="s">
        <v>233</v>
      </c>
      <c r="T10" s="232" t="s">
        <v>234</v>
      </c>
      <c r="U10" s="232">
        <v>0</v>
      </c>
      <c r="V10" s="232">
        <f>ROUND(E10*U10,2)</f>
        <v>0</v>
      </c>
      <c r="W10" s="232"/>
      <c r="X10" s="232" t="s">
        <v>167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514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33.75" outlineLevel="1" x14ac:dyDescent="0.2">
      <c r="A11" s="249">
        <v>3</v>
      </c>
      <c r="B11" s="250" t="s">
        <v>517</v>
      </c>
      <c r="C11" s="260" t="s">
        <v>518</v>
      </c>
      <c r="D11" s="251" t="s">
        <v>186</v>
      </c>
      <c r="E11" s="252">
        <v>2</v>
      </c>
      <c r="F11" s="253"/>
      <c r="G11" s="254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233</v>
      </c>
      <c r="T11" s="232" t="s">
        <v>234</v>
      </c>
      <c r="U11" s="232">
        <v>0</v>
      </c>
      <c r="V11" s="232">
        <f>ROUND(E11*U11,2)</f>
        <v>0</v>
      </c>
      <c r="W11" s="232"/>
      <c r="X11" s="232" t="s">
        <v>157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519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49">
        <v>4</v>
      </c>
      <c r="B12" s="250" t="s">
        <v>520</v>
      </c>
      <c r="C12" s="260" t="s">
        <v>521</v>
      </c>
      <c r="D12" s="251" t="s">
        <v>522</v>
      </c>
      <c r="E12" s="252">
        <v>2</v>
      </c>
      <c r="F12" s="253"/>
      <c r="G12" s="254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233</v>
      </c>
      <c r="T12" s="232" t="s">
        <v>234</v>
      </c>
      <c r="U12" s="232">
        <v>0</v>
      </c>
      <c r="V12" s="232">
        <f>ROUND(E12*U12,2)</f>
        <v>0</v>
      </c>
      <c r="W12" s="232"/>
      <c r="X12" s="232" t="s">
        <v>167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514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49">
        <v>5</v>
      </c>
      <c r="B13" s="250" t="s">
        <v>523</v>
      </c>
      <c r="C13" s="260" t="s">
        <v>524</v>
      </c>
      <c r="D13" s="251" t="s">
        <v>513</v>
      </c>
      <c r="E13" s="252">
        <v>2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233</v>
      </c>
      <c r="T13" s="232" t="s">
        <v>234</v>
      </c>
      <c r="U13" s="232">
        <v>0</v>
      </c>
      <c r="V13" s="232">
        <f>ROUND(E13*U13,2)</f>
        <v>0</v>
      </c>
      <c r="W13" s="232"/>
      <c r="X13" s="232" t="s">
        <v>167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514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7" t="s">
        <v>151</v>
      </c>
      <c r="B14" s="238" t="s">
        <v>93</v>
      </c>
      <c r="C14" s="257" t="s">
        <v>94</v>
      </c>
      <c r="D14" s="239"/>
      <c r="E14" s="240"/>
      <c r="F14" s="241"/>
      <c r="G14" s="242">
        <f>SUMIF(AG15:AG19,"&lt;&gt;NOR",G15:G19)</f>
        <v>0</v>
      </c>
      <c r="H14" s="236"/>
      <c r="I14" s="236">
        <f>SUM(I15:I19)</f>
        <v>0</v>
      </c>
      <c r="J14" s="236"/>
      <c r="K14" s="236">
        <f>SUM(K15:K19)</f>
        <v>0</v>
      </c>
      <c r="L14" s="236"/>
      <c r="M14" s="236">
        <f>SUM(M15:M19)</f>
        <v>0</v>
      </c>
      <c r="N14" s="236"/>
      <c r="O14" s="236">
        <f>SUM(O15:O19)</f>
        <v>0</v>
      </c>
      <c r="P14" s="236"/>
      <c r="Q14" s="236">
        <f>SUM(Q15:Q19)</f>
        <v>0</v>
      </c>
      <c r="R14" s="236"/>
      <c r="S14" s="236"/>
      <c r="T14" s="236"/>
      <c r="U14" s="236"/>
      <c r="V14" s="236">
        <f>SUM(V15:V19)</f>
        <v>0</v>
      </c>
      <c r="W14" s="236"/>
      <c r="X14" s="236"/>
      <c r="AG14" t="s">
        <v>152</v>
      </c>
    </row>
    <row r="15" spans="1:60" ht="45" outlineLevel="1" x14ac:dyDescent="0.2">
      <c r="A15" s="249">
        <v>6</v>
      </c>
      <c r="B15" s="250" t="s">
        <v>525</v>
      </c>
      <c r="C15" s="260" t="s">
        <v>526</v>
      </c>
      <c r="D15" s="251" t="s">
        <v>513</v>
      </c>
      <c r="E15" s="252">
        <v>1</v>
      </c>
      <c r="F15" s="253"/>
      <c r="G15" s="254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233</v>
      </c>
      <c r="T15" s="232" t="s">
        <v>234</v>
      </c>
      <c r="U15" s="232">
        <v>0</v>
      </c>
      <c r="V15" s="232">
        <f>ROUND(E15*U15,2)</f>
        <v>0</v>
      </c>
      <c r="W15" s="232"/>
      <c r="X15" s="232" t="s">
        <v>167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514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33.75" outlineLevel="1" x14ac:dyDescent="0.2">
      <c r="A16" s="249">
        <v>7</v>
      </c>
      <c r="B16" s="250" t="s">
        <v>527</v>
      </c>
      <c r="C16" s="260" t="s">
        <v>528</v>
      </c>
      <c r="D16" s="251" t="s">
        <v>186</v>
      </c>
      <c r="E16" s="252">
        <v>10</v>
      </c>
      <c r="F16" s="253"/>
      <c r="G16" s="254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233</v>
      </c>
      <c r="T16" s="232" t="s">
        <v>234</v>
      </c>
      <c r="U16" s="232">
        <v>0</v>
      </c>
      <c r="V16" s="232">
        <f>ROUND(E16*U16,2)</f>
        <v>0</v>
      </c>
      <c r="W16" s="232"/>
      <c r="X16" s="232" t="s">
        <v>167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514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1" x14ac:dyDescent="0.2">
      <c r="A17" s="249">
        <v>8</v>
      </c>
      <c r="B17" s="250" t="s">
        <v>529</v>
      </c>
      <c r="C17" s="260" t="s">
        <v>530</v>
      </c>
      <c r="D17" s="251" t="s">
        <v>186</v>
      </c>
      <c r="E17" s="252">
        <v>1</v>
      </c>
      <c r="F17" s="253"/>
      <c r="G17" s="254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233</v>
      </c>
      <c r="T17" s="232" t="s">
        <v>234</v>
      </c>
      <c r="U17" s="232">
        <v>0</v>
      </c>
      <c r="V17" s="232">
        <f>ROUND(E17*U17,2)</f>
        <v>0</v>
      </c>
      <c r="W17" s="232"/>
      <c r="X17" s="232" t="s">
        <v>157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519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49">
        <v>9</v>
      </c>
      <c r="B18" s="250" t="s">
        <v>531</v>
      </c>
      <c r="C18" s="260" t="s">
        <v>521</v>
      </c>
      <c r="D18" s="251" t="s">
        <v>522</v>
      </c>
      <c r="E18" s="252">
        <v>1</v>
      </c>
      <c r="F18" s="253"/>
      <c r="G18" s="254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233</v>
      </c>
      <c r="T18" s="232" t="s">
        <v>234</v>
      </c>
      <c r="U18" s="232">
        <v>0</v>
      </c>
      <c r="V18" s="232">
        <f>ROUND(E18*U18,2)</f>
        <v>0</v>
      </c>
      <c r="W18" s="232"/>
      <c r="X18" s="232" t="s">
        <v>167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514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 x14ac:dyDescent="0.2">
      <c r="A19" s="249">
        <v>10</v>
      </c>
      <c r="B19" s="250" t="s">
        <v>532</v>
      </c>
      <c r="C19" s="260" t="s">
        <v>524</v>
      </c>
      <c r="D19" s="251" t="s">
        <v>513</v>
      </c>
      <c r="E19" s="252">
        <v>1</v>
      </c>
      <c r="F19" s="253"/>
      <c r="G19" s="254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233</v>
      </c>
      <c r="T19" s="232" t="s">
        <v>234</v>
      </c>
      <c r="U19" s="232">
        <v>0</v>
      </c>
      <c r="V19" s="232">
        <f>ROUND(E19*U19,2)</f>
        <v>0</v>
      </c>
      <c r="W19" s="232"/>
      <c r="X19" s="232" t="s">
        <v>167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514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37" t="s">
        <v>151</v>
      </c>
      <c r="B20" s="238" t="s">
        <v>95</v>
      </c>
      <c r="C20" s="257" t="s">
        <v>96</v>
      </c>
      <c r="D20" s="239"/>
      <c r="E20" s="240"/>
      <c r="F20" s="241"/>
      <c r="G20" s="242">
        <f>SUMIF(AG21:AG27,"&lt;&gt;NOR",G21:G27)</f>
        <v>0</v>
      </c>
      <c r="H20" s="236"/>
      <c r="I20" s="236">
        <f>SUM(I21:I27)</f>
        <v>0</v>
      </c>
      <c r="J20" s="236"/>
      <c r="K20" s="236">
        <f>SUM(K21:K27)</f>
        <v>0</v>
      </c>
      <c r="L20" s="236"/>
      <c r="M20" s="236">
        <f>SUM(M21:M27)</f>
        <v>0</v>
      </c>
      <c r="N20" s="236"/>
      <c r="O20" s="236">
        <f>SUM(O21:O27)</f>
        <v>0</v>
      </c>
      <c r="P20" s="236"/>
      <c r="Q20" s="236">
        <f>SUM(Q21:Q27)</f>
        <v>0</v>
      </c>
      <c r="R20" s="236"/>
      <c r="S20" s="236"/>
      <c r="T20" s="236"/>
      <c r="U20" s="236"/>
      <c r="V20" s="236">
        <f>SUM(V21:V27)</f>
        <v>0</v>
      </c>
      <c r="W20" s="236"/>
      <c r="X20" s="236"/>
      <c r="AG20" t="s">
        <v>152</v>
      </c>
    </row>
    <row r="21" spans="1:60" ht="22.5" outlineLevel="1" x14ac:dyDescent="0.2">
      <c r="A21" s="249">
        <v>11</v>
      </c>
      <c r="B21" s="250" t="s">
        <v>533</v>
      </c>
      <c r="C21" s="260" t="s">
        <v>534</v>
      </c>
      <c r="D21" s="251" t="s">
        <v>513</v>
      </c>
      <c r="E21" s="252">
        <v>1</v>
      </c>
      <c r="F21" s="253"/>
      <c r="G21" s="254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233</v>
      </c>
      <c r="T21" s="232" t="s">
        <v>234</v>
      </c>
      <c r="U21" s="232">
        <v>0</v>
      </c>
      <c r="V21" s="232">
        <f>ROUND(E21*U21,2)</f>
        <v>0</v>
      </c>
      <c r="W21" s="232"/>
      <c r="X21" s="232" t="s">
        <v>167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514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9">
        <v>12</v>
      </c>
      <c r="B22" s="250" t="s">
        <v>535</v>
      </c>
      <c r="C22" s="260" t="s">
        <v>536</v>
      </c>
      <c r="D22" s="251" t="s">
        <v>513</v>
      </c>
      <c r="E22" s="252">
        <v>1</v>
      </c>
      <c r="F22" s="253"/>
      <c r="G22" s="254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233</v>
      </c>
      <c r="T22" s="232" t="s">
        <v>234</v>
      </c>
      <c r="U22" s="232">
        <v>0</v>
      </c>
      <c r="V22" s="232">
        <f>ROUND(E22*U22,2)</f>
        <v>0</v>
      </c>
      <c r="W22" s="232"/>
      <c r="X22" s="232" t="s">
        <v>537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538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49">
        <v>13</v>
      </c>
      <c r="B23" s="250" t="s">
        <v>539</v>
      </c>
      <c r="C23" s="260" t="s">
        <v>540</v>
      </c>
      <c r="D23" s="251" t="s">
        <v>513</v>
      </c>
      <c r="E23" s="252">
        <v>1</v>
      </c>
      <c r="F23" s="253"/>
      <c r="G23" s="254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233</v>
      </c>
      <c r="T23" s="232" t="s">
        <v>234</v>
      </c>
      <c r="U23" s="232">
        <v>0</v>
      </c>
      <c r="V23" s="232">
        <f>ROUND(E23*U23,2)</f>
        <v>0</v>
      </c>
      <c r="W23" s="232"/>
      <c r="X23" s="232" t="s">
        <v>167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514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9">
        <v>14</v>
      </c>
      <c r="B24" s="250" t="s">
        <v>541</v>
      </c>
      <c r="C24" s="260" t="s">
        <v>542</v>
      </c>
      <c r="D24" s="251" t="s">
        <v>513</v>
      </c>
      <c r="E24" s="252">
        <v>1</v>
      </c>
      <c r="F24" s="253"/>
      <c r="G24" s="254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233</v>
      </c>
      <c r="T24" s="232" t="s">
        <v>234</v>
      </c>
      <c r="U24" s="232">
        <v>0</v>
      </c>
      <c r="V24" s="232">
        <f>ROUND(E24*U24,2)</f>
        <v>0</v>
      </c>
      <c r="W24" s="232"/>
      <c r="X24" s="232" t="s">
        <v>157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519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9">
        <v>15</v>
      </c>
      <c r="B25" s="250" t="s">
        <v>543</v>
      </c>
      <c r="C25" s="260" t="s">
        <v>544</v>
      </c>
      <c r="D25" s="251" t="s">
        <v>513</v>
      </c>
      <c r="E25" s="252">
        <v>1</v>
      </c>
      <c r="F25" s="253"/>
      <c r="G25" s="254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233</v>
      </c>
      <c r="T25" s="232" t="s">
        <v>234</v>
      </c>
      <c r="U25" s="232">
        <v>0</v>
      </c>
      <c r="V25" s="232">
        <f>ROUND(E25*U25,2)</f>
        <v>0</v>
      </c>
      <c r="W25" s="232"/>
      <c r="X25" s="232" t="s">
        <v>167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514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33.75" outlineLevel="1" x14ac:dyDescent="0.2">
      <c r="A26" s="249">
        <v>16</v>
      </c>
      <c r="B26" s="250" t="s">
        <v>545</v>
      </c>
      <c r="C26" s="260" t="s">
        <v>546</v>
      </c>
      <c r="D26" s="251" t="s">
        <v>513</v>
      </c>
      <c r="E26" s="252">
        <v>1</v>
      </c>
      <c r="F26" s="253"/>
      <c r="G26" s="254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233</v>
      </c>
      <c r="T26" s="232" t="s">
        <v>234</v>
      </c>
      <c r="U26" s="232">
        <v>0</v>
      </c>
      <c r="V26" s="232">
        <f>ROUND(E26*U26,2)</f>
        <v>0</v>
      </c>
      <c r="W26" s="232"/>
      <c r="X26" s="232" t="s">
        <v>167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514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3">
        <v>17</v>
      </c>
      <c r="B27" s="244" t="s">
        <v>547</v>
      </c>
      <c r="C27" s="258" t="s">
        <v>548</v>
      </c>
      <c r="D27" s="245" t="s">
        <v>513</v>
      </c>
      <c r="E27" s="246">
        <v>1</v>
      </c>
      <c r="F27" s="247"/>
      <c r="G27" s="248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233</v>
      </c>
      <c r="T27" s="232" t="s">
        <v>234</v>
      </c>
      <c r="U27" s="232">
        <v>0</v>
      </c>
      <c r="V27" s="232">
        <f>ROUND(E27*U27,2)</f>
        <v>0</v>
      </c>
      <c r="W27" s="232"/>
      <c r="X27" s="232" t="s">
        <v>157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519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3"/>
      <c r="B28" s="4"/>
      <c r="C28" s="26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138</v>
      </c>
    </row>
    <row r="29" spans="1:60" x14ac:dyDescent="0.2">
      <c r="A29" s="215"/>
      <c r="B29" s="216" t="s">
        <v>31</v>
      </c>
      <c r="C29" s="263"/>
      <c r="D29" s="217"/>
      <c r="E29" s="218"/>
      <c r="F29" s="218"/>
      <c r="G29" s="256">
        <f>G8+G14+G20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374</v>
      </c>
    </row>
    <row r="30" spans="1:60" x14ac:dyDescent="0.2">
      <c r="A30" s="3"/>
      <c r="B30" s="4"/>
      <c r="C30" s="262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26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19" t="s">
        <v>375</v>
      </c>
      <c r="B32" s="219"/>
      <c r="C32" s="26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20"/>
      <c r="B33" s="221"/>
      <c r="C33" s="265"/>
      <c r="D33" s="221"/>
      <c r="E33" s="221"/>
      <c r="F33" s="221"/>
      <c r="G33" s="22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376</v>
      </c>
    </row>
    <row r="34" spans="1:33" x14ac:dyDescent="0.2">
      <c r="A34" s="223"/>
      <c r="B34" s="224"/>
      <c r="C34" s="266"/>
      <c r="D34" s="224"/>
      <c r="E34" s="224"/>
      <c r="F34" s="224"/>
      <c r="G34" s="2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23"/>
      <c r="B35" s="224"/>
      <c r="C35" s="266"/>
      <c r="D35" s="224"/>
      <c r="E35" s="224"/>
      <c r="F35" s="224"/>
      <c r="G35" s="22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23"/>
      <c r="B36" s="224"/>
      <c r="C36" s="266"/>
      <c r="D36" s="224"/>
      <c r="E36" s="224"/>
      <c r="F36" s="224"/>
      <c r="G36" s="2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26"/>
      <c r="B37" s="227"/>
      <c r="C37" s="267"/>
      <c r="D37" s="227"/>
      <c r="E37" s="227"/>
      <c r="F37" s="227"/>
      <c r="G37" s="22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3"/>
      <c r="B38" s="4"/>
      <c r="C38" s="26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268"/>
      <c r="D39" s="10"/>
      <c r="AG39" t="s">
        <v>377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2:C32"/>
    <mergeCell ref="A33:G37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DCF4-2631-49C3-A959-5793D68476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52</v>
      </c>
      <c r="C4" s="204" t="s">
        <v>48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151</v>
      </c>
      <c r="B8" s="238" t="s">
        <v>68</v>
      </c>
      <c r="C8" s="257" t="s">
        <v>69</v>
      </c>
      <c r="D8" s="239"/>
      <c r="E8" s="240"/>
      <c r="F8" s="241"/>
      <c r="G8" s="242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6"/>
      <c r="O8" s="236">
        <f>SUM(O9:O12)</f>
        <v>0.04</v>
      </c>
      <c r="P8" s="236"/>
      <c r="Q8" s="236">
        <f>SUM(Q9:Q12)</f>
        <v>0</v>
      </c>
      <c r="R8" s="236"/>
      <c r="S8" s="236"/>
      <c r="T8" s="236"/>
      <c r="U8" s="236"/>
      <c r="V8" s="236">
        <f>SUM(V9:V12)</f>
        <v>0.41</v>
      </c>
      <c r="W8" s="236"/>
      <c r="X8" s="236"/>
      <c r="AG8" t="s">
        <v>152</v>
      </c>
    </row>
    <row r="9" spans="1:60" outlineLevel="1" x14ac:dyDescent="0.2">
      <c r="A9" s="243">
        <v>1</v>
      </c>
      <c r="B9" s="244" t="s">
        <v>549</v>
      </c>
      <c r="C9" s="258" t="s">
        <v>550</v>
      </c>
      <c r="D9" s="245" t="s">
        <v>175</v>
      </c>
      <c r="E9" s="246">
        <v>1.9879999999999998E-2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1.0900000000000001</v>
      </c>
      <c r="O9" s="232">
        <f>ROUND(E9*N9,2)</f>
        <v>0.02</v>
      </c>
      <c r="P9" s="232">
        <v>0</v>
      </c>
      <c r="Q9" s="232">
        <f>ROUND(E9*P9,2)</f>
        <v>0</v>
      </c>
      <c r="R9" s="232"/>
      <c r="S9" s="232" t="s">
        <v>156</v>
      </c>
      <c r="T9" s="232" t="s">
        <v>156</v>
      </c>
      <c r="U9" s="232">
        <v>20.6</v>
      </c>
      <c r="V9" s="232">
        <f>ROUND(E9*U9,2)</f>
        <v>0.41</v>
      </c>
      <c r="W9" s="232"/>
      <c r="X9" s="232" t="s">
        <v>157</v>
      </c>
      <c r="Y9" s="212"/>
      <c r="Z9" s="212"/>
      <c r="AA9" s="212"/>
      <c r="AB9" s="212"/>
      <c r="AC9" s="212"/>
      <c r="AD9" s="212"/>
      <c r="AE9" s="212"/>
      <c r="AF9" s="212"/>
      <c r="AG9" s="212" t="s">
        <v>158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59" t="s">
        <v>551</v>
      </c>
      <c r="D10" s="234"/>
      <c r="E10" s="235">
        <v>1.9879999999999998E-2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3">
        <v>2</v>
      </c>
      <c r="B11" s="244" t="s">
        <v>552</v>
      </c>
      <c r="C11" s="258" t="s">
        <v>553</v>
      </c>
      <c r="D11" s="245" t="s">
        <v>175</v>
      </c>
      <c r="E11" s="246">
        <v>2.1870000000000001E-2</v>
      </c>
      <c r="F11" s="247"/>
      <c r="G11" s="24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1</v>
      </c>
      <c r="O11" s="232">
        <f>ROUND(E11*N11,2)</f>
        <v>0.02</v>
      </c>
      <c r="P11" s="232">
        <v>0</v>
      </c>
      <c r="Q11" s="232">
        <f>ROUND(E11*P11,2)</f>
        <v>0</v>
      </c>
      <c r="R11" s="232" t="s">
        <v>166</v>
      </c>
      <c r="S11" s="232" t="s">
        <v>156</v>
      </c>
      <c r="T11" s="232" t="s">
        <v>156</v>
      </c>
      <c r="U11" s="232">
        <v>0</v>
      </c>
      <c r="V11" s="232">
        <f>ROUND(E11*U11,2)</f>
        <v>0</v>
      </c>
      <c r="W11" s="232"/>
      <c r="X11" s="232" t="s">
        <v>167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168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59" t="s">
        <v>554</v>
      </c>
      <c r="D12" s="234"/>
      <c r="E12" s="235">
        <v>2.1870000000000001E-2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7" t="s">
        <v>151</v>
      </c>
      <c r="B13" s="238" t="s">
        <v>70</v>
      </c>
      <c r="C13" s="257" t="s">
        <v>71</v>
      </c>
      <c r="D13" s="239"/>
      <c r="E13" s="240"/>
      <c r="F13" s="241"/>
      <c r="G13" s="242">
        <f>SUMIF(AG14:AG17,"&lt;&gt;NOR",G14:G17)</f>
        <v>0</v>
      </c>
      <c r="H13" s="236"/>
      <c r="I13" s="236">
        <f>SUM(I14:I17)</f>
        <v>0</v>
      </c>
      <c r="J13" s="236"/>
      <c r="K13" s="236">
        <f>SUM(K14:K17)</f>
        <v>0</v>
      </c>
      <c r="L13" s="236"/>
      <c r="M13" s="236">
        <f>SUM(M14:M17)</f>
        <v>0</v>
      </c>
      <c r="N13" s="236"/>
      <c r="O13" s="236">
        <f>SUM(O14:O17)</f>
        <v>0.2</v>
      </c>
      <c r="P13" s="236"/>
      <c r="Q13" s="236">
        <f>SUM(Q14:Q17)</f>
        <v>0</v>
      </c>
      <c r="R13" s="236"/>
      <c r="S13" s="236"/>
      <c r="T13" s="236"/>
      <c r="U13" s="236"/>
      <c r="V13" s="236">
        <f>SUM(V14:V17)</f>
        <v>18.13</v>
      </c>
      <c r="W13" s="236"/>
      <c r="X13" s="236"/>
      <c r="AG13" t="s">
        <v>152</v>
      </c>
    </row>
    <row r="14" spans="1:60" ht="22.5" outlineLevel="1" x14ac:dyDescent="0.2">
      <c r="A14" s="243">
        <v>3</v>
      </c>
      <c r="B14" s="244" t="s">
        <v>381</v>
      </c>
      <c r="C14" s="258" t="s">
        <v>382</v>
      </c>
      <c r="D14" s="245" t="s">
        <v>155</v>
      </c>
      <c r="E14" s="246">
        <v>19.920000000000002</v>
      </c>
      <c r="F14" s="247"/>
      <c r="G14" s="24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6.4700000000000001E-3</v>
      </c>
      <c r="O14" s="232">
        <f>ROUND(E14*N14,2)</f>
        <v>0.13</v>
      </c>
      <c r="P14" s="232">
        <v>0</v>
      </c>
      <c r="Q14" s="232">
        <f>ROUND(E14*P14,2)</f>
        <v>0</v>
      </c>
      <c r="R14" s="232"/>
      <c r="S14" s="232" t="s">
        <v>364</v>
      </c>
      <c r="T14" s="232" t="s">
        <v>234</v>
      </c>
      <c r="U14" s="232">
        <v>0.91</v>
      </c>
      <c r="V14" s="232">
        <f>ROUND(E14*U14,2)</f>
        <v>18.13</v>
      </c>
      <c r="W14" s="232"/>
      <c r="X14" s="232" t="s">
        <v>157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9"/>
      <c r="B15" s="230"/>
      <c r="C15" s="259" t="s">
        <v>555</v>
      </c>
      <c r="D15" s="234"/>
      <c r="E15" s="235">
        <v>19.920000000000002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43">
        <v>4</v>
      </c>
      <c r="B16" s="244" t="s">
        <v>384</v>
      </c>
      <c r="C16" s="258" t="s">
        <v>385</v>
      </c>
      <c r="D16" s="245" t="s">
        <v>155</v>
      </c>
      <c r="E16" s="246">
        <v>19.920000000000002</v>
      </c>
      <c r="F16" s="247"/>
      <c r="G16" s="24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3.3E-3</v>
      </c>
      <c r="O16" s="232">
        <f>ROUND(E16*N16,2)</f>
        <v>7.0000000000000007E-2</v>
      </c>
      <c r="P16" s="232">
        <v>0</v>
      </c>
      <c r="Q16" s="232">
        <f>ROUND(E16*P16,2)</f>
        <v>0</v>
      </c>
      <c r="R16" s="232" t="s">
        <v>166</v>
      </c>
      <c r="S16" s="232" t="s">
        <v>156</v>
      </c>
      <c r="T16" s="232" t="s">
        <v>156</v>
      </c>
      <c r="U16" s="232">
        <v>0</v>
      </c>
      <c r="V16" s="232">
        <f>ROUND(E16*U16,2)</f>
        <v>0</v>
      </c>
      <c r="W16" s="232"/>
      <c r="X16" s="232" t="s">
        <v>167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168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9"/>
      <c r="B17" s="230"/>
      <c r="C17" s="259" t="s">
        <v>555</v>
      </c>
      <c r="D17" s="234"/>
      <c r="E17" s="235">
        <v>19.920000000000002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37" t="s">
        <v>151</v>
      </c>
      <c r="B18" s="238" t="s">
        <v>74</v>
      </c>
      <c r="C18" s="257" t="s">
        <v>75</v>
      </c>
      <c r="D18" s="239"/>
      <c r="E18" s="240"/>
      <c r="F18" s="241"/>
      <c r="G18" s="242">
        <f>SUMIF(AG19:AG28,"&lt;&gt;NOR",G19:G28)</f>
        <v>0</v>
      </c>
      <c r="H18" s="236"/>
      <c r="I18" s="236">
        <f>SUM(I19:I28)</f>
        <v>0</v>
      </c>
      <c r="J18" s="236"/>
      <c r="K18" s="236">
        <f>SUM(K19:K28)</f>
        <v>0</v>
      </c>
      <c r="L18" s="236"/>
      <c r="M18" s="236">
        <f>SUM(M19:M28)</f>
        <v>0</v>
      </c>
      <c r="N18" s="236"/>
      <c r="O18" s="236">
        <f>SUM(O19:O28)</f>
        <v>2.77</v>
      </c>
      <c r="P18" s="236"/>
      <c r="Q18" s="236">
        <f>SUM(Q19:Q28)</f>
        <v>0</v>
      </c>
      <c r="R18" s="236"/>
      <c r="S18" s="236"/>
      <c r="T18" s="236"/>
      <c r="U18" s="236"/>
      <c r="V18" s="236">
        <f>SUM(V19:V28)</f>
        <v>54.2</v>
      </c>
      <c r="W18" s="236"/>
      <c r="X18" s="236"/>
      <c r="AG18" t="s">
        <v>152</v>
      </c>
    </row>
    <row r="19" spans="1:60" outlineLevel="1" x14ac:dyDescent="0.2">
      <c r="A19" s="243">
        <v>5</v>
      </c>
      <c r="B19" s="244" t="s">
        <v>194</v>
      </c>
      <c r="C19" s="258" t="s">
        <v>195</v>
      </c>
      <c r="D19" s="245" t="s">
        <v>155</v>
      </c>
      <c r="E19" s="246">
        <v>0.7</v>
      </c>
      <c r="F19" s="247"/>
      <c r="G19" s="24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4.4139999999999999E-2</v>
      </c>
      <c r="O19" s="232">
        <f>ROUND(E19*N19,2)</f>
        <v>0.03</v>
      </c>
      <c r="P19" s="232">
        <v>0</v>
      </c>
      <c r="Q19" s="232">
        <f>ROUND(E19*P19,2)</f>
        <v>0</v>
      </c>
      <c r="R19" s="232"/>
      <c r="S19" s="232" t="s">
        <v>156</v>
      </c>
      <c r="T19" s="232" t="s">
        <v>156</v>
      </c>
      <c r="U19" s="232">
        <v>0.6</v>
      </c>
      <c r="V19" s="232">
        <f>ROUND(E19*U19,2)</f>
        <v>0.42</v>
      </c>
      <c r="W19" s="232"/>
      <c r="X19" s="232" t="s">
        <v>157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158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59" t="s">
        <v>556</v>
      </c>
      <c r="D20" s="234"/>
      <c r="E20" s="235">
        <v>0.7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3">
        <v>6</v>
      </c>
      <c r="B21" s="244" t="s">
        <v>202</v>
      </c>
      <c r="C21" s="258" t="s">
        <v>203</v>
      </c>
      <c r="D21" s="245" t="s">
        <v>155</v>
      </c>
      <c r="E21" s="246">
        <v>0.7</v>
      </c>
      <c r="F21" s="247"/>
      <c r="G21" s="248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2">
        <v>6.3499999999999997E-3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156</v>
      </c>
      <c r="T21" s="232" t="s">
        <v>156</v>
      </c>
      <c r="U21" s="232">
        <v>0.31900000000000001</v>
      </c>
      <c r="V21" s="232">
        <f>ROUND(E21*U21,2)</f>
        <v>0.22</v>
      </c>
      <c r="W21" s="232"/>
      <c r="X21" s="232" t="s">
        <v>157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158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9"/>
      <c r="B22" s="230"/>
      <c r="C22" s="259" t="s">
        <v>556</v>
      </c>
      <c r="D22" s="234"/>
      <c r="E22" s="235">
        <v>0.7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43">
        <v>7</v>
      </c>
      <c r="B23" s="244" t="s">
        <v>557</v>
      </c>
      <c r="C23" s="258" t="s">
        <v>558</v>
      </c>
      <c r="D23" s="245" t="s">
        <v>155</v>
      </c>
      <c r="E23" s="246">
        <v>41.997999999999998</v>
      </c>
      <c r="F23" s="247"/>
      <c r="G23" s="248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2">
        <v>0.06</v>
      </c>
      <c r="O23" s="232">
        <f>ROUND(E23*N23,2)</f>
        <v>2.52</v>
      </c>
      <c r="P23" s="232">
        <v>0</v>
      </c>
      <c r="Q23" s="232">
        <f>ROUND(E23*P23,2)</f>
        <v>0</v>
      </c>
      <c r="R23" s="232"/>
      <c r="S23" s="232" t="s">
        <v>156</v>
      </c>
      <c r="T23" s="232" t="s">
        <v>156</v>
      </c>
      <c r="U23" s="232">
        <v>1.18</v>
      </c>
      <c r="V23" s="232">
        <f>ROUND(E23*U23,2)</f>
        <v>49.56</v>
      </c>
      <c r="W23" s="232"/>
      <c r="X23" s="232" t="s">
        <v>157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158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9"/>
      <c r="B24" s="230"/>
      <c r="C24" s="259" t="s">
        <v>559</v>
      </c>
      <c r="D24" s="234"/>
      <c r="E24" s="235">
        <v>19.920000000000002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160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9"/>
      <c r="B25" s="230"/>
      <c r="C25" s="259" t="s">
        <v>560</v>
      </c>
      <c r="D25" s="234"/>
      <c r="E25" s="235">
        <v>22.077999999999999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3">
        <v>8</v>
      </c>
      <c r="B26" s="244" t="s">
        <v>387</v>
      </c>
      <c r="C26" s="258" t="s">
        <v>388</v>
      </c>
      <c r="D26" s="245" t="s">
        <v>155</v>
      </c>
      <c r="E26" s="246">
        <v>2.5</v>
      </c>
      <c r="F26" s="247"/>
      <c r="G26" s="24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8.6249999999999993E-2</v>
      </c>
      <c r="O26" s="232">
        <f>ROUND(E26*N26,2)</f>
        <v>0.22</v>
      </c>
      <c r="P26" s="232">
        <v>0</v>
      </c>
      <c r="Q26" s="232">
        <f>ROUND(E26*P26,2)</f>
        <v>0</v>
      </c>
      <c r="R26" s="232"/>
      <c r="S26" s="232" t="s">
        <v>156</v>
      </c>
      <c r="T26" s="232" t="s">
        <v>156</v>
      </c>
      <c r="U26" s="232">
        <v>1.6</v>
      </c>
      <c r="V26" s="232">
        <f>ROUND(E26*U26,2)</f>
        <v>4</v>
      </c>
      <c r="W26" s="232"/>
      <c r="X26" s="232" t="s">
        <v>157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59" t="s">
        <v>561</v>
      </c>
      <c r="D27" s="234"/>
      <c r="E27" s="235">
        <v>1.8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9"/>
      <c r="B28" s="230"/>
      <c r="C28" s="259" t="s">
        <v>562</v>
      </c>
      <c r="D28" s="234"/>
      <c r="E28" s="235">
        <v>0.7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160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37" t="s">
        <v>151</v>
      </c>
      <c r="B29" s="238" t="s">
        <v>78</v>
      </c>
      <c r="C29" s="257" t="s">
        <v>79</v>
      </c>
      <c r="D29" s="239"/>
      <c r="E29" s="240"/>
      <c r="F29" s="241"/>
      <c r="G29" s="242">
        <f>SUMIF(AG30:AG35,"&lt;&gt;NOR",G30:G35)</f>
        <v>0</v>
      </c>
      <c r="H29" s="236"/>
      <c r="I29" s="236">
        <f>SUM(I30:I35)</f>
        <v>0</v>
      </c>
      <c r="J29" s="236"/>
      <c r="K29" s="236">
        <f>SUM(K30:K35)</f>
        <v>0</v>
      </c>
      <c r="L29" s="236"/>
      <c r="M29" s="236">
        <f>SUM(M30:M35)</f>
        <v>0</v>
      </c>
      <c r="N29" s="236"/>
      <c r="O29" s="236">
        <f>SUM(O30:O35)</f>
        <v>1.28</v>
      </c>
      <c r="P29" s="236"/>
      <c r="Q29" s="236">
        <f>SUM(Q30:Q35)</f>
        <v>0</v>
      </c>
      <c r="R29" s="236"/>
      <c r="S29" s="236"/>
      <c r="T29" s="236"/>
      <c r="U29" s="236"/>
      <c r="V29" s="236">
        <f>SUM(V30:V35)</f>
        <v>7.9399999999999995</v>
      </c>
      <c r="W29" s="236"/>
      <c r="X29" s="236"/>
      <c r="AG29" t="s">
        <v>152</v>
      </c>
    </row>
    <row r="30" spans="1:60" ht="22.5" outlineLevel="1" x14ac:dyDescent="0.2">
      <c r="A30" s="243">
        <v>9</v>
      </c>
      <c r="B30" s="244" t="s">
        <v>389</v>
      </c>
      <c r="C30" s="258" t="s">
        <v>390</v>
      </c>
      <c r="D30" s="245" t="s">
        <v>171</v>
      </c>
      <c r="E30" s="246">
        <v>0.36</v>
      </c>
      <c r="F30" s="247"/>
      <c r="G30" s="248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2">
        <v>2.5</v>
      </c>
      <c r="O30" s="232">
        <f>ROUND(E30*N30,2)</f>
        <v>0.9</v>
      </c>
      <c r="P30" s="232">
        <v>0</v>
      </c>
      <c r="Q30" s="232">
        <f>ROUND(E30*P30,2)</f>
        <v>0</v>
      </c>
      <c r="R30" s="232"/>
      <c r="S30" s="232" t="s">
        <v>156</v>
      </c>
      <c r="T30" s="232" t="s">
        <v>234</v>
      </c>
      <c r="U30" s="232">
        <v>5.33</v>
      </c>
      <c r="V30" s="232">
        <f>ROUND(E30*U30,2)</f>
        <v>1.92</v>
      </c>
      <c r="W30" s="232"/>
      <c r="X30" s="232" t="s">
        <v>157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29"/>
      <c r="B31" s="230"/>
      <c r="C31" s="259" t="s">
        <v>563</v>
      </c>
      <c r="D31" s="234"/>
      <c r="E31" s="235">
        <v>0.252</v>
      </c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160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9"/>
      <c r="B32" s="230"/>
      <c r="C32" s="259" t="s">
        <v>564</v>
      </c>
      <c r="D32" s="234"/>
      <c r="E32" s="235">
        <v>0.108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160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3">
        <v>10</v>
      </c>
      <c r="B33" s="244" t="s">
        <v>395</v>
      </c>
      <c r="C33" s="258" t="s">
        <v>396</v>
      </c>
      <c r="D33" s="245" t="s">
        <v>155</v>
      </c>
      <c r="E33" s="246">
        <v>21.5</v>
      </c>
      <c r="F33" s="247"/>
      <c r="G33" s="248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2">
        <v>1.7850000000000001E-2</v>
      </c>
      <c r="O33" s="232">
        <f>ROUND(E33*N33,2)</f>
        <v>0.38</v>
      </c>
      <c r="P33" s="232">
        <v>0</v>
      </c>
      <c r="Q33" s="232">
        <f>ROUND(E33*P33,2)</f>
        <v>0</v>
      </c>
      <c r="R33" s="232"/>
      <c r="S33" s="232" t="s">
        <v>156</v>
      </c>
      <c r="T33" s="232" t="s">
        <v>156</v>
      </c>
      <c r="U33" s="232">
        <v>0.28000000000000003</v>
      </c>
      <c r="V33" s="232">
        <f>ROUND(E33*U33,2)</f>
        <v>6.02</v>
      </c>
      <c r="W33" s="232"/>
      <c r="X33" s="232" t="s">
        <v>157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158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9"/>
      <c r="B34" s="230"/>
      <c r="C34" s="259" t="s">
        <v>565</v>
      </c>
      <c r="D34" s="234"/>
      <c r="E34" s="235">
        <v>21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160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/>
      <c r="B35" s="230"/>
      <c r="C35" s="259" t="s">
        <v>566</v>
      </c>
      <c r="D35" s="234"/>
      <c r="E35" s="235">
        <v>0.5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7" t="s">
        <v>151</v>
      </c>
      <c r="B36" s="238" t="s">
        <v>82</v>
      </c>
      <c r="C36" s="257" t="s">
        <v>83</v>
      </c>
      <c r="D36" s="239"/>
      <c r="E36" s="240"/>
      <c r="F36" s="241"/>
      <c r="G36" s="242">
        <f>SUMIF(AG37:AG38,"&lt;&gt;NOR",G37:G38)</f>
        <v>0</v>
      </c>
      <c r="H36" s="236"/>
      <c r="I36" s="236">
        <f>SUM(I37:I38)</f>
        <v>0</v>
      </c>
      <c r="J36" s="236"/>
      <c r="K36" s="236">
        <f>SUM(K37:K38)</f>
        <v>0</v>
      </c>
      <c r="L36" s="236"/>
      <c r="M36" s="236">
        <f>SUM(M37:M38)</f>
        <v>0</v>
      </c>
      <c r="N36" s="236"/>
      <c r="O36" s="236">
        <f>SUM(O37:O38)</f>
        <v>0.12</v>
      </c>
      <c r="P36" s="236"/>
      <c r="Q36" s="236">
        <f>SUM(Q37:Q38)</f>
        <v>0</v>
      </c>
      <c r="R36" s="236"/>
      <c r="S36" s="236"/>
      <c r="T36" s="236"/>
      <c r="U36" s="236"/>
      <c r="V36" s="236">
        <f>SUM(V37:V38)</f>
        <v>5.18</v>
      </c>
      <c r="W36" s="236"/>
      <c r="X36" s="236"/>
      <c r="AG36" t="s">
        <v>152</v>
      </c>
    </row>
    <row r="37" spans="1:60" outlineLevel="1" x14ac:dyDescent="0.2">
      <c r="A37" s="243">
        <v>11</v>
      </c>
      <c r="B37" s="244" t="s">
        <v>222</v>
      </c>
      <c r="C37" s="258" t="s">
        <v>223</v>
      </c>
      <c r="D37" s="245" t="s">
        <v>155</v>
      </c>
      <c r="E37" s="246">
        <v>19.920000000000002</v>
      </c>
      <c r="F37" s="247"/>
      <c r="G37" s="248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2">
        <v>5.9199999999999999E-3</v>
      </c>
      <c r="O37" s="232">
        <f>ROUND(E37*N37,2)</f>
        <v>0.12</v>
      </c>
      <c r="P37" s="232">
        <v>0</v>
      </c>
      <c r="Q37" s="232">
        <f>ROUND(E37*P37,2)</f>
        <v>0</v>
      </c>
      <c r="R37" s="232"/>
      <c r="S37" s="232" t="s">
        <v>156</v>
      </c>
      <c r="T37" s="232" t="s">
        <v>156</v>
      </c>
      <c r="U37" s="232">
        <v>0.26</v>
      </c>
      <c r="V37" s="232">
        <f>ROUND(E37*U37,2)</f>
        <v>5.18</v>
      </c>
      <c r="W37" s="232"/>
      <c r="X37" s="232" t="s">
        <v>157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224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9"/>
      <c r="B38" s="230"/>
      <c r="C38" s="259" t="s">
        <v>555</v>
      </c>
      <c r="D38" s="234"/>
      <c r="E38" s="235">
        <v>19.920000000000002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5.5" x14ac:dyDescent="0.2">
      <c r="A39" s="237" t="s">
        <v>151</v>
      </c>
      <c r="B39" s="238" t="s">
        <v>84</v>
      </c>
      <c r="C39" s="257" t="s">
        <v>85</v>
      </c>
      <c r="D39" s="239"/>
      <c r="E39" s="240"/>
      <c r="F39" s="241"/>
      <c r="G39" s="242">
        <f>SUMIF(AG40:AG49,"&lt;&gt;NOR",G40:G49)</f>
        <v>0</v>
      </c>
      <c r="H39" s="236"/>
      <c r="I39" s="236">
        <f>SUM(I40:I49)</f>
        <v>0</v>
      </c>
      <c r="J39" s="236"/>
      <c r="K39" s="236">
        <f>SUM(K40:K49)</f>
        <v>0</v>
      </c>
      <c r="L39" s="236"/>
      <c r="M39" s="236">
        <f>SUM(M40:M49)</f>
        <v>0</v>
      </c>
      <c r="N39" s="236"/>
      <c r="O39" s="236">
        <f>SUM(O40:O49)</f>
        <v>0</v>
      </c>
      <c r="P39" s="236"/>
      <c r="Q39" s="236">
        <f>SUM(Q40:Q49)</f>
        <v>0</v>
      </c>
      <c r="R39" s="236"/>
      <c r="S39" s="236"/>
      <c r="T39" s="236"/>
      <c r="U39" s="236"/>
      <c r="V39" s="236">
        <f>SUM(V40:V49)</f>
        <v>10.23</v>
      </c>
      <c r="W39" s="236"/>
      <c r="X39" s="236"/>
      <c r="AG39" t="s">
        <v>152</v>
      </c>
    </row>
    <row r="40" spans="1:60" outlineLevel="1" x14ac:dyDescent="0.2">
      <c r="A40" s="243">
        <v>12</v>
      </c>
      <c r="B40" s="244" t="s">
        <v>227</v>
      </c>
      <c r="C40" s="258" t="s">
        <v>228</v>
      </c>
      <c r="D40" s="245" t="s">
        <v>155</v>
      </c>
      <c r="E40" s="246">
        <v>33</v>
      </c>
      <c r="F40" s="247"/>
      <c r="G40" s="248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2">
        <v>4.0000000000000003E-5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156</v>
      </c>
      <c r="T40" s="232" t="s">
        <v>156</v>
      </c>
      <c r="U40" s="232">
        <v>0.31</v>
      </c>
      <c r="V40" s="232">
        <f>ROUND(E40*U40,2)</f>
        <v>10.23</v>
      </c>
      <c r="W40" s="232"/>
      <c r="X40" s="232" t="s">
        <v>157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158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/>
      <c r="B41" s="230"/>
      <c r="C41" s="259" t="s">
        <v>567</v>
      </c>
      <c r="D41" s="234"/>
      <c r="E41" s="235">
        <v>33</v>
      </c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9">
        <v>13</v>
      </c>
      <c r="B42" s="250" t="s">
        <v>230</v>
      </c>
      <c r="C42" s="260" t="s">
        <v>231</v>
      </c>
      <c r="D42" s="251" t="s">
        <v>232</v>
      </c>
      <c r="E42" s="252">
        <v>20</v>
      </c>
      <c r="F42" s="253"/>
      <c r="G42" s="254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233</v>
      </c>
      <c r="T42" s="232" t="s">
        <v>234</v>
      </c>
      <c r="U42" s="232">
        <v>0</v>
      </c>
      <c r="V42" s="232">
        <f>ROUND(E42*U42,2)</f>
        <v>0</v>
      </c>
      <c r="W42" s="232"/>
      <c r="X42" s="232" t="s">
        <v>157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158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3.75" outlineLevel="1" x14ac:dyDescent="0.2">
      <c r="A43" s="243">
        <v>14</v>
      </c>
      <c r="B43" s="244" t="s">
        <v>400</v>
      </c>
      <c r="C43" s="258" t="s">
        <v>401</v>
      </c>
      <c r="D43" s="245" t="s">
        <v>237</v>
      </c>
      <c r="E43" s="246">
        <v>2</v>
      </c>
      <c r="F43" s="247"/>
      <c r="G43" s="248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/>
      <c r="S43" s="232" t="s">
        <v>233</v>
      </c>
      <c r="T43" s="232" t="s">
        <v>234</v>
      </c>
      <c r="U43" s="232">
        <v>0</v>
      </c>
      <c r="V43" s="232">
        <f>ROUND(E43*U43,2)</f>
        <v>0</v>
      </c>
      <c r="W43" s="232"/>
      <c r="X43" s="232" t="s">
        <v>157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158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59" t="s">
        <v>568</v>
      </c>
      <c r="D44" s="234"/>
      <c r="E44" s="235">
        <v>2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43">
        <v>15</v>
      </c>
      <c r="B45" s="244" t="s">
        <v>403</v>
      </c>
      <c r="C45" s="258" t="s">
        <v>569</v>
      </c>
      <c r="D45" s="245" t="s">
        <v>237</v>
      </c>
      <c r="E45" s="246">
        <v>8.9499999999999993</v>
      </c>
      <c r="F45" s="247"/>
      <c r="G45" s="24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2"/>
      <c r="S45" s="232" t="s">
        <v>233</v>
      </c>
      <c r="T45" s="232" t="s">
        <v>234</v>
      </c>
      <c r="U45" s="232">
        <v>0</v>
      </c>
      <c r="V45" s="232">
        <f>ROUND(E45*U45,2)</f>
        <v>0</v>
      </c>
      <c r="W45" s="232"/>
      <c r="X45" s="232" t="s">
        <v>157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158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9"/>
      <c r="B46" s="230"/>
      <c r="C46" s="259" t="s">
        <v>570</v>
      </c>
      <c r="D46" s="234"/>
      <c r="E46" s="235">
        <v>8.9499999999999993</v>
      </c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3">
        <v>16</v>
      </c>
      <c r="B47" s="244" t="s">
        <v>406</v>
      </c>
      <c r="C47" s="258" t="s">
        <v>407</v>
      </c>
      <c r="D47" s="245" t="s">
        <v>408</v>
      </c>
      <c r="E47" s="246">
        <v>6</v>
      </c>
      <c r="F47" s="247"/>
      <c r="G47" s="24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2"/>
      <c r="S47" s="232" t="s">
        <v>233</v>
      </c>
      <c r="T47" s="232" t="s">
        <v>234</v>
      </c>
      <c r="U47" s="232">
        <v>0</v>
      </c>
      <c r="V47" s="232">
        <f>ROUND(E47*U47,2)</f>
        <v>0</v>
      </c>
      <c r="W47" s="232"/>
      <c r="X47" s="232" t="s">
        <v>284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285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9"/>
      <c r="B48" s="230"/>
      <c r="C48" s="259" t="s">
        <v>571</v>
      </c>
      <c r="D48" s="234"/>
      <c r="E48" s="235">
        <v>3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9"/>
      <c r="B49" s="230"/>
      <c r="C49" s="259" t="s">
        <v>572</v>
      </c>
      <c r="D49" s="234"/>
      <c r="E49" s="235">
        <v>3</v>
      </c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237" t="s">
        <v>151</v>
      </c>
      <c r="B50" s="238" t="s">
        <v>86</v>
      </c>
      <c r="C50" s="257" t="s">
        <v>87</v>
      </c>
      <c r="D50" s="239"/>
      <c r="E50" s="240"/>
      <c r="F50" s="241"/>
      <c r="G50" s="242">
        <f>SUMIF(AG51:AG91,"&lt;&gt;NOR",G51:G91)</f>
        <v>0</v>
      </c>
      <c r="H50" s="236"/>
      <c r="I50" s="236">
        <f>SUM(I51:I91)</f>
        <v>0</v>
      </c>
      <c r="J50" s="236"/>
      <c r="K50" s="236">
        <f>SUM(K51:K91)</f>
        <v>0</v>
      </c>
      <c r="L50" s="236"/>
      <c r="M50" s="236">
        <f>SUM(M51:M91)</f>
        <v>0</v>
      </c>
      <c r="N50" s="236"/>
      <c r="O50" s="236">
        <f>SUM(O51:O91)</f>
        <v>0.01</v>
      </c>
      <c r="P50" s="236"/>
      <c r="Q50" s="236">
        <f>SUM(Q51:Q91)</f>
        <v>3.0999999999999996</v>
      </c>
      <c r="R50" s="236"/>
      <c r="S50" s="236"/>
      <c r="T50" s="236"/>
      <c r="U50" s="236"/>
      <c r="V50" s="236">
        <f>SUM(V51:V91)</f>
        <v>63.82</v>
      </c>
      <c r="W50" s="236"/>
      <c r="X50" s="236"/>
      <c r="AG50" t="s">
        <v>152</v>
      </c>
    </row>
    <row r="51" spans="1:60" outlineLevel="1" x14ac:dyDescent="0.2">
      <c r="A51" s="243">
        <v>17</v>
      </c>
      <c r="B51" s="244" t="s">
        <v>409</v>
      </c>
      <c r="C51" s="258" t="s">
        <v>410</v>
      </c>
      <c r="D51" s="245" t="s">
        <v>171</v>
      </c>
      <c r="E51" s="246">
        <v>1.0785</v>
      </c>
      <c r="F51" s="247"/>
      <c r="G51" s="248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2</v>
      </c>
      <c r="Q51" s="232">
        <f>ROUND(E51*P51,2)</f>
        <v>2.16</v>
      </c>
      <c r="R51" s="232"/>
      <c r="S51" s="232" t="s">
        <v>156</v>
      </c>
      <c r="T51" s="232" t="s">
        <v>156</v>
      </c>
      <c r="U51" s="232">
        <v>6.4359999999999999</v>
      </c>
      <c r="V51" s="232">
        <f>ROUND(E51*U51,2)</f>
        <v>6.94</v>
      </c>
      <c r="W51" s="232"/>
      <c r="X51" s="232" t="s">
        <v>157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158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/>
      <c r="B52" s="230"/>
      <c r="C52" s="259" t="s">
        <v>573</v>
      </c>
      <c r="D52" s="234"/>
      <c r="E52" s="235">
        <v>0.15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29"/>
      <c r="B53" s="230"/>
      <c r="C53" s="259" t="s">
        <v>574</v>
      </c>
      <c r="D53" s="234"/>
      <c r="E53" s="235">
        <v>0.64049999999999996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160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9"/>
      <c r="B54" s="230"/>
      <c r="C54" s="259" t="s">
        <v>575</v>
      </c>
      <c r="D54" s="234"/>
      <c r="E54" s="235">
        <v>0.28799999999999998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160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3">
        <v>18</v>
      </c>
      <c r="B55" s="244" t="s">
        <v>413</v>
      </c>
      <c r="C55" s="258" t="s">
        <v>414</v>
      </c>
      <c r="D55" s="245" t="s">
        <v>155</v>
      </c>
      <c r="E55" s="246">
        <v>19.920000000000002</v>
      </c>
      <c r="F55" s="247"/>
      <c r="G55" s="24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3.3E-4</v>
      </c>
      <c r="O55" s="232">
        <f>ROUND(E55*N55,2)</f>
        <v>0.01</v>
      </c>
      <c r="P55" s="232">
        <v>1.183E-2</v>
      </c>
      <c r="Q55" s="232">
        <f>ROUND(E55*P55,2)</f>
        <v>0.24</v>
      </c>
      <c r="R55" s="232"/>
      <c r="S55" s="232" t="s">
        <v>156</v>
      </c>
      <c r="T55" s="232" t="s">
        <v>156</v>
      </c>
      <c r="U55" s="232">
        <v>0.35</v>
      </c>
      <c r="V55" s="232">
        <f>ROUND(E55*U55,2)</f>
        <v>6.97</v>
      </c>
      <c r="W55" s="232"/>
      <c r="X55" s="232" t="s">
        <v>157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158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9"/>
      <c r="B56" s="230"/>
      <c r="C56" s="259" t="s">
        <v>576</v>
      </c>
      <c r="D56" s="234"/>
      <c r="E56" s="235">
        <v>19.920000000000002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3">
        <v>19</v>
      </c>
      <c r="B57" s="244" t="s">
        <v>245</v>
      </c>
      <c r="C57" s="258" t="s">
        <v>246</v>
      </c>
      <c r="D57" s="245" t="s">
        <v>155</v>
      </c>
      <c r="E57" s="246">
        <v>21.5</v>
      </c>
      <c r="F57" s="247"/>
      <c r="G57" s="248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2">
        <v>0</v>
      </c>
      <c r="O57" s="232">
        <f>ROUND(E57*N57,2)</f>
        <v>0</v>
      </c>
      <c r="P57" s="232">
        <v>1.75E-3</v>
      </c>
      <c r="Q57" s="232">
        <f>ROUND(E57*P57,2)</f>
        <v>0.04</v>
      </c>
      <c r="R57" s="232"/>
      <c r="S57" s="232" t="s">
        <v>156</v>
      </c>
      <c r="T57" s="232" t="s">
        <v>156</v>
      </c>
      <c r="U57" s="232">
        <v>0.17</v>
      </c>
      <c r="V57" s="232">
        <f>ROUND(E57*U57,2)</f>
        <v>3.66</v>
      </c>
      <c r="W57" s="232"/>
      <c r="X57" s="232" t="s">
        <v>157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158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9"/>
      <c r="B58" s="230"/>
      <c r="C58" s="259" t="s">
        <v>565</v>
      </c>
      <c r="D58" s="234"/>
      <c r="E58" s="235">
        <v>21</v>
      </c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12"/>
      <c r="Z58" s="212"/>
      <c r="AA58" s="212"/>
      <c r="AB58" s="212"/>
      <c r="AC58" s="212"/>
      <c r="AD58" s="212"/>
      <c r="AE58" s="212"/>
      <c r="AF58" s="212"/>
      <c r="AG58" s="212" t="s">
        <v>160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9"/>
      <c r="B59" s="230"/>
      <c r="C59" s="259" t="s">
        <v>566</v>
      </c>
      <c r="D59" s="234"/>
      <c r="E59" s="235">
        <v>0.5</v>
      </c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3">
        <v>20</v>
      </c>
      <c r="B60" s="244" t="s">
        <v>248</v>
      </c>
      <c r="C60" s="258" t="s">
        <v>249</v>
      </c>
      <c r="D60" s="245" t="s">
        <v>155</v>
      </c>
      <c r="E60" s="246">
        <v>21.5</v>
      </c>
      <c r="F60" s="247"/>
      <c r="G60" s="248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2">
        <v>0</v>
      </c>
      <c r="O60" s="232">
        <f>ROUND(E60*N60,2)</f>
        <v>0</v>
      </c>
      <c r="P60" s="232">
        <v>1.26E-2</v>
      </c>
      <c r="Q60" s="232">
        <f>ROUND(E60*P60,2)</f>
        <v>0.27</v>
      </c>
      <c r="R60" s="232"/>
      <c r="S60" s="232" t="s">
        <v>156</v>
      </c>
      <c r="T60" s="232" t="s">
        <v>156</v>
      </c>
      <c r="U60" s="232">
        <v>0.33</v>
      </c>
      <c r="V60" s="232">
        <f>ROUND(E60*U60,2)</f>
        <v>7.1</v>
      </c>
      <c r="W60" s="232"/>
      <c r="X60" s="232" t="s">
        <v>157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158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9"/>
      <c r="B61" s="230"/>
      <c r="C61" s="259" t="s">
        <v>565</v>
      </c>
      <c r="D61" s="234"/>
      <c r="E61" s="235">
        <v>21</v>
      </c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12"/>
      <c r="Z61" s="212"/>
      <c r="AA61" s="212"/>
      <c r="AB61" s="212"/>
      <c r="AC61" s="212"/>
      <c r="AD61" s="212"/>
      <c r="AE61" s="212"/>
      <c r="AF61" s="212"/>
      <c r="AG61" s="212" t="s">
        <v>160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9"/>
      <c r="B62" s="230"/>
      <c r="C62" s="259" t="s">
        <v>566</v>
      </c>
      <c r="D62" s="234"/>
      <c r="E62" s="235">
        <v>0.5</v>
      </c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3">
        <v>21</v>
      </c>
      <c r="B63" s="244" t="s">
        <v>250</v>
      </c>
      <c r="C63" s="258" t="s">
        <v>251</v>
      </c>
      <c r="D63" s="245" t="s">
        <v>215</v>
      </c>
      <c r="E63" s="246">
        <v>3</v>
      </c>
      <c r="F63" s="247"/>
      <c r="G63" s="248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2"/>
      <c r="S63" s="232" t="s">
        <v>156</v>
      </c>
      <c r="T63" s="232" t="s">
        <v>156</v>
      </c>
      <c r="U63" s="232">
        <v>0.05</v>
      </c>
      <c r="V63" s="232">
        <f>ROUND(E63*U63,2)</f>
        <v>0.15</v>
      </c>
      <c r="W63" s="232"/>
      <c r="X63" s="232" t="s">
        <v>157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158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/>
      <c r="B64" s="230"/>
      <c r="C64" s="259" t="s">
        <v>577</v>
      </c>
      <c r="D64" s="234"/>
      <c r="E64" s="235">
        <v>3</v>
      </c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160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3">
        <v>22</v>
      </c>
      <c r="B65" s="244" t="s">
        <v>578</v>
      </c>
      <c r="C65" s="258" t="s">
        <v>579</v>
      </c>
      <c r="D65" s="245" t="s">
        <v>155</v>
      </c>
      <c r="E65" s="246">
        <v>0.16</v>
      </c>
      <c r="F65" s="247"/>
      <c r="G65" s="248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2">
        <v>2.1900000000000001E-3</v>
      </c>
      <c r="O65" s="232">
        <f>ROUND(E65*N65,2)</f>
        <v>0</v>
      </c>
      <c r="P65" s="232">
        <v>4.1000000000000002E-2</v>
      </c>
      <c r="Q65" s="232">
        <f>ROUND(E65*P65,2)</f>
        <v>0.01</v>
      </c>
      <c r="R65" s="232"/>
      <c r="S65" s="232" t="s">
        <v>156</v>
      </c>
      <c r="T65" s="232" t="s">
        <v>156</v>
      </c>
      <c r="U65" s="232">
        <v>0.52</v>
      </c>
      <c r="V65" s="232">
        <f>ROUND(E65*U65,2)</f>
        <v>0.08</v>
      </c>
      <c r="W65" s="232"/>
      <c r="X65" s="232" t="s">
        <v>157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158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9"/>
      <c r="B66" s="230"/>
      <c r="C66" s="259" t="s">
        <v>580</v>
      </c>
      <c r="D66" s="234"/>
      <c r="E66" s="235">
        <v>0.16</v>
      </c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3">
        <v>23</v>
      </c>
      <c r="B67" s="244" t="s">
        <v>417</v>
      </c>
      <c r="C67" s="258" t="s">
        <v>418</v>
      </c>
      <c r="D67" s="245" t="s">
        <v>186</v>
      </c>
      <c r="E67" s="246">
        <v>23.6</v>
      </c>
      <c r="F67" s="247"/>
      <c r="G67" s="248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2">
        <v>0</v>
      </c>
      <c r="O67" s="232">
        <f>ROUND(E67*N67,2)</f>
        <v>0</v>
      </c>
      <c r="P67" s="232">
        <v>4.6000000000000001E-4</v>
      </c>
      <c r="Q67" s="232">
        <f>ROUND(E67*P67,2)</f>
        <v>0.01</v>
      </c>
      <c r="R67" s="232"/>
      <c r="S67" s="232" t="s">
        <v>156</v>
      </c>
      <c r="T67" s="232" t="s">
        <v>156</v>
      </c>
      <c r="U67" s="232">
        <v>1.35</v>
      </c>
      <c r="V67" s="232">
        <f>ROUND(E67*U67,2)</f>
        <v>31.86</v>
      </c>
      <c r="W67" s="232"/>
      <c r="X67" s="232" t="s">
        <v>157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158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29"/>
      <c r="B68" s="230"/>
      <c r="C68" s="259" t="s">
        <v>581</v>
      </c>
      <c r="D68" s="234"/>
      <c r="E68" s="235">
        <v>23.6</v>
      </c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160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3">
        <v>24</v>
      </c>
      <c r="B69" s="244" t="s">
        <v>420</v>
      </c>
      <c r="C69" s="258" t="s">
        <v>421</v>
      </c>
      <c r="D69" s="245" t="s">
        <v>215</v>
      </c>
      <c r="E69" s="246">
        <v>2</v>
      </c>
      <c r="F69" s="247"/>
      <c r="G69" s="248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2">
        <v>3.4000000000000002E-4</v>
      </c>
      <c r="O69" s="232">
        <f>ROUND(E69*N69,2)</f>
        <v>0</v>
      </c>
      <c r="P69" s="232">
        <v>2.5000000000000001E-2</v>
      </c>
      <c r="Q69" s="232">
        <f>ROUND(E69*P69,2)</f>
        <v>0.05</v>
      </c>
      <c r="R69" s="232"/>
      <c r="S69" s="232" t="s">
        <v>156</v>
      </c>
      <c r="T69" s="232" t="s">
        <v>156</v>
      </c>
      <c r="U69" s="232">
        <v>0.21</v>
      </c>
      <c r="V69" s="232">
        <f>ROUND(E69*U69,2)</f>
        <v>0.42</v>
      </c>
      <c r="W69" s="232"/>
      <c r="X69" s="232" t="s">
        <v>157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158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9"/>
      <c r="B70" s="230"/>
      <c r="C70" s="259" t="s">
        <v>582</v>
      </c>
      <c r="D70" s="234"/>
      <c r="E70" s="235">
        <v>2</v>
      </c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12"/>
      <c r="Z70" s="212"/>
      <c r="AA70" s="212"/>
      <c r="AB70" s="212"/>
      <c r="AC70" s="212"/>
      <c r="AD70" s="212"/>
      <c r="AE70" s="212"/>
      <c r="AF70" s="212"/>
      <c r="AG70" s="212" t="s">
        <v>160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3">
        <v>25</v>
      </c>
      <c r="B71" s="244" t="s">
        <v>583</v>
      </c>
      <c r="C71" s="258" t="s">
        <v>584</v>
      </c>
      <c r="D71" s="245" t="s">
        <v>155</v>
      </c>
      <c r="E71" s="246">
        <v>0.48</v>
      </c>
      <c r="F71" s="247"/>
      <c r="G71" s="248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2">
        <v>1.65E-3</v>
      </c>
      <c r="O71" s="232">
        <f>ROUND(E71*N71,2)</f>
        <v>0</v>
      </c>
      <c r="P71" s="232">
        <v>0.27</v>
      </c>
      <c r="Q71" s="232">
        <f>ROUND(E71*P71,2)</f>
        <v>0.13</v>
      </c>
      <c r="R71" s="232"/>
      <c r="S71" s="232" t="s">
        <v>156</v>
      </c>
      <c r="T71" s="232" t="s">
        <v>234</v>
      </c>
      <c r="U71" s="232">
        <v>0.70499999999999996</v>
      </c>
      <c r="V71" s="232">
        <f>ROUND(E71*U71,2)</f>
        <v>0.34</v>
      </c>
      <c r="W71" s="232"/>
      <c r="X71" s="232" t="s">
        <v>157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158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29"/>
      <c r="B72" s="230"/>
      <c r="C72" s="259" t="s">
        <v>585</v>
      </c>
      <c r="D72" s="234"/>
      <c r="E72" s="235">
        <v>0.48</v>
      </c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160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3">
        <v>26</v>
      </c>
      <c r="B73" s="244" t="s">
        <v>423</v>
      </c>
      <c r="C73" s="258" t="s">
        <v>424</v>
      </c>
      <c r="D73" s="245" t="s">
        <v>186</v>
      </c>
      <c r="E73" s="246">
        <v>6</v>
      </c>
      <c r="F73" s="247"/>
      <c r="G73" s="248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21</v>
      </c>
      <c r="M73" s="232">
        <f>G73*(1+L73/100)</f>
        <v>0</v>
      </c>
      <c r="N73" s="232">
        <v>4.8999999999999998E-4</v>
      </c>
      <c r="O73" s="232">
        <f>ROUND(E73*N73,2)</f>
        <v>0</v>
      </c>
      <c r="P73" s="232">
        <v>6.0000000000000001E-3</v>
      </c>
      <c r="Q73" s="232">
        <f>ROUND(E73*P73,2)</f>
        <v>0.04</v>
      </c>
      <c r="R73" s="232"/>
      <c r="S73" s="232" t="s">
        <v>156</v>
      </c>
      <c r="T73" s="232" t="s">
        <v>156</v>
      </c>
      <c r="U73" s="232">
        <v>0.27</v>
      </c>
      <c r="V73" s="232">
        <f>ROUND(E73*U73,2)</f>
        <v>1.62</v>
      </c>
      <c r="W73" s="232"/>
      <c r="X73" s="232" t="s">
        <v>157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158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9"/>
      <c r="B74" s="230"/>
      <c r="C74" s="259" t="s">
        <v>586</v>
      </c>
      <c r="D74" s="234"/>
      <c r="E74" s="235">
        <v>6</v>
      </c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160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3">
        <v>27</v>
      </c>
      <c r="B75" s="244" t="s">
        <v>587</v>
      </c>
      <c r="C75" s="258" t="s">
        <v>588</v>
      </c>
      <c r="D75" s="245" t="s">
        <v>186</v>
      </c>
      <c r="E75" s="246">
        <v>1</v>
      </c>
      <c r="F75" s="247"/>
      <c r="G75" s="248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2">
        <v>4.8999999999999998E-4</v>
      </c>
      <c r="O75" s="232">
        <f>ROUND(E75*N75,2)</f>
        <v>0</v>
      </c>
      <c r="P75" s="232">
        <v>0.04</v>
      </c>
      <c r="Q75" s="232">
        <f>ROUND(E75*P75,2)</f>
        <v>0.04</v>
      </c>
      <c r="R75" s="232"/>
      <c r="S75" s="232" t="s">
        <v>156</v>
      </c>
      <c r="T75" s="232" t="s">
        <v>156</v>
      </c>
      <c r="U75" s="232">
        <v>0.66800000000000004</v>
      </c>
      <c r="V75" s="232">
        <f>ROUND(E75*U75,2)</f>
        <v>0.67</v>
      </c>
      <c r="W75" s="232"/>
      <c r="X75" s="232" t="s">
        <v>157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158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9"/>
      <c r="B76" s="230"/>
      <c r="C76" s="259" t="s">
        <v>589</v>
      </c>
      <c r="D76" s="234"/>
      <c r="E76" s="235">
        <v>1</v>
      </c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12"/>
      <c r="Z76" s="212"/>
      <c r="AA76" s="212"/>
      <c r="AB76" s="212"/>
      <c r="AC76" s="212"/>
      <c r="AD76" s="212"/>
      <c r="AE76" s="212"/>
      <c r="AF76" s="212"/>
      <c r="AG76" s="212" t="s">
        <v>160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3">
        <v>28</v>
      </c>
      <c r="B77" s="244" t="s">
        <v>266</v>
      </c>
      <c r="C77" s="258" t="s">
        <v>267</v>
      </c>
      <c r="D77" s="245" t="s">
        <v>155</v>
      </c>
      <c r="E77" s="246">
        <v>1.8</v>
      </c>
      <c r="F77" s="247"/>
      <c r="G77" s="248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2">
        <v>0</v>
      </c>
      <c r="O77" s="232">
        <f>ROUND(E77*N77,2)</f>
        <v>0</v>
      </c>
      <c r="P77" s="232">
        <v>4.5999999999999999E-2</v>
      </c>
      <c r="Q77" s="232">
        <f>ROUND(E77*P77,2)</f>
        <v>0.08</v>
      </c>
      <c r="R77" s="232"/>
      <c r="S77" s="232" t="s">
        <v>156</v>
      </c>
      <c r="T77" s="232" t="s">
        <v>156</v>
      </c>
      <c r="U77" s="232">
        <v>0.26</v>
      </c>
      <c r="V77" s="232">
        <f>ROUND(E77*U77,2)</f>
        <v>0.47</v>
      </c>
      <c r="W77" s="232"/>
      <c r="X77" s="232" t="s">
        <v>157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158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9"/>
      <c r="B78" s="230"/>
      <c r="C78" s="259" t="s">
        <v>590</v>
      </c>
      <c r="D78" s="234"/>
      <c r="E78" s="235">
        <v>1.8</v>
      </c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160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3">
        <v>29</v>
      </c>
      <c r="B79" s="244" t="s">
        <v>277</v>
      </c>
      <c r="C79" s="258" t="s">
        <v>278</v>
      </c>
      <c r="D79" s="245" t="s">
        <v>215</v>
      </c>
      <c r="E79" s="246">
        <v>3</v>
      </c>
      <c r="F79" s="247"/>
      <c r="G79" s="248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2">
        <v>0</v>
      </c>
      <c r="O79" s="232">
        <f>ROUND(E79*N79,2)</f>
        <v>0</v>
      </c>
      <c r="P79" s="232">
        <v>1.8E-3</v>
      </c>
      <c r="Q79" s="232">
        <f>ROUND(E79*P79,2)</f>
        <v>0.01</v>
      </c>
      <c r="R79" s="232"/>
      <c r="S79" s="232" t="s">
        <v>156</v>
      </c>
      <c r="T79" s="232" t="s">
        <v>156</v>
      </c>
      <c r="U79" s="232">
        <v>0.11</v>
      </c>
      <c r="V79" s="232">
        <f>ROUND(E79*U79,2)</f>
        <v>0.33</v>
      </c>
      <c r="W79" s="232"/>
      <c r="X79" s="232" t="s">
        <v>157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158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9"/>
      <c r="B80" s="230"/>
      <c r="C80" s="259" t="s">
        <v>591</v>
      </c>
      <c r="D80" s="234"/>
      <c r="E80" s="235">
        <v>3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160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3">
        <v>30</v>
      </c>
      <c r="B81" s="244" t="s">
        <v>436</v>
      </c>
      <c r="C81" s="258" t="s">
        <v>437</v>
      </c>
      <c r="D81" s="245" t="s">
        <v>186</v>
      </c>
      <c r="E81" s="246">
        <v>21</v>
      </c>
      <c r="F81" s="247"/>
      <c r="G81" s="248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2">
        <v>0</v>
      </c>
      <c r="O81" s="232">
        <f>ROUND(E81*N81,2)</f>
        <v>0</v>
      </c>
      <c r="P81" s="232">
        <v>8.0000000000000007E-5</v>
      </c>
      <c r="Q81" s="232">
        <f>ROUND(E81*P81,2)</f>
        <v>0</v>
      </c>
      <c r="R81" s="232"/>
      <c r="S81" s="232" t="s">
        <v>156</v>
      </c>
      <c r="T81" s="232" t="s">
        <v>156</v>
      </c>
      <c r="U81" s="232">
        <v>0.04</v>
      </c>
      <c r="V81" s="232">
        <f>ROUND(E81*U81,2)</f>
        <v>0.84</v>
      </c>
      <c r="W81" s="232"/>
      <c r="X81" s="232" t="s">
        <v>157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158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9"/>
      <c r="B82" s="230"/>
      <c r="C82" s="259" t="s">
        <v>592</v>
      </c>
      <c r="D82" s="234"/>
      <c r="E82" s="235">
        <v>20</v>
      </c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12"/>
      <c r="Z82" s="212"/>
      <c r="AA82" s="212"/>
      <c r="AB82" s="212"/>
      <c r="AC82" s="212"/>
      <c r="AD82" s="212"/>
      <c r="AE82" s="212"/>
      <c r="AF82" s="212"/>
      <c r="AG82" s="212" t="s">
        <v>160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9"/>
      <c r="B83" s="230"/>
      <c r="C83" s="259" t="s">
        <v>593</v>
      </c>
      <c r="D83" s="234"/>
      <c r="E83" s="235">
        <v>1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12"/>
      <c r="Z83" s="212"/>
      <c r="AA83" s="212"/>
      <c r="AB83" s="212"/>
      <c r="AC83" s="212"/>
      <c r="AD83" s="212"/>
      <c r="AE83" s="212"/>
      <c r="AF83" s="212"/>
      <c r="AG83" s="212" t="s">
        <v>160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43">
        <v>31</v>
      </c>
      <c r="B84" s="244" t="s">
        <v>439</v>
      </c>
      <c r="C84" s="258" t="s">
        <v>440</v>
      </c>
      <c r="D84" s="245" t="s">
        <v>155</v>
      </c>
      <c r="E84" s="246">
        <v>21.5</v>
      </c>
      <c r="F84" s="247"/>
      <c r="G84" s="248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2">
        <v>0</v>
      </c>
      <c r="O84" s="232">
        <f>ROUND(E84*N84,2)</f>
        <v>0</v>
      </c>
      <c r="P84" s="232">
        <v>1E-3</v>
      </c>
      <c r="Q84" s="232">
        <f>ROUND(E84*P84,2)</f>
        <v>0.02</v>
      </c>
      <c r="R84" s="232"/>
      <c r="S84" s="232" t="s">
        <v>156</v>
      </c>
      <c r="T84" s="232" t="s">
        <v>156</v>
      </c>
      <c r="U84" s="232">
        <v>0.11</v>
      </c>
      <c r="V84" s="232">
        <f>ROUND(E84*U84,2)</f>
        <v>2.37</v>
      </c>
      <c r="W84" s="232"/>
      <c r="X84" s="232" t="s">
        <v>157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158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9"/>
      <c r="B85" s="230"/>
      <c r="C85" s="259" t="s">
        <v>565</v>
      </c>
      <c r="D85" s="234"/>
      <c r="E85" s="235">
        <v>21</v>
      </c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160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9"/>
      <c r="B86" s="230"/>
      <c r="C86" s="259" t="s">
        <v>566</v>
      </c>
      <c r="D86" s="234"/>
      <c r="E86" s="235">
        <v>0.5</v>
      </c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12"/>
      <c r="Z86" s="212"/>
      <c r="AA86" s="212"/>
      <c r="AB86" s="212"/>
      <c r="AC86" s="212"/>
      <c r="AD86" s="212"/>
      <c r="AE86" s="212"/>
      <c r="AF86" s="212"/>
      <c r="AG86" s="212" t="s">
        <v>160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3">
        <v>32</v>
      </c>
      <c r="B87" s="244" t="s">
        <v>445</v>
      </c>
      <c r="C87" s="258" t="s">
        <v>594</v>
      </c>
      <c r="D87" s="245" t="s">
        <v>283</v>
      </c>
      <c r="E87" s="246">
        <v>19.920000000000002</v>
      </c>
      <c r="F87" s="247"/>
      <c r="G87" s="248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2"/>
      <c r="S87" s="232" t="s">
        <v>233</v>
      </c>
      <c r="T87" s="232" t="s">
        <v>234</v>
      </c>
      <c r="U87" s="232">
        <v>0</v>
      </c>
      <c r="V87" s="232">
        <f>ROUND(E87*U87,2)</f>
        <v>0</v>
      </c>
      <c r="W87" s="232"/>
      <c r="X87" s="232" t="s">
        <v>284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285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9"/>
      <c r="B88" s="230"/>
      <c r="C88" s="259" t="s">
        <v>576</v>
      </c>
      <c r="D88" s="234"/>
      <c r="E88" s="235">
        <v>19.920000000000002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49">
        <v>33</v>
      </c>
      <c r="B89" s="250" t="s">
        <v>595</v>
      </c>
      <c r="C89" s="260" t="s">
        <v>596</v>
      </c>
      <c r="D89" s="251" t="s">
        <v>237</v>
      </c>
      <c r="E89" s="252">
        <v>1</v>
      </c>
      <c r="F89" s="253"/>
      <c r="G89" s="254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2"/>
      <c r="S89" s="232" t="s">
        <v>233</v>
      </c>
      <c r="T89" s="232" t="s">
        <v>234</v>
      </c>
      <c r="U89" s="232">
        <v>0</v>
      </c>
      <c r="V89" s="232">
        <f>ROUND(E89*U89,2)</f>
        <v>0</v>
      </c>
      <c r="W89" s="232"/>
      <c r="X89" s="232" t="s">
        <v>284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285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3">
        <v>34</v>
      </c>
      <c r="B90" s="244" t="s">
        <v>345</v>
      </c>
      <c r="C90" s="258" t="s">
        <v>448</v>
      </c>
      <c r="D90" s="245" t="s">
        <v>237</v>
      </c>
      <c r="E90" s="246">
        <v>4</v>
      </c>
      <c r="F90" s="247"/>
      <c r="G90" s="248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/>
      <c r="S90" s="232" t="s">
        <v>233</v>
      </c>
      <c r="T90" s="232" t="s">
        <v>234</v>
      </c>
      <c r="U90" s="232">
        <v>0</v>
      </c>
      <c r="V90" s="232">
        <f>ROUND(E90*U90,2)</f>
        <v>0</v>
      </c>
      <c r="W90" s="232"/>
      <c r="X90" s="232" t="s">
        <v>284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285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9"/>
      <c r="B91" s="230"/>
      <c r="C91" s="259" t="s">
        <v>597</v>
      </c>
      <c r="D91" s="234"/>
      <c r="E91" s="235">
        <v>4</v>
      </c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12"/>
      <c r="Z91" s="212"/>
      <c r="AA91" s="212"/>
      <c r="AB91" s="212"/>
      <c r="AC91" s="212"/>
      <c r="AD91" s="212"/>
      <c r="AE91" s="212"/>
      <c r="AF91" s="212"/>
      <c r="AG91" s="212" t="s">
        <v>160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237" t="s">
        <v>151</v>
      </c>
      <c r="B92" s="238" t="s">
        <v>88</v>
      </c>
      <c r="C92" s="257" t="s">
        <v>89</v>
      </c>
      <c r="D92" s="239"/>
      <c r="E92" s="240"/>
      <c r="F92" s="241"/>
      <c r="G92" s="242">
        <f>SUMIF(AG93:AG93,"&lt;&gt;NOR",G93:G93)</f>
        <v>0</v>
      </c>
      <c r="H92" s="236"/>
      <c r="I92" s="236">
        <f>SUM(I93:I93)</f>
        <v>0</v>
      </c>
      <c r="J92" s="236"/>
      <c r="K92" s="236">
        <f>SUM(K93:K93)</f>
        <v>0</v>
      </c>
      <c r="L92" s="236"/>
      <c r="M92" s="236">
        <f>SUM(M93:M93)</f>
        <v>0</v>
      </c>
      <c r="N92" s="236"/>
      <c r="O92" s="236">
        <f>SUM(O93:O93)</f>
        <v>0</v>
      </c>
      <c r="P92" s="236"/>
      <c r="Q92" s="236">
        <f>SUM(Q93:Q93)</f>
        <v>0</v>
      </c>
      <c r="R92" s="236"/>
      <c r="S92" s="236"/>
      <c r="T92" s="236"/>
      <c r="U92" s="236"/>
      <c r="V92" s="236">
        <f>SUM(V93:V93)</f>
        <v>8.36</v>
      </c>
      <c r="W92" s="236"/>
      <c r="X92" s="236"/>
      <c r="AG92" t="s">
        <v>152</v>
      </c>
    </row>
    <row r="93" spans="1:60" outlineLevel="1" x14ac:dyDescent="0.2">
      <c r="A93" s="249">
        <v>35</v>
      </c>
      <c r="B93" s="250" t="s">
        <v>287</v>
      </c>
      <c r="C93" s="260" t="s">
        <v>288</v>
      </c>
      <c r="D93" s="251" t="s">
        <v>175</v>
      </c>
      <c r="E93" s="252">
        <v>4.4238499999999998</v>
      </c>
      <c r="F93" s="253"/>
      <c r="G93" s="254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2"/>
      <c r="S93" s="232" t="s">
        <v>156</v>
      </c>
      <c r="T93" s="232" t="s">
        <v>156</v>
      </c>
      <c r="U93" s="232">
        <v>1.89</v>
      </c>
      <c r="V93" s="232">
        <f>ROUND(E93*U93,2)</f>
        <v>8.36</v>
      </c>
      <c r="W93" s="232"/>
      <c r="X93" s="232" t="s">
        <v>289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290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">
      <c r="A94" s="237" t="s">
        <v>151</v>
      </c>
      <c r="B94" s="238" t="s">
        <v>103</v>
      </c>
      <c r="C94" s="257" t="s">
        <v>104</v>
      </c>
      <c r="D94" s="239"/>
      <c r="E94" s="240"/>
      <c r="F94" s="241"/>
      <c r="G94" s="242">
        <f>SUMIF(AG95:AG106,"&lt;&gt;NOR",G95:G106)</f>
        <v>0</v>
      </c>
      <c r="H94" s="236"/>
      <c r="I94" s="236">
        <f>SUM(I95:I106)</f>
        <v>0</v>
      </c>
      <c r="J94" s="236"/>
      <c r="K94" s="236">
        <f>SUM(K95:K106)</f>
        <v>0</v>
      </c>
      <c r="L94" s="236"/>
      <c r="M94" s="236">
        <f>SUM(M95:M106)</f>
        <v>0</v>
      </c>
      <c r="N94" s="236"/>
      <c r="O94" s="236">
        <f>SUM(O95:O106)</f>
        <v>0</v>
      </c>
      <c r="P94" s="236"/>
      <c r="Q94" s="236">
        <f>SUM(Q95:Q106)</f>
        <v>0</v>
      </c>
      <c r="R94" s="236"/>
      <c r="S94" s="236"/>
      <c r="T94" s="236"/>
      <c r="U94" s="236"/>
      <c r="V94" s="236">
        <f>SUM(V95:V106)</f>
        <v>8.36</v>
      </c>
      <c r="W94" s="236"/>
      <c r="X94" s="236"/>
      <c r="AG94" t="s">
        <v>152</v>
      </c>
    </row>
    <row r="95" spans="1:60" outlineLevel="1" x14ac:dyDescent="0.2">
      <c r="A95" s="243">
        <v>36</v>
      </c>
      <c r="B95" s="244" t="s">
        <v>598</v>
      </c>
      <c r="C95" s="258" t="s">
        <v>599</v>
      </c>
      <c r="D95" s="245" t="s">
        <v>215</v>
      </c>
      <c r="E95" s="246">
        <v>2</v>
      </c>
      <c r="F95" s="247"/>
      <c r="G95" s="248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2"/>
      <c r="S95" s="232" t="s">
        <v>156</v>
      </c>
      <c r="T95" s="232" t="s">
        <v>156</v>
      </c>
      <c r="U95" s="232">
        <v>1.45</v>
      </c>
      <c r="V95" s="232">
        <f>ROUND(E95*U95,2)</f>
        <v>2.9</v>
      </c>
      <c r="W95" s="232"/>
      <c r="X95" s="232" t="s">
        <v>157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158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9"/>
      <c r="B96" s="230"/>
      <c r="C96" s="259" t="s">
        <v>600</v>
      </c>
      <c r="D96" s="234"/>
      <c r="E96" s="235">
        <v>1</v>
      </c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12"/>
      <c r="Z96" s="212"/>
      <c r="AA96" s="212"/>
      <c r="AB96" s="212"/>
      <c r="AC96" s="212"/>
      <c r="AD96" s="212"/>
      <c r="AE96" s="212"/>
      <c r="AF96" s="212"/>
      <c r="AG96" s="212" t="s">
        <v>160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9"/>
      <c r="B97" s="230"/>
      <c r="C97" s="259" t="s">
        <v>601</v>
      </c>
      <c r="D97" s="234"/>
      <c r="E97" s="235">
        <v>1</v>
      </c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12"/>
      <c r="Z97" s="212"/>
      <c r="AA97" s="212"/>
      <c r="AB97" s="212"/>
      <c r="AC97" s="212"/>
      <c r="AD97" s="212"/>
      <c r="AE97" s="212"/>
      <c r="AF97" s="212"/>
      <c r="AG97" s="212" t="s">
        <v>160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3">
        <v>37</v>
      </c>
      <c r="B98" s="244" t="s">
        <v>302</v>
      </c>
      <c r="C98" s="258" t="s">
        <v>303</v>
      </c>
      <c r="D98" s="245" t="s">
        <v>215</v>
      </c>
      <c r="E98" s="246">
        <v>1</v>
      </c>
      <c r="F98" s="247"/>
      <c r="G98" s="248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2"/>
      <c r="S98" s="232" t="s">
        <v>156</v>
      </c>
      <c r="T98" s="232" t="s">
        <v>156</v>
      </c>
      <c r="U98" s="232">
        <v>1.5</v>
      </c>
      <c r="V98" s="232">
        <f>ROUND(E98*U98,2)</f>
        <v>1.5</v>
      </c>
      <c r="W98" s="232"/>
      <c r="X98" s="232" t="s">
        <v>157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158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9"/>
      <c r="B99" s="230"/>
      <c r="C99" s="259" t="s">
        <v>602</v>
      </c>
      <c r="D99" s="234"/>
      <c r="E99" s="235">
        <v>1</v>
      </c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12"/>
      <c r="Z99" s="212"/>
      <c r="AA99" s="212"/>
      <c r="AB99" s="212"/>
      <c r="AC99" s="212"/>
      <c r="AD99" s="212"/>
      <c r="AE99" s="212"/>
      <c r="AF99" s="212"/>
      <c r="AG99" s="212" t="s">
        <v>160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3">
        <v>38</v>
      </c>
      <c r="B100" s="244" t="s">
        <v>310</v>
      </c>
      <c r="C100" s="258" t="s">
        <v>311</v>
      </c>
      <c r="D100" s="245" t="s">
        <v>215</v>
      </c>
      <c r="E100" s="246">
        <v>3</v>
      </c>
      <c r="F100" s="247"/>
      <c r="G100" s="248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2"/>
      <c r="S100" s="232" t="s">
        <v>156</v>
      </c>
      <c r="T100" s="232" t="s">
        <v>156</v>
      </c>
      <c r="U100" s="232">
        <v>0.78</v>
      </c>
      <c r="V100" s="232">
        <f>ROUND(E100*U100,2)</f>
        <v>2.34</v>
      </c>
      <c r="W100" s="232"/>
      <c r="X100" s="232" t="s">
        <v>157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304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9"/>
      <c r="B101" s="230"/>
      <c r="C101" s="259" t="s">
        <v>600</v>
      </c>
      <c r="D101" s="234"/>
      <c r="E101" s="235">
        <v>1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160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29"/>
      <c r="B102" s="230"/>
      <c r="C102" s="259" t="s">
        <v>601</v>
      </c>
      <c r="D102" s="234"/>
      <c r="E102" s="235">
        <v>1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160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9"/>
      <c r="B103" s="230"/>
      <c r="C103" s="259" t="s">
        <v>602</v>
      </c>
      <c r="D103" s="234"/>
      <c r="E103" s="235">
        <v>1</v>
      </c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160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33.75" outlineLevel="1" x14ac:dyDescent="0.2">
      <c r="A104" s="243">
        <v>39</v>
      </c>
      <c r="B104" s="244" t="s">
        <v>319</v>
      </c>
      <c r="C104" s="258" t="s">
        <v>603</v>
      </c>
      <c r="D104" s="245" t="s">
        <v>215</v>
      </c>
      <c r="E104" s="246">
        <v>1</v>
      </c>
      <c r="F104" s="247"/>
      <c r="G104" s="248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2">
        <v>3.46E-3</v>
      </c>
      <c r="O104" s="232">
        <f>ROUND(E104*N104,2)</f>
        <v>0</v>
      </c>
      <c r="P104" s="232">
        <v>0</v>
      </c>
      <c r="Q104" s="232">
        <f>ROUND(E104*P104,2)</f>
        <v>0</v>
      </c>
      <c r="R104" s="232"/>
      <c r="S104" s="232" t="s">
        <v>233</v>
      </c>
      <c r="T104" s="232" t="s">
        <v>234</v>
      </c>
      <c r="U104" s="232">
        <v>1.62</v>
      </c>
      <c r="V104" s="232">
        <f>ROUND(E104*U104,2)</f>
        <v>1.62</v>
      </c>
      <c r="W104" s="232"/>
      <c r="X104" s="232" t="s">
        <v>157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158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9"/>
      <c r="B105" s="230"/>
      <c r="C105" s="259" t="s">
        <v>604</v>
      </c>
      <c r="D105" s="234"/>
      <c r="E105" s="235">
        <v>1</v>
      </c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9">
        <v>40</v>
      </c>
      <c r="B106" s="230" t="s">
        <v>322</v>
      </c>
      <c r="C106" s="261" t="s">
        <v>323</v>
      </c>
      <c r="D106" s="231" t="s">
        <v>0</v>
      </c>
      <c r="E106" s="255"/>
      <c r="F106" s="233"/>
      <c r="G106" s="232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2"/>
      <c r="S106" s="232" t="s">
        <v>156</v>
      </c>
      <c r="T106" s="232" t="s">
        <v>156</v>
      </c>
      <c r="U106" s="232">
        <v>0</v>
      </c>
      <c r="V106" s="232">
        <f>ROUND(E106*U106,2)</f>
        <v>0</v>
      </c>
      <c r="W106" s="232"/>
      <c r="X106" s="232" t="s">
        <v>289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290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237" t="s">
        <v>151</v>
      </c>
      <c r="B107" s="238" t="s">
        <v>105</v>
      </c>
      <c r="C107" s="257" t="s">
        <v>106</v>
      </c>
      <c r="D107" s="239"/>
      <c r="E107" s="240"/>
      <c r="F107" s="241"/>
      <c r="G107" s="242">
        <f>SUMIF(AG108:AG110,"&lt;&gt;NOR",G108:G110)</f>
        <v>0</v>
      </c>
      <c r="H107" s="236"/>
      <c r="I107" s="236">
        <f>SUM(I108:I110)</f>
        <v>0</v>
      </c>
      <c r="J107" s="236"/>
      <c r="K107" s="236">
        <f>SUM(K108:K110)</f>
        <v>0</v>
      </c>
      <c r="L107" s="236"/>
      <c r="M107" s="236">
        <f>SUM(M108:M110)</f>
        <v>0</v>
      </c>
      <c r="N107" s="236"/>
      <c r="O107" s="236">
        <f>SUM(O108:O110)</f>
        <v>0</v>
      </c>
      <c r="P107" s="236"/>
      <c r="Q107" s="236">
        <f>SUM(Q108:Q110)</f>
        <v>0</v>
      </c>
      <c r="R107" s="236"/>
      <c r="S107" s="236"/>
      <c r="T107" s="236"/>
      <c r="U107" s="236"/>
      <c r="V107" s="236">
        <f>SUM(V108:V110)</f>
        <v>0</v>
      </c>
      <c r="W107" s="236"/>
      <c r="X107" s="236"/>
      <c r="AG107" t="s">
        <v>152</v>
      </c>
    </row>
    <row r="108" spans="1:60" ht="33.75" outlineLevel="1" x14ac:dyDescent="0.2">
      <c r="A108" s="243">
        <v>41</v>
      </c>
      <c r="B108" s="244" t="s">
        <v>605</v>
      </c>
      <c r="C108" s="258" t="s">
        <v>606</v>
      </c>
      <c r="D108" s="245" t="s">
        <v>165</v>
      </c>
      <c r="E108" s="246">
        <v>250.54750000000001</v>
      </c>
      <c r="F108" s="247"/>
      <c r="G108" s="248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2"/>
      <c r="S108" s="232" t="s">
        <v>233</v>
      </c>
      <c r="T108" s="232" t="s">
        <v>234</v>
      </c>
      <c r="U108" s="232">
        <v>0</v>
      </c>
      <c r="V108" s="232">
        <f>ROUND(E108*U108,2)</f>
        <v>0</v>
      </c>
      <c r="W108" s="232"/>
      <c r="X108" s="232" t="s">
        <v>157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158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9"/>
      <c r="B109" s="230"/>
      <c r="C109" s="259" t="s">
        <v>607</v>
      </c>
      <c r="D109" s="234"/>
      <c r="E109" s="235">
        <v>250.54750000000001</v>
      </c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160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9">
        <v>42</v>
      </c>
      <c r="B110" s="230" t="s">
        <v>608</v>
      </c>
      <c r="C110" s="261" t="s">
        <v>609</v>
      </c>
      <c r="D110" s="231" t="s">
        <v>0</v>
      </c>
      <c r="E110" s="255"/>
      <c r="F110" s="233"/>
      <c r="G110" s="232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2"/>
      <c r="S110" s="232" t="s">
        <v>156</v>
      </c>
      <c r="T110" s="232" t="s">
        <v>156</v>
      </c>
      <c r="U110" s="232">
        <v>0</v>
      </c>
      <c r="V110" s="232">
        <f>ROUND(E110*U110,2)</f>
        <v>0</v>
      </c>
      <c r="W110" s="232"/>
      <c r="X110" s="232" t="s">
        <v>289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290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">
      <c r="A111" s="237" t="s">
        <v>151</v>
      </c>
      <c r="B111" s="238" t="s">
        <v>107</v>
      </c>
      <c r="C111" s="257" t="s">
        <v>108</v>
      </c>
      <c r="D111" s="239"/>
      <c r="E111" s="240"/>
      <c r="F111" s="241"/>
      <c r="G111" s="242">
        <f>SUMIF(AG112:AG129,"&lt;&gt;NOR",G112:G129)</f>
        <v>0</v>
      </c>
      <c r="H111" s="236"/>
      <c r="I111" s="236">
        <f>SUM(I112:I129)</f>
        <v>0</v>
      </c>
      <c r="J111" s="236"/>
      <c r="K111" s="236">
        <f>SUM(K112:K129)</f>
        <v>0</v>
      </c>
      <c r="L111" s="236"/>
      <c r="M111" s="236">
        <f>SUM(M112:M129)</f>
        <v>0</v>
      </c>
      <c r="N111" s="236"/>
      <c r="O111" s="236">
        <f>SUM(O112:O129)</f>
        <v>7.0000000000000007E-2</v>
      </c>
      <c r="P111" s="236"/>
      <c r="Q111" s="236">
        <f>SUM(Q112:Q129)</f>
        <v>0</v>
      </c>
      <c r="R111" s="236"/>
      <c r="S111" s="236"/>
      <c r="T111" s="236"/>
      <c r="U111" s="236"/>
      <c r="V111" s="236">
        <f>SUM(V112:V129)</f>
        <v>18.86</v>
      </c>
      <c r="W111" s="236"/>
      <c r="X111" s="236"/>
      <c r="AG111" t="s">
        <v>152</v>
      </c>
    </row>
    <row r="112" spans="1:60" ht="22.5" outlineLevel="1" x14ac:dyDescent="0.2">
      <c r="A112" s="243">
        <v>43</v>
      </c>
      <c r="B112" s="244" t="s">
        <v>464</v>
      </c>
      <c r="C112" s="258" t="s">
        <v>465</v>
      </c>
      <c r="D112" s="245" t="s">
        <v>155</v>
      </c>
      <c r="E112" s="246">
        <v>21.5</v>
      </c>
      <c r="F112" s="247"/>
      <c r="G112" s="248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2">
        <v>0</v>
      </c>
      <c r="O112" s="232">
        <f>ROUND(E112*N112,2)</f>
        <v>0</v>
      </c>
      <c r="P112" s="232">
        <v>0</v>
      </c>
      <c r="Q112" s="232">
        <f>ROUND(E112*P112,2)</f>
        <v>0</v>
      </c>
      <c r="R112" s="232"/>
      <c r="S112" s="232" t="s">
        <v>156</v>
      </c>
      <c r="T112" s="232" t="s">
        <v>156</v>
      </c>
      <c r="U112" s="232">
        <v>0.02</v>
      </c>
      <c r="V112" s="232">
        <f>ROUND(E112*U112,2)</f>
        <v>0.43</v>
      </c>
      <c r="W112" s="232"/>
      <c r="X112" s="232" t="s">
        <v>157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158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9"/>
      <c r="B113" s="230"/>
      <c r="C113" s="259" t="s">
        <v>565</v>
      </c>
      <c r="D113" s="234"/>
      <c r="E113" s="235">
        <v>21</v>
      </c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160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29"/>
      <c r="B114" s="230"/>
      <c r="C114" s="259" t="s">
        <v>566</v>
      </c>
      <c r="D114" s="234"/>
      <c r="E114" s="235">
        <v>0.5</v>
      </c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160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43">
        <v>44</v>
      </c>
      <c r="B115" s="244" t="s">
        <v>466</v>
      </c>
      <c r="C115" s="258" t="s">
        <v>467</v>
      </c>
      <c r="D115" s="245" t="s">
        <v>155</v>
      </c>
      <c r="E115" s="246">
        <v>21.5</v>
      </c>
      <c r="F115" s="247"/>
      <c r="G115" s="248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2"/>
      <c r="S115" s="232" t="s">
        <v>156</v>
      </c>
      <c r="T115" s="232" t="s">
        <v>156</v>
      </c>
      <c r="U115" s="232">
        <v>0.05</v>
      </c>
      <c r="V115" s="232">
        <f>ROUND(E115*U115,2)</f>
        <v>1.08</v>
      </c>
      <c r="W115" s="232"/>
      <c r="X115" s="232" t="s">
        <v>157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158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9"/>
      <c r="B116" s="230"/>
      <c r="C116" s="259" t="s">
        <v>565</v>
      </c>
      <c r="D116" s="234"/>
      <c r="E116" s="235">
        <v>21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160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9"/>
      <c r="B117" s="230"/>
      <c r="C117" s="259" t="s">
        <v>566</v>
      </c>
      <c r="D117" s="234"/>
      <c r="E117" s="235">
        <v>0.5</v>
      </c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160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43">
        <v>45</v>
      </c>
      <c r="B118" s="244" t="s">
        <v>468</v>
      </c>
      <c r="C118" s="258" t="s">
        <v>469</v>
      </c>
      <c r="D118" s="245" t="s">
        <v>186</v>
      </c>
      <c r="E118" s="246">
        <v>21</v>
      </c>
      <c r="F118" s="247"/>
      <c r="G118" s="248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2">
        <v>2.0000000000000002E-5</v>
      </c>
      <c r="O118" s="232">
        <f>ROUND(E118*N118,2)</f>
        <v>0</v>
      </c>
      <c r="P118" s="232">
        <v>0</v>
      </c>
      <c r="Q118" s="232">
        <f>ROUND(E118*P118,2)</f>
        <v>0</v>
      </c>
      <c r="R118" s="232"/>
      <c r="S118" s="232" t="s">
        <v>156</v>
      </c>
      <c r="T118" s="232" t="s">
        <v>156</v>
      </c>
      <c r="U118" s="232">
        <v>7.0000000000000007E-2</v>
      </c>
      <c r="V118" s="232">
        <f>ROUND(E118*U118,2)</f>
        <v>1.47</v>
      </c>
      <c r="W118" s="232"/>
      <c r="X118" s="232" t="s">
        <v>157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158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9"/>
      <c r="B119" s="230"/>
      <c r="C119" s="259" t="s">
        <v>610</v>
      </c>
      <c r="D119" s="234"/>
      <c r="E119" s="235">
        <v>20</v>
      </c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160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9"/>
      <c r="B120" s="230"/>
      <c r="C120" s="259" t="s">
        <v>611</v>
      </c>
      <c r="D120" s="234"/>
      <c r="E120" s="235">
        <v>1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1" x14ac:dyDescent="0.2">
      <c r="A121" s="243">
        <v>46</v>
      </c>
      <c r="B121" s="244" t="s">
        <v>472</v>
      </c>
      <c r="C121" s="258" t="s">
        <v>473</v>
      </c>
      <c r="D121" s="245" t="s">
        <v>155</v>
      </c>
      <c r="E121" s="246">
        <v>21.5</v>
      </c>
      <c r="F121" s="247"/>
      <c r="G121" s="248">
        <f>ROUND(E121*F121,2)</f>
        <v>0</v>
      </c>
      <c r="H121" s="233"/>
      <c r="I121" s="232">
        <f>ROUND(E121*H121,2)</f>
        <v>0</v>
      </c>
      <c r="J121" s="233"/>
      <c r="K121" s="232">
        <f>ROUND(E121*J121,2)</f>
        <v>0</v>
      </c>
      <c r="L121" s="232">
        <v>21</v>
      </c>
      <c r="M121" s="232">
        <f>G121*(1+L121/100)</f>
        <v>0</v>
      </c>
      <c r="N121" s="232">
        <v>3.32E-3</v>
      </c>
      <c r="O121" s="232">
        <f>ROUND(E121*N121,2)</f>
        <v>7.0000000000000007E-2</v>
      </c>
      <c r="P121" s="232">
        <v>0</v>
      </c>
      <c r="Q121" s="232">
        <f>ROUND(E121*P121,2)</f>
        <v>0</v>
      </c>
      <c r="R121" s="232"/>
      <c r="S121" s="232" t="s">
        <v>156</v>
      </c>
      <c r="T121" s="232" t="s">
        <v>156</v>
      </c>
      <c r="U121" s="232">
        <v>0.68</v>
      </c>
      <c r="V121" s="232">
        <f>ROUND(E121*U121,2)</f>
        <v>14.62</v>
      </c>
      <c r="W121" s="232"/>
      <c r="X121" s="232" t="s">
        <v>157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158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9"/>
      <c r="B122" s="230"/>
      <c r="C122" s="259" t="s">
        <v>565</v>
      </c>
      <c r="D122" s="234"/>
      <c r="E122" s="235">
        <v>21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160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29"/>
      <c r="B123" s="230"/>
      <c r="C123" s="259" t="s">
        <v>566</v>
      </c>
      <c r="D123" s="234"/>
      <c r="E123" s="235">
        <v>0.5</v>
      </c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160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33.75" outlineLevel="1" x14ac:dyDescent="0.2">
      <c r="A124" s="243">
        <v>47</v>
      </c>
      <c r="B124" s="244" t="s">
        <v>474</v>
      </c>
      <c r="C124" s="258" t="s">
        <v>475</v>
      </c>
      <c r="D124" s="245" t="s">
        <v>186</v>
      </c>
      <c r="E124" s="246">
        <v>4.5</v>
      </c>
      <c r="F124" s="247"/>
      <c r="G124" s="248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21</v>
      </c>
      <c r="M124" s="232">
        <f>G124*(1+L124/100)</f>
        <v>0</v>
      </c>
      <c r="N124" s="232">
        <v>3.4000000000000002E-4</v>
      </c>
      <c r="O124" s="232">
        <f>ROUND(E124*N124,2)</f>
        <v>0</v>
      </c>
      <c r="P124" s="232">
        <v>0</v>
      </c>
      <c r="Q124" s="232">
        <f>ROUND(E124*P124,2)</f>
        <v>0</v>
      </c>
      <c r="R124" s="232"/>
      <c r="S124" s="232" t="s">
        <v>156</v>
      </c>
      <c r="T124" s="232" t="s">
        <v>156</v>
      </c>
      <c r="U124" s="232">
        <v>0.28000000000000003</v>
      </c>
      <c r="V124" s="232">
        <f>ROUND(E124*U124,2)</f>
        <v>1.26</v>
      </c>
      <c r="W124" s="232"/>
      <c r="X124" s="232" t="s">
        <v>157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158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29"/>
      <c r="B125" s="230"/>
      <c r="C125" s="259" t="s">
        <v>612</v>
      </c>
      <c r="D125" s="234"/>
      <c r="E125" s="235">
        <v>4.5</v>
      </c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160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3">
        <v>48</v>
      </c>
      <c r="B126" s="244" t="s">
        <v>477</v>
      </c>
      <c r="C126" s="258" t="s">
        <v>478</v>
      </c>
      <c r="D126" s="245" t="s">
        <v>186</v>
      </c>
      <c r="E126" s="246">
        <v>21</v>
      </c>
      <c r="F126" s="247"/>
      <c r="G126" s="248">
        <f>ROUND(E126*F126,2)</f>
        <v>0</v>
      </c>
      <c r="H126" s="233"/>
      <c r="I126" s="232">
        <f>ROUND(E126*H126,2)</f>
        <v>0</v>
      </c>
      <c r="J126" s="233"/>
      <c r="K126" s="232">
        <f>ROUND(E126*J126,2)</f>
        <v>0</v>
      </c>
      <c r="L126" s="232">
        <v>21</v>
      </c>
      <c r="M126" s="232">
        <f>G126*(1+L126/100)</f>
        <v>0</v>
      </c>
      <c r="N126" s="232">
        <v>1.2E-4</v>
      </c>
      <c r="O126" s="232">
        <f>ROUND(E126*N126,2)</f>
        <v>0</v>
      </c>
      <c r="P126" s="232">
        <v>0</v>
      </c>
      <c r="Q126" s="232">
        <f>ROUND(E126*P126,2)</f>
        <v>0</v>
      </c>
      <c r="R126" s="232" t="s">
        <v>166</v>
      </c>
      <c r="S126" s="232" t="s">
        <v>156</v>
      </c>
      <c r="T126" s="232" t="s">
        <v>234</v>
      </c>
      <c r="U126" s="232">
        <v>0</v>
      </c>
      <c r="V126" s="232">
        <f>ROUND(E126*U126,2)</f>
        <v>0</v>
      </c>
      <c r="W126" s="232"/>
      <c r="X126" s="232" t="s">
        <v>167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168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9"/>
      <c r="B127" s="230"/>
      <c r="C127" s="259" t="s">
        <v>610</v>
      </c>
      <c r="D127" s="234"/>
      <c r="E127" s="235">
        <v>20</v>
      </c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160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9"/>
      <c r="B128" s="230"/>
      <c r="C128" s="259" t="s">
        <v>611</v>
      </c>
      <c r="D128" s="234"/>
      <c r="E128" s="235">
        <v>1</v>
      </c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160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29">
        <v>49</v>
      </c>
      <c r="B129" s="230" t="s">
        <v>480</v>
      </c>
      <c r="C129" s="261" t="s">
        <v>481</v>
      </c>
      <c r="D129" s="231" t="s">
        <v>0</v>
      </c>
      <c r="E129" s="255"/>
      <c r="F129" s="233"/>
      <c r="G129" s="232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21</v>
      </c>
      <c r="M129" s="232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2"/>
      <c r="S129" s="232" t="s">
        <v>156</v>
      </c>
      <c r="T129" s="232" t="s">
        <v>156</v>
      </c>
      <c r="U129" s="232">
        <v>0</v>
      </c>
      <c r="V129" s="232">
        <f>ROUND(E129*U129,2)</f>
        <v>0</v>
      </c>
      <c r="W129" s="232"/>
      <c r="X129" s="232" t="s">
        <v>289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290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">
      <c r="A130" s="237" t="s">
        <v>151</v>
      </c>
      <c r="B130" s="238" t="s">
        <v>113</v>
      </c>
      <c r="C130" s="257" t="s">
        <v>114</v>
      </c>
      <c r="D130" s="239"/>
      <c r="E130" s="240"/>
      <c r="F130" s="241"/>
      <c r="G130" s="242">
        <f>SUMIF(AG131:AG146,"&lt;&gt;NOR",G131:G146)</f>
        <v>0</v>
      </c>
      <c r="H130" s="236"/>
      <c r="I130" s="236">
        <f>SUM(I131:I146)</f>
        <v>0</v>
      </c>
      <c r="J130" s="236"/>
      <c r="K130" s="236">
        <f>SUM(K131:K146)</f>
        <v>0</v>
      </c>
      <c r="L130" s="236"/>
      <c r="M130" s="236">
        <f>SUM(M131:M146)</f>
        <v>0</v>
      </c>
      <c r="N130" s="236"/>
      <c r="O130" s="236">
        <f>SUM(O131:O146)</f>
        <v>0</v>
      </c>
      <c r="P130" s="236"/>
      <c r="Q130" s="236">
        <f>SUM(Q131:Q146)</f>
        <v>0</v>
      </c>
      <c r="R130" s="236"/>
      <c r="S130" s="236"/>
      <c r="T130" s="236"/>
      <c r="U130" s="236"/>
      <c r="V130" s="236">
        <f>SUM(V131:V146)</f>
        <v>6.9499999999999993</v>
      </c>
      <c r="W130" s="236"/>
      <c r="X130" s="236"/>
      <c r="AG130" t="s">
        <v>152</v>
      </c>
    </row>
    <row r="131" spans="1:60" outlineLevel="1" x14ac:dyDescent="0.2">
      <c r="A131" s="243">
        <v>50</v>
      </c>
      <c r="B131" s="244" t="s">
        <v>491</v>
      </c>
      <c r="C131" s="258" t="s">
        <v>492</v>
      </c>
      <c r="D131" s="245" t="s">
        <v>155</v>
      </c>
      <c r="E131" s="246">
        <v>3.625</v>
      </c>
      <c r="F131" s="247"/>
      <c r="G131" s="248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21</v>
      </c>
      <c r="M131" s="232">
        <f>G131*(1+L131/100)</f>
        <v>0</v>
      </c>
      <c r="N131" s="232">
        <v>1.0000000000000001E-5</v>
      </c>
      <c r="O131" s="232">
        <f>ROUND(E131*N131,2)</f>
        <v>0</v>
      </c>
      <c r="P131" s="232">
        <v>0</v>
      </c>
      <c r="Q131" s="232">
        <f>ROUND(E131*P131,2)</f>
        <v>0</v>
      </c>
      <c r="R131" s="232"/>
      <c r="S131" s="232" t="s">
        <v>156</v>
      </c>
      <c r="T131" s="232" t="s">
        <v>156</v>
      </c>
      <c r="U131" s="232">
        <v>0.04</v>
      </c>
      <c r="V131" s="232">
        <f>ROUND(E131*U131,2)</f>
        <v>0.15</v>
      </c>
      <c r="W131" s="232"/>
      <c r="X131" s="232" t="s">
        <v>157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158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9"/>
      <c r="B132" s="230"/>
      <c r="C132" s="259" t="s">
        <v>613</v>
      </c>
      <c r="D132" s="234"/>
      <c r="E132" s="235">
        <v>1.2749999999999999</v>
      </c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160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29"/>
      <c r="B133" s="230"/>
      <c r="C133" s="259" t="s">
        <v>614</v>
      </c>
      <c r="D133" s="234"/>
      <c r="E133" s="235">
        <v>1.1499999999999999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160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9"/>
      <c r="B134" s="230"/>
      <c r="C134" s="259" t="s">
        <v>615</v>
      </c>
      <c r="D134" s="234"/>
      <c r="E134" s="235">
        <v>1.2</v>
      </c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160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3">
        <v>51</v>
      </c>
      <c r="B135" s="244" t="s">
        <v>331</v>
      </c>
      <c r="C135" s="258" t="s">
        <v>332</v>
      </c>
      <c r="D135" s="245" t="s">
        <v>155</v>
      </c>
      <c r="E135" s="246">
        <v>3.625</v>
      </c>
      <c r="F135" s="247"/>
      <c r="G135" s="248">
        <f>ROUND(E135*F135,2)</f>
        <v>0</v>
      </c>
      <c r="H135" s="233"/>
      <c r="I135" s="232">
        <f>ROUND(E135*H135,2)</f>
        <v>0</v>
      </c>
      <c r="J135" s="233"/>
      <c r="K135" s="232">
        <f>ROUND(E135*J135,2)</f>
        <v>0</v>
      </c>
      <c r="L135" s="232">
        <v>21</v>
      </c>
      <c r="M135" s="232">
        <f>G135*(1+L135/100)</f>
        <v>0</v>
      </c>
      <c r="N135" s="232">
        <v>2.7999999999999998E-4</v>
      </c>
      <c r="O135" s="232">
        <f>ROUND(E135*N135,2)</f>
        <v>0</v>
      </c>
      <c r="P135" s="232">
        <v>0</v>
      </c>
      <c r="Q135" s="232">
        <f>ROUND(E135*P135,2)</f>
        <v>0</v>
      </c>
      <c r="R135" s="232"/>
      <c r="S135" s="232" t="s">
        <v>156</v>
      </c>
      <c r="T135" s="232" t="s">
        <v>156</v>
      </c>
      <c r="U135" s="232">
        <v>0.31</v>
      </c>
      <c r="V135" s="232">
        <f>ROUND(E135*U135,2)</f>
        <v>1.1200000000000001</v>
      </c>
      <c r="W135" s="232"/>
      <c r="X135" s="232" t="s">
        <v>157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158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29"/>
      <c r="B136" s="230"/>
      <c r="C136" s="259" t="s">
        <v>613</v>
      </c>
      <c r="D136" s="234"/>
      <c r="E136" s="235">
        <v>1.2749999999999999</v>
      </c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160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9"/>
      <c r="B137" s="230"/>
      <c r="C137" s="259" t="s">
        <v>614</v>
      </c>
      <c r="D137" s="234"/>
      <c r="E137" s="235">
        <v>1.1499999999999999</v>
      </c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160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29"/>
      <c r="B138" s="230"/>
      <c r="C138" s="259" t="s">
        <v>615</v>
      </c>
      <c r="D138" s="234"/>
      <c r="E138" s="235">
        <v>1.2</v>
      </c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160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43">
        <v>52</v>
      </c>
      <c r="B139" s="244" t="s">
        <v>334</v>
      </c>
      <c r="C139" s="258" t="s">
        <v>335</v>
      </c>
      <c r="D139" s="245" t="s">
        <v>155</v>
      </c>
      <c r="E139" s="246">
        <v>3.625</v>
      </c>
      <c r="F139" s="247"/>
      <c r="G139" s="248">
        <f>ROUND(E139*F139,2)</f>
        <v>0</v>
      </c>
      <c r="H139" s="233"/>
      <c r="I139" s="232">
        <f>ROUND(E139*H139,2)</f>
        <v>0</v>
      </c>
      <c r="J139" s="233"/>
      <c r="K139" s="232">
        <f>ROUND(E139*J139,2)</f>
        <v>0</v>
      </c>
      <c r="L139" s="232">
        <v>21</v>
      </c>
      <c r="M139" s="232">
        <f>G139*(1+L139/100)</f>
        <v>0</v>
      </c>
      <c r="N139" s="232">
        <v>8.0000000000000007E-5</v>
      </c>
      <c r="O139" s="232">
        <f>ROUND(E139*N139,2)</f>
        <v>0</v>
      </c>
      <c r="P139" s="232">
        <v>0</v>
      </c>
      <c r="Q139" s="232">
        <f>ROUND(E139*P139,2)</f>
        <v>0</v>
      </c>
      <c r="R139" s="232"/>
      <c r="S139" s="232" t="s">
        <v>156</v>
      </c>
      <c r="T139" s="232" t="s">
        <v>156</v>
      </c>
      <c r="U139" s="232">
        <v>0.16</v>
      </c>
      <c r="V139" s="232">
        <f>ROUND(E139*U139,2)</f>
        <v>0.57999999999999996</v>
      </c>
      <c r="W139" s="232"/>
      <c r="X139" s="232" t="s">
        <v>157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158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9"/>
      <c r="B140" s="230"/>
      <c r="C140" s="259" t="s">
        <v>613</v>
      </c>
      <c r="D140" s="234"/>
      <c r="E140" s="235">
        <v>1.2749999999999999</v>
      </c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160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9"/>
      <c r="B141" s="230"/>
      <c r="C141" s="259" t="s">
        <v>614</v>
      </c>
      <c r="D141" s="234"/>
      <c r="E141" s="235">
        <v>1.1499999999999999</v>
      </c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160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9"/>
      <c r="B142" s="230"/>
      <c r="C142" s="259" t="s">
        <v>615</v>
      </c>
      <c r="D142" s="234"/>
      <c r="E142" s="235">
        <v>1.2</v>
      </c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160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3">
        <v>53</v>
      </c>
      <c r="B143" s="244" t="s">
        <v>494</v>
      </c>
      <c r="C143" s="258" t="s">
        <v>495</v>
      </c>
      <c r="D143" s="245" t="s">
        <v>155</v>
      </c>
      <c r="E143" s="246">
        <v>10</v>
      </c>
      <c r="F143" s="247"/>
      <c r="G143" s="248">
        <f>ROUND(E143*F143,2)</f>
        <v>0</v>
      </c>
      <c r="H143" s="233"/>
      <c r="I143" s="232">
        <f>ROUND(E143*H143,2)</f>
        <v>0</v>
      </c>
      <c r="J143" s="233"/>
      <c r="K143" s="232">
        <f>ROUND(E143*J143,2)</f>
        <v>0</v>
      </c>
      <c r="L143" s="232">
        <v>21</v>
      </c>
      <c r="M143" s="232">
        <f>G143*(1+L143/100)</f>
        <v>0</v>
      </c>
      <c r="N143" s="232">
        <v>4.6999999999999999E-4</v>
      </c>
      <c r="O143" s="232">
        <f>ROUND(E143*N143,2)</f>
        <v>0</v>
      </c>
      <c r="P143" s="232">
        <v>0</v>
      </c>
      <c r="Q143" s="232">
        <f>ROUND(E143*P143,2)</f>
        <v>0</v>
      </c>
      <c r="R143" s="232"/>
      <c r="S143" s="232" t="s">
        <v>156</v>
      </c>
      <c r="T143" s="232" t="s">
        <v>156</v>
      </c>
      <c r="U143" s="232">
        <v>0.51</v>
      </c>
      <c r="V143" s="232">
        <f>ROUND(E143*U143,2)</f>
        <v>5.0999999999999996</v>
      </c>
      <c r="W143" s="232"/>
      <c r="X143" s="232" t="s">
        <v>157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158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29"/>
      <c r="B144" s="230"/>
      <c r="C144" s="259" t="s">
        <v>616</v>
      </c>
      <c r="D144" s="234"/>
      <c r="E144" s="235">
        <v>4.4000000000000004</v>
      </c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160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9"/>
      <c r="B145" s="230"/>
      <c r="C145" s="259" t="s">
        <v>617</v>
      </c>
      <c r="D145" s="234"/>
      <c r="E145" s="235">
        <v>2.4</v>
      </c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160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29"/>
      <c r="B146" s="230"/>
      <c r="C146" s="259" t="s">
        <v>618</v>
      </c>
      <c r="D146" s="234"/>
      <c r="E146" s="235">
        <v>3.2</v>
      </c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160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x14ac:dyDescent="0.2">
      <c r="A147" s="237" t="s">
        <v>151</v>
      </c>
      <c r="B147" s="238" t="s">
        <v>115</v>
      </c>
      <c r="C147" s="257" t="s">
        <v>116</v>
      </c>
      <c r="D147" s="239"/>
      <c r="E147" s="240"/>
      <c r="F147" s="241"/>
      <c r="G147" s="242">
        <f>SUMIF(AG148:AG159,"&lt;&gt;NOR",G148:G159)</f>
        <v>0</v>
      </c>
      <c r="H147" s="236"/>
      <c r="I147" s="236">
        <f>SUM(I148:I159)</f>
        <v>0</v>
      </c>
      <c r="J147" s="236"/>
      <c r="K147" s="236">
        <f>SUM(K148:K159)</f>
        <v>0</v>
      </c>
      <c r="L147" s="236"/>
      <c r="M147" s="236">
        <f>SUM(M148:M159)</f>
        <v>0</v>
      </c>
      <c r="N147" s="236"/>
      <c r="O147" s="236">
        <f>SUM(O148:O159)</f>
        <v>0.05</v>
      </c>
      <c r="P147" s="236"/>
      <c r="Q147" s="236">
        <f>SUM(Q148:Q159)</f>
        <v>0</v>
      </c>
      <c r="R147" s="236"/>
      <c r="S147" s="236"/>
      <c r="T147" s="236"/>
      <c r="U147" s="236"/>
      <c r="V147" s="236">
        <f>SUM(V148:V159)</f>
        <v>23.909999999999997</v>
      </c>
      <c r="W147" s="236"/>
      <c r="X147" s="236"/>
      <c r="AG147" t="s">
        <v>152</v>
      </c>
    </row>
    <row r="148" spans="1:60" outlineLevel="1" x14ac:dyDescent="0.2">
      <c r="A148" s="243">
        <v>54</v>
      </c>
      <c r="B148" s="244" t="s">
        <v>336</v>
      </c>
      <c r="C148" s="258" t="s">
        <v>337</v>
      </c>
      <c r="D148" s="245" t="s">
        <v>155</v>
      </c>
      <c r="E148" s="246">
        <v>57</v>
      </c>
      <c r="F148" s="247"/>
      <c r="G148" s="248">
        <f>ROUND(E148*F148,2)</f>
        <v>0</v>
      </c>
      <c r="H148" s="233"/>
      <c r="I148" s="232">
        <f>ROUND(E148*H148,2)</f>
        <v>0</v>
      </c>
      <c r="J148" s="233"/>
      <c r="K148" s="232">
        <f>ROUND(E148*J148,2)</f>
        <v>0</v>
      </c>
      <c r="L148" s="232">
        <v>21</v>
      </c>
      <c r="M148" s="232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2"/>
      <c r="S148" s="232" t="s">
        <v>156</v>
      </c>
      <c r="T148" s="232" t="s">
        <v>156</v>
      </c>
      <c r="U148" s="232">
        <v>7.0000000000000007E-2</v>
      </c>
      <c r="V148" s="232">
        <f>ROUND(E148*U148,2)</f>
        <v>3.99</v>
      </c>
      <c r="W148" s="232"/>
      <c r="X148" s="232" t="s">
        <v>157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158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9"/>
      <c r="B149" s="230"/>
      <c r="C149" s="259" t="s">
        <v>619</v>
      </c>
      <c r="D149" s="234"/>
      <c r="E149" s="235">
        <v>57</v>
      </c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160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43">
        <v>55</v>
      </c>
      <c r="B150" s="244" t="s">
        <v>339</v>
      </c>
      <c r="C150" s="258" t="s">
        <v>340</v>
      </c>
      <c r="D150" s="245" t="s">
        <v>155</v>
      </c>
      <c r="E150" s="246">
        <v>59</v>
      </c>
      <c r="F150" s="247"/>
      <c r="G150" s="248">
        <f>ROUND(E150*F150,2)</f>
        <v>0</v>
      </c>
      <c r="H150" s="233"/>
      <c r="I150" s="232">
        <f>ROUND(E150*H150,2)</f>
        <v>0</v>
      </c>
      <c r="J150" s="233"/>
      <c r="K150" s="232">
        <f>ROUND(E150*J150,2)</f>
        <v>0</v>
      </c>
      <c r="L150" s="232">
        <v>21</v>
      </c>
      <c r="M150" s="232">
        <f>G150*(1+L150/100)</f>
        <v>0</v>
      </c>
      <c r="N150" s="232">
        <v>1E-4</v>
      </c>
      <c r="O150" s="232">
        <f>ROUND(E150*N150,2)</f>
        <v>0.01</v>
      </c>
      <c r="P150" s="232">
        <v>0</v>
      </c>
      <c r="Q150" s="232">
        <f>ROUND(E150*P150,2)</f>
        <v>0</v>
      </c>
      <c r="R150" s="232"/>
      <c r="S150" s="232" t="s">
        <v>156</v>
      </c>
      <c r="T150" s="232" t="s">
        <v>156</v>
      </c>
      <c r="U150" s="232">
        <v>0.03</v>
      </c>
      <c r="V150" s="232">
        <f>ROUND(E150*U150,2)</f>
        <v>1.77</v>
      </c>
      <c r="W150" s="232"/>
      <c r="X150" s="232" t="s">
        <v>157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158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29"/>
      <c r="B151" s="230"/>
      <c r="C151" s="259" t="s">
        <v>619</v>
      </c>
      <c r="D151" s="234"/>
      <c r="E151" s="235">
        <v>57</v>
      </c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160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9"/>
      <c r="B152" s="230"/>
      <c r="C152" s="259" t="s">
        <v>620</v>
      </c>
      <c r="D152" s="234"/>
      <c r="E152" s="235">
        <v>2</v>
      </c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160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3">
        <v>56</v>
      </c>
      <c r="B153" s="244" t="s">
        <v>341</v>
      </c>
      <c r="C153" s="258" t="s">
        <v>342</v>
      </c>
      <c r="D153" s="245" t="s">
        <v>155</v>
      </c>
      <c r="E153" s="246">
        <v>2</v>
      </c>
      <c r="F153" s="247"/>
      <c r="G153" s="248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2">
        <v>3.1E-4</v>
      </c>
      <c r="O153" s="232">
        <f>ROUND(E153*N153,2)</f>
        <v>0</v>
      </c>
      <c r="P153" s="232">
        <v>0</v>
      </c>
      <c r="Q153" s="232">
        <f>ROUND(E153*P153,2)</f>
        <v>0</v>
      </c>
      <c r="R153" s="232"/>
      <c r="S153" s="232" t="s">
        <v>156</v>
      </c>
      <c r="T153" s="232" t="s">
        <v>156</v>
      </c>
      <c r="U153" s="232">
        <v>0.1</v>
      </c>
      <c r="V153" s="232">
        <f>ROUND(E153*U153,2)</f>
        <v>0.2</v>
      </c>
      <c r="W153" s="232"/>
      <c r="X153" s="232" t="s">
        <v>157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158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9"/>
      <c r="B154" s="230"/>
      <c r="C154" s="259" t="s">
        <v>620</v>
      </c>
      <c r="D154" s="234"/>
      <c r="E154" s="235">
        <v>2</v>
      </c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160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1" x14ac:dyDescent="0.2">
      <c r="A155" s="243">
        <v>57</v>
      </c>
      <c r="B155" s="244" t="s">
        <v>498</v>
      </c>
      <c r="C155" s="258" t="s">
        <v>621</v>
      </c>
      <c r="D155" s="245" t="s">
        <v>155</v>
      </c>
      <c r="E155" s="246">
        <v>57</v>
      </c>
      <c r="F155" s="247"/>
      <c r="G155" s="248">
        <f>ROUND(E155*F155,2)</f>
        <v>0</v>
      </c>
      <c r="H155" s="233"/>
      <c r="I155" s="232">
        <f>ROUND(E155*H155,2)</f>
        <v>0</v>
      </c>
      <c r="J155" s="233"/>
      <c r="K155" s="232">
        <f>ROUND(E155*J155,2)</f>
        <v>0</v>
      </c>
      <c r="L155" s="232">
        <v>21</v>
      </c>
      <c r="M155" s="232">
        <f>G155*(1+L155/100)</f>
        <v>0</v>
      </c>
      <c r="N155" s="232">
        <v>2.7999999999999998E-4</v>
      </c>
      <c r="O155" s="232">
        <f>ROUND(E155*N155,2)</f>
        <v>0.02</v>
      </c>
      <c r="P155" s="232">
        <v>0</v>
      </c>
      <c r="Q155" s="232">
        <f>ROUND(E155*P155,2)</f>
        <v>0</v>
      </c>
      <c r="R155" s="232"/>
      <c r="S155" s="232" t="s">
        <v>233</v>
      </c>
      <c r="T155" s="232" t="s">
        <v>364</v>
      </c>
      <c r="U155" s="232">
        <v>0.17</v>
      </c>
      <c r="V155" s="232">
        <f>ROUND(E155*U155,2)</f>
        <v>9.69</v>
      </c>
      <c r="W155" s="232"/>
      <c r="X155" s="232" t="s">
        <v>157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158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9"/>
      <c r="B156" s="230"/>
      <c r="C156" s="259" t="s">
        <v>619</v>
      </c>
      <c r="D156" s="234"/>
      <c r="E156" s="235">
        <v>57</v>
      </c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160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3">
        <v>58</v>
      </c>
      <c r="B157" s="244" t="s">
        <v>343</v>
      </c>
      <c r="C157" s="258" t="s">
        <v>344</v>
      </c>
      <c r="D157" s="245" t="s">
        <v>155</v>
      </c>
      <c r="E157" s="246">
        <v>59</v>
      </c>
      <c r="F157" s="247"/>
      <c r="G157" s="248">
        <f>ROUND(E157*F157,2)</f>
        <v>0</v>
      </c>
      <c r="H157" s="233"/>
      <c r="I157" s="232">
        <f>ROUND(E157*H157,2)</f>
        <v>0</v>
      </c>
      <c r="J157" s="233"/>
      <c r="K157" s="232">
        <f>ROUND(E157*J157,2)</f>
        <v>0</v>
      </c>
      <c r="L157" s="232">
        <v>21</v>
      </c>
      <c r="M157" s="232">
        <f>G157*(1+L157/100)</f>
        <v>0</v>
      </c>
      <c r="N157" s="232">
        <v>3.4000000000000002E-4</v>
      </c>
      <c r="O157" s="232">
        <f>ROUND(E157*N157,2)</f>
        <v>0.02</v>
      </c>
      <c r="P157" s="232">
        <v>0</v>
      </c>
      <c r="Q157" s="232">
        <f>ROUND(E157*P157,2)</f>
        <v>0</v>
      </c>
      <c r="R157" s="232"/>
      <c r="S157" s="232" t="s">
        <v>156</v>
      </c>
      <c r="T157" s="232" t="s">
        <v>156</v>
      </c>
      <c r="U157" s="232">
        <v>0.14000000000000001</v>
      </c>
      <c r="V157" s="232">
        <f>ROUND(E157*U157,2)</f>
        <v>8.26</v>
      </c>
      <c r="W157" s="232"/>
      <c r="X157" s="232" t="s">
        <v>284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285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29"/>
      <c r="B158" s="230"/>
      <c r="C158" s="259" t="s">
        <v>619</v>
      </c>
      <c r="D158" s="234"/>
      <c r="E158" s="235">
        <v>57</v>
      </c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160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9"/>
      <c r="B159" s="230"/>
      <c r="C159" s="259" t="s">
        <v>620</v>
      </c>
      <c r="D159" s="234"/>
      <c r="E159" s="235">
        <v>2</v>
      </c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160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x14ac:dyDescent="0.2">
      <c r="A160" s="237" t="s">
        <v>151</v>
      </c>
      <c r="B160" s="238" t="s">
        <v>117</v>
      </c>
      <c r="C160" s="257" t="s">
        <v>118</v>
      </c>
      <c r="D160" s="239"/>
      <c r="E160" s="240"/>
      <c r="F160" s="241"/>
      <c r="G160" s="242">
        <f>SUMIF(AG161:AG168,"&lt;&gt;NOR",G161:G168)</f>
        <v>0</v>
      </c>
      <c r="H160" s="236"/>
      <c r="I160" s="236">
        <f>SUM(I161:I168)</f>
        <v>0</v>
      </c>
      <c r="J160" s="236"/>
      <c r="K160" s="236">
        <f>SUM(K161:K168)</f>
        <v>0</v>
      </c>
      <c r="L160" s="236"/>
      <c r="M160" s="236">
        <f>SUM(M161:M168)</f>
        <v>0</v>
      </c>
      <c r="N160" s="236"/>
      <c r="O160" s="236">
        <f>SUM(O161:O168)</f>
        <v>0</v>
      </c>
      <c r="P160" s="236"/>
      <c r="Q160" s="236">
        <f>SUM(Q161:Q168)</f>
        <v>0</v>
      </c>
      <c r="R160" s="236"/>
      <c r="S160" s="236"/>
      <c r="T160" s="236"/>
      <c r="U160" s="236"/>
      <c r="V160" s="236">
        <f>SUM(V161:V168)</f>
        <v>0</v>
      </c>
      <c r="W160" s="236"/>
      <c r="X160" s="236"/>
      <c r="AG160" t="s">
        <v>152</v>
      </c>
    </row>
    <row r="161" spans="1:60" outlineLevel="1" x14ac:dyDescent="0.2">
      <c r="A161" s="243">
        <v>59</v>
      </c>
      <c r="B161" s="244" t="s">
        <v>348</v>
      </c>
      <c r="C161" s="258" t="s">
        <v>622</v>
      </c>
      <c r="D161" s="245" t="s">
        <v>347</v>
      </c>
      <c r="E161" s="246">
        <v>4</v>
      </c>
      <c r="F161" s="247"/>
      <c r="G161" s="248">
        <f>ROUND(E161*F161,2)</f>
        <v>0</v>
      </c>
      <c r="H161" s="233"/>
      <c r="I161" s="232">
        <f>ROUND(E161*H161,2)</f>
        <v>0</v>
      </c>
      <c r="J161" s="233"/>
      <c r="K161" s="232">
        <f>ROUND(E161*J161,2)</f>
        <v>0</v>
      </c>
      <c r="L161" s="232">
        <v>21</v>
      </c>
      <c r="M161" s="232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2"/>
      <c r="S161" s="232" t="s">
        <v>233</v>
      </c>
      <c r="T161" s="232" t="s">
        <v>234</v>
      </c>
      <c r="U161" s="232">
        <v>0</v>
      </c>
      <c r="V161" s="232">
        <f>ROUND(E161*U161,2)</f>
        <v>0</v>
      </c>
      <c r="W161" s="232"/>
      <c r="X161" s="232" t="s">
        <v>157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158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9"/>
      <c r="B162" s="230"/>
      <c r="C162" s="259" t="s">
        <v>623</v>
      </c>
      <c r="D162" s="234"/>
      <c r="E162" s="235">
        <v>4</v>
      </c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160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43">
        <v>60</v>
      </c>
      <c r="B163" s="244" t="s">
        <v>504</v>
      </c>
      <c r="C163" s="258" t="s">
        <v>505</v>
      </c>
      <c r="D163" s="245" t="s">
        <v>347</v>
      </c>
      <c r="E163" s="246">
        <v>6</v>
      </c>
      <c r="F163" s="247"/>
      <c r="G163" s="248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21</v>
      </c>
      <c r="M163" s="232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2"/>
      <c r="S163" s="232" t="s">
        <v>233</v>
      </c>
      <c r="T163" s="232" t="s">
        <v>234</v>
      </c>
      <c r="U163" s="232">
        <v>0</v>
      </c>
      <c r="V163" s="232">
        <f>ROUND(E163*U163,2)</f>
        <v>0</v>
      </c>
      <c r="W163" s="232"/>
      <c r="X163" s="232" t="s">
        <v>157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158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29"/>
      <c r="B164" s="230"/>
      <c r="C164" s="259" t="s">
        <v>624</v>
      </c>
      <c r="D164" s="234"/>
      <c r="E164" s="235">
        <v>6</v>
      </c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160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 x14ac:dyDescent="0.2">
      <c r="A165" s="243">
        <v>61</v>
      </c>
      <c r="B165" s="244" t="s">
        <v>625</v>
      </c>
      <c r="C165" s="258" t="s">
        <v>626</v>
      </c>
      <c r="D165" s="245" t="s">
        <v>347</v>
      </c>
      <c r="E165" s="246">
        <v>3</v>
      </c>
      <c r="F165" s="247"/>
      <c r="G165" s="248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21</v>
      </c>
      <c r="M165" s="232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2"/>
      <c r="S165" s="232" t="s">
        <v>233</v>
      </c>
      <c r="T165" s="232" t="s">
        <v>234</v>
      </c>
      <c r="U165" s="232">
        <v>0</v>
      </c>
      <c r="V165" s="232">
        <f>ROUND(E165*U165,2)</f>
        <v>0</v>
      </c>
      <c r="W165" s="232"/>
      <c r="X165" s="232" t="s">
        <v>157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158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29"/>
      <c r="B166" s="230"/>
      <c r="C166" s="259" t="s">
        <v>627</v>
      </c>
      <c r="D166" s="234"/>
      <c r="E166" s="235">
        <v>3</v>
      </c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160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 x14ac:dyDescent="0.2">
      <c r="A167" s="243">
        <v>62</v>
      </c>
      <c r="B167" s="244" t="s">
        <v>628</v>
      </c>
      <c r="C167" s="258" t="s">
        <v>629</v>
      </c>
      <c r="D167" s="245" t="s">
        <v>347</v>
      </c>
      <c r="E167" s="246">
        <v>3</v>
      </c>
      <c r="F167" s="247"/>
      <c r="G167" s="248">
        <f>ROUND(E167*F167,2)</f>
        <v>0</v>
      </c>
      <c r="H167" s="233"/>
      <c r="I167" s="232">
        <f>ROUND(E167*H167,2)</f>
        <v>0</v>
      </c>
      <c r="J167" s="233"/>
      <c r="K167" s="232">
        <f>ROUND(E167*J167,2)</f>
        <v>0</v>
      </c>
      <c r="L167" s="232">
        <v>21</v>
      </c>
      <c r="M167" s="232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2"/>
      <c r="S167" s="232" t="s">
        <v>233</v>
      </c>
      <c r="T167" s="232" t="s">
        <v>234</v>
      </c>
      <c r="U167" s="232">
        <v>0</v>
      </c>
      <c r="V167" s="232">
        <f>ROUND(E167*U167,2)</f>
        <v>0</v>
      </c>
      <c r="W167" s="232"/>
      <c r="X167" s="232" t="s">
        <v>157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158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29"/>
      <c r="B168" s="230"/>
      <c r="C168" s="259" t="s">
        <v>630</v>
      </c>
      <c r="D168" s="234"/>
      <c r="E168" s="235">
        <v>3</v>
      </c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160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x14ac:dyDescent="0.2">
      <c r="A169" s="237" t="s">
        <v>151</v>
      </c>
      <c r="B169" s="238" t="s">
        <v>121</v>
      </c>
      <c r="C169" s="257" t="s">
        <v>122</v>
      </c>
      <c r="D169" s="239"/>
      <c r="E169" s="240"/>
      <c r="F169" s="241"/>
      <c r="G169" s="242">
        <f>SUMIF(AG170:AG175,"&lt;&gt;NOR",G170:G175)</f>
        <v>0</v>
      </c>
      <c r="H169" s="236"/>
      <c r="I169" s="236">
        <f>SUM(I170:I175)</f>
        <v>0</v>
      </c>
      <c r="J169" s="236"/>
      <c r="K169" s="236">
        <f>SUM(K170:K175)</f>
        <v>0</v>
      </c>
      <c r="L169" s="236"/>
      <c r="M169" s="236">
        <f>SUM(M170:M175)</f>
        <v>0</v>
      </c>
      <c r="N169" s="236"/>
      <c r="O169" s="236">
        <f>SUM(O170:O175)</f>
        <v>0</v>
      </c>
      <c r="P169" s="236"/>
      <c r="Q169" s="236">
        <f>SUM(Q170:Q175)</f>
        <v>0</v>
      </c>
      <c r="R169" s="236"/>
      <c r="S169" s="236"/>
      <c r="T169" s="236"/>
      <c r="U169" s="236"/>
      <c r="V169" s="236">
        <f>SUM(V170:V175)</f>
        <v>4.34</v>
      </c>
      <c r="W169" s="236"/>
      <c r="X169" s="236"/>
      <c r="AG169" t="s">
        <v>152</v>
      </c>
    </row>
    <row r="170" spans="1:60" outlineLevel="1" x14ac:dyDescent="0.2">
      <c r="A170" s="249">
        <v>63</v>
      </c>
      <c r="B170" s="250" t="s">
        <v>352</v>
      </c>
      <c r="C170" s="260" t="s">
        <v>353</v>
      </c>
      <c r="D170" s="251" t="s">
        <v>175</v>
      </c>
      <c r="E170" s="252">
        <v>3.0855700000000001</v>
      </c>
      <c r="F170" s="253"/>
      <c r="G170" s="254">
        <f>ROUND(E170*F170,2)</f>
        <v>0</v>
      </c>
      <c r="H170" s="233"/>
      <c r="I170" s="232">
        <f>ROUND(E170*H170,2)</f>
        <v>0</v>
      </c>
      <c r="J170" s="233"/>
      <c r="K170" s="232">
        <f>ROUND(E170*J170,2)</f>
        <v>0</v>
      </c>
      <c r="L170" s="232">
        <v>21</v>
      </c>
      <c r="M170" s="232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2"/>
      <c r="S170" s="232" t="s">
        <v>156</v>
      </c>
      <c r="T170" s="232" t="s">
        <v>156</v>
      </c>
      <c r="U170" s="232">
        <v>0.75</v>
      </c>
      <c r="V170" s="232">
        <f>ROUND(E170*U170,2)</f>
        <v>2.31</v>
      </c>
      <c r="W170" s="232"/>
      <c r="X170" s="232" t="s">
        <v>354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355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49">
        <v>64</v>
      </c>
      <c r="B171" s="250" t="s">
        <v>356</v>
      </c>
      <c r="C171" s="260" t="s">
        <v>357</v>
      </c>
      <c r="D171" s="251" t="s">
        <v>175</v>
      </c>
      <c r="E171" s="252">
        <v>3.0855700000000001</v>
      </c>
      <c r="F171" s="253"/>
      <c r="G171" s="254">
        <f>ROUND(E171*F171,2)</f>
        <v>0</v>
      </c>
      <c r="H171" s="233"/>
      <c r="I171" s="232">
        <f>ROUND(E171*H171,2)</f>
        <v>0</v>
      </c>
      <c r="J171" s="233"/>
      <c r="K171" s="232">
        <f>ROUND(E171*J171,2)</f>
        <v>0</v>
      </c>
      <c r="L171" s="232">
        <v>21</v>
      </c>
      <c r="M171" s="232">
        <f>G171*(1+L171/100)</f>
        <v>0</v>
      </c>
      <c r="N171" s="232">
        <v>0</v>
      </c>
      <c r="O171" s="232">
        <f>ROUND(E171*N171,2)</f>
        <v>0</v>
      </c>
      <c r="P171" s="232">
        <v>0</v>
      </c>
      <c r="Q171" s="232">
        <f>ROUND(E171*P171,2)</f>
        <v>0</v>
      </c>
      <c r="R171" s="232"/>
      <c r="S171" s="232" t="s">
        <v>156</v>
      </c>
      <c r="T171" s="232" t="s">
        <v>156</v>
      </c>
      <c r="U171" s="232">
        <v>0.16</v>
      </c>
      <c r="V171" s="232">
        <f>ROUND(E171*U171,2)</f>
        <v>0.49</v>
      </c>
      <c r="W171" s="232"/>
      <c r="X171" s="232" t="s">
        <v>354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355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9">
        <v>65</v>
      </c>
      <c r="B172" s="250" t="s">
        <v>358</v>
      </c>
      <c r="C172" s="260" t="s">
        <v>359</v>
      </c>
      <c r="D172" s="251" t="s">
        <v>175</v>
      </c>
      <c r="E172" s="252">
        <v>3.0855700000000001</v>
      </c>
      <c r="F172" s="253"/>
      <c r="G172" s="254">
        <f>ROUND(E172*F172,2)</f>
        <v>0</v>
      </c>
      <c r="H172" s="233"/>
      <c r="I172" s="232">
        <f>ROUND(E172*H172,2)</f>
        <v>0</v>
      </c>
      <c r="J172" s="233"/>
      <c r="K172" s="232">
        <f>ROUND(E172*J172,2)</f>
        <v>0</v>
      </c>
      <c r="L172" s="232">
        <v>21</v>
      </c>
      <c r="M172" s="232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2"/>
      <c r="S172" s="232" t="s">
        <v>156</v>
      </c>
      <c r="T172" s="232" t="s">
        <v>156</v>
      </c>
      <c r="U172" s="232">
        <v>0.49</v>
      </c>
      <c r="V172" s="232">
        <f>ROUND(E172*U172,2)</f>
        <v>1.51</v>
      </c>
      <c r="W172" s="232"/>
      <c r="X172" s="232" t="s">
        <v>354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355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49">
        <v>66</v>
      </c>
      <c r="B173" s="250" t="s">
        <v>360</v>
      </c>
      <c r="C173" s="260" t="s">
        <v>361</v>
      </c>
      <c r="D173" s="251" t="s">
        <v>175</v>
      </c>
      <c r="E173" s="252">
        <v>46.283619999999999</v>
      </c>
      <c r="F173" s="253"/>
      <c r="G173" s="254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21</v>
      </c>
      <c r="M173" s="232">
        <f>G173*(1+L173/100)</f>
        <v>0</v>
      </c>
      <c r="N173" s="232">
        <v>0</v>
      </c>
      <c r="O173" s="232">
        <f>ROUND(E173*N173,2)</f>
        <v>0</v>
      </c>
      <c r="P173" s="232">
        <v>0</v>
      </c>
      <c r="Q173" s="232">
        <f>ROUND(E173*P173,2)</f>
        <v>0</v>
      </c>
      <c r="R173" s="232"/>
      <c r="S173" s="232" t="s">
        <v>156</v>
      </c>
      <c r="T173" s="232" t="s">
        <v>156</v>
      </c>
      <c r="U173" s="232">
        <v>0</v>
      </c>
      <c r="V173" s="232">
        <f>ROUND(E173*U173,2)</f>
        <v>0</v>
      </c>
      <c r="W173" s="232"/>
      <c r="X173" s="232" t="s">
        <v>354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355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9">
        <v>67</v>
      </c>
      <c r="B174" s="250" t="s">
        <v>509</v>
      </c>
      <c r="C174" s="260" t="s">
        <v>510</v>
      </c>
      <c r="D174" s="251" t="s">
        <v>175</v>
      </c>
      <c r="E174" s="252">
        <v>3.0855700000000001</v>
      </c>
      <c r="F174" s="253"/>
      <c r="G174" s="254">
        <f>ROUND(E174*F174,2)</f>
        <v>0</v>
      </c>
      <c r="H174" s="233"/>
      <c r="I174" s="232">
        <f>ROUND(E174*H174,2)</f>
        <v>0</v>
      </c>
      <c r="J174" s="233"/>
      <c r="K174" s="232">
        <f>ROUND(E174*J174,2)</f>
        <v>0</v>
      </c>
      <c r="L174" s="232">
        <v>21</v>
      </c>
      <c r="M174" s="232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2"/>
      <c r="S174" s="232" t="s">
        <v>156</v>
      </c>
      <c r="T174" s="232" t="s">
        <v>156</v>
      </c>
      <c r="U174" s="232">
        <v>0</v>
      </c>
      <c r="V174" s="232">
        <f>ROUND(E174*U174,2)</f>
        <v>0</v>
      </c>
      <c r="W174" s="232"/>
      <c r="X174" s="232" t="s">
        <v>354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355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49">
        <v>68</v>
      </c>
      <c r="B175" s="250" t="s">
        <v>365</v>
      </c>
      <c r="C175" s="260" t="s">
        <v>366</v>
      </c>
      <c r="D175" s="251" t="s">
        <v>175</v>
      </c>
      <c r="E175" s="252">
        <v>3.0855700000000001</v>
      </c>
      <c r="F175" s="253"/>
      <c r="G175" s="254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21</v>
      </c>
      <c r="M175" s="232">
        <f>G175*(1+L175/100)</f>
        <v>0</v>
      </c>
      <c r="N175" s="232">
        <v>0</v>
      </c>
      <c r="O175" s="232">
        <f>ROUND(E175*N175,2)</f>
        <v>0</v>
      </c>
      <c r="P175" s="232">
        <v>0</v>
      </c>
      <c r="Q175" s="232">
        <f>ROUND(E175*P175,2)</f>
        <v>0</v>
      </c>
      <c r="R175" s="232"/>
      <c r="S175" s="232" t="s">
        <v>156</v>
      </c>
      <c r="T175" s="232" t="s">
        <v>156</v>
      </c>
      <c r="U175" s="232">
        <v>0.01</v>
      </c>
      <c r="V175" s="232">
        <f>ROUND(E175*U175,2)</f>
        <v>0.03</v>
      </c>
      <c r="W175" s="232"/>
      <c r="X175" s="232" t="s">
        <v>354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355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x14ac:dyDescent="0.2">
      <c r="A176" s="237" t="s">
        <v>151</v>
      </c>
      <c r="B176" s="238" t="s">
        <v>124</v>
      </c>
      <c r="C176" s="257" t="s">
        <v>29</v>
      </c>
      <c r="D176" s="239"/>
      <c r="E176" s="240"/>
      <c r="F176" s="241"/>
      <c r="G176" s="242">
        <f>SUMIF(AG177:AG178,"&lt;&gt;NOR",G177:G178)</f>
        <v>0</v>
      </c>
      <c r="H176" s="236"/>
      <c r="I176" s="236">
        <f>SUM(I177:I178)</f>
        <v>0</v>
      </c>
      <c r="J176" s="236"/>
      <c r="K176" s="236">
        <f>SUM(K177:K178)</f>
        <v>0</v>
      </c>
      <c r="L176" s="236"/>
      <c r="M176" s="236">
        <f>SUM(M177:M178)</f>
        <v>0</v>
      </c>
      <c r="N176" s="236"/>
      <c r="O176" s="236">
        <f>SUM(O177:O178)</f>
        <v>0</v>
      </c>
      <c r="P176" s="236"/>
      <c r="Q176" s="236">
        <f>SUM(Q177:Q178)</f>
        <v>0</v>
      </c>
      <c r="R176" s="236"/>
      <c r="S176" s="236"/>
      <c r="T176" s="236"/>
      <c r="U176" s="236"/>
      <c r="V176" s="236">
        <f>SUM(V177:V178)</f>
        <v>0</v>
      </c>
      <c r="W176" s="236"/>
      <c r="X176" s="236"/>
      <c r="AG176" t="s">
        <v>152</v>
      </c>
    </row>
    <row r="177" spans="1:60" outlineLevel="1" x14ac:dyDescent="0.2">
      <c r="A177" s="249">
        <v>69</v>
      </c>
      <c r="B177" s="250" t="s">
        <v>367</v>
      </c>
      <c r="C177" s="260" t="s">
        <v>368</v>
      </c>
      <c r="D177" s="251" t="s">
        <v>369</v>
      </c>
      <c r="E177" s="252">
        <v>1</v>
      </c>
      <c r="F177" s="253"/>
      <c r="G177" s="254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21</v>
      </c>
      <c r="M177" s="232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2"/>
      <c r="S177" s="232" t="s">
        <v>156</v>
      </c>
      <c r="T177" s="232" t="s">
        <v>234</v>
      </c>
      <c r="U177" s="232">
        <v>0</v>
      </c>
      <c r="V177" s="232">
        <f>ROUND(E177*U177,2)</f>
        <v>0</v>
      </c>
      <c r="W177" s="232"/>
      <c r="X177" s="232" t="s">
        <v>370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371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 x14ac:dyDescent="0.2">
      <c r="A178" s="243">
        <v>70</v>
      </c>
      <c r="B178" s="244" t="s">
        <v>372</v>
      </c>
      <c r="C178" s="258" t="s">
        <v>373</v>
      </c>
      <c r="D178" s="245" t="s">
        <v>369</v>
      </c>
      <c r="E178" s="246">
        <v>1</v>
      </c>
      <c r="F178" s="247"/>
      <c r="G178" s="248">
        <f>ROUND(E178*F178,2)</f>
        <v>0</v>
      </c>
      <c r="H178" s="233"/>
      <c r="I178" s="232">
        <f>ROUND(E178*H178,2)</f>
        <v>0</v>
      </c>
      <c r="J178" s="233"/>
      <c r="K178" s="232">
        <f>ROUND(E178*J178,2)</f>
        <v>0</v>
      </c>
      <c r="L178" s="232">
        <v>21</v>
      </c>
      <c r="M178" s="232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2"/>
      <c r="S178" s="232" t="s">
        <v>156</v>
      </c>
      <c r="T178" s="232" t="s">
        <v>234</v>
      </c>
      <c r="U178" s="232">
        <v>0</v>
      </c>
      <c r="V178" s="232">
        <f>ROUND(E178*U178,2)</f>
        <v>0</v>
      </c>
      <c r="W178" s="232"/>
      <c r="X178" s="232" t="s">
        <v>370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371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x14ac:dyDescent="0.2">
      <c r="A179" s="3"/>
      <c r="B179" s="4"/>
      <c r="C179" s="262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v>15</v>
      </c>
      <c r="AF179">
        <v>21</v>
      </c>
      <c r="AG179" t="s">
        <v>138</v>
      </c>
    </row>
    <row r="180" spans="1:60" x14ac:dyDescent="0.2">
      <c r="A180" s="215"/>
      <c r="B180" s="216" t="s">
        <v>31</v>
      </c>
      <c r="C180" s="263"/>
      <c r="D180" s="217"/>
      <c r="E180" s="218"/>
      <c r="F180" s="218"/>
      <c r="G180" s="256">
        <f>G8+G13+G18+G29+G36+G39+G50+G92+G94+G107+G111+G130+G147+G160+G169+G176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f>SUMIF(L7:L178,AE179,G7:G178)</f>
        <v>0</v>
      </c>
      <c r="AF180">
        <f>SUMIF(L7:L178,AF179,G7:G178)</f>
        <v>0</v>
      </c>
      <c r="AG180" t="s">
        <v>374</v>
      </c>
    </row>
    <row r="181" spans="1:60" x14ac:dyDescent="0.2">
      <c r="A181" s="3"/>
      <c r="B181" s="4"/>
      <c r="C181" s="262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60" x14ac:dyDescent="0.2">
      <c r="A182" s="3"/>
      <c r="B182" s="4"/>
      <c r="C182" s="262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60" x14ac:dyDescent="0.2">
      <c r="A183" s="219" t="s">
        <v>375</v>
      </c>
      <c r="B183" s="219"/>
      <c r="C183" s="264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60" x14ac:dyDescent="0.2">
      <c r="A184" s="220"/>
      <c r="B184" s="221"/>
      <c r="C184" s="265"/>
      <c r="D184" s="221"/>
      <c r="E184" s="221"/>
      <c r="F184" s="221"/>
      <c r="G184" s="2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AG184" t="s">
        <v>376</v>
      </c>
    </row>
    <row r="185" spans="1:60" x14ac:dyDescent="0.2">
      <c r="A185" s="223"/>
      <c r="B185" s="224"/>
      <c r="C185" s="266"/>
      <c r="D185" s="224"/>
      <c r="E185" s="224"/>
      <c r="F185" s="224"/>
      <c r="G185" s="22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60" x14ac:dyDescent="0.2">
      <c r="A186" s="223"/>
      <c r="B186" s="224"/>
      <c r="C186" s="266"/>
      <c r="D186" s="224"/>
      <c r="E186" s="224"/>
      <c r="F186" s="224"/>
      <c r="G186" s="22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60" x14ac:dyDescent="0.2">
      <c r="A187" s="223"/>
      <c r="B187" s="224"/>
      <c r="C187" s="266"/>
      <c r="D187" s="224"/>
      <c r="E187" s="224"/>
      <c r="F187" s="224"/>
      <c r="G187" s="22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60" x14ac:dyDescent="0.2">
      <c r="A188" s="226"/>
      <c r="B188" s="227"/>
      <c r="C188" s="267"/>
      <c r="D188" s="227"/>
      <c r="E188" s="227"/>
      <c r="F188" s="227"/>
      <c r="G188" s="22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 x14ac:dyDescent="0.2">
      <c r="A189" s="3"/>
      <c r="B189" s="4"/>
      <c r="C189" s="262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60" x14ac:dyDescent="0.2">
      <c r="C190" s="268"/>
      <c r="D190" s="10"/>
      <c r="AG190" t="s">
        <v>377</v>
      </c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83:C183"/>
    <mergeCell ref="A184:G188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3A07-6DC4-49AB-85E0-B8A5F183D4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54</v>
      </c>
      <c r="C4" s="204" t="s">
        <v>48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151</v>
      </c>
      <c r="B8" s="238" t="s">
        <v>78</v>
      </c>
      <c r="C8" s="257" t="s">
        <v>79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6"/>
      <c r="O8" s="236">
        <f>SUM(O9:O10)</f>
        <v>0.03</v>
      </c>
      <c r="P8" s="236"/>
      <c r="Q8" s="236">
        <f>SUM(Q9:Q10)</f>
        <v>0</v>
      </c>
      <c r="R8" s="236"/>
      <c r="S8" s="236"/>
      <c r="T8" s="236"/>
      <c r="U8" s="236"/>
      <c r="V8" s="236">
        <f>SUM(V9:V10)</f>
        <v>0.47</v>
      </c>
      <c r="W8" s="236"/>
      <c r="X8" s="236"/>
      <c r="AG8" t="s">
        <v>152</v>
      </c>
    </row>
    <row r="9" spans="1:60" outlineLevel="1" x14ac:dyDescent="0.2">
      <c r="A9" s="243">
        <v>1</v>
      </c>
      <c r="B9" s="244" t="s">
        <v>395</v>
      </c>
      <c r="C9" s="258" t="s">
        <v>396</v>
      </c>
      <c r="D9" s="245" t="s">
        <v>155</v>
      </c>
      <c r="E9" s="246">
        <v>1.68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1.7850000000000001E-2</v>
      </c>
      <c r="O9" s="232">
        <f>ROUND(E9*N9,2)</f>
        <v>0.03</v>
      </c>
      <c r="P9" s="232">
        <v>0</v>
      </c>
      <c r="Q9" s="232">
        <f>ROUND(E9*P9,2)</f>
        <v>0</v>
      </c>
      <c r="R9" s="232"/>
      <c r="S9" s="232" t="s">
        <v>156</v>
      </c>
      <c r="T9" s="232" t="s">
        <v>156</v>
      </c>
      <c r="U9" s="232">
        <v>0.28000000000000003</v>
      </c>
      <c r="V9" s="232">
        <f>ROUND(E9*U9,2)</f>
        <v>0.47</v>
      </c>
      <c r="W9" s="232"/>
      <c r="X9" s="232" t="s">
        <v>157</v>
      </c>
      <c r="Y9" s="212"/>
      <c r="Z9" s="212"/>
      <c r="AA9" s="212"/>
      <c r="AB9" s="212"/>
      <c r="AC9" s="212"/>
      <c r="AD9" s="212"/>
      <c r="AE9" s="212"/>
      <c r="AF9" s="212"/>
      <c r="AG9" s="212" t="s">
        <v>158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59" t="s">
        <v>631</v>
      </c>
      <c r="D10" s="234"/>
      <c r="E10" s="235">
        <v>1.68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5.5" x14ac:dyDescent="0.2">
      <c r="A11" s="237" t="s">
        <v>151</v>
      </c>
      <c r="B11" s="238" t="s">
        <v>84</v>
      </c>
      <c r="C11" s="257" t="s">
        <v>85</v>
      </c>
      <c r="D11" s="239"/>
      <c r="E11" s="240"/>
      <c r="F11" s="241"/>
      <c r="G11" s="242">
        <f>SUMIF(AG12:AG14,"&lt;&gt;NOR",G12:G14)</f>
        <v>0</v>
      </c>
      <c r="H11" s="236"/>
      <c r="I11" s="236">
        <f>SUM(I12:I14)</f>
        <v>0</v>
      </c>
      <c r="J11" s="236"/>
      <c r="K11" s="236">
        <f>SUM(K12:K14)</f>
        <v>0</v>
      </c>
      <c r="L11" s="236"/>
      <c r="M11" s="236">
        <f>SUM(M12:M14)</f>
        <v>0</v>
      </c>
      <c r="N11" s="236"/>
      <c r="O11" s="236">
        <f>SUM(O12:O14)</f>
        <v>0</v>
      </c>
      <c r="P11" s="236"/>
      <c r="Q11" s="236">
        <f>SUM(Q12:Q14)</f>
        <v>0</v>
      </c>
      <c r="R11" s="236"/>
      <c r="S11" s="236"/>
      <c r="T11" s="236"/>
      <c r="U11" s="236"/>
      <c r="V11" s="236">
        <f>SUM(V12:V14)</f>
        <v>31.56</v>
      </c>
      <c r="W11" s="236"/>
      <c r="X11" s="236"/>
      <c r="AG11" t="s">
        <v>152</v>
      </c>
    </row>
    <row r="12" spans="1:60" outlineLevel="1" x14ac:dyDescent="0.2">
      <c r="A12" s="243">
        <v>2</v>
      </c>
      <c r="B12" s="244" t="s">
        <v>227</v>
      </c>
      <c r="C12" s="258" t="s">
        <v>228</v>
      </c>
      <c r="D12" s="245" t="s">
        <v>155</v>
      </c>
      <c r="E12" s="246">
        <v>101.82</v>
      </c>
      <c r="F12" s="247"/>
      <c r="G12" s="248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4.0000000000000003E-5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156</v>
      </c>
      <c r="T12" s="232" t="s">
        <v>156</v>
      </c>
      <c r="U12" s="232">
        <v>0.31</v>
      </c>
      <c r="V12" s="232">
        <f>ROUND(E12*U12,2)</f>
        <v>31.56</v>
      </c>
      <c r="W12" s="232"/>
      <c r="X12" s="232" t="s">
        <v>157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158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9"/>
      <c r="B13" s="230"/>
      <c r="C13" s="259" t="s">
        <v>632</v>
      </c>
      <c r="D13" s="234"/>
      <c r="E13" s="235">
        <v>101.82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12"/>
      <c r="Z13" s="212"/>
      <c r="AA13" s="212"/>
      <c r="AB13" s="212"/>
      <c r="AC13" s="212"/>
      <c r="AD13" s="212"/>
      <c r="AE13" s="212"/>
      <c r="AF13" s="212"/>
      <c r="AG13" s="212" t="s">
        <v>160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9">
        <v>3</v>
      </c>
      <c r="B14" s="250" t="s">
        <v>230</v>
      </c>
      <c r="C14" s="260" t="s">
        <v>231</v>
      </c>
      <c r="D14" s="251" t="s">
        <v>232</v>
      </c>
      <c r="E14" s="252">
        <v>20</v>
      </c>
      <c r="F14" s="253"/>
      <c r="G14" s="254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233</v>
      </c>
      <c r="T14" s="232" t="s">
        <v>234</v>
      </c>
      <c r="U14" s="232">
        <v>0</v>
      </c>
      <c r="V14" s="232">
        <f>ROUND(E14*U14,2)</f>
        <v>0</v>
      </c>
      <c r="W14" s="232"/>
      <c r="X14" s="232" t="s">
        <v>157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37" t="s">
        <v>151</v>
      </c>
      <c r="B15" s="238" t="s">
        <v>86</v>
      </c>
      <c r="C15" s="257" t="s">
        <v>87</v>
      </c>
      <c r="D15" s="239"/>
      <c r="E15" s="240"/>
      <c r="F15" s="241"/>
      <c r="G15" s="242">
        <f>SUMIF(AG16:AG27,"&lt;&gt;NOR",G16:G27)</f>
        <v>0</v>
      </c>
      <c r="H15" s="236"/>
      <c r="I15" s="236">
        <f>SUM(I16:I27)</f>
        <v>0</v>
      </c>
      <c r="J15" s="236"/>
      <c r="K15" s="236">
        <f>SUM(K16:K27)</f>
        <v>0</v>
      </c>
      <c r="L15" s="236"/>
      <c r="M15" s="236">
        <f>SUM(M16:M27)</f>
        <v>0</v>
      </c>
      <c r="N15" s="236"/>
      <c r="O15" s="236">
        <f>SUM(O16:O27)</f>
        <v>0</v>
      </c>
      <c r="P15" s="236"/>
      <c r="Q15" s="236">
        <f>SUM(Q16:Q27)</f>
        <v>9.0000000000000011E-2</v>
      </c>
      <c r="R15" s="236"/>
      <c r="S15" s="236"/>
      <c r="T15" s="236"/>
      <c r="U15" s="236"/>
      <c r="V15" s="236">
        <f>SUM(V16:V27)</f>
        <v>6.84</v>
      </c>
      <c r="W15" s="236"/>
      <c r="X15" s="236"/>
      <c r="AG15" t="s">
        <v>152</v>
      </c>
    </row>
    <row r="16" spans="1:60" outlineLevel="1" x14ac:dyDescent="0.2">
      <c r="A16" s="243">
        <v>4</v>
      </c>
      <c r="B16" s="244" t="s">
        <v>245</v>
      </c>
      <c r="C16" s="258" t="s">
        <v>246</v>
      </c>
      <c r="D16" s="245" t="s">
        <v>155</v>
      </c>
      <c r="E16" s="246">
        <v>1.68</v>
      </c>
      <c r="F16" s="247"/>
      <c r="G16" s="24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1.75E-3</v>
      </c>
      <c r="Q16" s="232">
        <f>ROUND(E16*P16,2)</f>
        <v>0</v>
      </c>
      <c r="R16" s="232"/>
      <c r="S16" s="232" t="s">
        <v>156</v>
      </c>
      <c r="T16" s="232" t="s">
        <v>156</v>
      </c>
      <c r="U16" s="232">
        <v>0.17</v>
      </c>
      <c r="V16" s="232">
        <f>ROUND(E16*U16,2)</f>
        <v>0.28999999999999998</v>
      </c>
      <c r="W16" s="232"/>
      <c r="X16" s="232" t="s">
        <v>157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158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9"/>
      <c r="B17" s="230"/>
      <c r="C17" s="259" t="s">
        <v>631</v>
      </c>
      <c r="D17" s="234"/>
      <c r="E17" s="235">
        <v>1.68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3">
        <v>5</v>
      </c>
      <c r="B18" s="244" t="s">
        <v>248</v>
      </c>
      <c r="C18" s="258" t="s">
        <v>249</v>
      </c>
      <c r="D18" s="245" t="s">
        <v>155</v>
      </c>
      <c r="E18" s="246">
        <v>1.68</v>
      </c>
      <c r="F18" s="247"/>
      <c r="G18" s="248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1.26E-2</v>
      </c>
      <c r="Q18" s="232">
        <f>ROUND(E18*P18,2)</f>
        <v>0.02</v>
      </c>
      <c r="R18" s="232"/>
      <c r="S18" s="232" t="s">
        <v>156</v>
      </c>
      <c r="T18" s="232" t="s">
        <v>156</v>
      </c>
      <c r="U18" s="232">
        <v>0.33</v>
      </c>
      <c r="V18" s="232">
        <f>ROUND(E18*U18,2)</f>
        <v>0.55000000000000004</v>
      </c>
      <c r="W18" s="232"/>
      <c r="X18" s="232" t="s">
        <v>157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158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9"/>
      <c r="B19" s="230"/>
      <c r="C19" s="259" t="s">
        <v>631</v>
      </c>
      <c r="D19" s="234"/>
      <c r="E19" s="235">
        <v>1.68</v>
      </c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160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3">
        <v>6</v>
      </c>
      <c r="B20" s="244" t="s">
        <v>633</v>
      </c>
      <c r="C20" s="258" t="s">
        <v>634</v>
      </c>
      <c r="D20" s="245" t="s">
        <v>186</v>
      </c>
      <c r="E20" s="246">
        <v>4.4000000000000004</v>
      </c>
      <c r="F20" s="247"/>
      <c r="G20" s="248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4.6000000000000001E-4</v>
      </c>
      <c r="Q20" s="232">
        <f>ROUND(E20*P20,2)</f>
        <v>0</v>
      </c>
      <c r="R20" s="232"/>
      <c r="S20" s="232" t="s">
        <v>156</v>
      </c>
      <c r="T20" s="232" t="s">
        <v>156</v>
      </c>
      <c r="U20" s="232">
        <v>0.9</v>
      </c>
      <c r="V20" s="232">
        <f>ROUND(E20*U20,2)</f>
        <v>3.96</v>
      </c>
      <c r="W20" s="232"/>
      <c r="X20" s="232" t="s">
        <v>157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158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9"/>
      <c r="B21" s="230"/>
      <c r="C21" s="259" t="s">
        <v>635</v>
      </c>
      <c r="D21" s="234"/>
      <c r="E21" s="235">
        <v>4.4000000000000004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160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3">
        <v>7</v>
      </c>
      <c r="B22" s="244" t="s">
        <v>636</v>
      </c>
      <c r="C22" s="258" t="s">
        <v>637</v>
      </c>
      <c r="D22" s="245" t="s">
        <v>186</v>
      </c>
      <c r="E22" s="246">
        <v>2</v>
      </c>
      <c r="F22" s="247"/>
      <c r="G22" s="24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3.3000000000000002E-2</v>
      </c>
      <c r="Q22" s="232">
        <f>ROUND(E22*P22,2)</f>
        <v>7.0000000000000007E-2</v>
      </c>
      <c r="R22" s="232"/>
      <c r="S22" s="232" t="s">
        <v>156</v>
      </c>
      <c r="T22" s="232" t="s">
        <v>156</v>
      </c>
      <c r="U22" s="232">
        <v>0.93</v>
      </c>
      <c r="V22" s="232">
        <f>ROUND(E22*U22,2)</f>
        <v>1.86</v>
      </c>
      <c r="W22" s="232"/>
      <c r="X22" s="232" t="s">
        <v>157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158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9"/>
      <c r="B23" s="230"/>
      <c r="C23" s="259" t="s">
        <v>638</v>
      </c>
      <c r="D23" s="234"/>
      <c r="E23" s="235">
        <v>2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43">
        <v>8</v>
      </c>
      <c r="B24" s="244" t="s">
        <v>439</v>
      </c>
      <c r="C24" s="258" t="s">
        <v>440</v>
      </c>
      <c r="D24" s="245" t="s">
        <v>155</v>
      </c>
      <c r="E24" s="246">
        <v>1.68</v>
      </c>
      <c r="F24" s="247"/>
      <c r="G24" s="248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1E-3</v>
      </c>
      <c r="Q24" s="232">
        <f>ROUND(E24*P24,2)</f>
        <v>0</v>
      </c>
      <c r="R24" s="232"/>
      <c r="S24" s="232" t="s">
        <v>156</v>
      </c>
      <c r="T24" s="232" t="s">
        <v>156</v>
      </c>
      <c r="U24" s="232">
        <v>0.11</v>
      </c>
      <c r="V24" s="232">
        <f>ROUND(E24*U24,2)</f>
        <v>0.18</v>
      </c>
      <c r="W24" s="232"/>
      <c r="X24" s="232" t="s">
        <v>157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158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9"/>
      <c r="B25" s="230"/>
      <c r="C25" s="259" t="s">
        <v>631</v>
      </c>
      <c r="D25" s="234"/>
      <c r="E25" s="235">
        <v>1.68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160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43">
        <v>9</v>
      </c>
      <c r="B26" s="244" t="s">
        <v>441</v>
      </c>
      <c r="C26" s="258" t="s">
        <v>639</v>
      </c>
      <c r="D26" s="245" t="s">
        <v>237</v>
      </c>
      <c r="E26" s="246">
        <v>4</v>
      </c>
      <c r="F26" s="247"/>
      <c r="G26" s="248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233</v>
      </c>
      <c r="T26" s="232" t="s">
        <v>234</v>
      </c>
      <c r="U26" s="232">
        <v>0</v>
      </c>
      <c r="V26" s="232">
        <f>ROUND(E26*U26,2)</f>
        <v>0</v>
      </c>
      <c r="W26" s="232"/>
      <c r="X26" s="232" t="s">
        <v>157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59" t="s">
        <v>640</v>
      </c>
      <c r="D27" s="234"/>
      <c r="E27" s="235">
        <v>4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160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37" t="s">
        <v>151</v>
      </c>
      <c r="B28" s="238" t="s">
        <v>88</v>
      </c>
      <c r="C28" s="257" t="s">
        <v>89</v>
      </c>
      <c r="D28" s="239"/>
      <c r="E28" s="240"/>
      <c r="F28" s="241"/>
      <c r="G28" s="242">
        <f>SUMIF(AG29:AG29,"&lt;&gt;NOR",G29:G29)</f>
        <v>0</v>
      </c>
      <c r="H28" s="236"/>
      <c r="I28" s="236">
        <f>SUM(I29:I29)</f>
        <v>0</v>
      </c>
      <c r="J28" s="236"/>
      <c r="K28" s="236">
        <f>SUM(K29:K29)</f>
        <v>0</v>
      </c>
      <c r="L28" s="236"/>
      <c r="M28" s="236">
        <f>SUM(M29:M29)</f>
        <v>0</v>
      </c>
      <c r="N28" s="236"/>
      <c r="O28" s="236">
        <f>SUM(O29:O29)</f>
        <v>0</v>
      </c>
      <c r="P28" s="236"/>
      <c r="Q28" s="236">
        <f>SUM(Q29:Q29)</f>
        <v>0</v>
      </c>
      <c r="R28" s="236"/>
      <c r="S28" s="236"/>
      <c r="T28" s="236"/>
      <c r="U28" s="236"/>
      <c r="V28" s="236">
        <f>SUM(V29:V29)</f>
        <v>0.06</v>
      </c>
      <c r="W28" s="236"/>
      <c r="X28" s="236"/>
      <c r="AG28" t="s">
        <v>152</v>
      </c>
    </row>
    <row r="29" spans="1:60" outlineLevel="1" x14ac:dyDescent="0.2">
      <c r="A29" s="249">
        <v>10</v>
      </c>
      <c r="B29" s="250" t="s">
        <v>287</v>
      </c>
      <c r="C29" s="260" t="s">
        <v>288</v>
      </c>
      <c r="D29" s="251" t="s">
        <v>175</v>
      </c>
      <c r="E29" s="252">
        <v>3.406E-2</v>
      </c>
      <c r="F29" s="253"/>
      <c r="G29" s="254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156</v>
      </c>
      <c r="T29" s="232" t="s">
        <v>156</v>
      </c>
      <c r="U29" s="232">
        <v>1.89</v>
      </c>
      <c r="V29" s="232">
        <f>ROUND(E29*U29,2)</f>
        <v>0.06</v>
      </c>
      <c r="W29" s="232"/>
      <c r="X29" s="232" t="s">
        <v>289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290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37" t="s">
        <v>151</v>
      </c>
      <c r="B30" s="238" t="s">
        <v>97</v>
      </c>
      <c r="C30" s="257" t="s">
        <v>98</v>
      </c>
      <c r="D30" s="239"/>
      <c r="E30" s="240"/>
      <c r="F30" s="241"/>
      <c r="G30" s="242">
        <f>SUMIF(AG31:AG36,"&lt;&gt;NOR",G31:G36)</f>
        <v>0</v>
      </c>
      <c r="H30" s="236"/>
      <c r="I30" s="236">
        <f>SUM(I31:I36)</f>
        <v>0</v>
      </c>
      <c r="J30" s="236"/>
      <c r="K30" s="236">
        <f>SUM(K31:K36)</f>
        <v>0</v>
      </c>
      <c r="L30" s="236"/>
      <c r="M30" s="236">
        <f>SUM(M31:M36)</f>
        <v>0</v>
      </c>
      <c r="N30" s="236"/>
      <c r="O30" s="236">
        <f>SUM(O31:O36)</f>
        <v>0</v>
      </c>
      <c r="P30" s="236"/>
      <c r="Q30" s="236">
        <f>SUM(Q31:Q36)</f>
        <v>0</v>
      </c>
      <c r="R30" s="236"/>
      <c r="S30" s="236"/>
      <c r="T30" s="236"/>
      <c r="U30" s="236"/>
      <c r="V30" s="236">
        <f>SUM(V31:V36)</f>
        <v>0.99</v>
      </c>
      <c r="W30" s="236"/>
      <c r="X30" s="236"/>
      <c r="AG30" t="s">
        <v>152</v>
      </c>
    </row>
    <row r="31" spans="1:60" outlineLevel="1" x14ac:dyDescent="0.2">
      <c r="A31" s="243">
        <v>11</v>
      </c>
      <c r="B31" s="244" t="s">
        <v>641</v>
      </c>
      <c r="C31" s="258" t="s">
        <v>642</v>
      </c>
      <c r="D31" s="245" t="s">
        <v>186</v>
      </c>
      <c r="E31" s="246">
        <v>2</v>
      </c>
      <c r="F31" s="247"/>
      <c r="G31" s="248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2">
        <v>4.6999999999999999E-4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156</v>
      </c>
      <c r="T31" s="232" t="s">
        <v>156</v>
      </c>
      <c r="U31" s="232">
        <v>0.36</v>
      </c>
      <c r="V31" s="232">
        <f>ROUND(E31*U31,2)</f>
        <v>0.72</v>
      </c>
      <c r="W31" s="232"/>
      <c r="X31" s="232" t="s">
        <v>157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158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9"/>
      <c r="B32" s="230"/>
      <c r="C32" s="259" t="s">
        <v>643</v>
      </c>
      <c r="D32" s="234"/>
      <c r="E32" s="235">
        <v>2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160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9">
        <v>12</v>
      </c>
      <c r="B33" s="250" t="s">
        <v>644</v>
      </c>
      <c r="C33" s="260" t="s">
        <v>645</v>
      </c>
      <c r="D33" s="251" t="s">
        <v>215</v>
      </c>
      <c r="E33" s="252">
        <v>1</v>
      </c>
      <c r="F33" s="253"/>
      <c r="G33" s="254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156</v>
      </c>
      <c r="T33" s="232" t="s">
        <v>156</v>
      </c>
      <c r="U33" s="232">
        <v>0.17</v>
      </c>
      <c r="V33" s="232">
        <f>ROUND(E33*U33,2)</f>
        <v>0.17</v>
      </c>
      <c r="W33" s="232"/>
      <c r="X33" s="232" t="s">
        <v>157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158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3">
        <v>13</v>
      </c>
      <c r="B34" s="244" t="s">
        <v>646</v>
      </c>
      <c r="C34" s="258" t="s">
        <v>647</v>
      </c>
      <c r="D34" s="245" t="s">
        <v>186</v>
      </c>
      <c r="E34" s="246">
        <v>2</v>
      </c>
      <c r="F34" s="247"/>
      <c r="G34" s="24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156</v>
      </c>
      <c r="T34" s="232" t="s">
        <v>156</v>
      </c>
      <c r="U34" s="232">
        <v>0.05</v>
      </c>
      <c r="V34" s="232">
        <f>ROUND(E34*U34,2)</f>
        <v>0.1</v>
      </c>
      <c r="W34" s="232"/>
      <c r="X34" s="232" t="s">
        <v>157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158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/>
      <c r="B35" s="230"/>
      <c r="C35" s="259" t="s">
        <v>643</v>
      </c>
      <c r="D35" s="234"/>
      <c r="E35" s="235">
        <v>2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9">
        <v>14</v>
      </c>
      <c r="B36" s="230" t="s">
        <v>648</v>
      </c>
      <c r="C36" s="261" t="s">
        <v>649</v>
      </c>
      <c r="D36" s="231" t="s">
        <v>0</v>
      </c>
      <c r="E36" s="255"/>
      <c r="F36" s="233"/>
      <c r="G36" s="232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156</v>
      </c>
      <c r="T36" s="232" t="s">
        <v>156</v>
      </c>
      <c r="U36" s="232">
        <v>0</v>
      </c>
      <c r="V36" s="232">
        <f>ROUND(E36*U36,2)</f>
        <v>0</v>
      </c>
      <c r="W36" s="232"/>
      <c r="X36" s="232" t="s">
        <v>289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290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37" t="s">
        <v>151</v>
      </c>
      <c r="B37" s="238" t="s">
        <v>107</v>
      </c>
      <c r="C37" s="257" t="s">
        <v>108</v>
      </c>
      <c r="D37" s="239"/>
      <c r="E37" s="240"/>
      <c r="F37" s="241"/>
      <c r="G37" s="242">
        <f>SUMIF(AG38:AG44,"&lt;&gt;NOR",G38:G44)</f>
        <v>0</v>
      </c>
      <c r="H37" s="236"/>
      <c r="I37" s="236">
        <f>SUM(I38:I44)</f>
        <v>0</v>
      </c>
      <c r="J37" s="236"/>
      <c r="K37" s="236">
        <f>SUM(K38:K44)</f>
        <v>0</v>
      </c>
      <c r="L37" s="236"/>
      <c r="M37" s="236">
        <f>SUM(M38:M44)</f>
        <v>0</v>
      </c>
      <c r="N37" s="236"/>
      <c r="O37" s="236">
        <f>SUM(O38:O44)</f>
        <v>0.01</v>
      </c>
      <c r="P37" s="236"/>
      <c r="Q37" s="236">
        <f>SUM(Q38:Q44)</f>
        <v>0</v>
      </c>
      <c r="R37" s="236"/>
      <c r="S37" s="236"/>
      <c r="T37" s="236"/>
      <c r="U37" s="236"/>
      <c r="V37" s="236">
        <f>SUM(V38:V44)</f>
        <v>1.25</v>
      </c>
      <c r="W37" s="236"/>
      <c r="X37" s="236"/>
      <c r="AG37" t="s">
        <v>152</v>
      </c>
    </row>
    <row r="38" spans="1:60" ht="22.5" outlineLevel="1" x14ac:dyDescent="0.2">
      <c r="A38" s="243">
        <v>15</v>
      </c>
      <c r="B38" s="244" t="s">
        <v>464</v>
      </c>
      <c r="C38" s="258" t="s">
        <v>465</v>
      </c>
      <c r="D38" s="245" t="s">
        <v>155</v>
      </c>
      <c r="E38" s="246">
        <v>1.68</v>
      </c>
      <c r="F38" s="247"/>
      <c r="G38" s="248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/>
      <c r="S38" s="232" t="s">
        <v>156</v>
      </c>
      <c r="T38" s="232" t="s">
        <v>156</v>
      </c>
      <c r="U38" s="232">
        <v>0.02</v>
      </c>
      <c r="V38" s="232">
        <f>ROUND(E38*U38,2)</f>
        <v>0.03</v>
      </c>
      <c r="W38" s="232"/>
      <c r="X38" s="232" t="s">
        <v>157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158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9"/>
      <c r="B39" s="230"/>
      <c r="C39" s="259" t="s">
        <v>631</v>
      </c>
      <c r="D39" s="234"/>
      <c r="E39" s="235">
        <v>1.68</v>
      </c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160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3">
        <v>16</v>
      </c>
      <c r="B40" s="244" t="s">
        <v>466</v>
      </c>
      <c r="C40" s="258" t="s">
        <v>467</v>
      </c>
      <c r="D40" s="245" t="s">
        <v>155</v>
      </c>
      <c r="E40" s="246">
        <v>1.68</v>
      </c>
      <c r="F40" s="247"/>
      <c r="G40" s="248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156</v>
      </c>
      <c r="T40" s="232" t="s">
        <v>156</v>
      </c>
      <c r="U40" s="232">
        <v>0.05</v>
      </c>
      <c r="V40" s="232">
        <f>ROUND(E40*U40,2)</f>
        <v>0.08</v>
      </c>
      <c r="W40" s="232"/>
      <c r="X40" s="232" t="s">
        <v>157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158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/>
      <c r="B41" s="230"/>
      <c r="C41" s="259" t="s">
        <v>631</v>
      </c>
      <c r="D41" s="234"/>
      <c r="E41" s="235">
        <v>1.68</v>
      </c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43">
        <v>17</v>
      </c>
      <c r="B42" s="244" t="s">
        <v>472</v>
      </c>
      <c r="C42" s="258" t="s">
        <v>473</v>
      </c>
      <c r="D42" s="245" t="s">
        <v>155</v>
      </c>
      <c r="E42" s="246">
        <v>1.68</v>
      </c>
      <c r="F42" s="247"/>
      <c r="G42" s="248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2">
        <v>3.32E-3</v>
      </c>
      <c r="O42" s="232">
        <f>ROUND(E42*N42,2)</f>
        <v>0.01</v>
      </c>
      <c r="P42" s="232">
        <v>0</v>
      </c>
      <c r="Q42" s="232">
        <f>ROUND(E42*P42,2)</f>
        <v>0</v>
      </c>
      <c r="R42" s="232"/>
      <c r="S42" s="232" t="s">
        <v>156</v>
      </c>
      <c r="T42" s="232" t="s">
        <v>156</v>
      </c>
      <c r="U42" s="232">
        <v>0.68</v>
      </c>
      <c r="V42" s="232">
        <f>ROUND(E42*U42,2)</f>
        <v>1.1399999999999999</v>
      </c>
      <c r="W42" s="232"/>
      <c r="X42" s="232" t="s">
        <v>157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158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9"/>
      <c r="B43" s="230"/>
      <c r="C43" s="259" t="s">
        <v>631</v>
      </c>
      <c r="D43" s="234"/>
      <c r="E43" s="235">
        <v>1.68</v>
      </c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>
        <v>18</v>
      </c>
      <c r="B44" s="230" t="s">
        <v>480</v>
      </c>
      <c r="C44" s="261" t="s">
        <v>481</v>
      </c>
      <c r="D44" s="231" t="s">
        <v>0</v>
      </c>
      <c r="E44" s="255"/>
      <c r="F44" s="233"/>
      <c r="G44" s="232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/>
      <c r="S44" s="232" t="s">
        <v>156</v>
      </c>
      <c r="T44" s="232" t="s">
        <v>156</v>
      </c>
      <c r="U44" s="232">
        <v>0</v>
      </c>
      <c r="V44" s="232">
        <f>ROUND(E44*U44,2)</f>
        <v>0</v>
      </c>
      <c r="W44" s="232"/>
      <c r="X44" s="232" t="s">
        <v>289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290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37" t="s">
        <v>151</v>
      </c>
      <c r="B45" s="238" t="s">
        <v>117</v>
      </c>
      <c r="C45" s="257" t="s">
        <v>118</v>
      </c>
      <c r="D45" s="239"/>
      <c r="E45" s="240"/>
      <c r="F45" s="241"/>
      <c r="G45" s="242">
        <f>SUMIF(AG46:AG49,"&lt;&gt;NOR",G46:G49)</f>
        <v>0</v>
      </c>
      <c r="H45" s="236"/>
      <c r="I45" s="236">
        <f>SUM(I46:I49)</f>
        <v>0</v>
      </c>
      <c r="J45" s="236"/>
      <c r="K45" s="236">
        <f>SUM(K46:K49)</f>
        <v>0</v>
      </c>
      <c r="L45" s="236"/>
      <c r="M45" s="236">
        <f>SUM(M46:M49)</f>
        <v>0</v>
      </c>
      <c r="N45" s="236"/>
      <c r="O45" s="236">
        <f>SUM(O46:O49)</f>
        <v>0</v>
      </c>
      <c r="P45" s="236"/>
      <c r="Q45" s="236">
        <f>SUM(Q46:Q49)</f>
        <v>0</v>
      </c>
      <c r="R45" s="236"/>
      <c r="S45" s="236"/>
      <c r="T45" s="236"/>
      <c r="U45" s="236"/>
      <c r="V45" s="236">
        <f>SUM(V46:V49)</f>
        <v>0</v>
      </c>
      <c r="W45" s="236"/>
      <c r="X45" s="236"/>
      <c r="AG45" t="s">
        <v>152</v>
      </c>
    </row>
    <row r="46" spans="1:60" ht="22.5" outlineLevel="1" x14ac:dyDescent="0.2">
      <c r="A46" s="249">
        <v>19</v>
      </c>
      <c r="B46" s="250" t="s">
        <v>345</v>
      </c>
      <c r="C46" s="260" t="s">
        <v>650</v>
      </c>
      <c r="D46" s="251" t="s">
        <v>237</v>
      </c>
      <c r="E46" s="252">
        <v>1</v>
      </c>
      <c r="F46" s="253"/>
      <c r="G46" s="254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233</v>
      </c>
      <c r="T46" s="232" t="s">
        <v>234</v>
      </c>
      <c r="U46" s="232">
        <v>0</v>
      </c>
      <c r="V46" s="232">
        <f>ROUND(E46*U46,2)</f>
        <v>0</v>
      </c>
      <c r="W46" s="232"/>
      <c r="X46" s="232" t="s">
        <v>157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158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9">
        <v>20</v>
      </c>
      <c r="B47" s="250" t="s">
        <v>348</v>
      </c>
      <c r="C47" s="260" t="s">
        <v>651</v>
      </c>
      <c r="D47" s="251" t="s">
        <v>347</v>
      </c>
      <c r="E47" s="252">
        <v>15</v>
      </c>
      <c r="F47" s="253"/>
      <c r="G47" s="254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2"/>
      <c r="S47" s="232" t="s">
        <v>233</v>
      </c>
      <c r="T47" s="232" t="s">
        <v>234</v>
      </c>
      <c r="U47" s="232">
        <v>0</v>
      </c>
      <c r="V47" s="232">
        <f>ROUND(E47*U47,2)</f>
        <v>0</v>
      </c>
      <c r="W47" s="232"/>
      <c r="X47" s="232" t="s">
        <v>157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158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3">
        <v>21</v>
      </c>
      <c r="B48" s="244" t="s">
        <v>652</v>
      </c>
      <c r="C48" s="258" t="s">
        <v>653</v>
      </c>
      <c r="D48" s="245" t="s">
        <v>347</v>
      </c>
      <c r="E48" s="246">
        <v>10</v>
      </c>
      <c r="F48" s="247"/>
      <c r="G48" s="248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2"/>
      <c r="S48" s="232" t="s">
        <v>233</v>
      </c>
      <c r="T48" s="232" t="s">
        <v>234</v>
      </c>
      <c r="U48" s="232">
        <v>0</v>
      </c>
      <c r="V48" s="232">
        <f>ROUND(E48*U48,2)</f>
        <v>0</v>
      </c>
      <c r="W48" s="232"/>
      <c r="X48" s="232" t="s">
        <v>157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158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29"/>
      <c r="B49" s="230"/>
      <c r="C49" s="259" t="s">
        <v>654</v>
      </c>
      <c r="D49" s="234"/>
      <c r="E49" s="235">
        <v>10</v>
      </c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12"/>
      <c r="Z49" s="212"/>
      <c r="AA49" s="212"/>
      <c r="AB49" s="212"/>
      <c r="AC49" s="212"/>
      <c r="AD49" s="212"/>
      <c r="AE49" s="212"/>
      <c r="AF49" s="212"/>
      <c r="AG49" s="212" t="s">
        <v>160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237" t="s">
        <v>151</v>
      </c>
      <c r="B50" s="238" t="s">
        <v>121</v>
      </c>
      <c r="C50" s="257" t="s">
        <v>122</v>
      </c>
      <c r="D50" s="239"/>
      <c r="E50" s="240"/>
      <c r="F50" s="241"/>
      <c r="G50" s="242">
        <f>SUMIF(AG51:AG56,"&lt;&gt;NOR",G51:G56)</f>
        <v>0</v>
      </c>
      <c r="H50" s="236"/>
      <c r="I50" s="236">
        <f>SUM(I51:I56)</f>
        <v>0</v>
      </c>
      <c r="J50" s="236"/>
      <c r="K50" s="236">
        <f>SUM(K51:K56)</f>
        <v>0</v>
      </c>
      <c r="L50" s="236"/>
      <c r="M50" s="236">
        <f>SUM(M51:M56)</f>
        <v>0</v>
      </c>
      <c r="N50" s="236"/>
      <c r="O50" s="236">
        <f>SUM(O51:O56)</f>
        <v>0</v>
      </c>
      <c r="P50" s="236"/>
      <c r="Q50" s="236">
        <f>SUM(Q51:Q56)</f>
        <v>0</v>
      </c>
      <c r="R50" s="236"/>
      <c r="S50" s="236"/>
      <c r="T50" s="236"/>
      <c r="U50" s="236"/>
      <c r="V50" s="236">
        <f>SUM(V51:V56)</f>
        <v>0.14000000000000001</v>
      </c>
      <c r="W50" s="236"/>
      <c r="X50" s="236"/>
      <c r="AG50" t="s">
        <v>152</v>
      </c>
    </row>
    <row r="51" spans="1:60" outlineLevel="1" x14ac:dyDescent="0.2">
      <c r="A51" s="249">
        <v>22</v>
      </c>
      <c r="B51" s="250" t="s">
        <v>352</v>
      </c>
      <c r="C51" s="260" t="s">
        <v>353</v>
      </c>
      <c r="D51" s="251" t="s">
        <v>175</v>
      </c>
      <c r="E51" s="252">
        <v>9.3810000000000004E-2</v>
      </c>
      <c r="F51" s="253"/>
      <c r="G51" s="254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2"/>
      <c r="S51" s="232" t="s">
        <v>156</v>
      </c>
      <c r="T51" s="232" t="s">
        <v>156</v>
      </c>
      <c r="U51" s="232">
        <v>0.75</v>
      </c>
      <c r="V51" s="232">
        <f>ROUND(E51*U51,2)</f>
        <v>7.0000000000000007E-2</v>
      </c>
      <c r="W51" s="232"/>
      <c r="X51" s="232" t="s">
        <v>354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355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9">
        <v>23</v>
      </c>
      <c r="B52" s="250" t="s">
        <v>356</v>
      </c>
      <c r="C52" s="260" t="s">
        <v>357</v>
      </c>
      <c r="D52" s="251" t="s">
        <v>175</v>
      </c>
      <c r="E52" s="252">
        <v>9.3810000000000004E-2</v>
      </c>
      <c r="F52" s="253"/>
      <c r="G52" s="254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2"/>
      <c r="S52" s="232" t="s">
        <v>156</v>
      </c>
      <c r="T52" s="232" t="s">
        <v>156</v>
      </c>
      <c r="U52" s="232">
        <v>0.16</v>
      </c>
      <c r="V52" s="232">
        <f>ROUND(E52*U52,2)</f>
        <v>0.02</v>
      </c>
      <c r="W52" s="232"/>
      <c r="X52" s="232" t="s">
        <v>354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355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9">
        <v>24</v>
      </c>
      <c r="B53" s="250" t="s">
        <v>358</v>
      </c>
      <c r="C53" s="260" t="s">
        <v>359</v>
      </c>
      <c r="D53" s="251" t="s">
        <v>175</v>
      </c>
      <c r="E53" s="252">
        <v>9.3810000000000004E-2</v>
      </c>
      <c r="F53" s="253"/>
      <c r="G53" s="254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2"/>
      <c r="S53" s="232" t="s">
        <v>156</v>
      </c>
      <c r="T53" s="232" t="s">
        <v>156</v>
      </c>
      <c r="U53" s="232">
        <v>0.49</v>
      </c>
      <c r="V53" s="232">
        <f>ROUND(E53*U53,2)</f>
        <v>0.05</v>
      </c>
      <c r="W53" s="232"/>
      <c r="X53" s="232" t="s">
        <v>354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355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9">
        <v>25</v>
      </c>
      <c r="B54" s="250" t="s">
        <v>360</v>
      </c>
      <c r="C54" s="260" t="s">
        <v>361</v>
      </c>
      <c r="D54" s="251" t="s">
        <v>175</v>
      </c>
      <c r="E54" s="252">
        <v>1.4071800000000001</v>
      </c>
      <c r="F54" s="253"/>
      <c r="G54" s="254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/>
      <c r="S54" s="232" t="s">
        <v>156</v>
      </c>
      <c r="T54" s="232" t="s">
        <v>156</v>
      </c>
      <c r="U54" s="232">
        <v>0</v>
      </c>
      <c r="V54" s="232">
        <f>ROUND(E54*U54,2)</f>
        <v>0</v>
      </c>
      <c r="W54" s="232"/>
      <c r="X54" s="232" t="s">
        <v>354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355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9">
        <v>26</v>
      </c>
      <c r="B55" s="250" t="s">
        <v>509</v>
      </c>
      <c r="C55" s="260" t="s">
        <v>510</v>
      </c>
      <c r="D55" s="251" t="s">
        <v>175</v>
      </c>
      <c r="E55" s="252">
        <v>9.3810000000000004E-2</v>
      </c>
      <c r="F55" s="253"/>
      <c r="G55" s="254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2"/>
      <c r="S55" s="232" t="s">
        <v>156</v>
      </c>
      <c r="T55" s="232" t="s">
        <v>156</v>
      </c>
      <c r="U55" s="232">
        <v>0</v>
      </c>
      <c r="V55" s="232">
        <f>ROUND(E55*U55,2)</f>
        <v>0</v>
      </c>
      <c r="W55" s="232"/>
      <c r="X55" s="232" t="s">
        <v>354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355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9">
        <v>27</v>
      </c>
      <c r="B56" s="250" t="s">
        <v>365</v>
      </c>
      <c r="C56" s="260" t="s">
        <v>366</v>
      </c>
      <c r="D56" s="251" t="s">
        <v>175</v>
      </c>
      <c r="E56" s="252">
        <v>9.3810000000000004E-2</v>
      </c>
      <c r="F56" s="253"/>
      <c r="G56" s="254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/>
      <c r="S56" s="232" t="s">
        <v>156</v>
      </c>
      <c r="T56" s="232" t="s">
        <v>156</v>
      </c>
      <c r="U56" s="232">
        <v>0.01</v>
      </c>
      <c r="V56" s="232">
        <f>ROUND(E56*U56,2)</f>
        <v>0</v>
      </c>
      <c r="W56" s="232"/>
      <c r="X56" s="232" t="s">
        <v>354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355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37" t="s">
        <v>151</v>
      </c>
      <c r="B57" s="238" t="s">
        <v>124</v>
      </c>
      <c r="C57" s="257" t="s">
        <v>29</v>
      </c>
      <c r="D57" s="239"/>
      <c r="E57" s="240"/>
      <c r="F57" s="241"/>
      <c r="G57" s="242">
        <f>SUMIF(AG58:AG59,"&lt;&gt;NOR",G58:G59)</f>
        <v>0</v>
      </c>
      <c r="H57" s="236"/>
      <c r="I57" s="236">
        <f>SUM(I58:I59)</f>
        <v>0</v>
      </c>
      <c r="J57" s="236"/>
      <c r="K57" s="236">
        <f>SUM(K58:K59)</f>
        <v>0</v>
      </c>
      <c r="L57" s="236"/>
      <c r="M57" s="236">
        <f>SUM(M58:M59)</f>
        <v>0</v>
      </c>
      <c r="N57" s="236"/>
      <c r="O57" s="236">
        <f>SUM(O58:O59)</f>
        <v>0</v>
      </c>
      <c r="P57" s="236"/>
      <c r="Q57" s="236">
        <f>SUM(Q58:Q59)</f>
        <v>0</v>
      </c>
      <c r="R57" s="236"/>
      <c r="S57" s="236"/>
      <c r="T57" s="236"/>
      <c r="U57" s="236"/>
      <c r="V57" s="236">
        <f>SUM(V58:V59)</f>
        <v>0</v>
      </c>
      <c r="W57" s="236"/>
      <c r="X57" s="236"/>
      <c r="AG57" t="s">
        <v>152</v>
      </c>
    </row>
    <row r="58" spans="1:60" outlineLevel="1" x14ac:dyDescent="0.2">
      <c r="A58" s="249">
        <v>28</v>
      </c>
      <c r="B58" s="250" t="s">
        <v>367</v>
      </c>
      <c r="C58" s="260" t="s">
        <v>368</v>
      </c>
      <c r="D58" s="251" t="s">
        <v>369</v>
      </c>
      <c r="E58" s="252">
        <v>1</v>
      </c>
      <c r="F58" s="253"/>
      <c r="G58" s="254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156</v>
      </c>
      <c r="T58" s="232" t="s">
        <v>234</v>
      </c>
      <c r="U58" s="232">
        <v>0</v>
      </c>
      <c r="V58" s="232">
        <f>ROUND(E58*U58,2)</f>
        <v>0</v>
      </c>
      <c r="W58" s="232"/>
      <c r="X58" s="232" t="s">
        <v>370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371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43">
        <v>29</v>
      </c>
      <c r="B59" s="244" t="s">
        <v>372</v>
      </c>
      <c r="C59" s="258" t="s">
        <v>373</v>
      </c>
      <c r="D59" s="245" t="s">
        <v>369</v>
      </c>
      <c r="E59" s="246">
        <v>1</v>
      </c>
      <c r="F59" s="247"/>
      <c r="G59" s="24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2"/>
      <c r="S59" s="232" t="s">
        <v>156</v>
      </c>
      <c r="T59" s="232" t="s">
        <v>234</v>
      </c>
      <c r="U59" s="232">
        <v>0</v>
      </c>
      <c r="V59" s="232">
        <f>ROUND(E59*U59,2)</f>
        <v>0</v>
      </c>
      <c r="W59" s="232"/>
      <c r="X59" s="232" t="s">
        <v>370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371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3"/>
      <c r="B60" s="4"/>
      <c r="C60" s="26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138</v>
      </c>
    </row>
    <row r="61" spans="1:60" x14ac:dyDescent="0.2">
      <c r="A61" s="215"/>
      <c r="B61" s="216" t="s">
        <v>31</v>
      </c>
      <c r="C61" s="263"/>
      <c r="D61" s="217"/>
      <c r="E61" s="218"/>
      <c r="F61" s="218"/>
      <c r="G61" s="256">
        <f>G8+G11+G15+G28+G30+G37+G45+G50+G57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374</v>
      </c>
    </row>
    <row r="62" spans="1:60" x14ac:dyDescent="0.2">
      <c r="A62" s="3"/>
      <c r="B62" s="4"/>
      <c r="C62" s="262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3"/>
      <c r="B63" s="4"/>
      <c r="C63" s="26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19" t="s">
        <v>375</v>
      </c>
      <c r="B64" s="219"/>
      <c r="C64" s="26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20"/>
      <c r="B65" s="221"/>
      <c r="C65" s="265"/>
      <c r="D65" s="221"/>
      <c r="E65" s="221"/>
      <c r="F65" s="221"/>
      <c r="G65" s="2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G65" t="s">
        <v>376</v>
      </c>
    </row>
    <row r="66" spans="1:33" x14ac:dyDescent="0.2">
      <c r="A66" s="223"/>
      <c r="B66" s="224"/>
      <c r="C66" s="266"/>
      <c r="D66" s="224"/>
      <c r="E66" s="224"/>
      <c r="F66" s="224"/>
      <c r="G66" s="22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23"/>
      <c r="B67" s="224"/>
      <c r="C67" s="266"/>
      <c r="D67" s="224"/>
      <c r="E67" s="224"/>
      <c r="F67" s="224"/>
      <c r="G67" s="22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23"/>
      <c r="B68" s="224"/>
      <c r="C68" s="266"/>
      <c r="D68" s="224"/>
      <c r="E68" s="224"/>
      <c r="F68" s="224"/>
      <c r="G68" s="22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26"/>
      <c r="B69" s="227"/>
      <c r="C69" s="267"/>
      <c r="D69" s="227"/>
      <c r="E69" s="227"/>
      <c r="F69" s="227"/>
      <c r="G69" s="22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3"/>
      <c r="B70" s="4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C71" s="268"/>
      <c r="D71" s="10"/>
      <c r="AG71" t="s">
        <v>377</v>
      </c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64:C64"/>
    <mergeCell ref="A65:G69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C64B-75EF-4E31-AC91-2BFC398816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54</v>
      </c>
      <c r="C4" s="204" t="s">
        <v>51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151</v>
      </c>
      <c r="B8" s="238" t="s">
        <v>90</v>
      </c>
      <c r="C8" s="257" t="s">
        <v>92</v>
      </c>
      <c r="D8" s="239"/>
      <c r="E8" s="240"/>
      <c r="F8" s="241"/>
      <c r="G8" s="242">
        <f>SUMIF(AG9:AG13,"&lt;&gt;NOR",G9:G13)</f>
        <v>0</v>
      </c>
      <c r="H8" s="236"/>
      <c r="I8" s="236">
        <f>SUM(I9:I13)</f>
        <v>0</v>
      </c>
      <c r="J8" s="236"/>
      <c r="K8" s="236">
        <f>SUM(K9:K13)</f>
        <v>0</v>
      </c>
      <c r="L8" s="236"/>
      <c r="M8" s="236">
        <f>SUM(M9:M13)</f>
        <v>0</v>
      </c>
      <c r="N8" s="236"/>
      <c r="O8" s="236">
        <f>SUM(O9:O13)</f>
        <v>0</v>
      </c>
      <c r="P8" s="236"/>
      <c r="Q8" s="236">
        <f>SUM(Q9:Q13)</f>
        <v>0</v>
      </c>
      <c r="R8" s="236"/>
      <c r="S8" s="236"/>
      <c r="T8" s="236"/>
      <c r="U8" s="236"/>
      <c r="V8" s="236">
        <f>SUM(V9:V13)</f>
        <v>0</v>
      </c>
      <c r="W8" s="236"/>
      <c r="X8" s="236"/>
      <c r="AG8" t="s">
        <v>152</v>
      </c>
    </row>
    <row r="9" spans="1:60" ht="45" outlineLevel="1" x14ac:dyDescent="0.2">
      <c r="A9" s="249">
        <v>1</v>
      </c>
      <c r="B9" s="250" t="s">
        <v>511</v>
      </c>
      <c r="C9" s="260" t="s">
        <v>655</v>
      </c>
      <c r="D9" s="251" t="s">
        <v>513</v>
      </c>
      <c r="E9" s="252">
        <v>2</v>
      </c>
      <c r="F9" s="253"/>
      <c r="G9" s="254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233</v>
      </c>
      <c r="T9" s="232" t="s">
        <v>234</v>
      </c>
      <c r="U9" s="232">
        <v>0</v>
      </c>
      <c r="V9" s="232">
        <f>ROUND(E9*U9,2)</f>
        <v>0</v>
      </c>
      <c r="W9" s="232"/>
      <c r="X9" s="232" t="s">
        <v>167</v>
      </c>
      <c r="Y9" s="212"/>
      <c r="Z9" s="212"/>
      <c r="AA9" s="212"/>
      <c r="AB9" s="212"/>
      <c r="AC9" s="212"/>
      <c r="AD9" s="212"/>
      <c r="AE9" s="212"/>
      <c r="AF9" s="212"/>
      <c r="AG9" s="212" t="s">
        <v>514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1" x14ac:dyDescent="0.2">
      <c r="A10" s="249">
        <v>2</v>
      </c>
      <c r="B10" s="250" t="s">
        <v>515</v>
      </c>
      <c r="C10" s="260" t="s">
        <v>656</v>
      </c>
      <c r="D10" s="251" t="s">
        <v>186</v>
      </c>
      <c r="E10" s="252">
        <v>30</v>
      </c>
      <c r="F10" s="253"/>
      <c r="G10" s="254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2"/>
      <c r="S10" s="232" t="s">
        <v>233</v>
      </c>
      <c r="T10" s="232" t="s">
        <v>234</v>
      </c>
      <c r="U10" s="232">
        <v>0</v>
      </c>
      <c r="V10" s="232">
        <f>ROUND(E10*U10,2)</f>
        <v>0</v>
      </c>
      <c r="W10" s="232"/>
      <c r="X10" s="232" t="s">
        <v>167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514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33.75" outlineLevel="1" x14ac:dyDescent="0.2">
      <c r="A11" s="249">
        <v>3</v>
      </c>
      <c r="B11" s="250" t="s">
        <v>517</v>
      </c>
      <c r="C11" s="260" t="s">
        <v>530</v>
      </c>
      <c r="D11" s="251" t="s">
        <v>186</v>
      </c>
      <c r="E11" s="252">
        <v>2</v>
      </c>
      <c r="F11" s="253"/>
      <c r="G11" s="254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233</v>
      </c>
      <c r="T11" s="232" t="s">
        <v>234</v>
      </c>
      <c r="U11" s="232">
        <v>0</v>
      </c>
      <c r="V11" s="232">
        <f>ROUND(E11*U11,2)</f>
        <v>0</v>
      </c>
      <c r="W11" s="232"/>
      <c r="X11" s="232" t="s">
        <v>157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519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49">
        <v>4</v>
      </c>
      <c r="B12" s="250" t="s">
        <v>520</v>
      </c>
      <c r="C12" s="260" t="s">
        <v>521</v>
      </c>
      <c r="D12" s="251" t="s">
        <v>522</v>
      </c>
      <c r="E12" s="252">
        <v>2</v>
      </c>
      <c r="F12" s="253"/>
      <c r="G12" s="254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233</v>
      </c>
      <c r="T12" s="232" t="s">
        <v>234</v>
      </c>
      <c r="U12" s="232">
        <v>0</v>
      </c>
      <c r="V12" s="232">
        <f>ROUND(E12*U12,2)</f>
        <v>0</v>
      </c>
      <c r="W12" s="232"/>
      <c r="X12" s="232" t="s">
        <v>167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514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49">
        <v>5</v>
      </c>
      <c r="B13" s="250" t="s">
        <v>523</v>
      </c>
      <c r="C13" s="260" t="s">
        <v>657</v>
      </c>
      <c r="D13" s="251" t="s">
        <v>513</v>
      </c>
      <c r="E13" s="252">
        <v>2</v>
      </c>
      <c r="F13" s="253"/>
      <c r="G13" s="254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233</v>
      </c>
      <c r="T13" s="232" t="s">
        <v>234</v>
      </c>
      <c r="U13" s="232">
        <v>0</v>
      </c>
      <c r="V13" s="232">
        <f>ROUND(E13*U13,2)</f>
        <v>0</v>
      </c>
      <c r="W13" s="232"/>
      <c r="X13" s="232" t="s">
        <v>167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514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7" t="s">
        <v>151</v>
      </c>
      <c r="B14" s="238" t="s">
        <v>95</v>
      </c>
      <c r="C14" s="257" t="s">
        <v>96</v>
      </c>
      <c r="D14" s="239"/>
      <c r="E14" s="240"/>
      <c r="F14" s="241"/>
      <c r="G14" s="242">
        <f>SUMIF(AG15:AG22,"&lt;&gt;NOR",G15:G22)</f>
        <v>0</v>
      </c>
      <c r="H14" s="236"/>
      <c r="I14" s="236">
        <f>SUM(I15:I22)</f>
        <v>0</v>
      </c>
      <c r="J14" s="236"/>
      <c r="K14" s="236">
        <f>SUM(K15:K22)</f>
        <v>0</v>
      </c>
      <c r="L14" s="236"/>
      <c r="M14" s="236">
        <f>SUM(M15:M22)</f>
        <v>0</v>
      </c>
      <c r="N14" s="236"/>
      <c r="O14" s="236">
        <f>SUM(O15:O22)</f>
        <v>0</v>
      </c>
      <c r="P14" s="236"/>
      <c r="Q14" s="236">
        <f>SUM(Q15:Q22)</f>
        <v>0</v>
      </c>
      <c r="R14" s="236"/>
      <c r="S14" s="236"/>
      <c r="T14" s="236"/>
      <c r="U14" s="236"/>
      <c r="V14" s="236">
        <f>SUM(V15:V22)</f>
        <v>0</v>
      </c>
      <c r="W14" s="236"/>
      <c r="X14" s="236"/>
      <c r="AG14" t="s">
        <v>152</v>
      </c>
    </row>
    <row r="15" spans="1:60" ht="22.5" outlineLevel="1" x14ac:dyDescent="0.2">
      <c r="A15" s="249">
        <v>6</v>
      </c>
      <c r="B15" s="250" t="s">
        <v>533</v>
      </c>
      <c r="C15" s="260" t="s">
        <v>534</v>
      </c>
      <c r="D15" s="251" t="s">
        <v>513</v>
      </c>
      <c r="E15" s="252">
        <v>1</v>
      </c>
      <c r="F15" s="253"/>
      <c r="G15" s="254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233</v>
      </c>
      <c r="T15" s="232" t="s">
        <v>234</v>
      </c>
      <c r="U15" s="232">
        <v>0</v>
      </c>
      <c r="V15" s="232">
        <f>ROUND(E15*U15,2)</f>
        <v>0</v>
      </c>
      <c r="W15" s="232"/>
      <c r="X15" s="232" t="s">
        <v>167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514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49">
        <v>7</v>
      </c>
      <c r="B16" s="250" t="s">
        <v>535</v>
      </c>
      <c r="C16" s="260" t="s">
        <v>536</v>
      </c>
      <c r="D16" s="251" t="s">
        <v>513</v>
      </c>
      <c r="E16" s="252">
        <v>1</v>
      </c>
      <c r="F16" s="253"/>
      <c r="G16" s="254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233</v>
      </c>
      <c r="T16" s="232" t="s">
        <v>234</v>
      </c>
      <c r="U16" s="232">
        <v>0</v>
      </c>
      <c r="V16" s="232">
        <f>ROUND(E16*U16,2)</f>
        <v>0</v>
      </c>
      <c r="W16" s="232"/>
      <c r="X16" s="232" t="s">
        <v>537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538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9">
        <v>8</v>
      </c>
      <c r="B17" s="250" t="s">
        <v>539</v>
      </c>
      <c r="C17" s="260" t="s">
        <v>540</v>
      </c>
      <c r="D17" s="251" t="s">
        <v>513</v>
      </c>
      <c r="E17" s="252">
        <v>1</v>
      </c>
      <c r="F17" s="253"/>
      <c r="G17" s="254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233</v>
      </c>
      <c r="T17" s="232" t="s">
        <v>234</v>
      </c>
      <c r="U17" s="232">
        <v>0</v>
      </c>
      <c r="V17" s="232">
        <f>ROUND(E17*U17,2)</f>
        <v>0</v>
      </c>
      <c r="W17" s="232"/>
      <c r="X17" s="232" t="s">
        <v>167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514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9">
        <v>9</v>
      </c>
      <c r="B18" s="250" t="s">
        <v>541</v>
      </c>
      <c r="C18" s="260" t="s">
        <v>542</v>
      </c>
      <c r="D18" s="251" t="s">
        <v>513</v>
      </c>
      <c r="E18" s="252">
        <v>1</v>
      </c>
      <c r="F18" s="253"/>
      <c r="G18" s="254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233</v>
      </c>
      <c r="T18" s="232" t="s">
        <v>234</v>
      </c>
      <c r="U18" s="232">
        <v>0</v>
      </c>
      <c r="V18" s="232">
        <f>ROUND(E18*U18,2)</f>
        <v>0</v>
      </c>
      <c r="W18" s="232"/>
      <c r="X18" s="232" t="s">
        <v>157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519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9">
        <v>10</v>
      </c>
      <c r="B19" s="250" t="s">
        <v>543</v>
      </c>
      <c r="C19" s="260" t="s">
        <v>544</v>
      </c>
      <c r="D19" s="251" t="s">
        <v>513</v>
      </c>
      <c r="E19" s="252">
        <v>1</v>
      </c>
      <c r="F19" s="253"/>
      <c r="G19" s="254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233</v>
      </c>
      <c r="T19" s="232" t="s">
        <v>234</v>
      </c>
      <c r="U19" s="232">
        <v>0</v>
      </c>
      <c r="V19" s="232">
        <f>ROUND(E19*U19,2)</f>
        <v>0</v>
      </c>
      <c r="W19" s="232"/>
      <c r="X19" s="232" t="s">
        <v>167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514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33.75" outlineLevel="1" x14ac:dyDescent="0.2">
      <c r="A20" s="249">
        <v>11</v>
      </c>
      <c r="B20" s="250" t="s">
        <v>545</v>
      </c>
      <c r="C20" s="260" t="s">
        <v>546</v>
      </c>
      <c r="D20" s="251" t="s">
        <v>513</v>
      </c>
      <c r="E20" s="252">
        <v>1</v>
      </c>
      <c r="F20" s="253"/>
      <c r="G20" s="254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233</v>
      </c>
      <c r="T20" s="232" t="s">
        <v>234</v>
      </c>
      <c r="U20" s="232">
        <v>0</v>
      </c>
      <c r="V20" s="232">
        <f>ROUND(E20*U20,2)</f>
        <v>0</v>
      </c>
      <c r="W20" s="232"/>
      <c r="X20" s="232" t="s">
        <v>167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514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45" outlineLevel="1" x14ac:dyDescent="0.2">
      <c r="A21" s="249">
        <v>12</v>
      </c>
      <c r="B21" s="250" t="s">
        <v>547</v>
      </c>
      <c r="C21" s="260" t="s">
        <v>658</v>
      </c>
      <c r="D21" s="251" t="s">
        <v>513</v>
      </c>
      <c r="E21" s="252">
        <v>1</v>
      </c>
      <c r="F21" s="253"/>
      <c r="G21" s="254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233</v>
      </c>
      <c r="T21" s="232" t="s">
        <v>234</v>
      </c>
      <c r="U21" s="232">
        <v>0</v>
      </c>
      <c r="V21" s="232">
        <f>ROUND(E21*U21,2)</f>
        <v>0</v>
      </c>
      <c r="W21" s="232"/>
      <c r="X21" s="232" t="s">
        <v>157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519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3">
        <v>13</v>
      </c>
      <c r="B22" s="244" t="s">
        <v>659</v>
      </c>
      <c r="C22" s="258" t="s">
        <v>548</v>
      </c>
      <c r="D22" s="245" t="s">
        <v>513</v>
      </c>
      <c r="E22" s="246">
        <v>1</v>
      </c>
      <c r="F22" s="247"/>
      <c r="G22" s="248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/>
      <c r="S22" s="232" t="s">
        <v>233</v>
      </c>
      <c r="T22" s="232" t="s">
        <v>234</v>
      </c>
      <c r="U22" s="232">
        <v>0</v>
      </c>
      <c r="V22" s="232">
        <f>ROUND(E22*U22,2)</f>
        <v>0</v>
      </c>
      <c r="W22" s="232"/>
      <c r="X22" s="232" t="s">
        <v>157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519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3"/>
      <c r="B23" s="4"/>
      <c r="C23" s="262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138</v>
      </c>
    </row>
    <row r="24" spans="1:60" x14ac:dyDescent="0.2">
      <c r="A24" s="215"/>
      <c r="B24" s="216" t="s">
        <v>31</v>
      </c>
      <c r="C24" s="263"/>
      <c r="D24" s="217"/>
      <c r="E24" s="218"/>
      <c r="F24" s="218"/>
      <c r="G24" s="256">
        <f>G8+G14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374</v>
      </c>
    </row>
    <row r="25" spans="1:60" x14ac:dyDescent="0.2">
      <c r="A25" s="3"/>
      <c r="B25" s="4"/>
      <c r="C25" s="26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26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19" t="s">
        <v>375</v>
      </c>
      <c r="B27" s="219"/>
      <c r="C27" s="26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20"/>
      <c r="B28" s="221"/>
      <c r="C28" s="265"/>
      <c r="D28" s="221"/>
      <c r="E28" s="221"/>
      <c r="F28" s="221"/>
      <c r="G28" s="22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376</v>
      </c>
    </row>
    <row r="29" spans="1:60" x14ac:dyDescent="0.2">
      <c r="A29" s="223"/>
      <c r="B29" s="224"/>
      <c r="C29" s="266"/>
      <c r="D29" s="224"/>
      <c r="E29" s="224"/>
      <c r="F29" s="224"/>
      <c r="G29" s="22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23"/>
      <c r="B30" s="224"/>
      <c r="C30" s="266"/>
      <c r="D30" s="224"/>
      <c r="E30" s="224"/>
      <c r="F30" s="224"/>
      <c r="G30" s="22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23"/>
      <c r="B31" s="224"/>
      <c r="C31" s="266"/>
      <c r="D31" s="224"/>
      <c r="E31" s="224"/>
      <c r="F31" s="224"/>
      <c r="G31" s="22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26"/>
      <c r="B32" s="227"/>
      <c r="C32" s="267"/>
      <c r="D32" s="227"/>
      <c r="E32" s="227"/>
      <c r="F32" s="227"/>
      <c r="G32" s="22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26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268"/>
      <c r="D34" s="10"/>
      <c r="AG34" t="s">
        <v>377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F4F5-AF92-4367-85CC-2217BA16659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56</v>
      </c>
      <c r="C3" s="201" t="s">
        <v>57</v>
      </c>
      <c r="D3" s="199"/>
      <c r="E3" s="199"/>
      <c r="F3" s="199"/>
      <c r="G3" s="200"/>
      <c r="AC3" s="177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56</v>
      </c>
      <c r="C4" s="204" t="s">
        <v>48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7" t="s">
        <v>151</v>
      </c>
      <c r="B8" s="238" t="s">
        <v>70</v>
      </c>
      <c r="C8" s="257" t="s">
        <v>71</v>
      </c>
      <c r="D8" s="239"/>
      <c r="E8" s="240"/>
      <c r="F8" s="241"/>
      <c r="G8" s="242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6"/>
      <c r="O8" s="236">
        <f>SUM(O9:O12)</f>
        <v>0.29000000000000004</v>
      </c>
      <c r="P8" s="236"/>
      <c r="Q8" s="236">
        <f>SUM(Q9:Q12)</f>
        <v>0</v>
      </c>
      <c r="R8" s="236"/>
      <c r="S8" s="236"/>
      <c r="T8" s="236"/>
      <c r="U8" s="236"/>
      <c r="V8" s="236">
        <f>SUM(V9:V12)</f>
        <v>26.39</v>
      </c>
      <c r="W8" s="236"/>
      <c r="X8" s="236"/>
      <c r="AG8" t="s">
        <v>152</v>
      </c>
    </row>
    <row r="9" spans="1:60" ht="22.5" outlineLevel="1" x14ac:dyDescent="0.2">
      <c r="A9" s="243">
        <v>1</v>
      </c>
      <c r="B9" s="244" t="s">
        <v>381</v>
      </c>
      <c r="C9" s="258" t="s">
        <v>382</v>
      </c>
      <c r="D9" s="245" t="s">
        <v>155</v>
      </c>
      <c r="E9" s="246">
        <v>29</v>
      </c>
      <c r="F9" s="247"/>
      <c r="G9" s="248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6.4700000000000001E-3</v>
      </c>
      <c r="O9" s="232">
        <f>ROUND(E9*N9,2)</f>
        <v>0.19</v>
      </c>
      <c r="P9" s="232">
        <v>0</v>
      </c>
      <c r="Q9" s="232">
        <f>ROUND(E9*P9,2)</f>
        <v>0</v>
      </c>
      <c r="R9" s="232"/>
      <c r="S9" s="232" t="s">
        <v>364</v>
      </c>
      <c r="T9" s="232" t="s">
        <v>234</v>
      </c>
      <c r="U9" s="232">
        <v>0.91</v>
      </c>
      <c r="V9" s="232">
        <f>ROUND(E9*U9,2)</f>
        <v>26.39</v>
      </c>
      <c r="W9" s="232"/>
      <c r="X9" s="232" t="s">
        <v>157</v>
      </c>
      <c r="Y9" s="212"/>
      <c r="Z9" s="212"/>
      <c r="AA9" s="212"/>
      <c r="AB9" s="212"/>
      <c r="AC9" s="212"/>
      <c r="AD9" s="212"/>
      <c r="AE9" s="212"/>
      <c r="AF9" s="212"/>
      <c r="AG9" s="212" t="s">
        <v>158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59" t="s">
        <v>660</v>
      </c>
      <c r="D10" s="234"/>
      <c r="E10" s="235">
        <v>29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160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3">
        <v>2</v>
      </c>
      <c r="B11" s="244" t="s">
        <v>384</v>
      </c>
      <c r="C11" s="258" t="s">
        <v>385</v>
      </c>
      <c r="D11" s="245" t="s">
        <v>155</v>
      </c>
      <c r="E11" s="246">
        <v>29</v>
      </c>
      <c r="F11" s="247"/>
      <c r="G11" s="248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2">
        <v>3.3E-3</v>
      </c>
      <c r="O11" s="232">
        <f>ROUND(E11*N11,2)</f>
        <v>0.1</v>
      </c>
      <c r="P11" s="232">
        <v>0</v>
      </c>
      <c r="Q11" s="232">
        <f>ROUND(E11*P11,2)</f>
        <v>0</v>
      </c>
      <c r="R11" s="232" t="s">
        <v>166</v>
      </c>
      <c r="S11" s="232" t="s">
        <v>156</v>
      </c>
      <c r="T11" s="232" t="s">
        <v>156</v>
      </c>
      <c r="U11" s="232">
        <v>0</v>
      </c>
      <c r="V11" s="232">
        <f>ROUND(E11*U11,2)</f>
        <v>0</v>
      </c>
      <c r="W11" s="232"/>
      <c r="X11" s="232" t="s">
        <v>167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168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59" t="s">
        <v>660</v>
      </c>
      <c r="D12" s="234"/>
      <c r="E12" s="235">
        <v>29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160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7" t="s">
        <v>151</v>
      </c>
      <c r="B13" s="238" t="s">
        <v>74</v>
      </c>
      <c r="C13" s="257" t="s">
        <v>75</v>
      </c>
      <c r="D13" s="239"/>
      <c r="E13" s="240"/>
      <c r="F13" s="241"/>
      <c r="G13" s="242">
        <f>SUMIF(AG14:AG17,"&lt;&gt;NOR",G14:G17)</f>
        <v>0</v>
      </c>
      <c r="H13" s="236"/>
      <c r="I13" s="236">
        <f>SUM(I14:I17)</f>
        <v>0</v>
      </c>
      <c r="J13" s="236"/>
      <c r="K13" s="236">
        <f>SUM(K14:K17)</f>
        <v>0</v>
      </c>
      <c r="L13" s="236"/>
      <c r="M13" s="236">
        <f>SUM(M14:M17)</f>
        <v>0</v>
      </c>
      <c r="N13" s="236"/>
      <c r="O13" s="236">
        <f>SUM(O14:O17)</f>
        <v>0.17</v>
      </c>
      <c r="P13" s="236"/>
      <c r="Q13" s="236">
        <f>SUM(Q14:Q17)</f>
        <v>0</v>
      </c>
      <c r="R13" s="236"/>
      <c r="S13" s="236"/>
      <c r="T13" s="236"/>
      <c r="U13" s="236"/>
      <c r="V13" s="236">
        <f>SUM(V14:V17)</f>
        <v>3.4499999999999997</v>
      </c>
      <c r="W13" s="236"/>
      <c r="X13" s="236"/>
      <c r="AG13" t="s">
        <v>152</v>
      </c>
    </row>
    <row r="14" spans="1:60" outlineLevel="1" x14ac:dyDescent="0.2">
      <c r="A14" s="243">
        <v>3</v>
      </c>
      <c r="B14" s="244" t="s">
        <v>202</v>
      </c>
      <c r="C14" s="258" t="s">
        <v>203</v>
      </c>
      <c r="D14" s="245" t="s">
        <v>155</v>
      </c>
      <c r="E14" s="246">
        <v>1.8</v>
      </c>
      <c r="F14" s="247"/>
      <c r="G14" s="248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2">
        <v>6.3499999999999997E-3</v>
      </c>
      <c r="O14" s="232">
        <f>ROUND(E14*N14,2)</f>
        <v>0.01</v>
      </c>
      <c r="P14" s="232">
        <v>0</v>
      </c>
      <c r="Q14" s="232">
        <f>ROUND(E14*P14,2)</f>
        <v>0</v>
      </c>
      <c r="R14" s="232"/>
      <c r="S14" s="232" t="s">
        <v>156</v>
      </c>
      <c r="T14" s="232" t="s">
        <v>156</v>
      </c>
      <c r="U14" s="232">
        <v>0.31900000000000001</v>
      </c>
      <c r="V14" s="232">
        <f>ROUND(E14*U14,2)</f>
        <v>0.56999999999999995</v>
      </c>
      <c r="W14" s="232"/>
      <c r="X14" s="232" t="s">
        <v>157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9"/>
      <c r="B15" s="230"/>
      <c r="C15" s="259" t="s">
        <v>561</v>
      </c>
      <c r="D15" s="234"/>
      <c r="E15" s="235">
        <v>1.8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160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3">
        <v>4</v>
      </c>
      <c r="B16" s="244" t="s">
        <v>387</v>
      </c>
      <c r="C16" s="258" t="s">
        <v>388</v>
      </c>
      <c r="D16" s="245" t="s">
        <v>155</v>
      </c>
      <c r="E16" s="246">
        <v>1.8</v>
      </c>
      <c r="F16" s="247"/>
      <c r="G16" s="248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2">
        <v>8.6249999999999993E-2</v>
      </c>
      <c r="O16" s="232">
        <f>ROUND(E16*N16,2)</f>
        <v>0.16</v>
      </c>
      <c r="P16" s="232">
        <v>0</v>
      </c>
      <c r="Q16" s="232">
        <f>ROUND(E16*P16,2)</f>
        <v>0</v>
      </c>
      <c r="R16" s="232"/>
      <c r="S16" s="232" t="s">
        <v>156</v>
      </c>
      <c r="T16" s="232" t="s">
        <v>156</v>
      </c>
      <c r="U16" s="232">
        <v>1.6</v>
      </c>
      <c r="V16" s="232">
        <f>ROUND(E16*U16,2)</f>
        <v>2.88</v>
      </c>
      <c r="W16" s="232"/>
      <c r="X16" s="232" t="s">
        <v>157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158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29"/>
      <c r="B17" s="230"/>
      <c r="C17" s="259" t="s">
        <v>561</v>
      </c>
      <c r="D17" s="234"/>
      <c r="E17" s="235">
        <v>1.8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12"/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37" t="s">
        <v>151</v>
      </c>
      <c r="B18" s="238" t="s">
        <v>78</v>
      </c>
      <c r="C18" s="257" t="s">
        <v>79</v>
      </c>
      <c r="D18" s="239"/>
      <c r="E18" s="240"/>
      <c r="F18" s="241"/>
      <c r="G18" s="242">
        <f>SUMIF(AG19:AG23,"&lt;&gt;NOR",G19:G23)</f>
        <v>0</v>
      </c>
      <c r="H18" s="236"/>
      <c r="I18" s="236">
        <f>SUM(I19:I23)</f>
        <v>0</v>
      </c>
      <c r="J18" s="236"/>
      <c r="K18" s="236">
        <f>SUM(K19:K23)</f>
        <v>0</v>
      </c>
      <c r="L18" s="236"/>
      <c r="M18" s="236">
        <f>SUM(M19:M23)</f>
        <v>0</v>
      </c>
      <c r="N18" s="236"/>
      <c r="O18" s="236">
        <f>SUM(O19:O23)</f>
        <v>0.68</v>
      </c>
      <c r="P18" s="236"/>
      <c r="Q18" s="236">
        <f>SUM(Q19:Q23)</f>
        <v>0</v>
      </c>
      <c r="R18" s="236"/>
      <c r="S18" s="236"/>
      <c r="T18" s="236"/>
      <c r="U18" s="236"/>
      <c r="V18" s="236">
        <f>SUM(V19:V23)</f>
        <v>8.58</v>
      </c>
      <c r="W18" s="236"/>
      <c r="X18" s="236"/>
      <c r="AG18" t="s">
        <v>152</v>
      </c>
    </row>
    <row r="19" spans="1:60" ht="22.5" outlineLevel="1" x14ac:dyDescent="0.2">
      <c r="A19" s="243">
        <v>5</v>
      </c>
      <c r="B19" s="244" t="s">
        <v>389</v>
      </c>
      <c r="C19" s="258" t="s">
        <v>390</v>
      </c>
      <c r="D19" s="245" t="s">
        <v>171</v>
      </c>
      <c r="E19" s="246">
        <v>0.06</v>
      </c>
      <c r="F19" s="247"/>
      <c r="G19" s="248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2">
        <v>2.5</v>
      </c>
      <c r="O19" s="232">
        <f>ROUND(E19*N19,2)</f>
        <v>0.15</v>
      </c>
      <c r="P19" s="232">
        <v>0</v>
      </c>
      <c r="Q19" s="232">
        <f>ROUND(E19*P19,2)</f>
        <v>0</v>
      </c>
      <c r="R19" s="232"/>
      <c r="S19" s="232" t="s">
        <v>156</v>
      </c>
      <c r="T19" s="232" t="s">
        <v>234</v>
      </c>
      <c r="U19" s="232">
        <v>5.33</v>
      </c>
      <c r="V19" s="232">
        <f>ROUND(E19*U19,2)</f>
        <v>0.32</v>
      </c>
      <c r="W19" s="232"/>
      <c r="X19" s="232" t="s">
        <v>157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158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29"/>
      <c r="B20" s="230"/>
      <c r="C20" s="259" t="s">
        <v>661</v>
      </c>
      <c r="D20" s="234"/>
      <c r="E20" s="235">
        <v>0.06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160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3">
        <v>6</v>
      </c>
      <c r="B21" s="244" t="s">
        <v>395</v>
      </c>
      <c r="C21" s="258" t="s">
        <v>396</v>
      </c>
      <c r="D21" s="245" t="s">
        <v>155</v>
      </c>
      <c r="E21" s="246">
        <v>29.5</v>
      </c>
      <c r="F21" s="247"/>
      <c r="G21" s="248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2">
        <v>1.7850000000000001E-2</v>
      </c>
      <c r="O21" s="232">
        <f>ROUND(E21*N21,2)</f>
        <v>0.53</v>
      </c>
      <c r="P21" s="232">
        <v>0</v>
      </c>
      <c r="Q21" s="232">
        <f>ROUND(E21*P21,2)</f>
        <v>0</v>
      </c>
      <c r="R21" s="232"/>
      <c r="S21" s="232" t="s">
        <v>156</v>
      </c>
      <c r="T21" s="232" t="s">
        <v>156</v>
      </c>
      <c r="U21" s="232">
        <v>0.28000000000000003</v>
      </c>
      <c r="V21" s="232">
        <f>ROUND(E21*U21,2)</f>
        <v>8.26</v>
      </c>
      <c r="W21" s="232"/>
      <c r="X21" s="232" t="s">
        <v>157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158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9"/>
      <c r="B22" s="230"/>
      <c r="C22" s="259" t="s">
        <v>662</v>
      </c>
      <c r="D22" s="234"/>
      <c r="E22" s="235">
        <v>29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160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9"/>
      <c r="B23" s="230"/>
      <c r="C23" s="259" t="s">
        <v>663</v>
      </c>
      <c r="D23" s="234"/>
      <c r="E23" s="235">
        <v>0.5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37" t="s">
        <v>151</v>
      </c>
      <c r="B24" s="238" t="s">
        <v>82</v>
      </c>
      <c r="C24" s="257" t="s">
        <v>83</v>
      </c>
      <c r="D24" s="239"/>
      <c r="E24" s="240"/>
      <c r="F24" s="241"/>
      <c r="G24" s="242">
        <f>SUMIF(AG25:AG26,"&lt;&gt;NOR",G25:G26)</f>
        <v>0</v>
      </c>
      <c r="H24" s="236"/>
      <c r="I24" s="236">
        <f>SUM(I25:I26)</f>
        <v>0</v>
      </c>
      <c r="J24" s="236"/>
      <c r="K24" s="236">
        <f>SUM(K25:K26)</f>
        <v>0</v>
      </c>
      <c r="L24" s="236"/>
      <c r="M24" s="236">
        <f>SUM(M25:M26)</f>
        <v>0</v>
      </c>
      <c r="N24" s="236"/>
      <c r="O24" s="236">
        <f>SUM(O25:O26)</f>
        <v>0.17</v>
      </c>
      <c r="P24" s="236"/>
      <c r="Q24" s="236">
        <f>SUM(Q25:Q26)</f>
        <v>0</v>
      </c>
      <c r="R24" s="236"/>
      <c r="S24" s="236"/>
      <c r="T24" s="236"/>
      <c r="U24" s="236"/>
      <c r="V24" s="236">
        <f>SUM(V25:V26)</f>
        <v>7.54</v>
      </c>
      <c r="W24" s="236"/>
      <c r="X24" s="236"/>
      <c r="AG24" t="s">
        <v>152</v>
      </c>
    </row>
    <row r="25" spans="1:60" outlineLevel="1" x14ac:dyDescent="0.2">
      <c r="A25" s="243">
        <v>7</v>
      </c>
      <c r="B25" s="244" t="s">
        <v>222</v>
      </c>
      <c r="C25" s="258" t="s">
        <v>223</v>
      </c>
      <c r="D25" s="245" t="s">
        <v>155</v>
      </c>
      <c r="E25" s="246">
        <v>29</v>
      </c>
      <c r="F25" s="247"/>
      <c r="G25" s="248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2">
        <v>5.9199999999999999E-3</v>
      </c>
      <c r="O25" s="232">
        <f>ROUND(E25*N25,2)</f>
        <v>0.17</v>
      </c>
      <c r="P25" s="232">
        <v>0</v>
      </c>
      <c r="Q25" s="232">
        <f>ROUND(E25*P25,2)</f>
        <v>0</v>
      </c>
      <c r="R25" s="232"/>
      <c r="S25" s="232" t="s">
        <v>156</v>
      </c>
      <c r="T25" s="232" t="s">
        <v>156</v>
      </c>
      <c r="U25" s="232">
        <v>0.26</v>
      </c>
      <c r="V25" s="232">
        <f>ROUND(E25*U25,2)</f>
        <v>7.54</v>
      </c>
      <c r="W25" s="232"/>
      <c r="X25" s="232" t="s">
        <v>157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224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9"/>
      <c r="B26" s="230"/>
      <c r="C26" s="259" t="s">
        <v>664</v>
      </c>
      <c r="D26" s="234"/>
      <c r="E26" s="235">
        <v>29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160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5.5" x14ac:dyDescent="0.2">
      <c r="A27" s="237" t="s">
        <v>151</v>
      </c>
      <c r="B27" s="238" t="s">
        <v>84</v>
      </c>
      <c r="C27" s="257" t="s">
        <v>85</v>
      </c>
      <c r="D27" s="239"/>
      <c r="E27" s="240"/>
      <c r="F27" s="241"/>
      <c r="G27" s="242">
        <f>SUMIF(AG28:AG35,"&lt;&gt;NOR",G28:G35)</f>
        <v>0</v>
      </c>
      <c r="H27" s="236"/>
      <c r="I27" s="236">
        <f>SUM(I28:I35)</f>
        <v>0</v>
      </c>
      <c r="J27" s="236"/>
      <c r="K27" s="236">
        <f>SUM(K28:K35)</f>
        <v>0</v>
      </c>
      <c r="L27" s="236"/>
      <c r="M27" s="236">
        <f>SUM(M28:M35)</f>
        <v>0</v>
      </c>
      <c r="N27" s="236"/>
      <c r="O27" s="236">
        <f>SUM(O28:O35)</f>
        <v>0</v>
      </c>
      <c r="P27" s="236"/>
      <c r="Q27" s="236">
        <f>SUM(Q28:Q35)</f>
        <v>0</v>
      </c>
      <c r="R27" s="236"/>
      <c r="S27" s="236"/>
      <c r="T27" s="236"/>
      <c r="U27" s="236"/>
      <c r="V27" s="236">
        <f>SUM(V28:V35)</f>
        <v>9.15</v>
      </c>
      <c r="W27" s="236"/>
      <c r="X27" s="236"/>
      <c r="AG27" t="s">
        <v>152</v>
      </c>
    </row>
    <row r="28" spans="1:60" outlineLevel="1" x14ac:dyDescent="0.2">
      <c r="A28" s="243">
        <v>8</v>
      </c>
      <c r="B28" s="244" t="s">
        <v>227</v>
      </c>
      <c r="C28" s="258" t="s">
        <v>228</v>
      </c>
      <c r="D28" s="245" t="s">
        <v>155</v>
      </c>
      <c r="E28" s="246">
        <v>29.5</v>
      </c>
      <c r="F28" s="247"/>
      <c r="G28" s="248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2">
        <v>4.0000000000000003E-5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156</v>
      </c>
      <c r="T28" s="232" t="s">
        <v>156</v>
      </c>
      <c r="U28" s="232">
        <v>0.31</v>
      </c>
      <c r="V28" s="232">
        <f>ROUND(E28*U28,2)</f>
        <v>9.15</v>
      </c>
      <c r="W28" s="232"/>
      <c r="X28" s="232" t="s">
        <v>157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158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9"/>
      <c r="B29" s="230"/>
      <c r="C29" s="259" t="s">
        <v>665</v>
      </c>
      <c r="D29" s="234"/>
      <c r="E29" s="235">
        <v>29</v>
      </c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160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9"/>
      <c r="B30" s="230"/>
      <c r="C30" s="259" t="s">
        <v>666</v>
      </c>
      <c r="D30" s="234"/>
      <c r="E30" s="235">
        <v>0.5</v>
      </c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160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9">
        <v>9</v>
      </c>
      <c r="B31" s="250" t="s">
        <v>230</v>
      </c>
      <c r="C31" s="260" t="s">
        <v>231</v>
      </c>
      <c r="D31" s="251" t="s">
        <v>232</v>
      </c>
      <c r="E31" s="252">
        <v>20</v>
      </c>
      <c r="F31" s="253"/>
      <c r="G31" s="254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233</v>
      </c>
      <c r="T31" s="232" t="s">
        <v>234</v>
      </c>
      <c r="U31" s="232">
        <v>0</v>
      </c>
      <c r="V31" s="232">
        <f>ROUND(E31*U31,2)</f>
        <v>0</v>
      </c>
      <c r="W31" s="232"/>
      <c r="X31" s="232" t="s">
        <v>157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158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43">
        <v>10</v>
      </c>
      <c r="B32" s="244" t="s">
        <v>403</v>
      </c>
      <c r="C32" s="258" t="s">
        <v>569</v>
      </c>
      <c r="D32" s="245" t="s">
        <v>237</v>
      </c>
      <c r="E32" s="246">
        <v>1.5</v>
      </c>
      <c r="F32" s="247"/>
      <c r="G32" s="248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233</v>
      </c>
      <c r="T32" s="232" t="s">
        <v>234</v>
      </c>
      <c r="U32" s="232">
        <v>0</v>
      </c>
      <c r="V32" s="232">
        <f>ROUND(E32*U32,2)</f>
        <v>0</v>
      </c>
      <c r="W32" s="232"/>
      <c r="X32" s="232" t="s">
        <v>157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158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9"/>
      <c r="B33" s="230"/>
      <c r="C33" s="259" t="s">
        <v>667</v>
      </c>
      <c r="D33" s="234"/>
      <c r="E33" s="235">
        <v>1.5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160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3">
        <v>11</v>
      </c>
      <c r="B34" s="244" t="s">
        <v>406</v>
      </c>
      <c r="C34" s="258" t="s">
        <v>407</v>
      </c>
      <c r="D34" s="245" t="s">
        <v>408</v>
      </c>
      <c r="E34" s="246">
        <v>3</v>
      </c>
      <c r="F34" s="247"/>
      <c r="G34" s="248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233</v>
      </c>
      <c r="T34" s="232" t="s">
        <v>234</v>
      </c>
      <c r="U34" s="232">
        <v>0</v>
      </c>
      <c r="V34" s="232">
        <f>ROUND(E34*U34,2)</f>
        <v>0</v>
      </c>
      <c r="W34" s="232"/>
      <c r="X34" s="232" t="s">
        <v>284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285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/>
      <c r="B35" s="230"/>
      <c r="C35" s="259" t="s">
        <v>668</v>
      </c>
      <c r="D35" s="234"/>
      <c r="E35" s="235">
        <v>3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160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7" t="s">
        <v>151</v>
      </c>
      <c r="B36" s="238" t="s">
        <v>86</v>
      </c>
      <c r="C36" s="257" t="s">
        <v>87</v>
      </c>
      <c r="D36" s="239"/>
      <c r="E36" s="240"/>
      <c r="F36" s="241"/>
      <c r="G36" s="242">
        <f>SUMIF(AG37:AG68,"&lt;&gt;NOR",G37:G68)</f>
        <v>0</v>
      </c>
      <c r="H36" s="236"/>
      <c r="I36" s="236">
        <f>SUM(I37:I68)</f>
        <v>0</v>
      </c>
      <c r="J36" s="236"/>
      <c r="K36" s="236">
        <f>SUM(K37:K68)</f>
        <v>0</v>
      </c>
      <c r="L36" s="236"/>
      <c r="M36" s="236">
        <f>SUM(M37:M68)</f>
        <v>0</v>
      </c>
      <c r="N36" s="236"/>
      <c r="O36" s="236">
        <f>SUM(O37:O68)</f>
        <v>0.01</v>
      </c>
      <c r="P36" s="236"/>
      <c r="Q36" s="236">
        <f>SUM(Q37:Q68)</f>
        <v>1.1200000000000001</v>
      </c>
      <c r="R36" s="236"/>
      <c r="S36" s="236"/>
      <c r="T36" s="236"/>
      <c r="U36" s="236"/>
      <c r="V36" s="236">
        <f>SUM(V37:V68)</f>
        <v>43.099999999999994</v>
      </c>
      <c r="W36" s="236"/>
      <c r="X36" s="236"/>
      <c r="AG36" t="s">
        <v>152</v>
      </c>
    </row>
    <row r="37" spans="1:60" outlineLevel="1" x14ac:dyDescent="0.2">
      <c r="A37" s="243">
        <v>12</v>
      </c>
      <c r="B37" s="244" t="s">
        <v>413</v>
      </c>
      <c r="C37" s="258" t="s">
        <v>414</v>
      </c>
      <c r="D37" s="245" t="s">
        <v>155</v>
      </c>
      <c r="E37" s="246">
        <v>29</v>
      </c>
      <c r="F37" s="247"/>
      <c r="G37" s="248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2">
        <v>3.3E-4</v>
      </c>
      <c r="O37" s="232">
        <f>ROUND(E37*N37,2)</f>
        <v>0.01</v>
      </c>
      <c r="P37" s="232">
        <v>1.183E-2</v>
      </c>
      <c r="Q37" s="232">
        <f>ROUND(E37*P37,2)</f>
        <v>0.34</v>
      </c>
      <c r="R37" s="232"/>
      <c r="S37" s="232" t="s">
        <v>156</v>
      </c>
      <c r="T37" s="232" t="s">
        <v>156</v>
      </c>
      <c r="U37" s="232">
        <v>0.35</v>
      </c>
      <c r="V37" s="232">
        <f>ROUND(E37*U37,2)</f>
        <v>10.15</v>
      </c>
      <c r="W37" s="232"/>
      <c r="X37" s="232" t="s">
        <v>157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158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9"/>
      <c r="B38" s="230"/>
      <c r="C38" s="259" t="s">
        <v>664</v>
      </c>
      <c r="D38" s="234"/>
      <c r="E38" s="235">
        <v>29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160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3">
        <v>13</v>
      </c>
      <c r="B39" s="244" t="s">
        <v>245</v>
      </c>
      <c r="C39" s="258" t="s">
        <v>246</v>
      </c>
      <c r="D39" s="245" t="s">
        <v>155</v>
      </c>
      <c r="E39" s="246">
        <v>29.5</v>
      </c>
      <c r="F39" s="247"/>
      <c r="G39" s="248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1.75E-3</v>
      </c>
      <c r="Q39" s="232">
        <f>ROUND(E39*P39,2)</f>
        <v>0.05</v>
      </c>
      <c r="R39" s="232"/>
      <c r="S39" s="232" t="s">
        <v>156</v>
      </c>
      <c r="T39" s="232" t="s">
        <v>156</v>
      </c>
      <c r="U39" s="232">
        <v>0.17</v>
      </c>
      <c r="V39" s="232">
        <f>ROUND(E39*U39,2)</f>
        <v>5.0199999999999996</v>
      </c>
      <c r="W39" s="232"/>
      <c r="X39" s="232" t="s">
        <v>157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158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59" t="s">
        <v>662</v>
      </c>
      <c r="D40" s="234"/>
      <c r="E40" s="235">
        <v>29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160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/>
      <c r="B41" s="230"/>
      <c r="C41" s="259" t="s">
        <v>663</v>
      </c>
      <c r="D41" s="234"/>
      <c r="E41" s="235">
        <v>0.5</v>
      </c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12"/>
      <c r="Z41" s="212"/>
      <c r="AA41" s="212"/>
      <c r="AB41" s="212"/>
      <c r="AC41" s="212"/>
      <c r="AD41" s="212"/>
      <c r="AE41" s="212"/>
      <c r="AF41" s="212"/>
      <c r="AG41" s="212" t="s">
        <v>160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3">
        <v>14</v>
      </c>
      <c r="B42" s="244" t="s">
        <v>248</v>
      </c>
      <c r="C42" s="258" t="s">
        <v>249</v>
      </c>
      <c r="D42" s="245" t="s">
        <v>155</v>
      </c>
      <c r="E42" s="246">
        <v>29.5</v>
      </c>
      <c r="F42" s="247"/>
      <c r="G42" s="248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1.26E-2</v>
      </c>
      <c r="Q42" s="232">
        <f>ROUND(E42*P42,2)</f>
        <v>0.37</v>
      </c>
      <c r="R42" s="232"/>
      <c r="S42" s="232" t="s">
        <v>156</v>
      </c>
      <c r="T42" s="232" t="s">
        <v>156</v>
      </c>
      <c r="U42" s="232">
        <v>0.33</v>
      </c>
      <c r="V42" s="232">
        <f>ROUND(E42*U42,2)</f>
        <v>9.74</v>
      </c>
      <c r="W42" s="232"/>
      <c r="X42" s="232" t="s">
        <v>157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158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9"/>
      <c r="B43" s="230"/>
      <c r="C43" s="259" t="s">
        <v>662</v>
      </c>
      <c r="D43" s="234"/>
      <c r="E43" s="235">
        <v>29</v>
      </c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160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59" t="s">
        <v>663</v>
      </c>
      <c r="D44" s="234"/>
      <c r="E44" s="235">
        <v>0.5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160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3">
        <v>15</v>
      </c>
      <c r="B45" s="244" t="s">
        <v>250</v>
      </c>
      <c r="C45" s="258" t="s">
        <v>251</v>
      </c>
      <c r="D45" s="245" t="s">
        <v>215</v>
      </c>
      <c r="E45" s="246">
        <v>2</v>
      </c>
      <c r="F45" s="247"/>
      <c r="G45" s="248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2"/>
      <c r="S45" s="232" t="s">
        <v>156</v>
      </c>
      <c r="T45" s="232" t="s">
        <v>156</v>
      </c>
      <c r="U45" s="232">
        <v>0.05</v>
      </c>
      <c r="V45" s="232">
        <f>ROUND(E45*U45,2)</f>
        <v>0.1</v>
      </c>
      <c r="W45" s="232"/>
      <c r="X45" s="232" t="s">
        <v>157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158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29"/>
      <c r="B46" s="230"/>
      <c r="C46" s="259" t="s">
        <v>669</v>
      </c>
      <c r="D46" s="234"/>
      <c r="E46" s="235">
        <v>2</v>
      </c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12"/>
      <c r="Z46" s="212"/>
      <c r="AA46" s="212"/>
      <c r="AB46" s="212"/>
      <c r="AC46" s="212"/>
      <c r="AD46" s="212"/>
      <c r="AE46" s="212"/>
      <c r="AF46" s="212"/>
      <c r="AG46" s="212" t="s">
        <v>160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3">
        <v>16</v>
      </c>
      <c r="B47" s="244" t="s">
        <v>417</v>
      </c>
      <c r="C47" s="258" t="s">
        <v>418</v>
      </c>
      <c r="D47" s="245" t="s">
        <v>186</v>
      </c>
      <c r="E47" s="246">
        <v>3.8</v>
      </c>
      <c r="F47" s="247"/>
      <c r="G47" s="248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4.6000000000000001E-4</v>
      </c>
      <c r="Q47" s="232">
        <f>ROUND(E47*P47,2)</f>
        <v>0</v>
      </c>
      <c r="R47" s="232"/>
      <c r="S47" s="232" t="s">
        <v>156</v>
      </c>
      <c r="T47" s="232" t="s">
        <v>156</v>
      </c>
      <c r="U47" s="232">
        <v>1.35</v>
      </c>
      <c r="V47" s="232">
        <f>ROUND(E47*U47,2)</f>
        <v>5.13</v>
      </c>
      <c r="W47" s="232"/>
      <c r="X47" s="232" t="s">
        <v>157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158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9"/>
      <c r="B48" s="230"/>
      <c r="C48" s="259" t="s">
        <v>670</v>
      </c>
      <c r="D48" s="234"/>
      <c r="E48" s="235">
        <v>3.8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160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3">
        <v>17</v>
      </c>
      <c r="B49" s="244" t="s">
        <v>423</v>
      </c>
      <c r="C49" s="258" t="s">
        <v>424</v>
      </c>
      <c r="D49" s="245" t="s">
        <v>186</v>
      </c>
      <c r="E49" s="246">
        <v>6</v>
      </c>
      <c r="F49" s="247"/>
      <c r="G49" s="248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2">
        <v>4.8999999999999998E-4</v>
      </c>
      <c r="O49" s="232">
        <f>ROUND(E49*N49,2)</f>
        <v>0</v>
      </c>
      <c r="P49" s="232">
        <v>6.0000000000000001E-3</v>
      </c>
      <c r="Q49" s="232">
        <f>ROUND(E49*P49,2)</f>
        <v>0.04</v>
      </c>
      <c r="R49" s="232"/>
      <c r="S49" s="232" t="s">
        <v>156</v>
      </c>
      <c r="T49" s="232" t="s">
        <v>156</v>
      </c>
      <c r="U49" s="232">
        <v>0.27</v>
      </c>
      <c r="V49" s="232">
        <f>ROUND(E49*U49,2)</f>
        <v>1.62</v>
      </c>
      <c r="W49" s="232"/>
      <c r="X49" s="232" t="s">
        <v>157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158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9"/>
      <c r="B50" s="230"/>
      <c r="C50" s="259" t="s">
        <v>671</v>
      </c>
      <c r="D50" s="234"/>
      <c r="E50" s="235">
        <v>6</v>
      </c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160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3">
        <v>18</v>
      </c>
      <c r="B51" s="244" t="s">
        <v>672</v>
      </c>
      <c r="C51" s="258" t="s">
        <v>673</v>
      </c>
      <c r="D51" s="245" t="s">
        <v>186</v>
      </c>
      <c r="E51" s="246">
        <v>3</v>
      </c>
      <c r="F51" s="247"/>
      <c r="G51" s="248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4.8999999999999998E-4</v>
      </c>
      <c r="O51" s="232">
        <f>ROUND(E51*N51,2)</f>
        <v>0</v>
      </c>
      <c r="P51" s="232">
        <v>6.6000000000000003E-2</v>
      </c>
      <c r="Q51" s="232">
        <f>ROUND(E51*P51,2)</f>
        <v>0.2</v>
      </c>
      <c r="R51" s="232"/>
      <c r="S51" s="232" t="s">
        <v>156</v>
      </c>
      <c r="T51" s="232" t="s">
        <v>156</v>
      </c>
      <c r="U51" s="232">
        <v>2.0680000000000001</v>
      </c>
      <c r="V51" s="232">
        <f>ROUND(E51*U51,2)</f>
        <v>6.2</v>
      </c>
      <c r="W51" s="232"/>
      <c r="X51" s="232" t="s">
        <v>157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158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/>
      <c r="B52" s="230"/>
      <c r="C52" s="259" t="s">
        <v>674</v>
      </c>
      <c r="D52" s="234"/>
      <c r="E52" s="235">
        <v>3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160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3">
        <v>19</v>
      </c>
      <c r="B53" s="244" t="s">
        <v>266</v>
      </c>
      <c r="C53" s="258" t="s">
        <v>267</v>
      </c>
      <c r="D53" s="245" t="s">
        <v>155</v>
      </c>
      <c r="E53" s="246">
        <v>1.8</v>
      </c>
      <c r="F53" s="247"/>
      <c r="G53" s="248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4.5999999999999999E-2</v>
      </c>
      <c r="Q53" s="232">
        <f>ROUND(E53*P53,2)</f>
        <v>0.08</v>
      </c>
      <c r="R53" s="232"/>
      <c r="S53" s="232" t="s">
        <v>156</v>
      </c>
      <c r="T53" s="232" t="s">
        <v>156</v>
      </c>
      <c r="U53" s="232">
        <v>0.26</v>
      </c>
      <c r="V53" s="232">
        <f>ROUND(E53*U53,2)</f>
        <v>0.47</v>
      </c>
      <c r="W53" s="232"/>
      <c r="X53" s="232" t="s">
        <v>157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158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9"/>
      <c r="B54" s="230"/>
      <c r="C54" s="259" t="s">
        <v>561</v>
      </c>
      <c r="D54" s="234"/>
      <c r="E54" s="235">
        <v>1.8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160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3">
        <v>20</v>
      </c>
      <c r="B55" s="244" t="s">
        <v>277</v>
      </c>
      <c r="C55" s="258" t="s">
        <v>278</v>
      </c>
      <c r="D55" s="245" t="s">
        <v>215</v>
      </c>
      <c r="E55" s="246">
        <v>4</v>
      </c>
      <c r="F55" s="247"/>
      <c r="G55" s="24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2">
        <v>0</v>
      </c>
      <c r="O55" s="232">
        <f>ROUND(E55*N55,2)</f>
        <v>0</v>
      </c>
      <c r="P55" s="232">
        <v>1.8E-3</v>
      </c>
      <c r="Q55" s="232">
        <f>ROUND(E55*P55,2)</f>
        <v>0.01</v>
      </c>
      <c r="R55" s="232"/>
      <c r="S55" s="232" t="s">
        <v>156</v>
      </c>
      <c r="T55" s="232" t="s">
        <v>156</v>
      </c>
      <c r="U55" s="232">
        <v>0.11</v>
      </c>
      <c r="V55" s="232">
        <f>ROUND(E55*U55,2)</f>
        <v>0.44</v>
      </c>
      <c r="W55" s="232"/>
      <c r="X55" s="232" t="s">
        <v>157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158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9"/>
      <c r="B56" s="230"/>
      <c r="C56" s="259" t="s">
        <v>675</v>
      </c>
      <c r="D56" s="234"/>
      <c r="E56" s="235">
        <v>2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160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29"/>
      <c r="B57" s="230"/>
      <c r="C57" s="259" t="s">
        <v>676</v>
      </c>
      <c r="D57" s="234"/>
      <c r="E57" s="235">
        <v>2</v>
      </c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12"/>
      <c r="Z57" s="212"/>
      <c r="AA57" s="212"/>
      <c r="AB57" s="212"/>
      <c r="AC57" s="212"/>
      <c r="AD57" s="212"/>
      <c r="AE57" s="212"/>
      <c r="AF57" s="212"/>
      <c r="AG57" s="212" t="s">
        <v>160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3">
        <v>21</v>
      </c>
      <c r="B58" s="244" t="s">
        <v>436</v>
      </c>
      <c r="C58" s="258" t="s">
        <v>437</v>
      </c>
      <c r="D58" s="245" t="s">
        <v>186</v>
      </c>
      <c r="E58" s="246">
        <v>24.5</v>
      </c>
      <c r="F58" s="247"/>
      <c r="G58" s="248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8.0000000000000007E-5</v>
      </c>
      <c r="Q58" s="232">
        <f>ROUND(E58*P58,2)</f>
        <v>0</v>
      </c>
      <c r="R58" s="232"/>
      <c r="S58" s="232" t="s">
        <v>156</v>
      </c>
      <c r="T58" s="232" t="s">
        <v>156</v>
      </c>
      <c r="U58" s="232">
        <v>0.04</v>
      </c>
      <c r="V58" s="232">
        <f>ROUND(E58*U58,2)</f>
        <v>0.98</v>
      </c>
      <c r="W58" s="232"/>
      <c r="X58" s="232" t="s">
        <v>157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158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9"/>
      <c r="B59" s="230"/>
      <c r="C59" s="259" t="s">
        <v>677</v>
      </c>
      <c r="D59" s="234"/>
      <c r="E59" s="235">
        <v>23</v>
      </c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160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29"/>
      <c r="B60" s="230"/>
      <c r="C60" s="259" t="s">
        <v>678</v>
      </c>
      <c r="D60" s="234"/>
      <c r="E60" s="235">
        <v>1.5</v>
      </c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12"/>
      <c r="Z60" s="212"/>
      <c r="AA60" s="212"/>
      <c r="AB60" s="212"/>
      <c r="AC60" s="212"/>
      <c r="AD60" s="212"/>
      <c r="AE60" s="212"/>
      <c r="AF60" s="212"/>
      <c r="AG60" s="212" t="s">
        <v>160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43">
        <v>22</v>
      </c>
      <c r="B61" s="244" t="s">
        <v>439</v>
      </c>
      <c r="C61" s="258" t="s">
        <v>440</v>
      </c>
      <c r="D61" s="245" t="s">
        <v>155</v>
      </c>
      <c r="E61" s="246">
        <v>29.5</v>
      </c>
      <c r="F61" s="247"/>
      <c r="G61" s="248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2">
        <v>0</v>
      </c>
      <c r="O61" s="232">
        <f>ROUND(E61*N61,2)</f>
        <v>0</v>
      </c>
      <c r="P61" s="232">
        <v>1E-3</v>
      </c>
      <c r="Q61" s="232">
        <f>ROUND(E61*P61,2)</f>
        <v>0.03</v>
      </c>
      <c r="R61" s="232"/>
      <c r="S61" s="232" t="s">
        <v>156</v>
      </c>
      <c r="T61" s="232" t="s">
        <v>156</v>
      </c>
      <c r="U61" s="232">
        <v>0.11</v>
      </c>
      <c r="V61" s="232">
        <f>ROUND(E61*U61,2)</f>
        <v>3.25</v>
      </c>
      <c r="W61" s="232"/>
      <c r="X61" s="232" t="s">
        <v>157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158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9"/>
      <c r="B62" s="230"/>
      <c r="C62" s="259" t="s">
        <v>662</v>
      </c>
      <c r="D62" s="234"/>
      <c r="E62" s="235">
        <v>29</v>
      </c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12"/>
      <c r="Z62" s="212"/>
      <c r="AA62" s="212"/>
      <c r="AB62" s="212"/>
      <c r="AC62" s="212"/>
      <c r="AD62" s="212"/>
      <c r="AE62" s="212"/>
      <c r="AF62" s="212"/>
      <c r="AG62" s="212" t="s">
        <v>160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9"/>
      <c r="B63" s="230"/>
      <c r="C63" s="259" t="s">
        <v>663</v>
      </c>
      <c r="D63" s="234"/>
      <c r="E63" s="235">
        <v>0.5</v>
      </c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160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3">
        <v>23</v>
      </c>
      <c r="B64" s="244" t="s">
        <v>441</v>
      </c>
      <c r="C64" s="258" t="s">
        <v>442</v>
      </c>
      <c r="D64" s="245" t="s">
        <v>283</v>
      </c>
      <c r="E64" s="246">
        <v>1.988</v>
      </c>
      <c r="F64" s="247"/>
      <c r="G64" s="248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2"/>
      <c r="S64" s="232" t="s">
        <v>233</v>
      </c>
      <c r="T64" s="232" t="s">
        <v>234</v>
      </c>
      <c r="U64" s="232">
        <v>0</v>
      </c>
      <c r="V64" s="232">
        <f>ROUND(E64*U64,2)</f>
        <v>0</v>
      </c>
      <c r="W64" s="232"/>
      <c r="X64" s="232" t="s">
        <v>284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285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9"/>
      <c r="B65" s="230"/>
      <c r="C65" s="259" t="s">
        <v>679</v>
      </c>
      <c r="D65" s="234"/>
      <c r="E65" s="235">
        <v>1.764</v>
      </c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160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29"/>
      <c r="B66" s="230"/>
      <c r="C66" s="259" t="s">
        <v>680</v>
      </c>
      <c r="D66" s="234"/>
      <c r="E66" s="235">
        <v>0.224</v>
      </c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12"/>
      <c r="Z66" s="212"/>
      <c r="AA66" s="212"/>
      <c r="AB66" s="212"/>
      <c r="AC66" s="212"/>
      <c r="AD66" s="212"/>
      <c r="AE66" s="212"/>
      <c r="AF66" s="212"/>
      <c r="AG66" s="212" t="s">
        <v>160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3">
        <v>24</v>
      </c>
      <c r="B67" s="244" t="s">
        <v>345</v>
      </c>
      <c r="C67" s="258" t="s">
        <v>448</v>
      </c>
      <c r="D67" s="245" t="s">
        <v>237</v>
      </c>
      <c r="E67" s="246">
        <v>4</v>
      </c>
      <c r="F67" s="247"/>
      <c r="G67" s="248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2"/>
      <c r="S67" s="232" t="s">
        <v>233</v>
      </c>
      <c r="T67" s="232" t="s">
        <v>234</v>
      </c>
      <c r="U67" s="232">
        <v>0</v>
      </c>
      <c r="V67" s="232">
        <f>ROUND(E67*U67,2)</f>
        <v>0</v>
      </c>
      <c r="W67" s="232"/>
      <c r="X67" s="232" t="s">
        <v>284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285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9"/>
      <c r="B68" s="230"/>
      <c r="C68" s="259" t="s">
        <v>681</v>
      </c>
      <c r="D68" s="234"/>
      <c r="E68" s="235">
        <v>4</v>
      </c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12"/>
      <c r="Z68" s="212"/>
      <c r="AA68" s="212"/>
      <c r="AB68" s="212"/>
      <c r="AC68" s="212"/>
      <c r="AD68" s="212"/>
      <c r="AE68" s="212"/>
      <c r="AF68" s="212"/>
      <c r="AG68" s="212" t="s">
        <v>160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37" t="s">
        <v>151</v>
      </c>
      <c r="B69" s="238" t="s">
        <v>88</v>
      </c>
      <c r="C69" s="257" t="s">
        <v>89</v>
      </c>
      <c r="D69" s="239"/>
      <c r="E69" s="240"/>
      <c r="F69" s="241"/>
      <c r="G69" s="242">
        <f>SUMIF(AG70:AG70,"&lt;&gt;NOR",G70:G70)</f>
        <v>0</v>
      </c>
      <c r="H69" s="236"/>
      <c r="I69" s="236">
        <f>SUM(I70:I70)</f>
        <v>0</v>
      </c>
      <c r="J69" s="236"/>
      <c r="K69" s="236">
        <f>SUM(K70:K70)</f>
        <v>0</v>
      </c>
      <c r="L69" s="236"/>
      <c r="M69" s="236">
        <f>SUM(M70:M70)</f>
        <v>0</v>
      </c>
      <c r="N69" s="236"/>
      <c r="O69" s="236">
        <f>SUM(O70:O70)</f>
        <v>0</v>
      </c>
      <c r="P69" s="236"/>
      <c r="Q69" s="236">
        <f>SUM(Q70:Q70)</f>
        <v>0</v>
      </c>
      <c r="R69" s="236"/>
      <c r="S69" s="236"/>
      <c r="T69" s="236"/>
      <c r="U69" s="236"/>
      <c r="V69" s="236">
        <f>SUM(V70:V70)</f>
        <v>2.48</v>
      </c>
      <c r="W69" s="236"/>
      <c r="X69" s="236"/>
      <c r="AG69" t="s">
        <v>152</v>
      </c>
    </row>
    <row r="70" spans="1:60" outlineLevel="1" x14ac:dyDescent="0.2">
      <c r="A70" s="249">
        <v>25</v>
      </c>
      <c r="B70" s="250" t="s">
        <v>287</v>
      </c>
      <c r="C70" s="260" t="s">
        <v>288</v>
      </c>
      <c r="D70" s="251" t="s">
        <v>175</v>
      </c>
      <c r="E70" s="252">
        <v>1.3134300000000001</v>
      </c>
      <c r="F70" s="253"/>
      <c r="G70" s="254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2"/>
      <c r="S70" s="232" t="s">
        <v>156</v>
      </c>
      <c r="T70" s="232" t="s">
        <v>156</v>
      </c>
      <c r="U70" s="232">
        <v>1.89</v>
      </c>
      <c r="V70" s="232">
        <f>ROUND(E70*U70,2)</f>
        <v>2.48</v>
      </c>
      <c r="W70" s="232"/>
      <c r="X70" s="232" t="s">
        <v>289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290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37" t="s">
        <v>151</v>
      </c>
      <c r="B71" s="238" t="s">
        <v>103</v>
      </c>
      <c r="C71" s="257" t="s">
        <v>104</v>
      </c>
      <c r="D71" s="239"/>
      <c r="E71" s="240"/>
      <c r="F71" s="241"/>
      <c r="G71" s="242">
        <f>SUMIF(AG72:AG76,"&lt;&gt;NOR",G72:G76)</f>
        <v>0</v>
      </c>
      <c r="H71" s="236"/>
      <c r="I71" s="236">
        <f>SUM(I72:I76)</f>
        <v>0</v>
      </c>
      <c r="J71" s="236"/>
      <c r="K71" s="236">
        <f>SUM(K72:K76)</f>
        <v>0</v>
      </c>
      <c r="L71" s="236"/>
      <c r="M71" s="236">
        <f>SUM(M72:M76)</f>
        <v>0</v>
      </c>
      <c r="N71" s="236"/>
      <c r="O71" s="236">
        <f>SUM(O72:O76)</f>
        <v>0</v>
      </c>
      <c r="P71" s="236"/>
      <c r="Q71" s="236">
        <f>SUM(Q72:Q76)</f>
        <v>0</v>
      </c>
      <c r="R71" s="236"/>
      <c r="S71" s="236"/>
      <c r="T71" s="236"/>
      <c r="U71" s="236"/>
      <c r="V71" s="236">
        <f>SUM(V72:V76)</f>
        <v>3.2300000000000004</v>
      </c>
      <c r="W71" s="236"/>
      <c r="X71" s="236"/>
      <c r="AG71" t="s">
        <v>152</v>
      </c>
    </row>
    <row r="72" spans="1:60" outlineLevel="1" x14ac:dyDescent="0.2">
      <c r="A72" s="243">
        <v>26</v>
      </c>
      <c r="B72" s="244" t="s">
        <v>682</v>
      </c>
      <c r="C72" s="258" t="s">
        <v>683</v>
      </c>
      <c r="D72" s="245" t="s">
        <v>215</v>
      </c>
      <c r="E72" s="246">
        <v>1</v>
      </c>
      <c r="F72" s="247"/>
      <c r="G72" s="248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2"/>
      <c r="S72" s="232" t="s">
        <v>156</v>
      </c>
      <c r="T72" s="232" t="s">
        <v>364</v>
      </c>
      <c r="U72" s="232">
        <v>2.4500000000000002</v>
      </c>
      <c r="V72" s="232">
        <f>ROUND(E72*U72,2)</f>
        <v>2.4500000000000002</v>
      </c>
      <c r="W72" s="232"/>
      <c r="X72" s="232" t="s">
        <v>157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158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9"/>
      <c r="B73" s="230"/>
      <c r="C73" s="259" t="s">
        <v>684</v>
      </c>
      <c r="D73" s="234"/>
      <c r="E73" s="235">
        <v>1</v>
      </c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160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3">
        <v>27</v>
      </c>
      <c r="B74" s="244" t="s">
        <v>310</v>
      </c>
      <c r="C74" s="258" t="s">
        <v>311</v>
      </c>
      <c r="D74" s="245" t="s">
        <v>215</v>
      </c>
      <c r="E74" s="246">
        <v>1</v>
      </c>
      <c r="F74" s="247"/>
      <c r="G74" s="248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2"/>
      <c r="S74" s="232" t="s">
        <v>156</v>
      </c>
      <c r="T74" s="232" t="s">
        <v>156</v>
      </c>
      <c r="U74" s="232">
        <v>0.78</v>
      </c>
      <c r="V74" s="232">
        <f>ROUND(E74*U74,2)</f>
        <v>0.78</v>
      </c>
      <c r="W74" s="232"/>
      <c r="X74" s="232" t="s">
        <v>157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304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9"/>
      <c r="B75" s="230"/>
      <c r="C75" s="259" t="s">
        <v>684</v>
      </c>
      <c r="D75" s="234"/>
      <c r="E75" s="235">
        <v>1</v>
      </c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160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9">
        <v>28</v>
      </c>
      <c r="B76" s="230" t="s">
        <v>322</v>
      </c>
      <c r="C76" s="261" t="s">
        <v>323</v>
      </c>
      <c r="D76" s="231" t="s">
        <v>0</v>
      </c>
      <c r="E76" s="255"/>
      <c r="F76" s="233"/>
      <c r="G76" s="232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2"/>
      <c r="S76" s="232" t="s">
        <v>156</v>
      </c>
      <c r="T76" s="232" t="s">
        <v>156</v>
      </c>
      <c r="U76" s="232">
        <v>0</v>
      </c>
      <c r="V76" s="232">
        <f>ROUND(E76*U76,2)</f>
        <v>0</v>
      </c>
      <c r="W76" s="232"/>
      <c r="X76" s="232" t="s">
        <v>289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290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x14ac:dyDescent="0.2">
      <c r="A77" s="237" t="s">
        <v>151</v>
      </c>
      <c r="B77" s="238" t="s">
        <v>105</v>
      </c>
      <c r="C77" s="257" t="s">
        <v>106</v>
      </c>
      <c r="D77" s="239"/>
      <c r="E77" s="240"/>
      <c r="F77" s="241"/>
      <c r="G77" s="242">
        <f>SUMIF(AG78:AG80,"&lt;&gt;NOR",G78:G80)</f>
        <v>0</v>
      </c>
      <c r="H77" s="236"/>
      <c r="I77" s="236">
        <f>SUM(I78:I80)</f>
        <v>0</v>
      </c>
      <c r="J77" s="236"/>
      <c r="K77" s="236">
        <f>SUM(K78:K80)</f>
        <v>0</v>
      </c>
      <c r="L77" s="236"/>
      <c r="M77" s="236">
        <f>SUM(M78:M80)</f>
        <v>0</v>
      </c>
      <c r="N77" s="236"/>
      <c r="O77" s="236">
        <f>SUM(O78:O80)</f>
        <v>0</v>
      </c>
      <c r="P77" s="236"/>
      <c r="Q77" s="236">
        <f>SUM(Q78:Q80)</f>
        <v>0</v>
      </c>
      <c r="R77" s="236"/>
      <c r="S77" s="236"/>
      <c r="T77" s="236"/>
      <c r="U77" s="236"/>
      <c r="V77" s="236">
        <f>SUM(V78:V80)</f>
        <v>0</v>
      </c>
      <c r="W77" s="236"/>
      <c r="X77" s="236"/>
      <c r="AG77" t="s">
        <v>152</v>
      </c>
    </row>
    <row r="78" spans="1:60" ht="33.75" outlineLevel="1" x14ac:dyDescent="0.2">
      <c r="A78" s="243">
        <v>29</v>
      </c>
      <c r="B78" s="244" t="s">
        <v>605</v>
      </c>
      <c r="C78" s="258" t="s">
        <v>606</v>
      </c>
      <c r="D78" s="245" t="s">
        <v>165</v>
      </c>
      <c r="E78" s="246">
        <v>150</v>
      </c>
      <c r="F78" s="247"/>
      <c r="G78" s="248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2"/>
      <c r="S78" s="232" t="s">
        <v>233</v>
      </c>
      <c r="T78" s="232" t="s">
        <v>234</v>
      </c>
      <c r="U78" s="232">
        <v>0</v>
      </c>
      <c r="V78" s="232">
        <f>ROUND(E78*U78,2)</f>
        <v>0</v>
      </c>
      <c r="W78" s="232"/>
      <c r="X78" s="232" t="s">
        <v>157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158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9"/>
      <c r="B79" s="230"/>
      <c r="C79" s="259" t="s">
        <v>685</v>
      </c>
      <c r="D79" s="234"/>
      <c r="E79" s="235">
        <v>150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160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9">
        <v>30</v>
      </c>
      <c r="B80" s="230" t="s">
        <v>608</v>
      </c>
      <c r="C80" s="261" t="s">
        <v>609</v>
      </c>
      <c r="D80" s="231" t="s">
        <v>0</v>
      </c>
      <c r="E80" s="255"/>
      <c r="F80" s="233"/>
      <c r="G80" s="232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2"/>
      <c r="S80" s="232" t="s">
        <v>156</v>
      </c>
      <c r="T80" s="232" t="s">
        <v>156</v>
      </c>
      <c r="U80" s="232">
        <v>0</v>
      </c>
      <c r="V80" s="232">
        <f>ROUND(E80*U80,2)</f>
        <v>0</v>
      </c>
      <c r="W80" s="232"/>
      <c r="X80" s="232" t="s">
        <v>289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290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37" t="s">
        <v>151</v>
      </c>
      <c r="B81" s="238" t="s">
        <v>107</v>
      </c>
      <c r="C81" s="257" t="s">
        <v>108</v>
      </c>
      <c r="D81" s="239"/>
      <c r="E81" s="240"/>
      <c r="F81" s="241"/>
      <c r="G81" s="242">
        <f>SUMIF(AG82:AG97,"&lt;&gt;NOR",G82:G97)</f>
        <v>0</v>
      </c>
      <c r="H81" s="236"/>
      <c r="I81" s="236">
        <f>SUM(I82:I97)</f>
        <v>0</v>
      </c>
      <c r="J81" s="236"/>
      <c r="K81" s="236">
        <f>SUM(K82:K97)</f>
        <v>0</v>
      </c>
      <c r="L81" s="236"/>
      <c r="M81" s="236">
        <f>SUM(M82:M97)</f>
        <v>0</v>
      </c>
      <c r="N81" s="236"/>
      <c r="O81" s="236">
        <f>SUM(O82:O97)</f>
        <v>0.1</v>
      </c>
      <c r="P81" s="236"/>
      <c r="Q81" s="236">
        <f>SUM(Q82:Q97)</f>
        <v>0</v>
      </c>
      <c r="R81" s="236"/>
      <c r="S81" s="236"/>
      <c r="T81" s="236"/>
      <c r="U81" s="236"/>
      <c r="V81" s="236">
        <f>SUM(V82:V97)</f>
        <v>25.2</v>
      </c>
      <c r="W81" s="236"/>
      <c r="X81" s="236"/>
      <c r="AG81" t="s">
        <v>152</v>
      </c>
    </row>
    <row r="82" spans="1:60" ht="22.5" outlineLevel="1" x14ac:dyDescent="0.2">
      <c r="A82" s="243">
        <v>31</v>
      </c>
      <c r="B82" s="244" t="s">
        <v>464</v>
      </c>
      <c r="C82" s="258" t="s">
        <v>465</v>
      </c>
      <c r="D82" s="245" t="s">
        <v>155</v>
      </c>
      <c r="E82" s="246">
        <v>29.5</v>
      </c>
      <c r="F82" s="247"/>
      <c r="G82" s="248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2"/>
      <c r="S82" s="232" t="s">
        <v>156</v>
      </c>
      <c r="T82" s="232" t="s">
        <v>156</v>
      </c>
      <c r="U82" s="232">
        <v>0.02</v>
      </c>
      <c r="V82" s="232">
        <f>ROUND(E82*U82,2)</f>
        <v>0.59</v>
      </c>
      <c r="W82" s="232"/>
      <c r="X82" s="232" t="s">
        <v>157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158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9"/>
      <c r="B83" s="230"/>
      <c r="C83" s="259" t="s">
        <v>662</v>
      </c>
      <c r="D83" s="234"/>
      <c r="E83" s="235">
        <v>29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12"/>
      <c r="Z83" s="212"/>
      <c r="AA83" s="212"/>
      <c r="AB83" s="212"/>
      <c r="AC83" s="212"/>
      <c r="AD83" s="212"/>
      <c r="AE83" s="212"/>
      <c r="AF83" s="212"/>
      <c r="AG83" s="212" t="s">
        <v>160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29"/>
      <c r="B84" s="230"/>
      <c r="C84" s="259" t="s">
        <v>663</v>
      </c>
      <c r="D84" s="234"/>
      <c r="E84" s="235">
        <v>0.5</v>
      </c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160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3">
        <v>32</v>
      </c>
      <c r="B85" s="244" t="s">
        <v>466</v>
      </c>
      <c r="C85" s="258" t="s">
        <v>467</v>
      </c>
      <c r="D85" s="245" t="s">
        <v>155</v>
      </c>
      <c r="E85" s="246">
        <v>29.5</v>
      </c>
      <c r="F85" s="247"/>
      <c r="G85" s="248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2"/>
      <c r="S85" s="232" t="s">
        <v>156</v>
      </c>
      <c r="T85" s="232" t="s">
        <v>156</v>
      </c>
      <c r="U85" s="232">
        <v>0.05</v>
      </c>
      <c r="V85" s="232">
        <f>ROUND(E85*U85,2)</f>
        <v>1.48</v>
      </c>
      <c r="W85" s="232"/>
      <c r="X85" s="232" t="s">
        <v>157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158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9"/>
      <c r="B86" s="230"/>
      <c r="C86" s="259" t="s">
        <v>662</v>
      </c>
      <c r="D86" s="234"/>
      <c r="E86" s="235">
        <v>29</v>
      </c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12"/>
      <c r="Z86" s="212"/>
      <c r="AA86" s="212"/>
      <c r="AB86" s="212"/>
      <c r="AC86" s="212"/>
      <c r="AD86" s="212"/>
      <c r="AE86" s="212"/>
      <c r="AF86" s="212"/>
      <c r="AG86" s="212" t="s">
        <v>160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9"/>
      <c r="B87" s="230"/>
      <c r="C87" s="259" t="s">
        <v>663</v>
      </c>
      <c r="D87" s="234"/>
      <c r="E87" s="235">
        <v>0.5</v>
      </c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12"/>
      <c r="Z87" s="212"/>
      <c r="AA87" s="212"/>
      <c r="AB87" s="212"/>
      <c r="AC87" s="212"/>
      <c r="AD87" s="212"/>
      <c r="AE87" s="212"/>
      <c r="AF87" s="212"/>
      <c r="AG87" s="212" t="s">
        <v>160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43">
        <v>33</v>
      </c>
      <c r="B88" s="244" t="s">
        <v>468</v>
      </c>
      <c r="C88" s="258" t="s">
        <v>469</v>
      </c>
      <c r="D88" s="245" t="s">
        <v>186</v>
      </c>
      <c r="E88" s="246">
        <v>23</v>
      </c>
      <c r="F88" s="247"/>
      <c r="G88" s="248">
        <f>ROUND(E88*F88,2)</f>
        <v>0</v>
      </c>
      <c r="H88" s="233"/>
      <c r="I88" s="232">
        <f>ROUND(E88*H88,2)</f>
        <v>0</v>
      </c>
      <c r="J88" s="233"/>
      <c r="K88" s="232">
        <f>ROUND(E88*J88,2)</f>
        <v>0</v>
      </c>
      <c r="L88" s="232">
        <v>21</v>
      </c>
      <c r="M88" s="232">
        <f>G88*(1+L88/100)</f>
        <v>0</v>
      </c>
      <c r="N88" s="232">
        <v>2.0000000000000002E-5</v>
      </c>
      <c r="O88" s="232">
        <f>ROUND(E88*N88,2)</f>
        <v>0</v>
      </c>
      <c r="P88" s="232">
        <v>0</v>
      </c>
      <c r="Q88" s="232">
        <f>ROUND(E88*P88,2)</f>
        <v>0</v>
      </c>
      <c r="R88" s="232"/>
      <c r="S88" s="232" t="s">
        <v>156</v>
      </c>
      <c r="T88" s="232" t="s">
        <v>156</v>
      </c>
      <c r="U88" s="232">
        <v>7.0000000000000007E-2</v>
      </c>
      <c r="V88" s="232">
        <f>ROUND(E88*U88,2)</f>
        <v>1.61</v>
      </c>
      <c r="W88" s="232"/>
      <c r="X88" s="232" t="s">
        <v>157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158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9"/>
      <c r="B89" s="230"/>
      <c r="C89" s="259" t="s">
        <v>677</v>
      </c>
      <c r="D89" s="234"/>
      <c r="E89" s="235">
        <v>23</v>
      </c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12"/>
      <c r="Z89" s="212"/>
      <c r="AA89" s="212"/>
      <c r="AB89" s="212"/>
      <c r="AC89" s="212"/>
      <c r="AD89" s="212"/>
      <c r="AE89" s="212"/>
      <c r="AF89" s="212"/>
      <c r="AG89" s="212" t="s">
        <v>160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3">
        <v>34</v>
      </c>
      <c r="B90" s="244" t="s">
        <v>472</v>
      </c>
      <c r="C90" s="258" t="s">
        <v>473</v>
      </c>
      <c r="D90" s="245" t="s">
        <v>155</v>
      </c>
      <c r="E90" s="246">
        <v>29.5</v>
      </c>
      <c r="F90" s="247"/>
      <c r="G90" s="248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2">
        <v>3.32E-3</v>
      </c>
      <c r="O90" s="232">
        <f>ROUND(E90*N90,2)</f>
        <v>0.1</v>
      </c>
      <c r="P90" s="232">
        <v>0</v>
      </c>
      <c r="Q90" s="232">
        <f>ROUND(E90*P90,2)</f>
        <v>0</v>
      </c>
      <c r="R90" s="232"/>
      <c r="S90" s="232" t="s">
        <v>156</v>
      </c>
      <c r="T90" s="232" t="s">
        <v>156</v>
      </c>
      <c r="U90" s="232">
        <v>0.68</v>
      </c>
      <c r="V90" s="232">
        <f>ROUND(E90*U90,2)</f>
        <v>20.059999999999999</v>
      </c>
      <c r="W90" s="232"/>
      <c r="X90" s="232" t="s">
        <v>157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158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29"/>
      <c r="B91" s="230"/>
      <c r="C91" s="259" t="s">
        <v>662</v>
      </c>
      <c r="D91" s="234"/>
      <c r="E91" s="235">
        <v>29</v>
      </c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12"/>
      <c r="Z91" s="212"/>
      <c r="AA91" s="212"/>
      <c r="AB91" s="212"/>
      <c r="AC91" s="212"/>
      <c r="AD91" s="212"/>
      <c r="AE91" s="212"/>
      <c r="AF91" s="212"/>
      <c r="AG91" s="212" t="s">
        <v>160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9"/>
      <c r="B92" s="230"/>
      <c r="C92" s="259" t="s">
        <v>663</v>
      </c>
      <c r="D92" s="234"/>
      <c r="E92" s="235">
        <v>0.5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12"/>
      <c r="Z92" s="212"/>
      <c r="AA92" s="212"/>
      <c r="AB92" s="212"/>
      <c r="AC92" s="212"/>
      <c r="AD92" s="212"/>
      <c r="AE92" s="212"/>
      <c r="AF92" s="212"/>
      <c r="AG92" s="212" t="s">
        <v>160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33.75" outlineLevel="1" x14ac:dyDescent="0.2">
      <c r="A93" s="243">
        <v>35</v>
      </c>
      <c r="B93" s="244" t="s">
        <v>474</v>
      </c>
      <c r="C93" s="258" t="s">
        <v>475</v>
      </c>
      <c r="D93" s="245" t="s">
        <v>186</v>
      </c>
      <c r="E93" s="246">
        <v>5.2</v>
      </c>
      <c r="F93" s="247"/>
      <c r="G93" s="248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2">
        <v>3.4000000000000002E-4</v>
      </c>
      <c r="O93" s="232">
        <f>ROUND(E93*N93,2)</f>
        <v>0</v>
      </c>
      <c r="P93" s="232">
        <v>0</v>
      </c>
      <c r="Q93" s="232">
        <f>ROUND(E93*P93,2)</f>
        <v>0</v>
      </c>
      <c r="R93" s="232"/>
      <c r="S93" s="232" t="s">
        <v>156</v>
      </c>
      <c r="T93" s="232" t="s">
        <v>156</v>
      </c>
      <c r="U93" s="232">
        <v>0.28000000000000003</v>
      </c>
      <c r="V93" s="232">
        <f>ROUND(E93*U93,2)</f>
        <v>1.46</v>
      </c>
      <c r="W93" s="232"/>
      <c r="X93" s="232" t="s">
        <v>157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158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9"/>
      <c r="B94" s="230"/>
      <c r="C94" s="259" t="s">
        <v>686</v>
      </c>
      <c r="D94" s="234"/>
      <c r="E94" s="235">
        <v>5.2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12"/>
      <c r="Z94" s="212"/>
      <c r="AA94" s="212"/>
      <c r="AB94" s="212"/>
      <c r="AC94" s="212"/>
      <c r="AD94" s="212"/>
      <c r="AE94" s="212"/>
      <c r="AF94" s="212"/>
      <c r="AG94" s="212" t="s">
        <v>160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3">
        <v>36</v>
      </c>
      <c r="B95" s="244" t="s">
        <v>477</v>
      </c>
      <c r="C95" s="258" t="s">
        <v>478</v>
      </c>
      <c r="D95" s="245" t="s">
        <v>186</v>
      </c>
      <c r="E95" s="246">
        <v>23</v>
      </c>
      <c r="F95" s="247"/>
      <c r="G95" s="248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2">
        <v>1.2E-4</v>
      </c>
      <c r="O95" s="232">
        <f>ROUND(E95*N95,2)</f>
        <v>0</v>
      </c>
      <c r="P95" s="232">
        <v>0</v>
      </c>
      <c r="Q95" s="232">
        <f>ROUND(E95*P95,2)</f>
        <v>0</v>
      </c>
      <c r="R95" s="232" t="s">
        <v>166</v>
      </c>
      <c r="S95" s="232" t="s">
        <v>156</v>
      </c>
      <c r="T95" s="232" t="s">
        <v>234</v>
      </c>
      <c r="U95" s="232">
        <v>0</v>
      </c>
      <c r="V95" s="232">
        <f>ROUND(E95*U95,2)</f>
        <v>0</v>
      </c>
      <c r="W95" s="232"/>
      <c r="X95" s="232" t="s">
        <v>167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168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9"/>
      <c r="B96" s="230"/>
      <c r="C96" s="259" t="s">
        <v>687</v>
      </c>
      <c r="D96" s="234"/>
      <c r="E96" s="235">
        <v>23</v>
      </c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12"/>
      <c r="Z96" s="212"/>
      <c r="AA96" s="212"/>
      <c r="AB96" s="212"/>
      <c r="AC96" s="212"/>
      <c r="AD96" s="212"/>
      <c r="AE96" s="212"/>
      <c r="AF96" s="212"/>
      <c r="AG96" s="212" t="s">
        <v>160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9">
        <v>37</v>
      </c>
      <c r="B97" s="230" t="s">
        <v>480</v>
      </c>
      <c r="C97" s="261" t="s">
        <v>481</v>
      </c>
      <c r="D97" s="231" t="s">
        <v>0</v>
      </c>
      <c r="E97" s="255"/>
      <c r="F97" s="233"/>
      <c r="G97" s="232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2"/>
      <c r="S97" s="232" t="s">
        <v>156</v>
      </c>
      <c r="T97" s="232" t="s">
        <v>156</v>
      </c>
      <c r="U97" s="232">
        <v>0</v>
      </c>
      <c r="V97" s="232">
        <f>ROUND(E97*U97,2)</f>
        <v>0</v>
      </c>
      <c r="W97" s="232"/>
      <c r="X97" s="232" t="s">
        <v>289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290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37" t="s">
        <v>151</v>
      </c>
      <c r="B98" s="238" t="s">
        <v>113</v>
      </c>
      <c r="C98" s="257" t="s">
        <v>114</v>
      </c>
      <c r="D98" s="239"/>
      <c r="E98" s="240"/>
      <c r="F98" s="241"/>
      <c r="G98" s="242">
        <f>SUMIF(AG99:AG106,"&lt;&gt;NOR",G99:G106)</f>
        <v>0</v>
      </c>
      <c r="H98" s="236"/>
      <c r="I98" s="236">
        <f>SUM(I99:I106)</f>
        <v>0</v>
      </c>
      <c r="J98" s="236"/>
      <c r="K98" s="236">
        <f>SUM(K99:K106)</f>
        <v>0</v>
      </c>
      <c r="L98" s="236"/>
      <c r="M98" s="236">
        <f>SUM(M99:M106)</f>
        <v>0</v>
      </c>
      <c r="N98" s="236"/>
      <c r="O98" s="236">
        <f>SUM(O99:O106)</f>
        <v>0</v>
      </c>
      <c r="P98" s="236"/>
      <c r="Q98" s="236">
        <f>SUM(Q99:Q106)</f>
        <v>0</v>
      </c>
      <c r="R98" s="236"/>
      <c r="S98" s="236"/>
      <c r="T98" s="236"/>
      <c r="U98" s="236"/>
      <c r="V98" s="236">
        <f>SUM(V99:V106)</f>
        <v>2.89</v>
      </c>
      <c r="W98" s="236"/>
      <c r="X98" s="236"/>
      <c r="AG98" t="s">
        <v>152</v>
      </c>
    </row>
    <row r="99" spans="1:60" outlineLevel="1" x14ac:dyDescent="0.2">
      <c r="A99" s="243">
        <v>38</v>
      </c>
      <c r="B99" s="244" t="s">
        <v>491</v>
      </c>
      <c r="C99" s="258" t="s">
        <v>492</v>
      </c>
      <c r="D99" s="245" t="s">
        <v>155</v>
      </c>
      <c r="E99" s="246">
        <v>1.2749999999999999</v>
      </c>
      <c r="F99" s="247"/>
      <c r="G99" s="248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2">
        <v>1.0000000000000001E-5</v>
      </c>
      <c r="O99" s="232">
        <f>ROUND(E99*N99,2)</f>
        <v>0</v>
      </c>
      <c r="P99" s="232">
        <v>0</v>
      </c>
      <c r="Q99" s="232">
        <f>ROUND(E99*P99,2)</f>
        <v>0</v>
      </c>
      <c r="R99" s="232"/>
      <c r="S99" s="232" t="s">
        <v>156</v>
      </c>
      <c r="T99" s="232" t="s">
        <v>156</v>
      </c>
      <c r="U99" s="232">
        <v>0.04</v>
      </c>
      <c r="V99" s="232">
        <f>ROUND(E99*U99,2)</f>
        <v>0.05</v>
      </c>
      <c r="W99" s="232"/>
      <c r="X99" s="232" t="s">
        <v>157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158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9"/>
      <c r="B100" s="230"/>
      <c r="C100" s="259" t="s">
        <v>688</v>
      </c>
      <c r="D100" s="234"/>
      <c r="E100" s="235">
        <v>1.2749999999999999</v>
      </c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160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3">
        <v>39</v>
      </c>
      <c r="B101" s="244" t="s">
        <v>331</v>
      </c>
      <c r="C101" s="258" t="s">
        <v>332</v>
      </c>
      <c r="D101" s="245" t="s">
        <v>155</v>
      </c>
      <c r="E101" s="246">
        <v>1.2749999999999999</v>
      </c>
      <c r="F101" s="247"/>
      <c r="G101" s="248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2">
        <v>2.7999999999999998E-4</v>
      </c>
      <c r="O101" s="232">
        <f>ROUND(E101*N101,2)</f>
        <v>0</v>
      </c>
      <c r="P101" s="232">
        <v>0</v>
      </c>
      <c r="Q101" s="232">
        <f>ROUND(E101*P101,2)</f>
        <v>0</v>
      </c>
      <c r="R101" s="232"/>
      <c r="S101" s="232" t="s">
        <v>156</v>
      </c>
      <c r="T101" s="232" t="s">
        <v>156</v>
      </c>
      <c r="U101" s="232">
        <v>0.31</v>
      </c>
      <c r="V101" s="232">
        <f>ROUND(E101*U101,2)</f>
        <v>0.4</v>
      </c>
      <c r="W101" s="232"/>
      <c r="X101" s="232" t="s">
        <v>157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158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29"/>
      <c r="B102" s="230"/>
      <c r="C102" s="259" t="s">
        <v>688</v>
      </c>
      <c r="D102" s="234"/>
      <c r="E102" s="235">
        <v>1.2749999999999999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160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3">
        <v>40</v>
      </c>
      <c r="B103" s="244" t="s">
        <v>334</v>
      </c>
      <c r="C103" s="258" t="s">
        <v>335</v>
      </c>
      <c r="D103" s="245" t="s">
        <v>155</v>
      </c>
      <c r="E103" s="246">
        <v>1.2749999999999999</v>
      </c>
      <c r="F103" s="247"/>
      <c r="G103" s="248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2">
        <v>8.0000000000000007E-5</v>
      </c>
      <c r="O103" s="232">
        <f>ROUND(E103*N103,2)</f>
        <v>0</v>
      </c>
      <c r="P103" s="232">
        <v>0</v>
      </c>
      <c r="Q103" s="232">
        <f>ROUND(E103*P103,2)</f>
        <v>0</v>
      </c>
      <c r="R103" s="232"/>
      <c r="S103" s="232" t="s">
        <v>156</v>
      </c>
      <c r="T103" s="232" t="s">
        <v>156</v>
      </c>
      <c r="U103" s="232">
        <v>0.16</v>
      </c>
      <c r="V103" s="232">
        <f>ROUND(E103*U103,2)</f>
        <v>0.2</v>
      </c>
      <c r="W103" s="232"/>
      <c r="X103" s="232" t="s">
        <v>157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158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/>
      <c r="B104" s="230"/>
      <c r="C104" s="259" t="s">
        <v>688</v>
      </c>
      <c r="D104" s="234"/>
      <c r="E104" s="235">
        <v>1.2749999999999999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160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3">
        <v>41</v>
      </c>
      <c r="B105" s="244" t="s">
        <v>494</v>
      </c>
      <c r="C105" s="258" t="s">
        <v>495</v>
      </c>
      <c r="D105" s="245" t="s">
        <v>155</v>
      </c>
      <c r="E105" s="246">
        <v>4.4000000000000004</v>
      </c>
      <c r="F105" s="247"/>
      <c r="G105" s="248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2">
        <v>4.6999999999999999E-4</v>
      </c>
      <c r="O105" s="232">
        <f>ROUND(E105*N105,2)</f>
        <v>0</v>
      </c>
      <c r="P105" s="232">
        <v>0</v>
      </c>
      <c r="Q105" s="232">
        <f>ROUND(E105*P105,2)</f>
        <v>0</v>
      </c>
      <c r="R105" s="232"/>
      <c r="S105" s="232" t="s">
        <v>156</v>
      </c>
      <c r="T105" s="232" t="s">
        <v>156</v>
      </c>
      <c r="U105" s="232">
        <v>0.51</v>
      </c>
      <c r="V105" s="232">
        <f>ROUND(E105*U105,2)</f>
        <v>2.2400000000000002</v>
      </c>
      <c r="W105" s="232"/>
      <c r="X105" s="232" t="s">
        <v>157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158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9"/>
      <c r="B106" s="230"/>
      <c r="C106" s="259" t="s">
        <v>689</v>
      </c>
      <c r="D106" s="234"/>
      <c r="E106" s="235">
        <v>4.4000000000000004</v>
      </c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160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237" t="s">
        <v>151</v>
      </c>
      <c r="B107" s="238" t="s">
        <v>115</v>
      </c>
      <c r="C107" s="257" t="s">
        <v>116</v>
      </c>
      <c r="D107" s="239"/>
      <c r="E107" s="240"/>
      <c r="F107" s="241"/>
      <c r="G107" s="242">
        <f>SUMIF(AG108:AG115,"&lt;&gt;NOR",G108:G115)</f>
        <v>0</v>
      </c>
      <c r="H107" s="236"/>
      <c r="I107" s="236">
        <f>SUM(I108:I115)</f>
        <v>0</v>
      </c>
      <c r="J107" s="236"/>
      <c r="K107" s="236">
        <f>SUM(K108:K115)</f>
        <v>0</v>
      </c>
      <c r="L107" s="236"/>
      <c r="M107" s="236">
        <f>SUM(M108:M115)</f>
        <v>0</v>
      </c>
      <c r="N107" s="236"/>
      <c r="O107" s="236">
        <f>SUM(O108:O115)</f>
        <v>0.05</v>
      </c>
      <c r="P107" s="236"/>
      <c r="Q107" s="236">
        <f>SUM(Q108:Q115)</f>
        <v>0</v>
      </c>
      <c r="R107" s="236"/>
      <c r="S107" s="236"/>
      <c r="T107" s="236"/>
      <c r="U107" s="236"/>
      <c r="V107" s="236">
        <f>SUM(V108:V115)</f>
        <v>29.939999999999998</v>
      </c>
      <c r="W107" s="236"/>
      <c r="X107" s="236"/>
      <c r="AG107" t="s">
        <v>152</v>
      </c>
    </row>
    <row r="108" spans="1:60" outlineLevel="1" x14ac:dyDescent="0.2">
      <c r="A108" s="243">
        <v>42</v>
      </c>
      <c r="B108" s="244" t="s">
        <v>336</v>
      </c>
      <c r="C108" s="258" t="s">
        <v>337</v>
      </c>
      <c r="D108" s="245" t="s">
        <v>155</v>
      </c>
      <c r="E108" s="246">
        <v>73.03</v>
      </c>
      <c r="F108" s="247"/>
      <c r="G108" s="248">
        <f>ROUND(E108*F108,2)</f>
        <v>0</v>
      </c>
      <c r="H108" s="233"/>
      <c r="I108" s="232">
        <f>ROUND(E108*H108,2)</f>
        <v>0</v>
      </c>
      <c r="J108" s="233"/>
      <c r="K108" s="232">
        <f>ROUND(E108*J108,2)</f>
        <v>0</v>
      </c>
      <c r="L108" s="232">
        <v>21</v>
      </c>
      <c r="M108" s="232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2"/>
      <c r="S108" s="232" t="s">
        <v>156</v>
      </c>
      <c r="T108" s="232" t="s">
        <v>156</v>
      </c>
      <c r="U108" s="232">
        <v>7.0000000000000007E-2</v>
      </c>
      <c r="V108" s="232">
        <f>ROUND(E108*U108,2)</f>
        <v>5.1100000000000003</v>
      </c>
      <c r="W108" s="232"/>
      <c r="X108" s="232" t="s">
        <v>157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158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9"/>
      <c r="B109" s="230"/>
      <c r="C109" s="259" t="s">
        <v>690</v>
      </c>
      <c r="D109" s="234"/>
      <c r="E109" s="235">
        <v>73.03</v>
      </c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160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3">
        <v>43</v>
      </c>
      <c r="B110" s="244" t="s">
        <v>339</v>
      </c>
      <c r="C110" s="258" t="s">
        <v>340</v>
      </c>
      <c r="D110" s="245" t="s">
        <v>155</v>
      </c>
      <c r="E110" s="246">
        <v>73.03</v>
      </c>
      <c r="F110" s="247"/>
      <c r="G110" s="248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2">
        <v>1E-4</v>
      </c>
      <c r="O110" s="232">
        <f>ROUND(E110*N110,2)</f>
        <v>0.01</v>
      </c>
      <c r="P110" s="232">
        <v>0</v>
      </c>
      <c r="Q110" s="232">
        <f>ROUND(E110*P110,2)</f>
        <v>0</v>
      </c>
      <c r="R110" s="232"/>
      <c r="S110" s="232" t="s">
        <v>156</v>
      </c>
      <c r="T110" s="232" t="s">
        <v>156</v>
      </c>
      <c r="U110" s="232">
        <v>0.03</v>
      </c>
      <c r="V110" s="232">
        <f>ROUND(E110*U110,2)</f>
        <v>2.19</v>
      </c>
      <c r="W110" s="232"/>
      <c r="X110" s="232" t="s">
        <v>157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158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9"/>
      <c r="B111" s="230"/>
      <c r="C111" s="259" t="s">
        <v>690</v>
      </c>
      <c r="D111" s="234"/>
      <c r="E111" s="235">
        <v>73.03</v>
      </c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160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43">
        <v>44</v>
      </c>
      <c r="B112" s="244" t="s">
        <v>498</v>
      </c>
      <c r="C112" s="258" t="s">
        <v>621</v>
      </c>
      <c r="D112" s="245" t="s">
        <v>155</v>
      </c>
      <c r="E112" s="246">
        <v>73.03</v>
      </c>
      <c r="F112" s="247"/>
      <c r="G112" s="248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2">
        <v>2.7999999999999998E-4</v>
      </c>
      <c r="O112" s="232">
        <f>ROUND(E112*N112,2)</f>
        <v>0.02</v>
      </c>
      <c r="P112" s="232">
        <v>0</v>
      </c>
      <c r="Q112" s="232">
        <f>ROUND(E112*P112,2)</f>
        <v>0</v>
      </c>
      <c r="R112" s="232"/>
      <c r="S112" s="232" t="s">
        <v>233</v>
      </c>
      <c r="T112" s="232" t="s">
        <v>364</v>
      </c>
      <c r="U112" s="232">
        <v>0.17</v>
      </c>
      <c r="V112" s="232">
        <f>ROUND(E112*U112,2)</f>
        <v>12.42</v>
      </c>
      <c r="W112" s="232"/>
      <c r="X112" s="232" t="s">
        <v>157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158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9"/>
      <c r="B113" s="230"/>
      <c r="C113" s="259" t="s">
        <v>690</v>
      </c>
      <c r="D113" s="234"/>
      <c r="E113" s="235">
        <v>73.03</v>
      </c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160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3">
        <v>45</v>
      </c>
      <c r="B114" s="244" t="s">
        <v>343</v>
      </c>
      <c r="C114" s="258" t="s">
        <v>344</v>
      </c>
      <c r="D114" s="245" t="s">
        <v>155</v>
      </c>
      <c r="E114" s="246">
        <v>73.03</v>
      </c>
      <c r="F114" s="247"/>
      <c r="G114" s="248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2">
        <v>3.4000000000000002E-4</v>
      </c>
      <c r="O114" s="232">
        <f>ROUND(E114*N114,2)</f>
        <v>0.02</v>
      </c>
      <c r="P114" s="232">
        <v>0</v>
      </c>
      <c r="Q114" s="232">
        <f>ROUND(E114*P114,2)</f>
        <v>0</v>
      </c>
      <c r="R114" s="232"/>
      <c r="S114" s="232" t="s">
        <v>156</v>
      </c>
      <c r="T114" s="232" t="s">
        <v>156</v>
      </c>
      <c r="U114" s="232">
        <v>0.14000000000000001</v>
      </c>
      <c r="V114" s="232">
        <f>ROUND(E114*U114,2)</f>
        <v>10.220000000000001</v>
      </c>
      <c r="W114" s="232"/>
      <c r="X114" s="232" t="s">
        <v>284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285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9"/>
      <c r="B115" s="230"/>
      <c r="C115" s="259" t="s">
        <v>690</v>
      </c>
      <c r="D115" s="234"/>
      <c r="E115" s="235">
        <v>73.03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160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x14ac:dyDescent="0.2">
      <c r="A116" s="237" t="s">
        <v>151</v>
      </c>
      <c r="B116" s="238" t="s">
        <v>117</v>
      </c>
      <c r="C116" s="257" t="s">
        <v>118</v>
      </c>
      <c r="D116" s="239"/>
      <c r="E116" s="240"/>
      <c r="F116" s="241"/>
      <c r="G116" s="242">
        <f>SUMIF(AG117:AG120,"&lt;&gt;NOR",G117:G120)</f>
        <v>0</v>
      </c>
      <c r="H116" s="236"/>
      <c r="I116" s="236">
        <f>SUM(I117:I120)</f>
        <v>0</v>
      </c>
      <c r="J116" s="236"/>
      <c r="K116" s="236">
        <f>SUM(K117:K120)</f>
        <v>0</v>
      </c>
      <c r="L116" s="236"/>
      <c r="M116" s="236">
        <f>SUM(M117:M120)</f>
        <v>0</v>
      </c>
      <c r="N116" s="236"/>
      <c r="O116" s="236">
        <f>SUM(O117:O120)</f>
        <v>0</v>
      </c>
      <c r="P116" s="236"/>
      <c r="Q116" s="236">
        <f>SUM(Q117:Q120)</f>
        <v>0</v>
      </c>
      <c r="R116" s="236"/>
      <c r="S116" s="236"/>
      <c r="T116" s="236"/>
      <c r="U116" s="236"/>
      <c r="V116" s="236">
        <f>SUM(V117:V120)</f>
        <v>0</v>
      </c>
      <c r="W116" s="236"/>
      <c r="X116" s="236"/>
      <c r="AG116" t="s">
        <v>152</v>
      </c>
    </row>
    <row r="117" spans="1:60" outlineLevel="1" x14ac:dyDescent="0.2">
      <c r="A117" s="243">
        <v>46</v>
      </c>
      <c r="B117" s="244" t="s">
        <v>348</v>
      </c>
      <c r="C117" s="258" t="s">
        <v>622</v>
      </c>
      <c r="D117" s="245" t="s">
        <v>347</v>
      </c>
      <c r="E117" s="246">
        <v>4</v>
      </c>
      <c r="F117" s="247"/>
      <c r="G117" s="248">
        <f>ROUND(E117*F117,2)</f>
        <v>0</v>
      </c>
      <c r="H117" s="233"/>
      <c r="I117" s="232">
        <f>ROUND(E117*H117,2)</f>
        <v>0</v>
      </c>
      <c r="J117" s="233"/>
      <c r="K117" s="232">
        <f>ROUND(E117*J117,2)</f>
        <v>0</v>
      </c>
      <c r="L117" s="232">
        <v>21</v>
      </c>
      <c r="M117" s="232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2"/>
      <c r="S117" s="232" t="s">
        <v>233</v>
      </c>
      <c r="T117" s="232" t="s">
        <v>234</v>
      </c>
      <c r="U117" s="232">
        <v>0</v>
      </c>
      <c r="V117" s="232">
        <f>ROUND(E117*U117,2)</f>
        <v>0</v>
      </c>
      <c r="W117" s="232"/>
      <c r="X117" s="232" t="s">
        <v>157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158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9"/>
      <c r="B118" s="230"/>
      <c r="C118" s="259" t="s">
        <v>681</v>
      </c>
      <c r="D118" s="234"/>
      <c r="E118" s="235">
        <v>4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160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43">
        <v>47</v>
      </c>
      <c r="B119" s="244" t="s">
        <v>504</v>
      </c>
      <c r="C119" s="258" t="s">
        <v>505</v>
      </c>
      <c r="D119" s="245" t="s">
        <v>347</v>
      </c>
      <c r="E119" s="246">
        <v>6</v>
      </c>
      <c r="F119" s="247"/>
      <c r="G119" s="248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21</v>
      </c>
      <c r="M119" s="232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2"/>
      <c r="S119" s="232" t="s">
        <v>233</v>
      </c>
      <c r="T119" s="232" t="s">
        <v>234</v>
      </c>
      <c r="U119" s="232">
        <v>0</v>
      </c>
      <c r="V119" s="232">
        <f>ROUND(E119*U119,2)</f>
        <v>0</v>
      </c>
      <c r="W119" s="232"/>
      <c r="X119" s="232" t="s">
        <v>157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158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9"/>
      <c r="B120" s="230"/>
      <c r="C120" s="259" t="s">
        <v>691</v>
      </c>
      <c r="D120" s="234"/>
      <c r="E120" s="235">
        <v>6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37" t="s">
        <v>151</v>
      </c>
      <c r="B121" s="238" t="s">
        <v>121</v>
      </c>
      <c r="C121" s="257" t="s">
        <v>122</v>
      </c>
      <c r="D121" s="239"/>
      <c r="E121" s="240"/>
      <c r="F121" s="241"/>
      <c r="G121" s="242">
        <f>SUMIF(AG122:AG127,"&lt;&gt;NOR",G122:G127)</f>
        <v>0</v>
      </c>
      <c r="H121" s="236"/>
      <c r="I121" s="236">
        <f>SUM(I122:I127)</f>
        <v>0</v>
      </c>
      <c r="J121" s="236"/>
      <c r="K121" s="236">
        <f>SUM(K122:K127)</f>
        <v>0</v>
      </c>
      <c r="L121" s="236"/>
      <c r="M121" s="236">
        <f>SUM(M122:M127)</f>
        <v>0</v>
      </c>
      <c r="N121" s="236"/>
      <c r="O121" s="236">
        <f>SUM(O122:O127)</f>
        <v>0</v>
      </c>
      <c r="P121" s="236"/>
      <c r="Q121" s="236">
        <f>SUM(Q122:Q127)</f>
        <v>0</v>
      </c>
      <c r="R121" s="236"/>
      <c r="S121" s="236"/>
      <c r="T121" s="236"/>
      <c r="U121" s="236"/>
      <c r="V121" s="236">
        <f>SUM(V122:V127)</f>
        <v>1.58</v>
      </c>
      <c r="W121" s="236"/>
      <c r="X121" s="236"/>
      <c r="AG121" t="s">
        <v>152</v>
      </c>
    </row>
    <row r="122" spans="1:60" outlineLevel="1" x14ac:dyDescent="0.2">
      <c r="A122" s="249">
        <v>48</v>
      </c>
      <c r="B122" s="250" t="s">
        <v>352</v>
      </c>
      <c r="C122" s="260" t="s">
        <v>353</v>
      </c>
      <c r="D122" s="251" t="s">
        <v>175</v>
      </c>
      <c r="E122" s="252">
        <v>1.1235999999999999</v>
      </c>
      <c r="F122" s="253"/>
      <c r="G122" s="254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2"/>
      <c r="S122" s="232" t="s">
        <v>156</v>
      </c>
      <c r="T122" s="232" t="s">
        <v>156</v>
      </c>
      <c r="U122" s="232">
        <v>0.75</v>
      </c>
      <c r="V122" s="232">
        <f>ROUND(E122*U122,2)</f>
        <v>0.84</v>
      </c>
      <c r="W122" s="232"/>
      <c r="X122" s="232" t="s">
        <v>354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355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9">
        <v>49</v>
      </c>
      <c r="B123" s="250" t="s">
        <v>356</v>
      </c>
      <c r="C123" s="260" t="s">
        <v>357</v>
      </c>
      <c r="D123" s="251" t="s">
        <v>175</v>
      </c>
      <c r="E123" s="252">
        <v>1.1235999999999999</v>
      </c>
      <c r="F123" s="253"/>
      <c r="G123" s="254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2"/>
      <c r="S123" s="232" t="s">
        <v>156</v>
      </c>
      <c r="T123" s="232" t="s">
        <v>156</v>
      </c>
      <c r="U123" s="232">
        <v>0.16</v>
      </c>
      <c r="V123" s="232">
        <f>ROUND(E123*U123,2)</f>
        <v>0.18</v>
      </c>
      <c r="W123" s="232"/>
      <c r="X123" s="232" t="s">
        <v>354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355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9">
        <v>50</v>
      </c>
      <c r="B124" s="250" t="s">
        <v>358</v>
      </c>
      <c r="C124" s="260" t="s">
        <v>359</v>
      </c>
      <c r="D124" s="251" t="s">
        <v>175</v>
      </c>
      <c r="E124" s="252">
        <v>1.1235999999999999</v>
      </c>
      <c r="F124" s="253"/>
      <c r="G124" s="254">
        <f>ROUND(E124*F124,2)</f>
        <v>0</v>
      </c>
      <c r="H124" s="233"/>
      <c r="I124" s="232">
        <f>ROUND(E124*H124,2)</f>
        <v>0</v>
      </c>
      <c r="J124" s="233"/>
      <c r="K124" s="232">
        <f>ROUND(E124*J124,2)</f>
        <v>0</v>
      </c>
      <c r="L124" s="232">
        <v>21</v>
      </c>
      <c r="M124" s="232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2"/>
      <c r="S124" s="232" t="s">
        <v>156</v>
      </c>
      <c r="T124" s="232" t="s">
        <v>156</v>
      </c>
      <c r="U124" s="232">
        <v>0.49</v>
      </c>
      <c r="V124" s="232">
        <f>ROUND(E124*U124,2)</f>
        <v>0.55000000000000004</v>
      </c>
      <c r="W124" s="232"/>
      <c r="X124" s="232" t="s">
        <v>354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355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9">
        <v>51</v>
      </c>
      <c r="B125" s="250" t="s">
        <v>360</v>
      </c>
      <c r="C125" s="260" t="s">
        <v>361</v>
      </c>
      <c r="D125" s="251" t="s">
        <v>175</v>
      </c>
      <c r="E125" s="252">
        <v>16.854050000000001</v>
      </c>
      <c r="F125" s="253"/>
      <c r="G125" s="254">
        <f>ROUND(E125*F125,2)</f>
        <v>0</v>
      </c>
      <c r="H125" s="233"/>
      <c r="I125" s="232">
        <f>ROUND(E125*H125,2)</f>
        <v>0</v>
      </c>
      <c r="J125" s="233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/>
      <c r="S125" s="232" t="s">
        <v>156</v>
      </c>
      <c r="T125" s="232" t="s">
        <v>156</v>
      </c>
      <c r="U125" s="232">
        <v>0</v>
      </c>
      <c r="V125" s="232">
        <f>ROUND(E125*U125,2)</f>
        <v>0</v>
      </c>
      <c r="W125" s="232"/>
      <c r="X125" s="232" t="s">
        <v>354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355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9">
        <v>52</v>
      </c>
      <c r="B126" s="250" t="s">
        <v>509</v>
      </c>
      <c r="C126" s="260" t="s">
        <v>510</v>
      </c>
      <c r="D126" s="251" t="s">
        <v>175</v>
      </c>
      <c r="E126" s="252">
        <v>1.1235999999999999</v>
      </c>
      <c r="F126" s="253"/>
      <c r="G126" s="254">
        <f>ROUND(E126*F126,2)</f>
        <v>0</v>
      </c>
      <c r="H126" s="233"/>
      <c r="I126" s="232">
        <f>ROUND(E126*H126,2)</f>
        <v>0</v>
      </c>
      <c r="J126" s="233"/>
      <c r="K126" s="232">
        <f>ROUND(E126*J126,2)</f>
        <v>0</v>
      </c>
      <c r="L126" s="232">
        <v>21</v>
      </c>
      <c r="M126" s="232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2"/>
      <c r="S126" s="232" t="s">
        <v>156</v>
      </c>
      <c r="T126" s="232" t="s">
        <v>156</v>
      </c>
      <c r="U126" s="232">
        <v>0</v>
      </c>
      <c r="V126" s="232">
        <f>ROUND(E126*U126,2)</f>
        <v>0</v>
      </c>
      <c r="W126" s="232"/>
      <c r="X126" s="232" t="s">
        <v>354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355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9">
        <v>53</v>
      </c>
      <c r="B127" s="250" t="s">
        <v>365</v>
      </c>
      <c r="C127" s="260" t="s">
        <v>366</v>
      </c>
      <c r="D127" s="251" t="s">
        <v>175</v>
      </c>
      <c r="E127" s="252">
        <v>1.1235999999999999</v>
      </c>
      <c r="F127" s="253"/>
      <c r="G127" s="254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2"/>
      <c r="S127" s="232" t="s">
        <v>156</v>
      </c>
      <c r="T127" s="232" t="s">
        <v>156</v>
      </c>
      <c r="U127" s="232">
        <v>0.01</v>
      </c>
      <c r="V127" s="232">
        <f>ROUND(E127*U127,2)</f>
        <v>0.01</v>
      </c>
      <c r="W127" s="232"/>
      <c r="X127" s="232" t="s">
        <v>354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355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x14ac:dyDescent="0.2">
      <c r="A128" s="237" t="s">
        <v>151</v>
      </c>
      <c r="B128" s="238" t="s">
        <v>124</v>
      </c>
      <c r="C128" s="257" t="s">
        <v>29</v>
      </c>
      <c r="D128" s="239"/>
      <c r="E128" s="240"/>
      <c r="F128" s="241"/>
      <c r="G128" s="242">
        <f>SUMIF(AG129:AG130,"&lt;&gt;NOR",G129:G130)</f>
        <v>0</v>
      </c>
      <c r="H128" s="236"/>
      <c r="I128" s="236">
        <f>SUM(I129:I130)</f>
        <v>0</v>
      </c>
      <c r="J128" s="236"/>
      <c r="K128" s="236">
        <f>SUM(K129:K130)</f>
        <v>0</v>
      </c>
      <c r="L128" s="236"/>
      <c r="M128" s="236">
        <f>SUM(M129:M130)</f>
        <v>0</v>
      </c>
      <c r="N128" s="236"/>
      <c r="O128" s="236">
        <f>SUM(O129:O130)</f>
        <v>0</v>
      </c>
      <c r="P128" s="236"/>
      <c r="Q128" s="236">
        <f>SUM(Q129:Q130)</f>
        <v>0</v>
      </c>
      <c r="R128" s="236"/>
      <c r="S128" s="236"/>
      <c r="T128" s="236"/>
      <c r="U128" s="236"/>
      <c r="V128" s="236">
        <f>SUM(V129:V130)</f>
        <v>0</v>
      </c>
      <c r="W128" s="236"/>
      <c r="X128" s="236"/>
      <c r="AG128" t="s">
        <v>152</v>
      </c>
    </row>
    <row r="129" spans="1:60" outlineLevel="1" x14ac:dyDescent="0.2">
      <c r="A129" s="249">
        <v>54</v>
      </c>
      <c r="B129" s="250" t="s">
        <v>367</v>
      </c>
      <c r="C129" s="260" t="s">
        <v>368</v>
      </c>
      <c r="D129" s="251" t="s">
        <v>369</v>
      </c>
      <c r="E129" s="252">
        <v>1</v>
      </c>
      <c r="F129" s="253"/>
      <c r="G129" s="254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21</v>
      </c>
      <c r="M129" s="232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2"/>
      <c r="S129" s="232" t="s">
        <v>156</v>
      </c>
      <c r="T129" s="232" t="s">
        <v>234</v>
      </c>
      <c r="U129" s="232">
        <v>0</v>
      </c>
      <c r="V129" s="232">
        <f>ROUND(E129*U129,2)</f>
        <v>0</v>
      </c>
      <c r="W129" s="232"/>
      <c r="X129" s="232" t="s">
        <v>370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371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 x14ac:dyDescent="0.2">
      <c r="A130" s="243">
        <v>55</v>
      </c>
      <c r="B130" s="244" t="s">
        <v>372</v>
      </c>
      <c r="C130" s="258" t="s">
        <v>373</v>
      </c>
      <c r="D130" s="245" t="s">
        <v>369</v>
      </c>
      <c r="E130" s="246">
        <v>1</v>
      </c>
      <c r="F130" s="247"/>
      <c r="G130" s="248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21</v>
      </c>
      <c r="M130" s="232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2"/>
      <c r="S130" s="232" t="s">
        <v>156</v>
      </c>
      <c r="T130" s="232" t="s">
        <v>234</v>
      </c>
      <c r="U130" s="232">
        <v>0</v>
      </c>
      <c r="V130" s="232">
        <f>ROUND(E130*U130,2)</f>
        <v>0</v>
      </c>
      <c r="W130" s="232"/>
      <c r="X130" s="232" t="s">
        <v>370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371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">
      <c r="A131" s="3"/>
      <c r="B131" s="4"/>
      <c r="C131" s="262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v>15</v>
      </c>
      <c r="AF131">
        <v>21</v>
      </c>
      <c r="AG131" t="s">
        <v>138</v>
      </c>
    </row>
    <row r="132" spans="1:60" x14ac:dyDescent="0.2">
      <c r="A132" s="215"/>
      <c r="B132" s="216" t="s">
        <v>31</v>
      </c>
      <c r="C132" s="263"/>
      <c r="D132" s="217"/>
      <c r="E132" s="218"/>
      <c r="F132" s="218"/>
      <c r="G132" s="256">
        <f>G8+G13+G18+G24+G27+G36+G69+G71+G77+G81+G98+G107+G116+G121+G128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f>SUMIF(L7:L130,AE131,G7:G130)</f>
        <v>0</v>
      </c>
      <c r="AF132">
        <f>SUMIF(L7:L130,AF131,G7:G130)</f>
        <v>0</v>
      </c>
      <c r="AG132" t="s">
        <v>374</v>
      </c>
    </row>
    <row r="133" spans="1:60" x14ac:dyDescent="0.2">
      <c r="A133" s="3"/>
      <c r="B133" s="4"/>
      <c r="C133" s="262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60" x14ac:dyDescent="0.2">
      <c r="A134" s="3"/>
      <c r="B134" s="4"/>
      <c r="C134" s="262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60" x14ac:dyDescent="0.2">
      <c r="A135" s="219" t="s">
        <v>375</v>
      </c>
      <c r="B135" s="219"/>
      <c r="C135" s="26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 x14ac:dyDescent="0.2">
      <c r="A136" s="220"/>
      <c r="B136" s="221"/>
      <c r="C136" s="265"/>
      <c r="D136" s="221"/>
      <c r="E136" s="221"/>
      <c r="F136" s="221"/>
      <c r="G136" s="2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G136" t="s">
        <v>376</v>
      </c>
    </row>
    <row r="137" spans="1:60" x14ac:dyDescent="0.2">
      <c r="A137" s="223"/>
      <c r="B137" s="224"/>
      <c r="C137" s="266"/>
      <c r="D137" s="224"/>
      <c r="E137" s="224"/>
      <c r="F137" s="224"/>
      <c r="G137" s="22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223"/>
      <c r="B138" s="224"/>
      <c r="C138" s="266"/>
      <c r="D138" s="224"/>
      <c r="E138" s="224"/>
      <c r="F138" s="224"/>
      <c r="G138" s="22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23"/>
      <c r="B139" s="224"/>
      <c r="C139" s="266"/>
      <c r="D139" s="224"/>
      <c r="E139" s="224"/>
      <c r="F139" s="224"/>
      <c r="G139" s="22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26"/>
      <c r="B140" s="227"/>
      <c r="C140" s="267"/>
      <c r="D140" s="227"/>
      <c r="E140" s="227"/>
      <c r="F140" s="227"/>
      <c r="G140" s="22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3"/>
      <c r="B141" s="4"/>
      <c r="C141" s="26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C142" s="268"/>
      <c r="D142" s="10"/>
      <c r="AG142" t="s">
        <v>377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35:C135"/>
    <mergeCell ref="A136:G140"/>
  </mergeCells>
  <pageMargins left="0.59055118110236204" right="0.196850393700787" top="0.78740157499999996" bottom="0.78740157499999996" header="0.3" footer="0.3"/>
  <pageSetup paperSize="9" orientation="portrait" horizontalDpi="4294967292" verticalDpi="4294967292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SO01.1 SO01.1 Pol</vt:lpstr>
      <vt:lpstr>SO01.2 SO01.2 Pol</vt:lpstr>
      <vt:lpstr>SO01.2 SO01.2 P1</vt:lpstr>
      <vt:lpstr>SO01.3 SO01.3 Pol</vt:lpstr>
      <vt:lpstr>SO01.4 SO01.4 Pol</vt:lpstr>
      <vt:lpstr>SO01.4 SO01.4 P1</vt:lpstr>
      <vt:lpstr>SO01.5 SO01.5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'SO01.1 SO01.1 Pol'!Názvy_tisku</vt:lpstr>
      <vt:lpstr>'SO01.2 SO01.2 P1'!Názvy_tisku</vt:lpstr>
      <vt:lpstr>'SO01.2 SO01.2 Pol'!Názvy_tisku</vt:lpstr>
      <vt:lpstr>'SO01.3 SO01.3 Pol'!Názvy_tisku</vt:lpstr>
      <vt:lpstr>'SO01.4 SO01.4 P1'!Názvy_tisku</vt:lpstr>
      <vt:lpstr>'SO01.4 SO01.4 Pol'!Názvy_tisku</vt:lpstr>
      <vt:lpstr>'SO01.5 SO01.5 Pol'!Názvy_tisku</vt:lpstr>
      <vt:lpstr>oadresa</vt:lpstr>
      <vt:lpstr>Stavba!Objednatel</vt:lpstr>
      <vt:lpstr>Stavba!Objekt</vt:lpstr>
      <vt:lpstr>'SO01.1 SO01.1 Pol'!Oblast_tisku</vt:lpstr>
      <vt:lpstr>'SO01.2 SO01.2 P1'!Oblast_tisku</vt:lpstr>
      <vt:lpstr>'SO01.2 SO01.2 Pol'!Oblast_tisku</vt:lpstr>
      <vt:lpstr>'SO01.3 SO01.3 Pol'!Oblast_tisku</vt:lpstr>
      <vt:lpstr>'SO01.4 SO01.4 P1'!Oblast_tisku</vt:lpstr>
      <vt:lpstr>'SO01.4 SO01.4 Pol'!Oblast_tisku</vt:lpstr>
      <vt:lpstr>'SO01.5 SO01.5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2019-03-19T12:27:02Z</cp:lastPrinted>
  <dcterms:created xsi:type="dcterms:W3CDTF">2009-04-08T07:15:50Z</dcterms:created>
  <dcterms:modified xsi:type="dcterms:W3CDTF">2020-10-05T11:10:33Z</dcterms:modified>
</cp:coreProperties>
</file>