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25" windowWidth="23655" windowHeight="15015"/>
  </bookViews>
  <sheets>
    <sheet name="Rekapitulace stavby" sheetId="1" r:id="rId1"/>
    <sheet name="SO 000 - Vedlejší rozpočt..." sheetId="2" r:id="rId2"/>
    <sheet name="SO 001 - Příprava staveniště" sheetId="3" r:id="rId3"/>
    <sheet name="SO 101 - II-315 km 22,655..." sheetId="4" r:id="rId4"/>
    <sheet name="SO 102 - II-315 km 23,920..." sheetId="5" r:id="rId5"/>
    <sheet name="SO 111 - Trvalé dopravní ..." sheetId="6" r:id="rId6"/>
    <sheet name="SO 112 - Zabezpečení provozu" sheetId="7" r:id="rId7"/>
    <sheet name="SO 113 - Provizorní komun..." sheetId="8" r:id="rId8"/>
    <sheet name="Pokyny pro vyplnění" sheetId="9" r:id="rId9"/>
  </sheets>
  <definedNames>
    <definedName name="_xlnm._FilterDatabase" localSheetId="1" hidden="1">'SO 000 - Vedlejší rozpočt...'!$C$81:$K$170</definedName>
    <definedName name="_xlnm._FilterDatabase" localSheetId="2" hidden="1">'SO 001 - Příprava staveniště'!$C$79:$K$202</definedName>
    <definedName name="_xlnm._FilterDatabase" localSheetId="3" hidden="1">'SO 101 - II-315 km 22,655...'!$C$85:$K$360</definedName>
    <definedName name="_xlnm._FilterDatabase" localSheetId="4" hidden="1">'SO 102 - II-315 km 23,920...'!$C$87:$K$384</definedName>
    <definedName name="_xlnm._FilterDatabase" localSheetId="5" hidden="1">'SO 111 - Trvalé dopravní ...'!$C$77:$K$144</definedName>
    <definedName name="_xlnm._FilterDatabase" localSheetId="6" hidden="1">'SO 112 - Zabezpečení provozu'!$C$79:$K$156</definedName>
    <definedName name="_xlnm._FilterDatabase" localSheetId="7" hidden="1">'SO 113 - Provizorní komun...'!$C$80:$K$184</definedName>
    <definedName name="_xlnm.Print_Titles" localSheetId="0">'Rekapitulace stavby'!$49:$49</definedName>
    <definedName name="_xlnm.Print_Titles" localSheetId="1">'SO 000 - Vedlejší rozpočt...'!$81:$81</definedName>
    <definedName name="_xlnm.Print_Titles" localSheetId="2">'SO 001 - Příprava staveniště'!$79:$79</definedName>
    <definedName name="_xlnm.Print_Titles" localSheetId="3">'SO 101 - II-315 km 22,655...'!$85:$85</definedName>
    <definedName name="_xlnm.Print_Titles" localSheetId="4">'SO 102 - II-315 km 23,920...'!$87:$87</definedName>
    <definedName name="_xlnm.Print_Titles" localSheetId="5">'SO 111 - Trvalé dopravní ...'!$77:$77</definedName>
    <definedName name="_xlnm.Print_Titles" localSheetId="6">'SO 112 - Zabezpečení provozu'!$79:$79</definedName>
    <definedName name="_xlnm.Print_Titles" localSheetId="7">'SO 113 - Provizorní komun...'!$80:$80</definedName>
    <definedName name="_xlnm.Print_Area" localSheetId="8">'Pokyny pro vyplnění'!$B$2:$K$69,'Pokyny pro vyplnění'!$B$72:$K$116,'Pokyny pro vyplnění'!$B$119:$K$188,'Pokyny pro vyplnění'!$B$196:$K$216</definedName>
    <definedName name="_xlnm.Print_Area" localSheetId="0">'Rekapitulace stavby'!$D$4:$AO$33,'Rekapitulace stavby'!$C$39:$AQ$59</definedName>
    <definedName name="_xlnm.Print_Area" localSheetId="1">'SO 000 - Vedlejší rozpočt...'!$C$4:$J$36,'SO 000 - Vedlejší rozpočt...'!$C$42:$J$63,'SO 000 - Vedlejší rozpočt...'!$C$69:$K$170</definedName>
    <definedName name="_xlnm.Print_Area" localSheetId="2">'SO 001 - Příprava staveniště'!$C$4:$J$36,'SO 001 - Příprava staveniště'!$C$42:$J$61,'SO 001 - Příprava staveniště'!$C$67:$K$202</definedName>
    <definedName name="_xlnm.Print_Area" localSheetId="3">'SO 101 - II-315 km 22,655...'!$C$4:$J$36,'SO 101 - II-315 km 22,655...'!$C$42:$J$67,'SO 101 - II-315 km 22,655...'!$C$73:$K$360</definedName>
    <definedName name="_xlnm.Print_Area" localSheetId="4">'SO 102 - II-315 km 23,920...'!$C$4:$J$36,'SO 102 - II-315 km 23,920...'!$C$42:$J$69,'SO 102 - II-315 km 23,920...'!$C$75:$K$384</definedName>
    <definedName name="_xlnm.Print_Area" localSheetId="5">'SO 111 - Trvalé dopravní ...'!$C$4:$J$36,'SO 111 - Trvalé dopravní ...'!$C$42:$J$59,'SO 111 - Trvalé dopravní ...'!$C$65:$K$144</definedName>
    <definedName name="_xlnm.Print_Area" localSheetId="6">'SO 112 - Zabezpečení provozu'!$C$4:$J$36,'SO 112 - Zabezpečení provozu'!$C$42:$J$61,'SO 112 - Zabezpečení provozu'!$C$67:$K$156</definedName>
    <definedName name="_xlnm.Print_Area" localSheetId="7">'SO 113 - Provizorní komun...'!$C$4:$J$36,'SO 113 - Provizorní komun...'!$C$42:$J$62,'SO 113 - Provizorní komun...'!$C$68:$K$184</definedName>
  </definedNames>
  <calcPr calcId="145621"/>
</workbook>
</file>

<file path=xl/calcChain.xml><?xml version="1.0" encoding="utf-8"?>
<calcChain xmlns="http://schemas.openxmlformats.org/spreadsheetml/2006/main">
  <c r="AY58" i="1" l="1"/>
  <c r="AX58" i="1"/>
  <c r="BI182" i="8"/>
  <c r="BH182" i="8"/>
  <c r="BG182" i="8"/>
  <c r="BF182" i="8"/>
  <c r="T182" i="8"/>
  <c r="T181" i="8"/>
  <c r="T180" i="8"/>
  <c r="R182" i="8"/>
  <c r="R181" i="8"/>
  <c r="R180" i="8" s="1"/>
  <c r="P182" i="8"/>
  <c r="P181" i="8"/>
  <c r="P180" i="8" s="1"/>
  <c r="BK182" i="8"/>
  <c r="BK181" i="8"/>
  <c r="J181" i="8" s="1"/>
  <c r="J61" i="8" s="1"/>
  <c r="BK180" i="8"/>
  <c r="J180" i="8" s="1"/>
  <c r="J60" i="8" s="1"/>
  <c r="J182" i="8"/>
  <c r="BE182" i="8"/>
  <c r="BI178" i="8"/>
  <c r="BH178" i="8"/>
  <c r="BG178" i="8"/>
  <c r="BF178" i="8"/>
  <c r="T178" i="8"/>
  <c r="R178" i="8"/>
  <c r="P178" i="8"/>
  <c r="BK178" i="8"/>
  <c r="J178" i="8"/>
  <c r="BE178" i="8"/>
  <c r="BI176" i="8"/>
  <c r="BH176" i="8"/>
  <c r="BG176" i="8"/>
  <c r="BF176" i="8"/>
  <c r="T176" i="8"/>
  <c r="R176" i="8"/>
  <c r="P176" i="8"/>
  <c r="BK176" i="8"/>
  <c r="J176" i="8"/>
  <c r="BE176" i="8"/>
  <c r="BI173" i="8"/>
  <c r="BH173" i="8"/>
  <c r="BG173" i="8"/>
  <c r="BF173" i="8"/>
  <c r="T173" i="8"/>
  <c r="R173" i="8"/>
  <c r="P173" i="8"/>
  <c r="BK173" i="8"/>
  <c r="J173" i="8"/>
  <c r="BE173" i="8"/>
  <c r="BI170" i="8"/>
  <c r="BH170" i="8"/>
  <c r="BG170" i="8"/>
  <c r="BF170" i="8"/>
  <c r="T170" i="8"/>
  <c r="R170" i="8"/>
  <c r="R166" i="8" s="1"/>
  <c r="P170" i="8"/>
  <c r="BK170" i="8"/>
  <c r="BK166" i="8" s="1"/>
  <c r="J166" i="8" s="1"/>
  <c r="J59" i="8" s="1"/>
  <c r="J170" i="8"/>
  <c r="BE170" i="8"/>
  <c r="BI167" i="8"/>
  <c r="BH167" i="8"/>
  <c r="BG167" i="8"/>
  <c r="BF167" i="8"/>
  <c r="T167" i="8"/>
  <c r="T166" i="8"/>
  <c r="R167" i="8"/>
  <c r="P167" i="8"/>
  <c r="P166" i="8"/>
  <c r="BK167" i="8"/>
  <c r="J167" i="8"/>
  <c r="BE167" i="8" s="1"/>
  <c r="BI164" i="8"/>
  <c r="BH164" i="8"/>
  <c r="BG164" i="8"/>
  <c r="BF164" i="8"/>
  <c r="T164" i="8"/>
  <c r="R164" i="8"/>
  <c r="P164" i="8"/>
  <c r="BK164" i="8"/>
  <c r="J164" i="8"/>
  <c r="BE164" i="8"/>
  <c r="BI161" i="8"/>
  <c r="BH161" i="8"/>
  <c r="BG161" i="8"/>
  <c r="BF161" i="8"/>
  <c r="T161" i="8"/>
  <c r="R161" i="8"/>
  <c r="P161" i="8"/>
  <c r="BK161" i="8"/>
  <c r="J161" i="8"/>
  <c r="BE161" i="8"/>
  <c r="BI159" i="8"/>
  <c r="BH159" i="8"/>
  <c r="BG159" i="8"/>
  <c r="BF159" i="8"/>
  <c r="T159" i="8"/>
  <c r="R159" i="8"/>
  <c r="P159" i="8"/>
  <c r="BK159" i="8"/>
  <c r="J159" i="8"/>
  <c r="BE159" i="8"/>
  <c r="BI155" i="8"/>
  <c r="BH155" i="8"/>
  <c r="BG155" i="8"/>
  <c r="BF155" i="8"/>
  <c r="T155" i="8"/>
  <c r="R155" i="8"/>
  <c r="P155" i="8"/>
  <c r="BK155" i="8"/>
  <c r="J155" i="8"/>
  <c r="BE155" i="8"/>
  <c r="BI151" i="8"/>
  <c r="BH151" i="8"/>
  <c r="BG151" i="8"/>
  <c r="BF151" i="8"/>
  <c r="T151" i="8"/>
  <c r="R151" i="8"/>
  <c r="P151" i="8"/>
  <c r="BK151" i="8"/>
  <c r="J151" i="8"/>
  <c r="BE151" i="8"/>
  <c r="BI147" i="8"/>
  <c r="BH147" i="8"/>
  <c r="BG147" i="8"/>
  <c r="BF147" i="8"/>
  <c r="T147" i="8"/>
  <c r="R147" i="8"/>
  <c r="P147" i="8"/>
  <c r="BK147" i="8"/>
  <c r="J147" i="8"/>
  <c r="BE147" i="8"/>
  <c r="BI143" i="8"/>
  <c r="BH143" i="8"/>
  <c r="BG143" i="8"/>
  <c r="BF143" i="8"/>
  <c r="T143" i="8"/>
  <c r="R143" i="8"/>
  <c r="P143" i="8"/>
  <c r="BK143" i="8"/>
  <c r="J143" i="8"/>
  <c r="BE143" i="8"/>
  <c r="BI139" i="8"/>
  <c r="BH139" i="8"/>
  <c r="BG139" i="8"/>
  <c r="BF139" i="8"/>
  <c r="T139" i="8"/>
  <c r="R139" i="8"/>
  <c r="P139" i="8"/>
  <c r="BK139" i="8"/>
  <c r="J139" i="8"/>
  <c r="BE139" i="8"/>
  <c r="BI135" i="8"/>
  <c r="BH135" i="8"/>
  <c r="BG135" i="8"/>
  <c r="BF135" i="8"/>
  <c r="T135" i="8"/>
  <c r="R135" i="8"/>
  <c r="P135" i="8"/>
  <c r="BK135" i="8"/>
  <c r="J135" i="8"/>
  <c r="BE135" i="8"/>
  <c r="BI131" i="8"/>
  <c r="BH131" i="8"/>
  <c r="BG131" i="8"/>
  <c r="BF131" i="8"/>
  <c r="T131" i="8"/>
  <c r="R131" i="8"/>
  <c r="P131" i="8"/>
  <c r="BK131" i="8"/>
  <c r="J131" i="8"/>
  <c r="BE131" i="8"/>
  <c r="BI129" i="8"/>
  <c r="BH129" i="8"/>
  <c r="BG129" i="8"/>
  <c r="BF129" i="8"/>
  <c r="T129" i="8"/>
  <c r="R129" i="8"/>
  <c r="P129" i="8"/>
  <c r="BK129" i="8"/>
  <c r="J129" i="8"/>
  <c r="BE129" i="8"/>
  <c r="BI126" i="8"/>
  <c r="BH126" i="8"/>
  <c r="BG126" i="8"/>
  <c r="BF126" i="8"/>
  <c r="T126" i="8"/>
  <c r="R126" i="8"/>
  <c r="P126" i="8"/>
  <c r="BK126" i="8"/>
  <c r="J126" i="8"/>
  <c r="BE126" i="8"/>
  <c r="BI124" i="8"/>
  <c r="BH124" i="8"/>
  <c r="BG124" i="8"/>
  <c r="BF124" i="8"/>
  <c r="T124" i="8"/>
  <c r="R124" i="8"/>
  <c r="P124" i="8"/>
  <c r="BK124" i="8"/>
  <c r="J124" i="8"/>
  <c r="BE124" i="8"/>
  <c r="BI120" i="8"/>
  <c r="BH120" i="8"/>
  <c r="BG120" i="8"/>
  <c r="BF120" i="8"/>
  <c r="T120" i="8"/>
  <c r="R120" i="8"/>
  <c r="P120" i="8"/>
  <c r="BK120" i="8"/>
  <c r="J120" i="8"/>
  <c r="BE120" i="8"/>
  <c r="BI117" i="8"/>
  <c r="BH117" i="8"/>
  <c r="BG117" i="8"/>
  <c r="BF117" i="8"/>
  <c r="T117" i="8"/>
  <c r="R117" i="8"/>
  <c r="P117" i="8"/>
  <c r="BK117" i="8"/>
  <c r="J117" i="8"/>
  <c r="BE117" i="8"/>
  <c r="BI112" i="8"/>
  <c r="BH112" i="8"/>
  <c r="BG112" i="8"/>
  <c r="BF112" i="8"/>
  <c r="T112" i="8"/>
  <c r="R112" i="8"/>
  <c r="P112" i="8"/>
  <c r="BK112" i="8"/>
  <c r="J112" i="8"/>
  <c r="BE112" i="8"/>
  <c r="BI109" i="8"/>
  <c r="BH109" i="8"/>
  <c r="BG109" i="8"/>
  <c r="BF109" i="8"/>
  <c r="T109" i="8"/>
  <c r="R109" i="8"/>
  <c r="P109" i="8"/>
  <c r="BK109" i="8"/>
  <c r="J109" i="8"/>
  <c r="BE109" i="8"/>
  <c r="BI106" i="8"/>
  <c r="BH106" i="8"/>
  <c r="BG106" i="8"/>
  <c r="BF106" i="8"/>
  <c r="T106" i="8"/>
  <c r="R106" i="8"/>
  <c r="P106" i="8"/>
  <c r="BK106" i="8"/>
  <c r="J106" i="8"/>
  <c r="BE106" i="8"/>
  <c r="BI102" i="8"/>
  <c r="BH102" i="8"/>
  <c r="BG102" i="8"/>
  <c r="BF102" i="8"/>
  <c r="T102" i="8"/>
  <c r="R102" i="8"/>
  <c r="P102" i="8"/>
  <c r="BK102" i="8"/>
  <c r="J102" i="8"/>
  <c r="BE102" i="8"/>
  <c r="BI99" i="8"/>
  <c r="BH99" i="8"/>
  <c r="BG99" i="8"/>
  <c r="BF99" i="8"/>
  <c r="T99" i="8"/>
  <c r="R99" i="8"/>
  <c r="P99" i="8"/>
  <c r="BK99" i="8"/>
  <c r="J99" i="8"/>
  <c r="BE99" i="8"/>
  <c r="BI94" i="8"/>
  <c r="BH94" i="8"/>
  <c r="BG94" i="8"/>
  <c r="BF94" i="8"/>
  <c r="T94" i="8"/>
  <c r="R94" i="8"/>
  <c r="P94" i="8"/>
  <c r="BK94" i="8"/>
  <c r="J94" i="8"/>
  <c r="BE94" i="8"/>
  <c r="BI91" i="8"/>
  <c r="BH91" i="8"/>
  <c r="BG91" i="8"/>
  <c r="BF91" i="8"/>
  <c r="T91" i="8"/>
  <c r="R91" i="8"/>
  <c r="P91" i="8"/>
  <c r="BK91" i="8"/>
  <c r="J91" i="8"/>
  <c r="BE91" i="8"/>
  <c r="BI88" i="8"/>
  <c r="BH88" i="8"/>
  <c r="BG88" i="8"/>
  <c r="BF88" i="8"/>
  <c r="T88" i="8"/>
  <c r="R88" i="8"/>
  <c r="P88" i="8"/>
  <c r="BK88" i="8"/>
  <c r="J88" i="8"/>
  <c r="BE88" i="8"/>
  <c r="BI84" i="8"/>
  <c r="F34" i="8"/>
  <c r="BD58" i="1" s="1"/>
  <c r="BH84" i="8"/>
  <c r="F33" i="8" s="1"/>
  <c r="BC58" i="1" s="1"/>
  <c r="BG84" i="8"/>
  <c r="F32" i="8"/>
  <c r="BB58" i="1" s="1"/>
  <c r="BF84" i="8"/>
  <c r="J31" i="8" s="1"/>
  <c r="AW58" i="1" s="1"/>
  <c r="T84" i="8"/>
  <c r="T83" i="8"/>
  <c r="T82" i="8" s="1"/>
  <c r="T81" i="8" s="1"/>
  <c r="R84" i="8"/>
  <c r="R83" i="8"/>
  <c r="P84" i="8"/>
  <c r="P83" i="8"/>
  <c r="P82" i="8" s="1"/>
  <c r="BK84" i="8"/>
  <c r="BK83" i="8" s="1"/>
  <c r="J84" i="8"/>
  <c r="BE84" i="8" s="1"/>
  <c r="F75" i="8"/>
  <c r="E73" i="8"/>
  <c r="F49" i="8"/>
  <c r="E47" i="8"/>
  <c r="J21" i="8"/>
  <c r="E21" i="8"/>
  <c r="J77" i="8" s="1"/>
  <c r="J20" i="8"/>
  <c r="J18" i="8"/>
  <c r="E18" i="8"/>
  <c r="F52" i="8" s="1"/>
  <c r="F78" i="8"/>
  <c r="J17" i="8"/>
  <c r="J15" i="8"/>
  <c r="E15" i="8"/>
  <c r="F77" i="8" s="1"/>
  <c r="F51" i="8"/>
  <c r="J14" i="8"/>
  <c r="J12" i="8"/>
  <c r="J75" i="8" s="1"/>
  <c r="E7" i="8"/>
  <c r="E45" i="8" s="1"/>
  <c r="E71" i="8"/>
  <c r="AY57" i="1"/>
  <c r="AX57" i="1"/>
  <c r="BI155" i="7"/>
  <c r="BH155" i="7"/>
  <c r="BG155" i="7"/>
  <c r="BF155" i="7"/>
  <c r="T155" i="7"/>
  <c r="T154" i="7" s="1"/>
  <c r="R155" i="7"/>
  <c r="R154" i="7" s="1"/>
  <c r="P155" i="7"/>
  <c r="P154" i="7" s="1"/>
  <c r="BK155" i="7"/>
  <c r="BK154" i="7" s="1"/>
  <c r="J154" i="7" s="1"/>
  <c r="J60" i="7" s="1"/>
  <c r="J155" i="7"/>
  <c r="BE155" i="7"/>
  <c r="BI152" i="7"/>
  <c r="BH152" i="7"/>
  <c r="BG152" i="7"/>
  <c r="BF152" i="7"/>
  <c r="T152" i="7"/>
  <c r="R152" i="7"/>
  <c r="P152" i="7"/>
  <c r="BK152" i="7"/>
  <c r="J152" i="7"/>
  <c r="BE152" i="7" s="1"/>
  <c r="BI148" i="7"/>
  <c r="BH148" i="7"/>
  <c r="BG148" i="7"/>
  <c r="BF148" i="7"/>
  <c r="T148" i="7"/>
  <c r="R148" i="7"/>
  <c r="P148" i="7"/>
  <c r="BK148" i="7"/>
  <c r="J148" i="7"/>
  <c r="BE148" i="7" s="1"/>
  <c r="BI144" i="7"/>
  <c r="BH144" i="7"/>
  <c r="BG144" i="7"/>
  <c r="BF144" i="7"/>
  <c r="T144" i="7"/>
  <c r="R144" i="7"/>
  <c r="P144" i="7"/>
  <c r="BK144" i="7"/>
  <c r="J144" i="7"/>
  <c r="BE144" i="7" s="1"/>
  <c r="BI140" i="7"/>
  <c r="BH140" i="7"/>
  <c r="BG140" i="7"/>
  <c r="BF140" i="7"/>
  <c r="T140" i="7"/>
  <c r="R140" i="7"/>
  <c r="P140" i="7"/>
  <c r="BK140" i="7"/>
  <c r="J140" i="7"/>
  <c r="BE140" i="7" s="1"/>
  <c r="BI136" i="7"/>
  <c r="BH136" i="7"/>
  <c r="BG136" i="7"/>
  <c r="BF136" i="7"/>
  <c r="T136" i="7"/>
  <c r="R136" i="7"/>
  <c r="P136" i="7"/>
  <c r="BK136" i="7"/>
  <c r="J136" i="7"/>
  <c r="BE136" i="7" s="1"/>
  <c r="BI132" i="7"/>
  <c r="BH132" i="7"/>
  <c r="BG132" i="7"/>
  <c r="BF132" i="7"/>
  <c r="T132" i="7"/>
  <c r="R132" i="7"/>
  <c r="P132" i="7"/>
  <c r="BK132" i="7"/>
  <c r="J132" i="7"/>
  <c r="BE132" i="7" s="1"/>
  <c r="BI128" i="7"/>
  <c r="BH128" i="7"/>
  <c r="BG128" i="7"/>
  <c r="BF128" i="7"/>
  <c r="T128" i="7"/>
  <c r="R128" i="7"/>
  <c r="P128" i="7"/>
  <c r="BK128" i="7"/>
  <c r="J128" i="7"/>
  <c r="BE128" i="7" s="1"/>
  <c r="BI124" i="7"/>
  <c r="BH124" i="7"/>
  <c r="BG124" i="7"/>
  <c r="BF124" i="7"/>
  <c r="T124" i="7"/>
  <c r="R124" i="7"/>
  <c r="P124" i="7"/>
  <c r="BK124" i="7"/>
  <c r="J124" i="7"/>
  <c r="BE124" i="7" s="1"/>
  <c r="BI120" i="7"/>
  <c r="BH120" i="7"/>
  <c r="BG120" i="7"/>
  <c r="BF120" i="7"/>
  <c r="T120" i="7"/>
  <c r="R120" i="7"/>
  <c r="P120" i="7"/>
  <c r="BK120" i="7"/>
  <c r="J120" i="7"/>
  <c r="BE120" i="7" s="1"/>
  <c r="BI116" i="7"/>
  <c r="BH116" i="7"/>
  <c r="BG116" i="7"/>
  <c r="BF116" i="7"/>
  <c r="T116" i="7"/>
  <c r="R116" i="7"/>
  <c r="P116" i="7"/>
  <c r="BK116" i="7"/>
  <c r="J116" i="7"/>
  <c r="BE116" i="7" s="1"/>
  <c r="BI112" i="7"/>
  <c r="BH112" i="7"/>
  <c r="BG112" i="7"/>
  <c r="BF112" i="7"/>
  <c r="T112" i="7"/>
  <c r="R112" i="7"/>
  <c r="P112" i="7"/>
  <c r="BK112" i="7"/>
  <c r="J112" i="7"/>
  <c r="BE112" i="7" s="1"/>
  <c r="BI102" i="7"/>
  <c r="BH102" i="7"/>
  <c r="BG102" i="7"/>
  <c r="BF102" i="7"/>
  <c r="T102" i="7"/>
  <c r="R102" i="7"/>
  <c r="P102" i="7"/>
  <c r="BK102" i="7"/>
  <c r="J102" i="7"/>
  <c r="BE102" i="7" s="1"/>
  <c r="BI98" i="7"/>
  <c r="BH98" i="7"/>
  <c r="BG98" i="7"/>
  <c r="BF98" i="7"/>
  <c r="T98" i="7"/>
  <c r="R98" i="7"/>
  <c r="P98" i="7"/>
  <c r="BK98" i="7"/>
  <c r="J98" i="7"/>
  <c r="BE98" i="7" s="1"/>
  <c r="BI94" i="7"/>
  <c r="BH94" i="7"/>
  <c r="BG94" i="7"/>
  <c r="BF94" i="7"/>
  <c r="T94" i="7"/>
  <c r="T93" i="7" s="1"/>
  <c r="R94" i="7"/>
  <c r="R93" i="7" s="1"/>
  <c r="P94" i="7"/>
  <c r="P93" i="7" s="1"/>
  <c r="BK94" i="7"/>
  <c r="BK93" i="7" s="1"/>
  <c r="J93" i="7" s="1"/>
  <c r="J59" i="7" s="1"/>
  <c r="J94" i="7"/>
  <c r="BE94" i="7"/>
  <c r="BI91" i="7"/>
  <c r="BH91" i="7"/>
  <c r="BG91" i="7"/>
  <c r="BF91" i="7"/>
  <c r="T91" i="7"/>
  <c r="R91" i="7"/>
  <c r="P91" i="7"/>
  <c r="BK91" i="7"/>
  <c r="J91" i="7"/>
  <c r="BE91" i="7" s="1"/>
  <c r="BI87" i="7"/>
  <c r="BH87" i="7"/>
  <c r="BG87" i="7"/>
  <c r="BF87" i="7"/>
  <c r="T87" i="7"/>
  <c r="R87" i="7"/>
  <c r="P87" i="7"/>
  <c r="BK87" i="7"/>
  <c r="J87" i="7"/>
  <c r="BE87" i="7" s="1"/>
  <c r="BI83" i="7"/>
  <c r="F34" i="7" s="1"/>
  <c r="BD57" i="1" s="1"/>
  <c r="BH83" i="7"/>
  <c r="F33" i="7"/>
  <c r="BC57" i="1" s="1"/>
  <c r="BG83" i="7"/>
  <c r="F32" i="7" s="1"/>
  <c r="BB57" i="1" s="1"/>
  <c r="BF83" i="7"/>
  <c r="J31" i="7"/>
  <c r="AW57" i="1" s="1"/>
  <c r="F31" i="7"/>
  <c r="BA57" i="1" s="1"/>
  <c r="T83" i="7"/>
  <c r="T82" i="7" s="1"/>
  <c r="R83" i="7"/>
  <c r="R82" i="7" s="1"/>
  <c r="R81" i="7" s="1"/>
  <c r="R80" i="7" s="1"/>
  <c r="P83" i="7"/>
  <c r="P82" i="7" s="1"/>
  <c r="P81" i="7" s="1"/>
  <c r="P80" i="7" s="1"/>
  <c r="AU57" i="1" s="1"/>
  <c r="BK83" i="7"/>
  <c r="BK82" i="7"/>
  <c r="J82" i="7" s="1"/>
  <c r="J58" i="7" s="1"/>
  <c r="J83" i="7"/>
  <c r="BE83" i="7"/>
  <c r="F74" i="7"/>
  <c r="E72" i="7"/>
  <c r="F49" i="7"/>
  <c r="E47" i="7"/>
  <c r="J21" i="7"/>
  <c r="E21" i="7"/>
  <c r="J76" i="7"/>
  <c r="J51" i="7"/>
  <c r="J20" i="7"/>
  <c r="J18" i="7"/>
  <c r="E18" i="7"/>
  <c r="F77" i="7" s="1"/>
  <c r="J17" i="7"/>
  <c r="J15" i="7"/>
  <c r="E15" i="7"/>
  <c r="F51" i="7" s="1"/>
  <c r="F76" i="7"/>
  <c r="J14" i="7"/>
  <c r="J12" i="7"/>
  <c r="J49" i="7" s="1"/>
  <c r="J74" i="7"/>
  <c r="E7" i="7"/>
  <c r="E70" i="7" s="1"/>
  <c r="AY56" i="1"/>
  <c r="AX56" i="1"/>
  <c r="BI129" i="6"/>
  <c r="BH129" i="6"/>
  <c r="BG129" i="6"/>
  <c r="BF129" i="6"/>
  <c r="T129" i="6"/>
  <c r="R129" i="6"/>
  <c r="P129" i="6"/>
  <c r="BK129" i="6"/>
  <c r="J129" i="6"/>
  <c r="BE129" i="6"/>
  <c r="BI127" i="6"/>
  <c r="BH127" i="6"/>
  <c r="BG127" i="6"/>
  <c r="BF127" i="6"/>
  <c r="T127" i="6"/>
  <c r="R127" i="6"/>
  <c r="P127" i="6"/>
  <c r="BK127" i="6"/>
  <c r="J127" i="6"/>
  <c r="BE127" i="6"/>
  <c r="BI125" i="6"/>
  <c r="BH125" i="6"/>
  <c r="BG125" i="6"/>
  <c r="BF125" i="6"/>
  <c r="T125" i="6"/>
  <c r="R125" i="6"/>
  <c r="P125" i="6"/>
  <c r="BK125" i="6"/>
  <c r="J125" i="6"/>
  <c r="BE125" i="6"/>
  <c r="BI123" i="6"/>
  <c r="BH123" i="6"/>
  <c r="BG123" i="6"/>
  <c r="BF123" i="6"/>
  <c r="T123" i="6"/>
  <c r="R123" i="6"/>
  <c r="P123" i="6"/>
  <c r="BK123" i="6"/>
  <c r="J123" i="6"/>
  <c r="BE123" i="6"/>
  <c r="BI121" i="6"/>
  <c r="BH121" i="6"/>
  <c r="BG121" i="6"/>
  <c r="BF121" i="6"/>
  <c r="T121" i="6"/>
  <c r="R121" i="6"/>
  <c r="P121" i="6"/>
  <c r="BK121" i="6"/>
  <c r="J121" i="6"/>
  <c r="BE121" i="6"/>
  <c r="BI119" i="6"/>
  <c r="BH119" i="6"/>
  <c r="BG119" i="6"/>
  <c r="BF119" i="6"/>
  <c r="T119" i="6"/>
  <c r="R119" i="6"/>
  <c r="P119" i="6"/>
  <c r="BK119" i="6"/>
  <c r="J119" i="6"/>
  <c r="BE119" i="6"/>
  <c r="BI116" i="6"/>
  <c r="BH116" i="6"/>
  <c r="BG116" i="6"/>
  <c r="BF116" i="6"/>
  <c r="T116" i="6"/>
  <c r="R116" i="6"/>
  <c r="P116" i="6"/>
  <c r="BK116" i="6"/>
  <c r="J116" i="6"/>
  <c r="BE116" i="6"/>
  <c r="BI113" i="6"/>
  <c r="BH113" i="6"/>
  <c r="BG113" i="6"/>
  <c r="BF113" i="6"/>
  <c r="T113" i="6"/>
  <c r="R113" i="6"/>
  <c r="P113" i="6"/>
  <c r="BK113" i="6"/>
  <c r="J113" i="6"/>
  <c r="BE113" i="6"/>
  <c r="BI110" i="6"/>
  <c r="BH110" i="6"/>
  <c r="BG110" i="6"/>
  <c r="BF110" i="6"/>
  <c r="T110" i="6"/>
  <c r="R110" i="6"/>
  <c r="P110" i="6"/>
  <c r="BK110" i="6"/>
  <c r="J110" i="6"/>
  <c r="BE110" i="6"/>
  <c r="BI107" i="6"/>
  <c r="BH107" i="6"/>
  <c r="BG107" i="6"/>
  <c r="BF107" i="6"/>
  <c r="T107" i="6"/>
  <c r="R107" i="6"/>
  <c r="P107" i="6"/>
  <c r="BK107" i="6"/>
  <c r="J107" i="6"/>
  <c r="BE107" i="6"/>
  <c r="BI104" i="6"/>
  <c r="BH104" i="6"/>
  <c r="BG104" i="6"/>
  <c r="BF104" i="6"/>
  <c r="T104" i="6"/>
  <c r="R104" i="6"/>
  <c r="P104" i="6"/>
  <c r="BK104" i="6"/>
  <c r="J104" i="6"/>
  <c r="BE104" i="6"/>
  <c r="BI101" i="6"/>
  <c r="BH101" i="6"/>
  <c r="BG101" i="6"/>
  <c r="BF101" i="6"/>
  <c r="T101" i="6"/>
  <c r="R101" i="6"/>
  <c r="P101" i="6"/>
  <c r="BK101" i="6"/>
  <c r="J101" i="6"/>
  <c r="BE101" i="6"/>
  <c r="BI94" i="6"/>
  <c r="BH94" i="6"/>
  <c r="BG94" i="6"/>
  <c r="BF94" i="6"/>
  <c r="T94" i="6"/>
  <c r="R94" i="6"/>
  <c r="P94" i="6"/>
  <c r="BK94" i="6"/>
  <c r="J94" i="6"/>
  <c r="BE94" i="6"/>
  <c r="BI91" i="6"/>
  <c r="BH91" i="6"/>
  <c r="BG91" i="6"/>
  <c r="BF91" i="6"/>
  <c r="T91" i="6"/>
  <c r="R91" i="6"/>
  <c r="R80" i="6" s="1"/>
  <c r="R79" i="6" s="1"/>
  <c r="R78" i="6" s="1"/>
  <c r="P91" i="6"/>
  <c r="BK91" i="6"/>
  <c r="J91" i="6"/>
  <c r="BE91" i="6"/>
  <c r="BI88" i="6"/>
  <c r="BH88" i="6"/>
  <c r="BG88" i="6"/>
  <c r="BF88" i="6"/>
  <c r="T88" i="6"/>
  <c r="R88" i="6"/>
  <c r="P88" i="6"/>
  <c r="BK88" i="6"/>
  <c r="J88" i="6"/>
  <c r="BE88" i="6"/>
  <c r="BI81" i="6"/>
  <c r="F34" i="6"/>
  <c r="BD56" i="1" s="1"/>
  <c r="BH81" i="6"/>
  <c r="F33" i="6" s="1"/>
  <c r="BC56" i="1" s="1"/>
  <c r="BG81" i="6"/>
  <c r="F32" i="6"/>
  <c r="BB56" i="1" s="1"/>
  <c r="BF81" i="6"/>
  <c r="F31" i="6" s="1"/>
  <c r="BA56" i="1" s="1"/>
  <c r="T81" i="6"/>
  <c r="T80" i="6"/>
  <c r="T79" i="6" s="1"/>
  <c r="T78" i="6" s="1"/>
  <c r="R81" i="6"/>
  <c r="P81" i="6"/>
  <c r="P80" i="6"/>
  <c r="P79" i="6" s="1"/>
  <c r="P78" i="6" s="1"/>
  <c r="AU56" i="1" s="1"/>
  <c r="BK81" i="6"/>
  <c r="BK80" i="6" s="1"/>
  <c r="J81" i="6"/>
  <c r="BE81" i="6" s="1"/>
  <c r="F72" i="6"/>
  <c r="E70" i="6"/>
  <c r="F49" i="6"/>
  <c r="E47" i="6"/>
  <c r="J21" i="6"/>
  <c r="E21" i="6"/>
  <c r="J74" i="6" s="1"/>
  <c r="J51" i="6"/>
  <c r="J20" i="6"/>
  <c r="J18" i="6"/>
  <c r="E18" i="6"/>
  <c r="F75" i="6"/>
  <c r="F52" i="6"/>
  <c r="J17" i="6"/>
  <c r="J15" i="6"/>
  <c r="E15" i="6"/>
  <c r="F74" i="6" s="1"/>
  <c r="J14" i="6"/>
  <c r="J12" i="6"/>
  <c r="J72" i="6" s="1"/>
  <c r="E7" i="6"/>
  <c r="E68" i="6"/>
  <c r="E45" i="6"/>
  <c r="AY55" i="1"/>
  <c r="AX55" i="1"/>
  <c r="BI382" i="5"/>
  <c r="BH382" i="5"/>
  <c r="BG382" i="5"/>
  <c r="BF382" i="5"/>
  <c r="T382" i="5"/>
  <c r="R382" i="5"/>
  <c r="P382" i="5"/>
  <c r="BK382" i="5"/>
  <c r="J382" i="5"/>
  <c r="BE382" i="5" s="1"/>
  <c r="BI379" i="5"/>
  <c r="BH379" i="5"/>
  <c r="BG379" i="5"/>
  <c r="BF379" i="5"/>
  <c r="T379" i="5"/>
  <c r="R379" i="5"/>
  <c r="P379" i="5"/>
  <c r="BK379" i="5"/>
  <c r="J379" i="5"/>
  <c r="BE379" i="5" s="1"/>
  <c r="BI376" i="5"/>
  <c r="BH376" i="5"/>
  <c r="BG376" i="5"/>
  <c r="BF376" i="5"/>
  <c r="T376" i="5"/>
  <c r="R376" i="5"/>
  <c r="P376" i="5"/>
  <c r="BK376" i="5"/>
  <c r="J376" i="5"/>
  <c r="BE376" i="5" s="1"/>
  <c r="BI373" i="5"/>
  <c r="BH373" i="5"/>
  <c r="BG373" i="5"/>
  <c r="BF373" i="5"/>
  <c r="T373" i="5"/>
  <c r="T372" i="5" s="1"/>
  <c r="T371" i="5" s="1"/>
  <c r="R373" i="5"/>
  <c r="R372" i="5"/>
  <c r="R371" i="5" s="1"/>
  <c r="P373" i="5"/>
  <c r="P372" i="5" s="1"/>
  <c r="P371" i="5" s="1"/>
  <c r="BK373" i="5"/>
  <c r="BK372" i="5"/>
  <c r="J372" i="5" s="1"/>
  <c r="J68" i="5" s="1"/>
  <c r="J373" i="5"/>
  <c r="BE373" i="5" s="1"/>
  <c r="BI369" i="5"/>
  <c r="BH369" i="5"/>
  <c r="BG369" i="5"/>
  <c r="BF369" i="5"/>
  <c r="T369" i="5"/>
  <c r="T368" i="5" s="1"/>
  <c r="R369" i="5"/>
  <c r="R368" i="5" s="1"/>
  <c r="P369" i="5"/>
  <c r="P368" i="5" s="1"/>
  <c r="BK369" i="5"/>
  <c r="BK368" i="5" s="1"/>
  <c r="J368" i="5" s="1"/>
  <c r="J66" i="5" s="1"/>
  <c r="J369" i="5"/>
  <c r="BE369" i="5"/>
  <c r="BI365" i="5"/>
  <c r="BH365" i="5"/>
  <c r="BG365" i="5"/>
  <c r="BF365" i="5"/>
  <c r="T365" i="5"/>
  <c r="R365" i="5"/>
  <c r="P365" i="5"/>
  <c r="BK365" i="5"/>
  <c r="J365" i="5"/>
  <c r="BE365" i="5" s="1"/>
  <c r="BI362" i="5"/>
  <c r="BH362" i="5"/>
  <c r="BG362" i="5"/>
  <c r="BF362" i="5"/>
  <c r="T362" i="5"/>
  <c r="R362" i="5"/>
  <c r="P362" i="5"/>
  <c r="BK362" i="5"/>
  <c r="J362" i="5"/>
  <c r="BE362" i="5" s="1"/>
  <c r="BI357" i="5"/>
  <c r="BH357" i="5"/>
  <c r="BG357" i="5"/>
  <c r="BF357" i="5"/>
  <c r="T357" i="5"/>
  <c r="R357" i="5"/>
  <c r="P357" i="5"/>
  <c r="BK357" i="5"/>
  <c r="J357" i="5"/>
  <c r="BE357" i="5" s="1"/>
  <c r="BI352" i="5"/>
  <c r="BH352" i="5"/>
  <c r="BG352" i="5"/>
  <c r="BF352" i="5"/>
  <c r="T352" i="5"/>
  <c r="T351" i="5" s="1"/>
  <c r="R352" i="5"/>
  <c r="R351" i="5" s="1"/>
  <c r="P352" i="5"/>
  <c r="P351" i="5" s="1"/>
  <c r="BK352" i="5"/>
  <c r="BK351" i="5" s="1"/>
  <c r="J351" i="5" s="1"/>
  <c r="J65" i="5" s="1"/>
  <c r="J352" i="5"/>
  <c r="BE352" i="5"/>
  <c r="BI349" i="5"/>
  <c r="BH349" i="5"/>
  <c r="BG349" i="5"/>
  <c r="BF349" i="5"/>
  <c r="T349" i="5"/>
  <c r="R349" i="5"/>
  <c r="P349" i="5"/>
  <c r="BK349" i="5"/>
  <c r="J349" i="5"/>
  <c r="BE349" i="5" s="1"/>
  <c r="BI345" i="5"/>
  <c r="BH345" i="5"/>
  <c r="BG345" i="5"/>
  <c r="BF345" i="5"/>
  <c r="T345" i="5"/>
  <c r="R345" i="5"/>
  <c r="P345" i="5"/>
  <c r="BK345" i="5"/>
  <c r="J345" i="5"/>
  <c r="BE345" i="5" s="1"/>
  <c r="BI342" i="5"/>
  <c r="BH342" i="5"/>
  <c r="BG342" i="5"/>
  <c r="BF342" i="5"/>
  <c r="T342" i="5"/>
  <c r="R342" i="5"/>
  <c r="P342" i="5"/>
  <c r="BK342" i="5"/>
  <c r="J342" i="5"/>
  <c r="BE342" i="5" s="1"/>
  <c r="BI339" i="5"/>
  <c r="BH339" i="5"/>
  <c r="BG339" i="5"/>
  <c r="BF339" i="5"/>
  <c r="T339" i="5"/>
  <c r="R339" i="5"/>
  <c r="P339" i="5"/>
  <c r="BK339" i="5"/>
  <c r="J339" i="5"/>
  <c r="BE339" i="5" s="1"/>
  <c r="BI334" i="5"/>
  <c r="BH334" i="5"/>
  <c r="BG334" i="5"/>
  <c r="BF334" i="5"/>
  <c r="T334" i="5"/>
  <c r="R334" i="5"/>
  <c r="P334" i="5"/>
  <c r="BK334" i="5"/>
  <c r="J334" i="5"/>
  <c r="BE334" i="5" s="1"/>
  <c r="BI328" i="5"/>
  <c r="BH328" i="5"/>
  <c r="BG328" i="5"/>
  <c r="BF328" i="5"/>
  <c r="T328" i="5"/>
  <c r="R328" i="5"/>
  <c r="P328" i="5"/>
  <c r="BK328" i="5"/>
  <c r="J328" i="5"/>
  <c r="BE328" i="5" s="1"/>
  <c r="BI325" i="5"/>
  <c r="BH325" i="5"/>
  <c r="BG325" i="5"/>
  <c r="BF325" i="5"/>
  <c r="T325" i="5"/>
  <c r="R325" i="5"/>
  <c r="P325" i="5"/>
  <c r="BK325" i="5"/>
  <c r="J325" i="5"/>
  <c r="BE325" i="5" s="1"/>
  <c r="BI322" i="5"/>
  <c r="BH322" i="5"/>
  <c r="BG322" i="5"/>
  <c r="BF322" i="5"/>
  <c r="T322" i="5"/>
  <c r="R322" i="5"/>
  <c r="P322" i="5"/>
  <c r="BK322" i="5"/>
  <c r="J322" i="5"/>
  <c r="BE322" i="5" s="1"/>
  <c r="BI319" i="5"/>
  <c r="BH319" i="5"/>
  <c r="BG319" i="5"/>
  <c r="BF319" i="5"/>
  <c r="T319" i="5"/>
  <c r="R319" i="5"/>
  <c r="P319" i="5"/>
  <c r="BK319" i="5"/>
  <c r="J319" i="5"/>
  <c r="BE319" i="5" s="1"/>
  <c r="BI316" i="5"/>
  <c r="BH316" i="5"/>
  <c r="BG316" i="5"/>
  <c r="BF316" i="5"/>
  <c r="T316" i="5"/>
  <c r="R316" i="5"/>
  <c r="P316" i="5"/>
  <c r="BK316" i="5"/>
  <c r="J316" i="5"/>
  <c r="BE316" i="5" s="1"/>
  <c r="BI313" i="5"/>
  <c r="BH313" i="5"/>
  <c r="BG313" i="5"/>
  <c r="BF313" i="5"/>
  <c r="T313" i="5"/>
  <c r="R313" i="5"/>
  <c r="P313" i="5"/>
  <c r="BK313" i="5"/>
  <c r="J313" i="5"/>
  <c r="BE313" i="5" s="1"/>
  <c r="BI310" i="5"/>
  <c r="BH310" i="5"/>
  <c r="BG310" i="5"/>
  <c r="BF310" i="5"/>
  <c r="T310" i="5"/>
  <c r="R310" i="5"/>
  <c r="P310" i="5"/>
  <c r="BK310" i="5"/>
  <c r="J310" i="5"/>
  <c r="BE310" i="5" s="1"/>
  <c r="BI307" i="5"/>
  <c r="BH307" i="5"/>
  <c r="BG307" i="5"/>
  <c r="BF307" i="5"/>
  <c r="T307" i="5"/>
  <c r="R307" i="5"/>
  <c r="P307" i="5"/>
  <c r="BK307" i="5"/>
  <c r="J307" i="5"/>
  <c r="BE307" i="5" s="1"/>
  <c r="BI304" i="5"/>
  <c r="BH304" i="5"/>
  <c r="BG304" i="5"/>
  <c r="BF304" i="5"/>
  <c r="T304" i="5"/>
  <c r="R304" i="5"/>
  <c r="P304" i="5"/>
  <c r="BK304" i="5"/>
  <c r="J304" i="5"/>
  <c r="BE304" i="5" s="1"/>
  <c r="BI301" i="5"/>
  <c r="BH301" i="5"/>
  <c r="BG301" i="5"/>
  <c r="BF301" i="5"/>
  <c r="T301" i="5"/>
  <c r="R301" i="5"/>
  <c r="P301" i="5"/>
  <c r="BK301" i="5"/>
  <c r="J301" i="5"/>
  <c r="BE301" i="5" s="1"/>
  <c r="BI298" i="5"/>
  <c r="BH298" i="5"/>
  <c r="BG298" i="5"/>
  <c r="BF298" i="5"/>
  <c r="T298" i="5"/>
  <c r="R298" i="5"/>
  <c r="P298" i="5"/>
  <c r="BK298" i="5"/>
  <c r="J298" i="5"/>
  <c r="BE298" i="5" s="1"/>
  <c r="BI295" i="5"/>
  <c r="BH295" i="5"/>
  <c r="BG295" i="5"/>
  <c r="BF295" i="5"/>
  <c r="T295" i="5"/>
  <c r="R295" i="5"/>
  <c r="P295" i="5"/>
  <c r="BK295" i="5"/>
  <c r="J295" i="5"/>
  <c r="BE295" i="5" s="1"/>
  <c r="BI290" i="5"/>
  <c r="BH290" i="5"/>
  <c r="BG290" i="5"/>
  <c r="BF290" i="5"/>
  <c r="T290" i="5"/>
  <c r="R290" i="5"/>
  <c r="P290" i="5"/>
  <c r="BK290" i="5"/>
  <c r="J290" i="5"/>
  <c r="BE290" i="5" s="1"/>
  <c r="BI288" i="5"/>
  <c r="BH288" i="5"/>
  <c r="BG288" i="5"/>
  <c r="BF288" i="5"/>
  <c r="T288" i="5"/>
  <c r="R288" i="5"/>
  <c r="P288" i="5"/>
  <c r="BK288" i="5"/>
  <c r="J288" i="5"/>
  <c r="BE288" i="5" s="1"/>
  <c r="BI286" i="5"/>
  <c r="BH286" i="5"/>
  <c r="BG286" i="5"/>
  <c r="BF286" i="5"/>
  <c r="T286" i="5"/>
  <c r="R286" i="5"/>
  <c r="P286" i="5"/>
  <c r="BK286" i="5"/>
  <c r="J286" i="5"/>
  <c r="BE286" i="5" s="1"/>
  <c r="BI284" i="5"/>
  <c r="BH284" i="5"/>
  <c r="BG284" i="5"/>
  <c r="BF284" i="5"/>
  <c r="T284" i="5"/>
  <c r="R284" i="5"/>
  <c r="P284" i="5"/>
  <c r="BK284" i="5"/>
  <c r="J284" i="5"/>
  <c r="BE284" i="5" s="1"/>
  <c r="BI281" i="5"/>
  <c r="BH281" i="5"/>
  <c r="BG281" i="5"/>
  <c r="BF281" i="5"/>
  <c r="T281" i="5"/>
  <c r="R281" i="5"/>
  <c r="P281" i="5"/>
  <c r="BK281" i="5"/>
  <c r="J281" i="5"/>
  <c r="BE281" i="5" s="1"/>
  <c r="BI279" i="5"/>
  <c r="BH279" i="5"/>
  <c r="BG279" i="5"/>
  <c r="BF279" i="5"/>
  <c r="T279" i="5"/>
  <c r="R279" i="5"/>
  <c r="P279" i="5"/>
  <c r="BK279" i="5"/>
  <c r="J279" i="5"/>
  <c r="BE279" i="5" s="1"/>
  <c r="BI277" i="5"/>
  <c r="BH277" i="5"/>
  <c r="BG277" i="5"/>
  <c r="BF277" i="5"/>
  <c r="T277" i="5"/>
  <c r="R277" i="5"/>
  <c r="P277" i="5"/>
  <c r="BK277" i="5"/>
  <c r="J277" i="5"/>
  <c r="BE277" i="5" s="1"/>
  <c r="BI275" i="5"/>
  <c r="BH275" i="5"/>
  <c r="BG275" i="5"/>
  <c r="BF275" i="5"/>
  <c r="T275" i="5"/>
  <c r="R275" i="5"/>
  <c r="P275" i="5"/>
  <c r="BK275" i="5"/>
  <c r="J275" i="5"/>
  <c r="BE275" i="5" s="1"/>
  <c r="BI273" i="5"/>
  <c r="BH273" i="5"/>
  <c r="BG273" i="5"/>
  <c r="BF273" i="5"/>
  <c r="T273" i="5"/>
  <c r="R273" i="5"/>
  <c r="P273" i="5"/>
  <c r="BK273" i="5"/>
  <c r="J273" i="5"/>
  <c r="BE273" i="5" s="1"/>
  <c r="BI271" i="5"/>
  <c r="BH271" i="5"/>
  <c r="BG271" i="5"/>
  <c r="BF271" i="5"/>
  <c r="T271" i="5"/>
  <c r="R271" i="5"/>
  <c r="P271" i="5"/>
  <c r="BK271" i="5"/>
  <c r="J271" i="5"/>
  <c r="BE271" i="5" s="1"/>
  <c r="BI269" i="5"/>
  <c r="BH269" i="5"/>
  <c r="BG269" i="5"/>
  <c r="BF269" i="5"/>
  <c r="T269" i="5"/>
  <c r="R269" i="5"/>
  <c r="P269" i="5"/>
  <c r="BK269" i="5"/>
  <c r="J269" i="5"/>
  <c r="BE269" i="5" s="1"/>
  <c r="BI267" i="5"/>
  <c r="BH267" i="5"/>
  <c r="BG267" i="5"/>
  <c r="BF267" i="5"/>
  <c r="T267" i="5"/>
  <c r="R267" i="5"/>
  <c r="P267" i="5"/>
  <c r="BK267" i="5"/>
  <c r="J267" i="5"/>
  <c r="BE267" i="5" s="1"/>
  <c r="BI265" i="5"/>
  <c r="BH265" i="5"/>
  <c r="BG265" i="5"/>
  <c r="BF265" i="5"/>
  <c r="T265" i="5"/>
  <c r="R265" i="5"/>
  <c r="P265" i="5"/>
  <c r="BK265" i="5"/>
  <c r="J265" i="5"/>
  <c r="BE265" i="5" s="1"/>
  <c r="BI263" i="5"/>
  <c r="BH263" i="5"/>
  <c r="BG263" i="5"/>
  <c r="BF263" i="5"/>
  <c r="T263" i="5"/>
  <c r="R263" i="5"/>
  <c r="P263" i="5"/>
  <c r="BK263" i="5"/>
  <c r="J263" i="5"/>
  <c r="BE263" i="5" s="1"/>
  <c r="BI261" i="5"/>
  <c r="BH261" i="5"/>
  <c r="BG261" i="5"/>
  <c r="BF261" i="5"/>
  <c r="T261" i="5"/>
  <c r="R261" i="5"/>
  <c r="P261" i="5"/>
  <c r="BK261" i="5"/>
  <c r="J261" i="5"/>
  <c r="BE261" i="5" s="1"/>
  <c r="BI259" i="5"/>
  <c r="BH259" i="5"/>
  <c r="BG259" i="5"/>
  <c r="BF259" i="5"/>
  <c r="T259" i="5"/>
  <c r="R259" i="5"/>
  <c r="P259" i="5"/>
  <c r="BK259" i="5"/>
  <c r="J259" i="5"/>
  <c r="BE259" i="5" s="1"/>
  <c r="BI257" i="5"/>
  <c r="BH257" i="5"/>
  <c r="BG257" i="5"/>
  <c r="BF257" i="5"/>
  <c r="T257" i="5"/>
  <c r="R257" i="5"/>
  <c r="P257" i="5"/>
  <c r="BK257" i="5"/>
  <c r="J257" i="5"/>
  <c r="BE257" i="5" s="1"/>
  <c r="BI253" i="5"/>
  <c r="BH253" i="5"/>
  <c r="BG253" i="5"/>
  <c r="BF253" i="5"/>
  <c r="T253" i="5"/>
  <c r="R253" i="5"/>
  <c r="P253" i="5"/>
  <c r="BK253" i="5"/>
  <c r="J253" i="5"/>
  <c r="BE253" i="5" s="1"/>
  <c r="BI251" i="5"/>
  <c r="BH251" i="5"/>
  <c r="BG251" i="5"/>
  <c r="BF251" i="5"/>
  <c r="T251" i="5"/>
  <c r="R251" i="5"/>
  <c r="P251" i="5"/>
  <c r="BK251" i="5"/>
  <c r="J251" i="5"/>
  <c r="BE251" i="5" s="1"/>
  <c r="BI248" i="5"/>
  <c r="BH248" i="5"/>
  <c r="BG248" i="5"/>
  <c r="BF248" i="5"/>
  <c r="T248" i="5"/>
  <c r="R248" i="5"/>
  <c r="P248" i="5"/>
  <c r="BK248" i="5"/>
  <c r="J248" i="5"/>
  <c r="BE248" i="5" s="1"/>
  <c r="BI246" i="5"/>
  <c r="BH246" i="5"/>
  <c r="BG246" i="5"/>
  <c r="BF246" i="5"/>
  <c r="T246" i="5"/>
  <c r="R246" i="5"/>
  <c r="P246" i="5"/>
  <c r="BK246" i="5"/>
  <c r="J246" i="5"/>
  <c r="BE246" i="5" s="1"/>
  <c r="BI245" i="5"/>
  <c r="BH245" i="5"/>
  <c r="BG245" i="5"/>
  <c r="BF245" i="5"/>
  <c r="T245" i="5"/>
  <c r="R245" i="5"/>
  <c r="P245" i="5"/>
  <c r="BK245" i="5"/>
  <c r="J245" i="5"/>
  <c r="BE245" i="5" s="1"/>
  <c r="BI242" i="5"/>
  <c r="BH242" i="5"/>
  <c r="BG242" i="5"/>
  <c r="BF242" i="5"/>
  <c r="T242" i="5"/>
  <c r="T241" i="5" s="1"/>
  <c r="R242" i="5"/>
  <c r="R241" i="5" s="1"/>
  <c r="P242" i="5"/>
  <c r="P241" i="5" s="1"/>
  <c r="BK242" i="5"/>
  <c r="BK241" i="5" s="1"/>
  <c r="J241" i="5" s="1"/>
  <c r="J64" i="5" s="1"/>
  <c r="J242" i="5"/>
  <c r="BE242" i="5"/>
  <c r="BI238" i="5"/>
  <c r="BH238" i="5"/>
  <c r="BG238" i="5"/>
  <c r="BF238" i="5"/>
  <c r="T238" i="5"/>
  <c r="R238" i="5"/>
  <c r="P238" i="5"/>
  <c r="BK238" i="5"/>
  <c r="J238" i="5"/>
  <c r="BE238" i="5" s="1"/>
  <c r="BI236" i="5"/>
  <c r="BH236" i="5"/>
  <c r="BG236" i="5"/>
  <c r="BF236" i="5"/>
  <c r="T236" i="5"/>
  <c r="R236" i="5"/>
  <c r="P236" i="5"/>
  <c r="BK236" i="5"/>
  <c r="J236" i="5"/>
  <c r="BE236" i="5" s="1"/>
  <c r="BI234" i="5"/>
  <c r="BH234" i="5"/>
  <c r="BG234" i="5"/>
  <c r="BF234" i="5"/>
  <c r="T234" i="5"/>
  <c r="R234" i="5"/>
  <c r="P234" i="5"/>
  <c r="BK234" i="5"/>
  <c r="J234" i="5"/>
  <c r="BE234" i="5" s="1"/>
  <c r="BI233" i="5"/>
  <c r="BH233" i="5"/>
  <c r="BG233" i="5"/>
  <c r="BF233" i="5"/>
  <c r="T233" i="5"/>
  <c r="R233" i="5"/>
  <c r="P233" i="5"/>
  <c r="BK233" i="5"/>
  <c r="J233" i="5"/>
  <c r="BE233" i="5" s="1"/>
  <c r="BI230" i="5"/>
  <c r="BH230" i="5"/>
  <c r="BG230" i="5"/>
  <c r="BF230" i="5"/>
  <c r="T230" i="5"/>
  <c r="R230" i="5"/>
  <c r="P230" i="5"/>
  <c r="BK230" i="5"/>
  <c r="J230" i="5"/>
  <c r="BE230" i="5" s="1"/>
  <c r="BI227" i="5"/>
  <c r="BH227" i="5"/>
  <c r="BG227" i="5"/>
  <c r="BF227" i="5"/>
  <c r="T227" i="5"/>
  <c r="T226" i="5" s="1"/>
  <c r="R227" i="5"/>
  <c r="R226" i="5" s="1"/>
  <c r="P227" i="5"/>
  <c r="P226" i="5" s="1"/>
  <c r="BK227" i="5"/>
  <c r="BK226" i="5" s="1"/>
  <c r="J226" i="5" s="1"/>
  <c r="J63" i="5" s="1"/>
  <c r="J227" i="5"/>
  <c r="BE227" i="5"/>
  <c r="BI223" i="5"/>
  <c r="BH223" i="5"/>
  <c r="BG223" i="5"/>
  <c r="BF223" i="5"/>
  <c r="T223" i="5"/>
  <c r="R223" i="5"/>
  <c r="P223" i="5"/>
  <c r="BK223" i="5"/>
  <c r="J223" i="5"/>
  <c r="BE223" i="5" s="1"/>
  <c r="BI220" i="5"/>
  <c r="BH220" i="5"/>
  <c r="BG220" i="5"/>
  <c r="BF220" i="5"/>
  <c r="T220" i="5"/>
  <c r="R220" i="5"/>
  <c r="P220" i="5"/>
  <c r="BK220" i="5"/>
  <c r="J220" i="5"/>
  <c r="BE220" i="5" s="1"/>
  <c r="BI215" i="5"/>
  <c r="BH215" i="5"/>
  <c r="BG215" i="5"/>
  <c r="BF215" i="5"/>
  <c r="T215" i="5"/>
  <c r="R215" i="5"/>
  <c r="P215" i="5"/>
  <c r="BK215" i="5"/>
  <c r="J215" i="5"/>
  <c r="BE215" i="5" s="1"/>
  <c r="BI212" i="5"/>
  <c r="BH212" i="5"/>
  <c r="BG212" i="5"/>
  <c r="BF212" i="5"/>
  <c r="T212" i="5"/>
  <c r="R212" i="5"/>
  <c r="P212" i="5"/>
  <c r="BK212" i="5"/>
  <c r="J212" i="5"/>
  <c r="BE212" i="5" s="1"/>
  <c r="BI209" i="5"/>
  <c r="BH209" i="5"/>
  <c r="BG209" i="5"/>
  <c r="BF209" i="5"/>
  <c r="T209" i="5"/>
  <c r="R209" i="5"/>
  <c r="P209" i="5"/>
  <c r="BK209" i="5"/>
  <c r="J209" i="5"/>
  <c r="BE209" i="5" s="1"/>
  <c r="BI206" i="5"/>
  <c r="BH206" i="5"/>
  <c r="BG206" i="5"/>
  <c r="BF206" i="5"/>
  <c r="T206" i="5"/>
  <c r="R206" i="5"/>
  <c r="P206" i="5"/>
  <c r="BK206" i="5"/>
  <c r="J206" i="5"/>
  <c r="BE206" i="5" s="1"/>
  <c r="BI203" i="5"/>
  <c r="BH203" i="5"/>
  <c r="BG203" i="5"/>
  <c r="BF203" i="5"/>
  <c r="T203" i="5"/>
  <c r="R203" i="5"/>
  <c r="P203" i="5"/>
  <c r="BK203" i="5"/>
  <c r="J203" i="5"/>
  <c r="BE203" i="5" s="1"/>
  <c r="BI200" i="5"/>
  <c r="BH200" i="5"/>
  <c r="BG200" i="5"/>
  <c r="BF200" i="5"/>
  <c r="T200" i="5"/>
  <c r="R200" i="5"/>
  <c r="P200" i="5"/>
  <c r="BK200" i="5"/>
  <c r="J200" i="5"/>
  <c r="BE200" i="5" s="1"/>
  <c r="BI197" i="5"/>
  <c r="BH197" i="5"/>
  <c r="BG197" i="5"/>
  <c r="BF197" i="5"/>
  <c r="T197" i="5"/>
  <c r="R197" i="5"/>
  <c r="P197" i="5"/>
  <c r="BK197" i="5"/>
  <c r="J197" i="5"/>
  <c r="BE197" i="5" s="1"/>
  <c r="BI194" i="5"/>
  <c r="BH194" i="5"/>
  <c r="BG194" i="5"/>
  <c r="BF194" i="5"/>
  <c r="T194" i="5"/>
  <c r="R194" i="5"/>
  <c r="P194" i="5"/>
  <c r="BK194" i="5"/>
  <c r="J194" i="5"/>
  <c r="BE194" i="5" s="1"/>
  <c r="BI191" i="5"/>
  <c r="BH191" i="5"/>
  <c r="BG191" i="5"/>
  <c r="BF191" i="5"/>
  <c r="T191" i="5"/>
  <c r="R191" i="5"/>
  <c r="P191" i="5"/>
  <c r="BK191" i="5"/>
  <c r="J191" i="5"/>
  <c r="BE191" i="5" s="1"/>
  <c r="BI188" i="5"/>
  <c r="BH188" i="5"/>
  <c r="BG188" i="5"/>
  <c r="BF188" i="5"/>
  <c r="T188" i="5"/>
  <c r="R188" i="5"/>
  <c r="P188" i="5"/>
  <c r="BK188" i="5"/>
  <c r="J188" i="5"/>
  <c r="BE188" i="5" s="1"/>
  <c r="BI186" i="5"/>
  <c r="BH186" i="5"/>
  <c r="BG186" i="5"/>
  <c r="BF186" i="5"/>
  <c r="T186" i="5"/>
  <c r="T185" i="5" s="1"/>
  <c r="R186" i="5"/>
  <c r="R185" i="5" s="1"/>
  <c r="P186" i="5"/>
  <c r="P185" i="5" s="1"/>
  <c r="BK186" i="5"/>
  <c r="BK185" i="5" s="1"/>
  <c r="J185" i="5" s="1"/>
  <c r="J62" i="5" s="1"/>
  <c r="J186" i="5"/>
  <c r="BE186" i="5"/>
  <c r="BI182" i="5"/>
  <c r="BH182" i="5"/>
  <c r="BG182" i="5"/>
  <c r="BF182" i="5"/>
  <c r="T182" i="5"/>
  <c r="R182" i="5"/>
  <c r="P182" i="5"/>
  <c r="BK182" i="5"/>
  <c r="J182" i="5"/>
  <c r="BE182" i="5" s="1"/>
  <c r="BI179" i="5"/>
  <c r="BH179" i="5"/>
  <c r="BG179" i="5"/>
  <c r="BF179" i="5"/>
  <c r="T179" i="5"/>
  <c r="R179" i="5"/>
  <c r="P179" i="5"/>
  <c r="BK179" i="5"/>
  <c r="J179" i="5"/>
  <c r="BE179" i="5" s="1"/>
  <c r="BI176" i="5"/>
  <c r="BH176" i="5"/>
  <c r="BG176" i="5"/>
  <c r="BF176" i="5"/>
  <c r="T176" i="5"/>
  <c r="R176" i="5"/>
  <c r="P176" i="5"/>
  <c r="BK176" i="5"/>
  <c r="J176" i="5"/>
  <c r="BE176" i="5" s="1"/>
  <c r="BI174" i="5"/>
  <c r="BH174" i="5"/>
  <c r="BG174" i="5"/>
  <c r="BF174" i="5"/>
  <c r="T174" i="5"/>
  <c r="R174" i="5"/>
  <c r="P174" i="5"/>
  <c r="BK174" i="5"/>
  <c r="J174" i="5"/>
  <c r="BE174" i="5" s="1"/>
  <c r="BI171" i="5"/>
  <c r="BH171" i="5"/>
  <c r="BG171" i="5"/>
  <c r="BF171" i="5"/>
  <c r="T171" i="5"/>
  <c r="R171" i="5"/>
  <c r="P171" i="5"/>
  <c r="BK171" i="5"/>
  <c r="J171" i="5"/>
  <c r="BE171" i="5" s="1"/>
  <c r="BI168" i="5"/>
  <c r="BH168" i="5"/>
  <c r="BG168" i="5"/>
  <c r="BF168" i="5"/>
  <c r="T168" i="5"/>
  <c r="R168" i="5"/>
  <c r="P168" i="5"/>
  <c r="BK168" i="5"/>
  <c r="J168" i="5"/>
  <c r="BE168" i="5" s="1"/>
  <c r="BI166" i="5"/>
  <c r="BH166" i="5"/>
  <c r="BG166" i="5"/>
  <c r="BF166" i="5"/>
  <c r="T166" i="5"/>
  <c r="T165" i="5" s="1"/>
  <c r="R166" i="5"/>
  <c r="R165" i="5" s="1"/>
  <c r="P166" i="5"/>
  <c r="P165" i="5" s="1"/>
  <c r="BK166" i="5"/>
  <c r="BK165" i="5" s="1"/>
  <c r="J165" i="5" s="1"/>
  <c r="J61" i="5" s="1"/>
  <c r="J166" i="5"/>
  <c r="BE166" i="5"/>
  <c r="BI163" i="5"/>
  <c r="BH163" i="5"/>
  <c r="BG163" i="5"/>
  <c r="BF163" i="5"/>
  <c r="T163" i="5"/>
  <c r="T162" i="5" s="1"/>
  <c r="R163" i="5"/>
  <c r="R162" i="5" s="1"/>
  <c r="P163" i="5"/>
  <c r="P162" i="5" s="1"/>
  <c r="BK163" i="5"/>
  <c r="BK162" i="5" s="1"/>
  <c r="J162" i="5" s="1"/>
  <c r="J60" i="5" s="1"/>
  <c r="J163" i="5"/>
  <c r="BE163" i="5"/>
  <c r="BI160" i="5"/>
  <c r="BH160" i="5"/>
  <c r="BG160" i="5"/>
  <c r="BF160" i="5"/>
  <c r="T160" i="5"/>
  <c r="T159" i="5" s="1"/>
  <c r="R160" i="5"/>
  <c r="R159" i="5" s="1"/>
  <c r="P160" i="5"/>
  <c r="P159" i="5" s="1"/>
  <c r="BK160" i="5"/>
  <c r="BK159" i="5" s="1"/>
  <c r="J159" i="5" s="1"/>
  <c r="J59" i="5" s="1"/>
  <c r="J160" i="5"/>
  <c r="BE160" i="5"/>
  <c r="BI157" i="5"/>
  <c r="BH157" i="5"/>
  <c r="BG157" i="5"/>
  <c r="BF157" i="5"/>
  <c r="T157" i="5"/>
  <c r="R157" i="5"/>
  <c r="P157" i="5"/>
  <c r="BK157" i="5"/>
  <c r="J157" i="5"/>
  <c r="BE157" i="5" s="1"/>
  <c r="BI154" i="5"/>
  <c r="BH154" i="5"/>
  <c r="BG154" i="5"/>
  <c r="BF154" i="5"/>
  <c r="T154" i="5"/>
  <c r="R154" i="5"/>
  <c r="P154" i="5"/>
  <c r="BK154" i="5"/>
  <c r="J154" i="5"/>
  <c r="BE154" i="5" s="1"/>
  <c r="BI151" i="5"/>
  <c r="BH151" i="5"/>
  <c r="BG151" i="5"/>
  <c r="BF151" i="5"/>
  <c r="T151" i="5"/>
  <c r="R151" i="5"/>
  <c r="P151" i="5"/>
  <c r="BK151" i="5"/>
  <c r="J151" i="5"/>
  <c r="BE151" i="5" s="1"/>
  <c r="BI148" i="5"/>
  <c r="BH148" i="5"/>
  <c r="BG148" i="5"/>
  <c r="BF148" i="5"/>
  <c r="T148" i="5"/>
  <c r="R148" i="5"/>
  <c r="P148" i="5"/>
  <c r="BK148" i="5"/>
  <c r="J148" i="5"/>
  <c r="BE148" i="5" s="1"/>
  <c r="BI145" i="5"/>
  <c r="BH145" i="5"/>
  <c r="BG145" i="5"/>
  <c r="BF145" i="5"/>
  <c r="T145" i="5"/>
  <c r="R145" i="5"/>
  <c r="P145" i="5"/>
  <c r="BK145" i="5"/>
  <c r="J145" i="5"/>
  <c r="BE145" i="5" s="1"/>
  <c r="BI143" i="5"/>
  <c r="BH143" i="5"/>
  <c r="BG143" i="5"/>
  <c r="BF143" i="5"/>
  <c r="T143" i="5"/>
  <c r="R143" i="5"/>
  <c r="P143" i="5"/>
  <c r="BK143" i="5"/>
  <c r="J143" i="5"/>
  <c r="BE143" i="5" s="1"/>
  <c r="BI140" i="5"/>
  <c r="BH140" i="5"/>
  <c r="BG140" i="5"/>
  <c r="BF140" i="5"/>
  <c r="T140" i="5"/>
  <c r="R140" i="5"/>
  <c r="P140" i="5"/>
  <c r="BK140" i="5"/>
  <c r="J140" i="5"/>
  <c r="BE140" i="5" s="1"/>
  <c r="BI136" i="5"/>
  <c r="BH136" i="5"/>
  <c r="BG136" i="5"/>
  <c r="BF136" i="5"/>
  <c r="T136" i="5"/>
  <c r="R136" i="5"/>
  <c r="P136" i="5"/>
  <c r="BK136" i="5"/>
  <c r="J136" i="5"/>
  <c r="BE136" i="5" s="1"/>
  <c r="BI133" i="5"/>
  <c r="BH133" i="5"/>
  <c r="BG133" i="5"/>
  <c r="BF133" i="5"/>
  <c r="T133" i="5"/>
  <c r="R133" i="5"/>
  <c r="P133" i="5"/>
  <c r="BK133" i="5"/>
  <c r="J133" i="5"/>
  <c r="BE133" i="5" s="1"/>
  <c r="BI130" i="5"/>
  <c r="BH130" i="5"/>
  <c r="BG130" i="5"/>
  <c r="BF130" i="5"/>
  <c r="T130" i="5"/>
  <c r="R130" i="5"/>
  <c r="P130" i="5"/>
  <c r="BK130" i="5"/>
  <c r="J130" i="5"/>
  <c r="BE130" i="5" s="1"/>
  <c r="BI127" i="5"/>
  <c r="BH127" i="5"/>
  <c r="BG127" i="5"/>
  <c r="BF127" i="5"/>
  <c r="T127" i="5"/>
  <c r="R127" i="5"/>
  <c r="P127" i="5"/>
  <c r="BK127" i="5"/>
  <c r="J127" i="5"/>
  <c r="BE127" i="5" s="1"/>
  <c r="BI125" i="5"/>
  <c r="BH125" i="5"/>
  <c r="BG125" i="5"/>
  <c r="BF125" i="5"/>
  <c r="T125" i="5"/>
  <c r="R125" i="5"/>
  <c r="P125" i="5"/>
  <c r="BK125" i="5"/>
  <c r="J125" i="5"/>
  <c r="BE125" i="5" s="1"/>
  <c r="BI122" i="5"/>
  <c r="BH122" i="5"/>
  <c r="BG122" i="5"/>
  <c r="BF122" i="5"/>
  <c r="T122" i="5"/>
  <c r="R122" i="5"/>
  <c r="P122" i="5"/>
  <c r="BK122" i="5"/>
  <c r="J122" i="5"/>
  <c r="BE122" i="5"/>
  <c r="BI120" i="5"/>
  <c r="BH120" i="5"/>
  <c r="BG120" i="5"/>
  <c r="BF120" i="5"/>
  <c r="T120" i="5"/>
  <c r="R120" i="5"/>
  <c r="P120" i="5"/>
  <c r="BK120" i="5"/>
  <c r="J120" i="5"/>
  <c r="BE120" i="5" s="1"/>
  <c r="BI117" i="5"/>
  <c r="BH117" i="5"/>
  <c r="BG117" i="5"/>
  <c r="BF117" i="5"/>
  <c r="T117" i="5"/>
  <c r="R117" i="5"/>
  <c r="P117" i="5"/>
  <c r="BK117" i="5"/>
  <c r="J117" i="5"/>
  <c r="BE117" i="5" s="1"/>
  <c r="BI112" i="5"/>
  <c r="BH112" i="5"/>
  <c r="BG112" i="5"/>
  <c r="BF112" i="5"/>
  <c r="T112" i="5"/>
  <c r="R112" i="5"/>
  <c r="P112" i="5"/>
  <c r="BK112" i="5"/>
  <c r="J112" i="5"/>
  <c r="BE112" i="5" s="1"/>
  <c r="BI109" i="5"/>
  <c r="BH109" i="5"/>
  <c r="BG109" i="5"/>
  <c r="BF109" i="5"/>
  <c r="T109" i="5"/>
  <c r="R109" i="5"/>
  <c r="P109" i="5"/>
  <c r="BK109" i="5"/>
  <c r="J109" i="5"/>
  <c r="BE109" i="5"/>
  <c r="BI106" i="5"/>
  <c r="BH106" i="5"/>
  <c r="BG106" i="5"/>
  <c r="BF106" i="5"/>
  <c r="T106" i="5"/>
  <c r="R106" i="5"/>
  <c r="P106" i="5"/>
  <c r="BK106" i="5"/>
  <c r="J106" i="5"/>
  <c r="BE106" i="5" s="1"/>
  <c r="BI103" i="5"/>
  <c r="BH103" i="5"/>
  <c r="BG103" i="5"/>
  <c r="BF103" i="5"/>
  <c r="T103" i="5"/>
  <c r="R103" i="5"/>
  <c r="P103" i="5"/>
  <c r="BK103" i="5"/>
  <c r="J103" i="5"/>
  <c r="BE103" i="5" s="1"/>
  <c r="BI100" i="5"/>
  <c r="BH100" i="5"/>
  <c r="BG100" i="5"/>
  <c r="BF100" i="5"/>
  <c r="T100" i="5"/>
  <c r="T90" i="5" s="1"/>
  <c r="T89" i="5" s="1"/>
  <c r="T88" i="5" s="1"/>
  <c r="R100" i="5"/>
  <c r="P100" i="5"/>
  <c r="BK100" i="5"/>
  <c r="J100" i="5"/>
  <c r="BE100" i="5" s="1"/>
  <c r="BI97" i="5"/>
  <c r="BH97" i="5"/>
  <c r="BG97" i="5"/>
  <c r="F32" i="5" s="1"/>
  <c r="BB55" i="1" s="1"/>
  <c r="BF97" i="5"/>
  <c r="T97" i="5"/>
  <c r="R97" i="5"/>
  <c r="P97" i="5"/>
  <c r="P90" i="5" s="1"/>
  <c r="BK97" i="5"/>
  <c r="J97" i="5"/>
  <c r="BE97" i="5"/>
  <c r="BI91" i="5"/>
  <c r="F34" i="5" s="1"/>
  <c r="BD55" i="1" s="1"/>
  <c r="BH91" i="5"/>
  <c r="F33" i="5"/>
  <c r="BC55" i="1" s="1"/>
  <c r="BG91" i="5"/>
  <c r="BF91" i="5"/>
  <c r="J31" i="5" s="1"/>
  <c r="AW55" i="1" s="1"/>
  <c r="F31" i="5"/>
  <c r="BA55" i="1" s="1"/>
  <c r="T91" i="5"/>
  <c r="R91" i="5"/>
  <c r="R90" i="5" s="1"/>
  <c r="P91" i="5"/>
  <c r="BK91" i="5"/>
  <c r="BK90" i="5"/>
  <c r="J90" i="5" s="1"/>
  <c r="J58" i="5" s="1"/>
  <c r="J91" i="5"/>
  <c r="BE91" i="5" s="1"/>
  <c r="F82" i="5"/>
  <c r="E80" i="5"/>
  <c r="F49" i="5"/>
  <c r="E47" i="5"/>
  <c r="J21" i="5"/>
  <c r="E21" i="5"/>
  <c r="J84" i="5"/>
  <c r="J51" i="5"/>
  <c r="J20" i="5"/>
  <c r="J18" i="5"/>
  <c r="E18" i="5"/>
  <c r="F85" i="5" s="1"/>
  <c r="J17" i="5"/>
  <c r="J15" i="5"/>
  <c r="E15" i="5"/>
  <c r="F84" i="5" s="1"/>
  <c r="F51" i="5"/>
  <c r="J14" i="5"/>
  <c r="J12" i="5"/>
  <c r="J82" i="5" s="1"/>
  <c r="E7" i="5"/>
  <c r="E78" i="5" s="1"/>
  <c r="AY54" i="1"/>
  <c r="AX54" i="1"/>
  <c r="BI358" i="4"/>
  <c r="BH358" i="4"/>
  <c r="BG358" i="4"/>
  <c r="BF358" i="4"/>
  <c r="T358" i="4"/>
  <c r="R358" i="4"/>
  <c r="P358" i="4"/>
  <c r="BK358" i="4"/>
  <c r="J358" i="4"/>
  <c r="BE358" i="4" s="1"/>
  <c r="BI353" i="4"/>
  <c r="BH353" i="4"/>
  <c r="BG353" i="4"/>
  <c r="BF353" i="4"/>
  <c r="T353" i="4"/>
  <c r="R353" i="4"/>
  <c r="P353" i="4"/>
  <c r="BK353" i="4"/>
  <c r="J353" i="4"/>
  <c r="BE353" i="4"/>
  <c r="BI350" i="4"/>
  <c r="BH350" i="4"/>
  <c r="BG350" i="4"/>
  <c r="BF350" i="4"/>
  <c r="T350" i="4"/>
  <c r="R350" i="4"/>
  <c r="P350" i="4"/>
  <c r="BK350" i="4"/>
  <c r="J350" i="4"/>
  <c r="BE350" i="4"/>
  <c r="BI345" i="4"/>
  <c r="BH345" i="4"/>
  <c r="BG345" i="4"/>
  <c r="BF345" i="4"/>
  <c r="T345" i="4"/>
  <c r="R345" i="4"/>
  <c r="P345" i="4"/>
  <c r="BK345" i="4"/>
  <c r="J345" i="4"/>
  <c r="BE345" i="4"/>
  <c r="BI342" i="4"/>
  <c r="BH342" i="4"/>
  <c r="BG342" i="4"/>
  <c r="BF342" i="4"/>
  <c r="T342" i="4"/>
  <c r="R342" i="4"/>
  <c r="P342" i="4"/>
  <c r="BK342" i="4"/>
  <c r="J342" i="4"/>
  <c r="BE342" i="4"/>
  <c r="BI339" i="4"/>
  <c r="BH339" i="4"/>
  <c r="BG339" i="4"/>
  <c r="BF339" i="4"/>
  <c r="T339" i="4"/>
  <c r="R339" i="4"/>
  <c r="P339" i="4"/>
  <c r="BK339" i="4"/>
  <c r="J339" i="4"/>
  <c r="BE339" i="4"/>
  <c r="BI336" i="4"/>
  <c r="BH336" i="4"/>
  <c r="BG336" i="4"/>
  <c r="BF336" i="4"/>
  <c r="T336" i="4"/>
  <c r="R336" i="4"/>
  <c r="P336" i="4"/>
  <c r="BK336" i="4"/>
  <c r="J336" i="4"/>
  <c r="BE336" i="4"/>
  <c r="BI333" i="4"/>
  <c r="BH333" i="4"/>
  <c r="BG333" i="4"/>
  <c r="BF333" i="4"/>
  <c r="T333" i="4"/>
  <c r="T332" i="4"/>
  <c r="T331" i="4" s="1"/>
  <c r="R333" i="4"/>
  <c r="R332" i="4" s="1"/>
  <c r="R331" i="4" s="1"/>
  <c r="P333" i="4"/>
  <c r="P332" i="4"/>
  <c r="P331" i="4" s="1"/>
  <c r="BK333" i="4"/>
  <c r="BK332" i="4" s="1"/>
  <c r="J333" i="4"/>
  <c r="BE333" i="4"/>
  <c r="BI329" i="4"/>
  <c r="BH329" i="4"/>
  <c r="BG329" i="4"/>
  <c r="BF329" i="4"/>
  <c r="T329" i="4"/>
  <c r="T328" i="4"/>
  <c r="R329" i="4"/>
  <c r="R328" i="4"/>
  <c r="P329" i="4"/>
  <c r="P328" i="4"/>
  <c r="BK329" i="4"/>
  <c r="BK328" i="4"/>
  <c r="J328" i="4" s="1"/>
  <c r="J64" i="4" s="1"/>
  <c r="J329" i="4"/>
  <c r="BE329" i="4" s="1"/>
  <c r="BI325" i="4"/>
  <c r="BH325" i="4"/>
  <c r="BG325" i="4"/>
  <c r="BF325" i="4"/>
  <c r="T325" i="4"/>
  <c r="R325" i="4"/>
  <c r="P325" i="4"/>
  <c r="BK325" i="4"/>
  <c r="J325" i="4"/>
  <c r="BE325" i="4"/>
  <c r="BI322" i="4"/>
  <c r="BH322" i="4"/>
  <c r="BG322" i="4"/>
  <c r="BF322" i="4"/>
  <c r="T322" i="4"/>
  <c r="R322" i="4"/>
  <c r="R311" i="4" s="1"/>
  <c r="P322" i="4"/>
  <c r="BK322" i="4"/>
  <c r="J322" i="4"/>
  <c r="BE322" i="4"/>
  <c r="BI317" i="4"/>
  <c r="BH317" i="4"/>
  <c r="BG317" i="4"/>
  <c r="BF317" i="4"/>
  <c r="T317" i="4"/>
  <c r="R317" i="4"/>
  <c r="P317" i="4"/>
  <c r="BK317" i="4"/>
  <c r="BK311" i="4" s="1"/>
  <c r="J311" i="4" s="1"/>
  <c r="J63" i="4" s="1"/>
  <c r="J317" i="4"/>
  <c r="BE317" i="4"/>
  <c r="BI312" i="4"/>
  <c r="BH312" i="4"/>
  <c r="BG312" i="4"/>
  <c r="BF312" i="4"/>
  <c r="T312" i="4"/>
  <c r="T311" i="4"/>
  <c r="R312" i="4"/>
  <c r="P312" i="4"/>
  <c r="P311" i="4"/>
  <c r="BK312" i="4"/>
  <c r="J312" i="4"/>
  <c r="BE312" i="4" s="1"/>
  <c r="BI308" i="4"/>
  <c r="BH308" i="4"/>
  <c r="BG308" i="4"/>
  <c r="BF308" i="4"/>
  <c r="T308" i="4"/>
  <c r="R308" i="4"/>
  <c r="P308" i="4"/>
  <c r="BK308" i="4"/>
  <c r="J308" i="4"/>
  <c r="BE308" i="4"/>
  <c r="BI303" i="4"/>
  <c r="BH303" i="4"/>
  <c r="BG303" i="4"/>
  <c r="BF303" i="4"/>
  <c r="T303" i="4"/>
  <c r="R303" i="4"/>
  <c r="P303" i="4"/>
  <c r="BK303" i="4"/>
  <c r="J303" i="4"/>
  <c r="BE303" i="4"/>
  <c r="BI298" i="4"/>
  <c r="BH298" i="4"/>
  <c r="BG298" i="4"/>
  <c r="BF298" i="4"/>
  <c r="T298" i="4"/>
  <c r="R298" i="4"/>
  <c r="P298" i="4"/>
  <c r="BK298" i="4"/>
  <c r="J298" i="4"/>
  <c r="BE298" i="4"/>
  <c r="BI295" i="4"/>
  <c r="BH295" i="4"/>
  <c r="BG295" i="4"/>
  <c r="BF295" i="4"/>
  <c r="T295" i="4"/>
  <c r="R295" i="4"/>
  <c r="P295" i="4"/>
  <c r="BK295" i="4"/>
  <c r="J295" i="4"/>
  <c r="BE295" i="4"/>
  <c r="BI292" i="4"/>
  <c r="BH292" i="4"/>
  <c r="BG292" i="4"/>
  <c r="BF292" i="4"/>
  <c r="T292" i="4"/>
  <c r="R292" i="4"/>
  <c r="P292" i="4"/>
  <c r="BK292" i="4"/>
  <c r="J292" i="4"/>
  <c r="BE292" i="4"/>
  <c r="BI289" i="4"/>
  <c r="BH289" i="4"/>
  <c r="BG289" i="4"/>
  <c r="BF289" i="4"/>
  <c r="T289" i="4"/>
  <c r="R289" i="4"/>
  <c r="P289" i="4"/>
  <c r="BK289" i="4"/>
  <c r="J289" i="4"/>
  <c r="BE289" i="4"/>
  <c r="BI284" i="4"/>
  <c r="BH284" i="4"/>
  <c r="BG284" i="4"/>
  <c r="BF284" i="4"/>
  <c r="T284" i="4"/>
  <c r="R284" i="4"/>
  <c r="P284" i="4"/>
  <c r="BK284" i="4"/>
  <c r="J284" i="4"/>
  <c r="BE284" i="4"/>
  <c r="BI278" i="4"/>
  <c r="BH278" i="4"/>
  <c r="BG278" i="4"/>
  <c r="BF278" i="4"/>
  <c r="T278" i="4"/>
  <c r="R278" i="4"/>
  <c r="P278" i="4"/>
  <c r="BK278" i="4"/>
  <c r="J278" i="4"/>
  <c r="BE278" i="4"/>
  <c r="BI275" i="4"/>
  <c r="BH275" i="4"/>
  <c r="BG275" i="4"/>
  <c r="BF275" i="4"/>
  <c r="T275" i="4"/>
  <c r="R275" i="4"/>
  <c r="P275" i="4"/>
  <c r="BK275" i="4"/>
  <c r="J275" i="4"/>
  <c r="BE275" i="4"/>
  <c r="BI272" i="4"/>
  <c r="BH272" i="4"/>
  <c r="BG272" i="4"/>
  <c r="BF272" i="4"/>
  <c r="T272" i="4"/>
  <c r="R272" i="4"/>
  <c r="P272" i="4"/>
  <c r="BK272" i="4"/>
  <c r="J272" i="4"/>
  <c r="BE272" i="4"/>
  <c r="BI269" i="4"/>
  <c r="BH269" i="4"/>
  <c r="BG269" i="4"/>
  <c r="BF269" i="4"/>
  <c r="T269" i="4"/>
  <c r="R269" i="4"/>
  <c r="P269" i="4"/>
  <c r="BK269" i="4"/>
  <c r="J269" i="4"/>
  <c r="BE269" i="4"/>
  <c r="BI264" i="4"/>
  <c r="BH264" i="4"/>
  <c r="BG264" i="4"/>
  <c r="BF264" i="4"/>
  <c r="T264" i="4"/>
  <c r="R264" i="4"/>
  <c r="P264" i="4"/>
  <c r="BK264" i="4"/>
  <c r="J264" i="4"/>
  <c r="BE264" i="4"/>
  <c r="BI262" i="4"/>
  <c r="BH262" i="4"/>
  <c r="BG262" i="4"/>
  <c r="BF262" i="4"/>
  <c r="T262" i="4"/>
  <c r="R262" i="4"/>
  <c r="P262" i="4"/>
  <c r="BK262" i="4"/>
  <c r="J262" i="4"/>
  <c r="BE262" i="4"/>
  <c r="BI260" i="4"/>
  <c r="BH260" i="4"/>
  <c r="BG260" i="4"/>
  <c r="BF260" i="4"/>
  <c r="T260" i="4"/>
  <c r="R260" i="4"/>
  <c r="P260" i="4"/>
  <c r="BK260" i="4"/>
  <c r="J260" i="4"/>
  <c r="BE260" i="4"/>
  <c r="BI258" i="4"/>
  <c r="BH258" i="4"/>
  <c r="BG258" i="4"/>
  <c r="BF258" i="4"/>
  <c r="T258" i="4"/>
  <c r="R258" i="4"/>
  <c r="P258" i="4"/>
  <c r="BK258" i="4"/>
  <c r="J258" i="4"/>
  <c r="BE258" i="4"/>
  <c r="BI256" i="4"/>
  <c r="BH256" i="4"/>
  <c r="BG256" i="4"/>
  <c r="BF256" i="4"/>
  <c r="T256" i="4"/>
  <c r="R256" i="4"/>
  <c r="P256" i="4"/>
  <c r="BK256" i="4"/>
  <c r="J256" i="4"/>
  <c r="BE256" i="4"/>
  <c r="BI254" i="4"/>
  <c r="BH254" i="4"/>
  <c r="BG254" i="4"/>
  <c r="BF254" i="4"/>
  <c r="T254" i="4"/>
  <c r="R254" i="4"/>
  <c r="P254" i="4"/>
  <c r="BK254" i="4"/>
  <c r="J254" i="4"/>
  <c r="BE254" i="4"/>
  <c r="BI252" i="4"/>
  <c r="BH252" i="4"/>
  <c r="BG252" i="4"/>
  <c r="BF252" i="4"/>
  <c r="T252" i="4"/>
  <c r="R252" i="4"/>
  <c r="P252" i="4"/>
  <c r="BK252" i="4"/>
  <c r="J252" i="4"/>
  <c r="BE252" i="4"/>
  <c r="BI250" i="4"/>
  <c r="BH250" i="4"/>
  <c r="BG250" i="4"/>
  <c r="BF250" i="4"/>
  <c r="T250" i="4"/>
  <c r="R250" i="4"/>
  <c r="P250" i="4"/>
  <c r="BK250" i="4"/>
  <c r="J250" i="4"/>
  <c r="BE250" i="4"/>
  <c r="BI248" i="4"/>
  <c r="BH248" i="4"/>
  <c r="BG248" i="4"/>
  <c r="BF248" i="4"/>
  <c r="T248" i="4"/>
  <c r="R248" i="4"/>
  <c r="P248" i="4"/>
  <c r="BK248" i="4"/>
  <c r="J248" i="4"/>
  <c r="BE248" i="4"/>
  <c r="BI246" i="4"/>
  <c r="BH246" i="4"/>
  <c r="BG246" i="4"/>
  <c r="BF246" i="4"/>
  <c r="T246" i="4"/>
  <c r="R246" i="4"/>
  <c r="P246" i="4"/>
  <c r="BK246" i="4"/>
  <c r="J246" i="4"/>
  <c r="BE246" i="4"/>
  <c r="BI244" i="4"/>
  <c r="BH244" i="4"/>
  <c r="BG244" i="4"/>
  <c r="BF244" i="4"/>
  <c r="T244" i="4"/>
  <c r="R244" i="4"/>
  <c r="P244" i="4"/>
  <c r="BK244" i="4"/>
  <c r="J244" i="4"/>
  <c r="BE244" i="4"/>
  <c r="BI242" i="4"/>
  <c r="BH242" i="4"/>
  <c r="BG242" i="4"/>
  <c r="BF242" i="4"/>
  <c r="T242" i="4"/>
  <c r="R242" i="4"/>
  <c r="P242" i="4"/>
  <c r="BK242" i="4"/>
  <c r="J242" i="4"/>
  <c r="BE242" i="4"/>
  <c r="BI240" i="4"/>
  <c r="BH240" i="4"/>
  <c r="BG240" i="4"/>
  <c r="BF240" i="4"/>
  <c r="T240" i="4"/>
  <c r="R240" i="4"/>
  <c r="P240" i="4"/>
  <c r="BK240" i="4"/>
  <c r="J240" i="4"/>
  <c r="BE240" i="4"/>
  <c r="BI238" i="4"/>
  <c r="BH238" i="4"/>
  <c r="BG238" i="4"/>
  <c r="BF238" i="4"/>
  <c r="T238" i="4"/>
  <c r="R238" i="4"/>
  <c r="P238" i="4"/>
  <c r="BK238" i="4"/>
  <c r="J238" i="4"/>
  <c r="BE238" i="4"/>
  <c r="BI236" i="4"/>
  <c r="BH236" i="4"/>
  <c r="BG236" i="4"/>
  <c r="BF236" i="4"/>
  <c r="T236" i="4"/>
  <c r="R236" i="4"/>
  <c r="P236" i="4"/>
  <c r="BK236" i="4"/>
  <c r="J236" i="4"/>
  <c r="BE236" i="4"/>
  <c r="BI234" i="4"/>
  <c r="BH234" i="4"/>
  <c r="BG234" i="4"/>
  <c r="BF234" i="4"/>
  <c r="T234" i="4"/>
  <c r="R234" i="4"/>
  <c r="P234" i="4"/>
  <c r="BK234" i="4"/>
  <c r="J234" i="4"/>
  <c r="BE234" i="4"/>
  <c r="BI230" i="4"/>
  <c r="BH230" i="4"/>
  <c r="BG230" i="4"/>
  <c r="BF230" i="4"/>
  <c r="T230" i="4"/>
  <c r="R230" i="4"/>
  <c r="P230" i="4"/>
  <c r="BK230" i="4"/>
  <c r="J230" i="4"/>
  <c r="BE230" i="4"/>
  <c r="BI228" i="4"/>
  <c r="BH228" i="4"/>
  <c r="BG228" i="4"/>
  <c r="BF228" i="4"/>
  <c r="T228" i="4"/>
  <c r="R228" i="4"/>
  <c r="P228" i="4"/>
  <c r="BK228" i="4"/>
  <c r="J228" i="4"/>
  <c r="BE228" i="4"/>
  <c r="BI226" i="4"/>
  <c r="BH226" i="4"/>
  <c r="BG226" i="4"/>
  <c r="BF226" i="4"/>
  <c r="T226" i="4"/>
  <c r="R226" i="4"/>
  <c r="P226" i="4"/>
  <c r="BK226" i="4"/>
  <c r="J226" i="4"/>
  <c r="BE226" i="4"/>
  <c r="BI224" i="4"/>
  <c r="BH224" i="4"/>
  <c r="BG224" i="4"/>
  <c r="BF224" i="4"/>
  <c r="T224" i="4"/>
  <c r="R224" i="4"/>
  <c r="R219" i="4" s="1"/>
  <c r="P224" i="4"/>
  <c r="BK224" i="4"/>
  <c r="J224" i="4"/>
  <c r="BE224" i="4"/>
  <c r="BI223" i="4"/>
  <c r="BH223" i="4"/>
  <c r="BG223" i="4"/>
  <c r="BF223" i="4"/>
  <c r="T223" i="4"/>
  <c r="R223" i="4"/>
  <c r="P223" i="4"/>
  <c r="BK223" i="4"/>
  <c r="BK219" i="4" s="1"/>
  <c r="J219" i="4" s="1"/>
  <c r="J62" i="4" s="1"/>
  <c r="J223" i="4"/>
  <c r="BE223" i="4"/>
  <c r="BI220" i="4"/>
  <c r="BH220" i="4"/>
  <c r="BG220" i="4"/>
  <c r="BF220" i="4"/>
  <c r="T220" i="4"/>
  <c r="T219" i="4"/>
  <c r="R220" i="4"/>
  <c r="P220" i="4"/>
  <c r="P219" i="4"/>
  <c r="BK220" i="4"/>
  <c r="J220" i="4"/>
  <c r="BE220" i="4" s="1"/>
  <c r="BI216" i="4"/>
  <c r="BH216" i="4"/>
  <c r="BG216" i="4"/>
  <c r="BF216" i="4"/>
  <c r="T216" i="4"/>
  <c r="R216" i="4"/>
  <c r="P216" i="4"/>
  <c r="BK216" i="4"/>
  <c r="J216" i="4"/>
  <c r="BE216" i="4"/>
  <c r="BI214" i="4"/>
  <c r="BH214" i="4"/>
  <c r="BG214" i="4"/>
  <c r="BF214" i="4"/>
  <c r="T214" i="4"/>
  <c r="R214" i="4"/>
  <c r="P214" i="4"/>
  <c r="BK214" i="4"/>
  <c r="J214" i="4"/>
  <c r="BE214" i="4"/>
  <c r="BI212" i="4"/>
  <c r="BH212" i="4"/>
  <c r="BG212" i="4"/>
  <c r="BF212" i="4"/>
  <c r="T212" i="4"/>
  <c r="R212" i="4"/>
  <c r="R207" i="4" s="1"/>
  <c r="P212" i="4"/>
  <c r="BK212" i="4"/>
  <c r="J212" i="4"/>
  <c r="BE212" i="4"/>
  <c r="BI211" i="4"/>
  <c r="BH211" i="4"/>
  <c r="BG211" i="4"/>
  <c r="BF211" i="4"/>
  <c r="T211" i="4"/>
  <c r="R211" i="4"/>
  <c r="P211" i="4"/>
  <c r="BK211" i="4"/>
  <c r="BK207" i="4" s="1"/>
  <c r="J207" i="4" s="1"/>
  <c r="J61" i="4" s="1"/>
  <c r="J211" i="4"/>
  <c r="BE211" i="4"/>
  <c r="BI208" i="4"/>
  <c r="BH208" i="4"/>
  <c r="BG208" i="4"/>
  <c r="BF208" i="4"/>
  <c r="T208" i="4"/>
  <c r="T207" i="4"/>
  <c r="R208" i="4"/>
  <c r="P208" i="4"/>
  <c r="P207" i="4"/>
  <c r="BK208" i="4"/>
  <c r="J208" i="4"/>
  <c r="BE208" i="4" s="1"/>
  <c r="BI204" i="4"/>
  <c r="BH204" i="4"/>
  <c r="BG204" i="4"/>
  <c r="BF204" i="4"/>
  <c r="T204" i="4"/>
  <c r="R204" i="4"/>
  <c r="P204" i="4"/>
  <c r="BK204" i="4"/>
  <c r="J204" i="4"/>
  <c r="BE204" i="4"/>
  <c r="BI201" i="4"/>
  <c r="BH201" i="4"/>
  <c r="BG201" i="4"/>
  <c r="BF201" i="4"/>
  <c r="T201" i="4"/>
  <c r="R201" i="4"/>
  <c r="P201" i="4"/>
  <c r="BK201" i="4"/>
  <c r="J201" i="4"/>
  <c r="BE201" i="4"/>
  <c r="BI196" i="4"/>
  <c r="BH196" i="4"/>
  <c r="BG196" i="4"/>
  <c r="BF196" i="4"/>
  <c r="T196" i="4"/>
  <c r="R196" i="4"/>
  <c r="P196" i="4"/>
  <c r="BK196" i="4"/>
  <c r="J196" i="4"/>
  <c r="BE196" i="4"/>
  <c r="BI193" i="4"/>
  <c r="BH193" i="4"/>
  <c r="BG193" i="4"/>
  <c r="BF193" i="4"/>
  <c r="T193" i="4"/>
  <c r="R193" i="4"/>
  <c r="P193" i="4"/>
  <c r="BK193" i="4"/>
  <c r="J193" i="4"/>
  <c r="BE193" i="4"/>
  <c r="BI190" i="4"/>
  <c r="BH190" i="4"/>
  <c r="BG190" i="4"/>
  <c r="BF190" i="4"/>
  <c r="T190" i="4"/>
  <c r="R190" i="4"/>
  <c r="P190" i="4"/>
  <c r="BK190" i="4"/>
  <c r="J190" i="4"/>
  <c r="BE190" i="4"/>
  <c r="BI187" i="4"/>
  <c r="BH187" i="4"/>
  <c r="BG187" i="4"/>
  <c r="BF187" i="4"/>
  <c r="T187" i="4"/>
  <c r="R187" i="4"/>
  <c r="P187" i="4"/>
  <c r="BK187" i="4"/>
  <c r="J187" i="4"/>
  <c r="BE187" i="4"/>
  <c r="BI184" i="4"/>
  <c r="BH184" i="4"/>
  <c r="BG184" i="4"/>
  <c r="BF184" i="4"/>
  <c r="T184" i="4"/>
  <c r="R184" i="4"/>
  <c r="P184" i="4"/>
  <c r="BK184" i="4"/>
  <c r="J184" i="4"/>
  <c r="BE184" i="4"/>
  <c r="BI181" i="4"/>
  <c r="BH181" i="4"/>
  <c r="BG181" i="4"/>
  <c r="BF181" i="4"/>
  <c r="T181" i="4"/>
  <c r="R181" i="4"/>
  <c r="P181" i="4"/>
  <c r="BK181" i="4"/>
  <c r="J181" i="4"/>
  <c r="BE181" i="4"/>
  <c r="BI178" i="4"/>
  <c r="BH178" i="4"/>
  <c r="BG178" i="4"/>
  <c r="BF178" i="4"/>
  <c r="T178" i="4"/>
  <c r="R178" i="4"/>
  <c r="P178" i="4"/>
  <c r="BK178" i="4"/>
  <c r="J178" i="4"/>
  <c r="BE178" i="4"/>
  <c r="BI175" i="4"/>
  <c r="BH175" i="4"/>
  <c r="BG175" i="4"/>
  <c r="BF175" i="4"/>
  <c r="T175" i="4"/>
  <c r="R175" i="4"/>
  <c r="R171" i="4" s="1"/>
  <c r="P175" i="4"/>
  <c r="BK175" i="4"/>
  <c r="BK171" i="4" s="1"/>
  <c r="J171" i="4" s="1"/>
  <c r="J60" i="4" s="1"/>
  <c r="J175" i="4"/>
  <c r="BE175" i="4"/>
  <c r="BI172" i="4"/>
  <c r="BH172" i="4"/>
  <c r="BG172" i="4"/>
  <c r="BF172" i="4"/>
  <c r="T172" i="4"/>
  <c r="T171" i="4"/>
  <c r="R172" i="4"/>
  <c r="P172" i="4"/>
  <c r="P171" i="4"/>
  <c r="BK172" i="4"/>
  <c r="J172" i="4"/>
  <c r="BE172" i="4" s="1"/>
  <c r="BI168" i="4"/>
  <c r="BH168" i="4"/>
  <c r="BG168" i="4"/>
  <c r="BF168" i="4"/>
  <c r="T168" i="4"/>
  <c r="R168" i="4"/>
  <c r="P168" i="4"/>
  <c r="BK168" i="4"/>
  <c r="J168" i="4"/>
  <c r="BE168" i="4"/>
  <c r="BI165" i="4"/>
  <c r="BH165" i="4"/>
  <c r="BG165" i="4"/>
  <c r="BF165" i="4"/>
  <c r="T165" i="4"/>
  <c r="R165" i="4"/>
  <c r="P165" i="4"/>
  <c r="BK165" i="4"/>
  <c r="J165" i="4"/>
  <c r="BE165" i="4"/>
  <c r="BI162" i="4"/>
  <c r="BH162" i="4"/>
  <c r="BG162" i="4"/>
  <c r="BF162" i="4"/>
  <c r="T162" i="4"/>
  <c r="R162" i="4"/>
  <c r="P162" i="4"/>
  <c r="BK162" i="4"/>
  <c r="J162" i="4"/>
  <c r="BE162" i="4"/>
  <c r="BI160" i="4"/>
  <c r="BH160" i="4"/>
  <c r="BG160" i="4"/>
  <c r="BF160" i="4"/>
  <c r="T160" i="4"/>
  <c r="R160" i="4"/>
  <c r="P160" i="4"/>
  <c r="BK160" i="4"/>
  <c r="J160" i="4"/>
  <c r="BE160" i="4"/>
  <c r="BI157" i="4"/>
  <c r="BH157" i="4"/>
  <c r="BG157" i="4"/>
  <c r="BF157" i="4"/>
  <c r="T157" i="4"/>
  <c r="R157" i="4"/>
  <c r="R153" i="4" s="1"/>
  <c r="P157" i="4"/>
  <c r="BK157" i="4"/>
  <c r="J157" i="4"/>
  <c r="BE157" i="4"/>
  <c r="BI154" i="4"/>
  <c r="BH154" i="4"/>
  <c r="BG154" i="4"/>
  <c r="BF154" i="4"/>
  <c r="T154" i="4"/>
  <c r="T153" i="4"/>
  <c r="R154" i="4"/>
  <c r="P154" i="4"/>
  <c r="P153" i="4"/>
  <c r="BK154" i="4"/>
  <c r="BK153" i="4"/>
  <c r="J153" i="4" s="1"/>
  <c r="J59" i="4" s="1"/>
  <c r="J154" i="4"/>
  <c r="BE154" i="4" s="1"/>
  <c r="BI151" i="4"/>
  <c r="BH151" i="4"/>
  <c r="BG151" i="4"/>
  <c r="BF151" i="4"/>
  <c r="T151" i="4"/>
  <c r="R151" i="4"/>
  <c r="P151" i="4"/>
  <c r="BK151" i="4"/>
  <c r="J151" i="4"/>
  <c r="BE151" i="4"/>
  <c r="BI148" i="4"/>
  <c r="BH148" i="4"/>
  <c r="BG148" i="4"/>
  <c r="BF148" i="4"/>
  <c r="T148" i="4"/>
  <c r="R148" i="4"/>
  <c r="P148" i="4"/>
  <c r="BK148" i="4"/>
  <c r="J148" i="4"/>
  <c r="BE148" i="4"/>
  <c r="BI145" i="4"/>
  <c r="BH145" i="4"/>
  <c r="BG145" i="4"/>
  <c r="BF145" i="4"/>
  <c r="T145" i="4"/>
  <c r="R145" i="4"/>
  <c r="P145" i="4"/>
  <c r="BK145" i="4"/>
  <c r="J145" i="4"/>
  <c r="BE145" i="4"/>
  <c r="BI143" i="4"/>
  <c r="BH143" i="4"/>
  <c r="BG143" i="4"/>
  <c r="BF143" i="4"/>
  <c r="T143" i="4"/>
  <c r="R143" i="4"/>
  <c r="P143" i="4"/>
  <c r="BK143" i="4"/>
  <c r="J143" i="4"/>
  <c r="BE143" i="4"/>
  <c r="BI140" i="4"/>
  <c r="BH140" i="4"/>
  <c r="BG140" i="4"/>
  <c r="BF140" i="4"/>
  <c r="T140" i="4"/>
  <c r="R140" i="4"/>
  <c r="P140" i="4"/>
  <c r="BK140" i="4"/>
  <c r="J140" i="4"/>
  <c r="BE140" i="4"/>
  <c r="BI138" i="4"/>
  <c r="BH138" i="4"/>
  <c r="BG138" i="4"/>
  <c r="BF138" i="4"/>
  <c r="T138" i="4"/>
  <c r="R138" i="4"/>
  <c r="P138" i="4"/>
  <c r="BK138" i="4"/>
  <c r="J138" i="4"/>
  <c r="BE138" i="4"/>
  <c r="BI135" i="4"/>
  <c r="BH135" i="4"/>
  <c r="BG135" i="4"/>
  <c r="BF135" i="4"/>
  <c r="T135" i="4"/>
  <c r="R135" i="4"/>
  <c r="P135" i="4"/>
  <c r="BK135" i="4"/>
  <c r="J135" i="4"/>
  <c r="BE135" i="4"/>
  <c r="BI132" i="4"/>
  <c r="BH132" i="4"/>
  <c r="BG132" i="4"/>
  <c r="BF132" i="4"/>
  <c r="T132" i="4"/>
  <c r="R132" i="4"/>
  <c r="P132" i="4"/>
  <c r="BK132" i="4"/>
  <c r="J132" i="4"/>
  <c r="BE132" i="4"/>
  <c r="BI129" i="4"/>
  <c r="BH129" i="4"/>
  <c r="BG129" i="4"/>
  <c r="BF129" i="4"/>
  <c r="T129" i="4"/>
  <c r="R129" i="4"/>
  <c r="P129" i="4"/>
  <c r="BK129" i="4"/>
  <c r="J129" i="4"/>
  <c r="BE129" i="4"/>
  <c r="BI126" i="4"/>
  <c r="BH126" i="4"/>
  <c r="BG126" i="4"/>
  <c r="BF126" i="4"/>
  <c r="T126" i="4"/>
  <c r="R126" i="4"/>
  <c r="P126" i="4"/>
  <c r="BK126" i="4"/>
  <c r="J126" i="4"/>
  <c r="BE126" i="4"/>
  <c r="BI123" i="4"/>
  <c r="BH123" i="4"/>
  <c r="BG123" i="4"/>
  <c r="BF123" i="4"/>
  <c r="T123" i="4"/>
  <c r="R123" i="4"/>
  <c r="P123" i="4"/>
  <c r="BK123" i="4"/>
  <c r="J123" i="4"/>
  <c r="BE123" i="4"/>
  <c r="BI121" i="4"/>
  <c r="BH121" i="4"/>
  <c r="BG121" i="4"/>
  <c r="BF121" i="4"/>
  <c r="T121" i="4"/>
  <c r="R121" i="4"/>
  <c r="P121" i="4"/>
  <c r="BK121" i="4"/>
  <c r="J121" i="4"/>
  <c r="BE121" i="4"/>
  <c r="BI118" i="4"/>
  <c r="BH118" i="4"/>
  <c r="BG118" i="4"/>
  <c r="BF118" i="4"/>
  <c r="T118" i="4"/>
  <c r="R118" i="4"/>
  <c r="P118" i="4"/>
  <c r="BK118" i="4"/>
  <c r="J118" i="4"/>
  <c r="BE118" i="4"/>
  <c r="BI115" i="4"/>
  <c r="BH115" i="4"/>
  <c r="BG115" i="4"/>
  <c r="BF115" i="4"/>
  <c r="T115" i="4"/>
  <c r="R115" i="4"/>
  <c r="P115" i="4"/>
  <c r="BK115" i="4"/>
  <c r="J115" i="4"/>
  <c r="BE115" i="4"/>
  <c r="BI112" i="4"/>
  <c r="BH112" i="4"/>
  <c r="BG112" i="4"/>
  <c r="BF112" i="4"/>
  <c r="T112" i="4"/>
  <c r="R112" i="4"/>
  <c r="P112" i="4"/>
  <c r="BK112" i="4"/>
  <c r="J112" i="4"/>
  <c r="BE112" i="4"/>
  <c r="BI107" i="4"/>
  <c r="BH107" i="4"/>
  <c r="BG107" i="4"/>
  <c r="BF107" i="4"/>
  <c r="T107" i="4"/>
  <c r="R107" i="4"/>
  <c r="P107" i="4"/>
  <c r="BK107" i="4"/>
  <c r="J107" i="4"/>
  <c r="BE107" i="4"/>
  <c r="BI104" i="4"/>
  <c r="BH104" i="4"/>
  <c r="BG104" i="4"/>
  <c r="BF104" i="4"/>
  <c r="T104" i="4"/>
  <c r="R104" i="4"/>
  <c r="P104" i="4"/>
  <c r="BK104" i="4"/>
  <c r="J104" i="4"/>
  <c r="BE104" i="4"/>
  <c r="BI101" i="4"/>
  <c r="BH101" i="4"/>
  <c r="BG101" i="4"/>
  <c r="BF101" i="4"/>
  <c r="T101" i="4"/>
  <c r="R101" i="4"/>
  <c r="P101" i="4"/>
  <c r="BK101" i="4"/>
  <c r="J101" i="4"/>
  <c r="BE101" i="4"/>
  <c r="BI98" i="4"/>
  <c r="BH98" i="4"/>
  <c r="BG98" i="4"/>
  <c r="BF98" i="4"/>
  <c r="T98" i="4"/>
  <c r="R98" i="4"/>
  <c r="P98" i="4"/>
  <c r="BK98" i="4"/>
  <c r="J98" i="4"/>
  <c r="BE98" i="4"/>
  <c r="BI95" i="4"/>
  <c r="BH95" i="4"/>
  <c r="BG95" i="4"/>
  <c r="BF95" i="4"/>
  <c r="T95" i="4"/>
  <c r="R95" i="4"/>
  <c r="P95" i="4"/>
  <c r="BK95" i="4"/>
  <c r="J95" i="4"/>
  <c r="BE95" i="4"/>
  <c r="BI89" i="4"/>
  <c r="F34" i="4"/>
  <c r="BD54" i="1" s="1"/>
  <c r="BH89" i="4"/>
  <c r="F33" i="4" s="1"/>
  <c r="BC54" i="1" s="1"/>
  <c r="BG89" i="4"/>
  <c r="F32" i="4"/>
  <c r="BB54" i="1" s="1"/>
  <c r="BF89" i="4"/>
  <c r="J31" i="4" s="1"/>
  <c r="AW54" i="1" s="1"/>
  <c r="T89" i="4"/>
  <c r="T88" i="4"/>
  <c r="T87" i="4" s="1"/>
  <c r="T86" i="4" s="1"/>
  <c r="R89" i="4"/>
  <c r="R88" i="4"/>
  <c r="R87" i="4" s="1"/>
  <c r="R86" i="4" s="1"/>
  <c r="P89" i="4"/>
  <c r="P88" i="4"/>
  <c r="P87" i="4" s="1"/>
  <c r="P86" i="4" s="1"/>
  <c r="AU54" i="1" s="1"/>
  <c r="BK89" i="4"/>
  <c r="BK88" i="4" s="1"/>
  <c r="J89" i="4"/>
  <c r="BE89" i="4" s="1"/>
  <c r="F80" i="4"/>
  <c r="E78" i="4"/>
  <c r="F49" i="4"/>
  <c r="E47" i="4"/>
  <c r="J21" i="4"/>
  <c r="E21" i="4"/>
  <c r="J20" i="4"/>
  <c r="J18" i="4"/>
  <c r="E18" i="4"/>
  <c r="F52" i="4" s="1"/>
  <c r="F83" i="4"/>
  <c r="J17" i="4"/>
  <c r="J15" i="4"/>
  <c r="E15" i="4"/>
  <c r="F82" i="4" s="1"/>
  <c r="F51" i="4"/>
  <c r="J14" i="4"/>
  <c r="J12" i="4"/>
  <c r="J80" i="4" s="1"/>
  <c r="E7" i="4"/>
  <c r="E76" i="4"/>
  <c r="E45" i="4"/>
  <c r="AY53" i="1"/>
  <c r="AX53" i="1"/>
  <c r="BI200" i="3"/>
  <c r="BH200" i="3"/>
  <c r="BG200" i="3"/>
  <c r="BF200" i="3"/>
  <c r="T200" i="3"/>
  <c r="R200" i="3"/>
  <c r="P200" i="3"/>
  <c r="BK200" i="3"/>
  <c r="J200" i="3"/>
  <c r="BE200" i="3" s="1"/>
  <c r="BI197" i="3"/>
  <c r="BH197" i="3"/>
  <c r="BG197" i="3"/>
  <c r="BF197" i="3"/>
  <c r="T197" i="3"/>
  <c r="R197" i="3"/>
  <c r="P197" i="3"/>
  <c r="BK197" i="3"/>
  <c r="J197" i="3"/>
  <c r="BE197" i="3" s="1"/>
  <c r="BI194" i="3"/>
  <c r="BH194" i="3"/>
  <c r="BG194" i="3"/>
  <c r="BF194" i="3"/>
  <c r="T194" i="3"/>
  <c r="R194" i="3"/>
  <c r="P194" i="3"/>
  <c r="BK194" i="3"/>
  <c r="J194" i="3"/>
  <c r="BE194" i="3" s="1"/>
  <c r="BI184" i="3"/>
  <c r="BH184" i="3"/>
  <c r="BG184" i="3"/>
  <c r="BF184" i="3"/>
  <c r="T184" i="3"/>
  <c r="T183" i="3" s="1"/>
  <c r="R184" i="3"/>
  <c r="R183" i="3" s="1"/>
  <c r="P184" i="3"/>
  <c r="BK184" i="3"/>
  <c r="BK183" i="3" s="1"/>
  <c r="J183" i="3"/>
  <c r="J60" i="3" s="1"/>
  <c r="J184" i="3"/>
  <c r="BE184" i="3"/>
  <c r="BI176" i="3"/>
  <c r="BH176" i="3"/>
  <c r="BG176" i="3"/>
  <c r="BF176" i="3"/>
  <c r="T176" i="3"/>
  <c r="T175" i="3" s="1"/>
  <c r="R176" i="3"/>
  <c r="R175" i="3" s="1"/>
  <c r="P176" i="3"/>
  <c r="P175" i="3" s="1"/>
  <c r="BK176" i="3"/>
  <c r="BK175" i="3" s="1"/>
  <c r="J175" i="3"/>
  <c r="J59" i="3" s="1"/>
  <c r="J176" i="3"/>
  <c r="BE176" i="3"/>
  <c r="BI172" i="3"/>
  <c r="BH172" i="3"/>
  <c r="BG172" i="3"/>
  <c r="BF172" i="3"/>
  <c r="T172" i="3"/>
  <c r="R172" i="3"/>
  <c r="P172" i="3"/>
  <c r="BK172" i="3"/>
  <c r="J172" i="3"/>
  <c r="BE172" i="3" s="1"/>
  <c r="BI170" i="3"/>
  <c r="BH170" i="3"/>
  <c r="BG170" i="3"/>
  <c r="BF170" i="3"/>
  <c r="T170" i="3"/>
  <c r="R170" i="3"/>
  <c r="P170" i="3"/>
  <c r="BK170" i="3"/>
  <c r="J170" i="3"/>
  <c r="BE170" i="3" s="1"/>
  <c r="BI168" i="3"/>
  <c r="BH168" i="3"/>
  <c r="BG168" i="3"/>
  <c r="BF168" i="3"/>
  <c r="T168" i="3"/>
  <c r="R168" i="3"/>
  <c r="P168" i="3"/>
  <c r="BK168" i="3"/>
  <c r="J168" i="3"/>
  <c r="BE168" i="3" s="1"/>
  <c r="BI166" i="3"/>
  <c r="BH166" i="3"/>
  <c r="BG166" i="3"/>
  <c r="BF166" i="3"/>
  <c r="T166" i="3"/>
  <c r="R166" i="3"/>
  <c r="P166" i="3"/>
  <c r="BK166" i="3"/>
  <c r="J166" i="3"/>
  <c r="BE166" i="3" s="1"/>
  <c r="BI163" i="3"/>
  <c r="BH163" i="3"/>
  <c r="BG163" i="3"/>
  <c r="BF163" i="3"/>
  <c r="T163" i="3"/>
  <c r="R163" i="3"/>
  <c r="P163" i="3"/>
  <c r="BK163" i="3"/>
  <c r="J163" i="3"/>
  <c r="BE163" i="3" s="1"/>
  <c r="BI161" i="3"/>
  <c r="BH161" i="3"/>
  <c r="BG161" i="3"/>
  <c r="BF161" i="3"/>
  <c r="T161" i="3"/>
  <c r="R161" i="3"/>
  <c r="P161" i="3"/>
  <c r="BK161" i="3"/>
  <c r="J161" i="3"/>
  <c r="BE161" i="3" s="1"/>
  <c r="BI159" i="3"/>
  <c r="BH159" i="3"/>
  <c r="BG159" i="3"/>
  <c r="BF159" i="3"/>
  <c r="T159" i="3"/>
  <c r="R159" i="3"/>
  <c r="P159" i="3"/>
  <c r="BK159" i="3"/>
  <c r="J159" i="3"/>
  <c r="BE159" i="3" s="1"/>
  <c r="BI157" i="3"/>
  <c r="BH157" i="3"/>
  <c r="BG157" i="3"/>
  <c r="BF157" i="3"/>
  <c r="T157" i="3"/>
  <c r="R157" i="3"/>
  <c r="P157" i="3"/>
  <c r="BK157" i="3"/>
  <c r="J157" i="3"/>
  <c r="BE157" i="3" s="1"/>
  <c r="BI154" i="3"/>
  <c r="BH154" i="3"/>
  <c r="BG154" i="3"/>
  <c r="BF154" i="3"/>
  <c r="T154" i="3"/>
  <c r="R154" i="3"/>
  <c r="P154" i="3"/>
  <c r="BK154" i="3"/>
  <c r="J154" i="3"/>
  <c r="BE154" i="3" s="1"/>
  <c r="BI152" i="3"/>
  <c r="BH152" i="3"/>
  <c r="BG152" i="3"/>
  <c r="BF152" i="3"/>
  <c r="T152" i="3"/>
  <c r="R152" i="3"/>
  <c r="P152" i="3"/>
  <c r="BK152" i="3"/>
  <c r="J152" i="3"/>
  <c r="BE152" i="3" s="1"/>
  <c r="BI150" i="3"/>
  <c r="BH150" i="3"/>
  <c r="BG150" i="3"/>
  <c r="BF150" i="3"/>
  <c r="T150" i="3"/>
  <c r="R150" i="3"/>
  <c r="P150" i="3"/>
  <c r="BK150" i="3"/>
  <c r="J150" i="3"/>
  <c r="BE150" i="3" s="1"/>
  <c r="BI148" i="3"/>
  <c r="BH148" i="3"/>
  <c r="BG148" i="3"/>
  <c r="BF148" i="3"/>
  <c r="T148" i="3"/>
  <c r="R148" i="3"/>
  <c r="P148" i="3"/>
  <c r="BK148" i="3"/>
  <c r="J148" i="3"/>
  <c r="BE148" i="3" s="1"/>
  <c r="BI145" i="3"/>
  <c r="BH145" i="3"/>
  <c r="BG145" i="3"/>
  <c r="BF145" i="3"/>
  <c r="T145" i="3"/>
  <c r="R145" i="3"/>
  <c r="P145" i="3"/>
  <c r="BK145" i="3"/>
  <c r="J145" i="3"/>
  <c r="BE145" i="3" s="1"/>
  <c r="BI143" i="3"/>
  <c r="BH143" i="3"/>
  <c r="BG143" i="3"/>
  <c r="BF143" i="3"/>
  <c r="T143" i="3"/>
  <c r="R143" i="3"/>
  <c r="P143" i="3"/>
  <c r="BK143" i="3"/>
  <c r="J143" i="3"/>
  <c r="BE143" i="3" s="1"/>
  <c r="BI141" i="3"/>
  <c r="BH141" i="3"/>
  <c r="BG141" i="3"/>
  <c r="BF141" i="3"/>
  <c r="T141" i="3"/>
  <c r="R141" i="3"/>
  <c r="P141" i="3"/>
  <c r="BK141" i="3"/>
  <c r="J141" i="3"/>
  <c r="BE141" i="3" s="1"/>
  <c r="BI139" i="3"/>
  <c r="BH139" i="3"/>
  <c r="BG139" i="3"/>
  <c r="BF139" i="3"/>
  <c r="T139" i="3"/>
  <c r="R139" i="3"/>
  <c r="P139" i="3"/>
  <c r="BK139" i="3"/>
  <c r="J139" i="3"/>
  <c r="BE139" i="3" s="1"/>
  <c r="BI136" i="3"/>
  <c r="BH136" i="3"/>
  <c r="BG136" i="3"/>
  <c r="BF136" i="3"/>
  <c r="T136" i="3"/>
  <c r="R136" i="3"/>
  <c r="P136" i="3"/>
  <c r="BK136" i="3"/>
  <c r="J136" i="3"/>
  <c r="BE136" i="3" s="1"/>
  <c r="BI134" i="3"/>
  <c r="BH134" i="3"/>
  <c r="BG134" i="3"/>
  <c r="BF134" i="3"/>
  <c r="T134" i="3"/>
  <c r="R134" i="3"/>
  <c r="P134" i="3"/>
  <c r="BK134" i="3"/>
  <c r="J134" i="3"/>
  <c r="BE134" i="3" s="1"/>
  <c r="BI132" i="3"/>
  <c r="BH132" i="3"/>
  <c r="BG132" i="3"/>
  <c r="BF132" i="3"/>
  <c r="T132" i="3"/>
  <c r="R132" i="3"/>
  <c r="P132" i="3"/>
  <c r="BK132" i="3"/>
  <c r="J132" i="3"/>
  <c r="BE132" i="3" s="1"/>
  <c r="BI130" i="3"/>
  <c r="BH130" i="3"/>
  <c r="BG130" i="3"/>
  <c r="BF130" i="3"/>
  <c r="T130" i="3"/>
  <c r="R130" i="3"/>
  <c r="P130" i="3"/>
  <c r="BK130" i="3"/>
  <c r="J130" i="3"/>
  <c r="BE130" i="3" s="1"/>
  <c r="BI127" i="3"/>
  <c r="BH127" i="3"/>
  <c r="BG127" i="3"/>
  <c r="BF127" i="3"/>
  <c r="T127" i="3"/>
  <c r="R127" i="3"/>
  <c r="P127" i="3"/>
  <c r="BK127" i="3"/>
  <c r="J127" i="3"/>
  <c r="BE127" i="3"/>
  <c r="BI125" i="3"/>
  <c r="BH125" i="3"/>
  <c r="BG125" i="3"/>
  <c r="BF125" i="3"/>
  <c r="T125" i="3"/>
  <c r="R125" i="3"/>
  <c r="P125" i="3"/>
  <c r="BK125" i="3"/>
  <c r="J125" i="3"/>
  <c r="BE125" i="3" s="1"/>
  <c r="BI123" i="3"/>
  <c r="BH123" i="3"/>
  <c r="BG123" i="3"/>
  <c r="BF123" i="3"/>
  <c r="T123" i="3"/>
  <c r="R123" i="3"/>
  <c r="P123" i="3"/>
  <c r="BK123" i="3"/>
  <c r="J123" i="3"/>
  <c r="BE123" i="3"/>
  <c r="BI121" i="3"/>
  <c r="BH121" i="3"/>
  <c r="BG121" i="3"/>
  <c r="BF121" i="3"/>
  <c r="T121" i="3"/>
  <c r="R121" i="3"/>
  <c r="P121" i="3"/>
  <c r="BK121" i="3"/>
  <c r="J121" i="3"/>
  <c r="BE121" i="3" s="1"/>
  <c r="BI118" i="3"/>
  <c r="BH118" i="3"/>
  <c r="BG118" i="3"/>
  <c r="BF118" i="3"/>
  <c r="T118" i="3"/>
  <c r="R118" i="3"/>
  <c r="P118" i="3"/>
  <c r="BK118" i="3"/>
  <c r="J118" i="3"/>
  <c r="BE118" i="3"/>
  <c r="BI116" i="3"/>
  <c r="BH116" i="3"/>
  <c r="BG116" i="3"/>
  <c r="BF116" i="3"/>
  <c r="T116" i="3"/>
  <c r="R116" i="3"/>
  <c r="P116" i="3"/>
  <c r="BK116" i="3"/>
  <c r="J116" i="3"/>
  <c r="BE116" i="3" s="1"/>
  <c r="BI114" i="3"/>
  <c r="BH114" i="3"/>
  <c r="BG114" i="3"/>
  <c r="BF114" i="3"/>
  <c r="T114" i="3"/>
  <c r="R114" i="3"/>
  <c r="P114" i="3"/>
  <c r="BK114" i="3"/>
  <c r="J114" i="3"/>
  <c r="BE114" i="3"/>
  <c r="BI112" i="3"/>
  <c r="BH112" i="3"/>
  <c r="BG112" i="3"/>
  <c r="BF112" i="3"/>
  <c r="T112" i="3"/>
  <c r="R112" i="3"/>
  <c r="P112" i="3"/>
  <c r="BK112" i="3"/>
  <c r="J112" i="3"/>
  <c r="BE112" i="3" s="1"/>
  <c r="BI110" i="3"/>
  <c r="BH110" i="3"/>
  <c r="BG110" i="3"/>
  <c r="BF110" i="3"/>
  <c r="T110" i="3"/>
  <c r="R110" i="3"/>
  <c r="P110" i="3"/>
  <c r="BK110" i="3"/>
  <c r="J110" i="3"/>
  <c r="BE110" i="3"/>
  <c r="BI107" i="3"/>
  <c r="BH107" i="3"/>
  <c r="BG107" i="3"/>
  <c r="BF107" i="3"/>
  <c r="T107" i="3"/>
  <c r="R107" i="3"/>
  <c r="P107" i="3"/>
  <c r="BK107" i="3"/>
  <c r="J107" i="3"/>
  <c r="BE107" i="3" s="1"/>
  <c r="BI104" i="3"/>
  <c r="BH104" i="3"/>
  <c r="BG104" i="3"/>
  <c r="BF104" i="3"/>
  <c r="T104" i="3"/>
  <c r="R104" i="3"/>
  <c r="P104" i="3"/>
  <c r="BK104" i="3"/>
  <c r="J104" i="3"/>
  <c r="BE104" i="3"/>
  <c r="BI101" i="3"/>
  <c r="BH101" i="3"/>
  <c r="BG101" i="3"/>
  <c r="BF101" i="3"/>
  <c r="F31" i="3" s="1"/>
  <c r="BA53" i="1" s="1"/>
  <c r="T101" i="3"/>
  <c r="R101" i="3"/>
  <c r="P101" i="3"/>
  <c r="BK101" i="3"/>
  <c r="J101" i="3"/>
  <c r="BE101" i="3" s="1"/>
  <c r="BI96" i="3"/>
  <c r="BH96" i="3"/>
  <c r="BG96" i="3"/>
  <c r="BF96" i="3"/>
  <c r="T96" i="3"/>
  <c r="R96" i="3"/>
  <c r="P96" i="3"/>
  <c r="BK96" i="3"/>
  <c r="J96" i="3"/>
  <c r="BE96" i="3"/>
  <c r="BI91" i="3"/>
  <c r="BH91" i="3"/>
  <c r="BG91" i="3"/>
  <c r="BF91" i="3"/>
  <c r="T91" i="3"/>
  <c r="T82" i="3" s="1"/>
  <c r="T81" i="3" s="1"/>
  <c r="T80" i="3" s="1"/>
  <c r="R91" i="3"/>
  <c r="P91" i="3"/>
  <c r="BK91" i="3"/>
  <c r="J91" i="3"/>
  <c r="BE91" i="3" s="1"/>
  <c r="BI86" i="3"/>
  <c r="BH86" i="3"/>
  <c r="BG86" i="3"/>
  <c r="F32" i="3" s="1"/>
  <c r="BB53" i="1" s="1"/>
  <c r="BF86" i="3"/>
  <c r="T86" i="3"/>
  <c r="R86" i="3"/>
  <c r="P86" i="3"/>
  <c r="P82" i="3" s="1"/>
  <c r="BK86" i="3"/>
  <c r="J86" i="3"/>
  <c r="BE86" i="3"/>
  <c r="BI83" i="3"/>
  <c r="F34" i="3" s="1"/>
  <c r="BD53" i="1" s="1"/>
  <c r="BH83" i="3"/>
  <c r="F33" i="3" s="1"/>
  <c r="BC53" i="1" s="1"/>
  <c r="BG83" i="3"/>
  <c r="BF83" i="3"/>
  <c r="J31" i="3" s="1"/>
  <c r="AW53" i="1" s="1"/>
  <c r="T83" i="3"/>
  <c r="R83" i="3"/>
  <c r="R82" i="3"/>
  <c r="R81" i="3" s="1"/>
  <c r="R80" i="3" s="1"/>
  <c r="P83" i="3"/>
  <c r="BK83" i="3"/>
  <c r="BK82" i="3" s="1"/>
  <c r="J83" i="3"/>
  <c r="BE83" i="3"/>
  <c r="F74" i="3"/>
  <c r="E72" i="3"/>
  <c r="F49" i="3"/>
  <c r="E47" i="3"/>
  <c r="J21" i="3"/>
  <c r="E21" i="3"/>
  <c r="J76" i="3" s="1"/>
  <c r="J20" i="3"/>
  <c r="J18" i="3"/>
  <c r="E18" i="3"/>
  <c r="F77" i="3" s="1"/>
  <c r="J17" i="3"/>
  <c r="J15" i="3"/>
  <c r="E15" i="3"/>
  <c r="F76" i="3" s="1"/>
  <c r="F51" i="3"/>
  <c r="J14" i="3"/>
  <c r="J12" i="3"/>
  <c r="J74" i="3" s="1"/>
  <c r="E7" i="3"/>
  <c r="E70" i="3" s="1"/>
  <c r="AY52" i="1"/>
  <c r="AX52" i="1"/>
  <c r="BI168" i="2"/>
  <c r="BH168" i="2"/>
  <c r="BG168" i="2"/>
  <c r="BF168" i="2"/>
  <c r="T168" i="2"/>
  <c r="T167" i="2" s="1"/>
  <c r="R168" i="2"/>
  <c r="R167" i="2"/>
  <c r="P168" i="2"/>
  <c r="P167" i="2" s="1"/>
  <c r="BK168" i="2"/>
  <c r="BK167" i="2" s="1"/>
  <c r="J167" i="2" s="1"/>
  <c r="J62" i="2" s="1"/>
  <c r="J168" i="2"/>
  <c r="BE168" i="2"/>
  <c r="BI162" i="2"/>
  <c r="BH162" i="2"/>
  <c r="BG162" i="2"/>
  <c r="BF162" i="2"/>
  <c r="T162" i="2"/>
  <c r="R162" i="2"/>
  <c r="P162" i="2"/>
  <c r="BK162" i="2"/>
  <c r="J162" i="2"/>
  <c r="BE162" i="2" s="1"/>
  <c r="BI157" i="2"/>
  <c r="BH157" i="2"/>
  <c r="BG157" i="2"/>
  <c r="BF157" i="2"/>
  <c r="T157" i="2"/>
  <c r="R157" i="2"/>
  <c r="P157" i="2"/>
  <c r="BK157" i="2"/>
  <c r="J157" i="2"/>
  <c r="BE157" i="2" s="1"/>
  <c r="BI152" i="2"/>
  <c r="BH152" i="2"/>
  <c r="BG152" i="2"/>
  <c r="BF152" i="2"/>
  <c r="T152" i="2"/>
  <c r="R152" i="2"/>
  <c r="P152" i="2"/>
  <c r="P148" i="2" s="1"/>
  <c r="BK152" i="2"/>
  <c r="J152" i="2"/>
  <c r="BE152" i="2" s="1"/>
  <c r="BI149" i="2"/>
  <c r="BH149" i="2"/>
  <c r="BG149" i="2"/>
  <c r="BF149" i="2"/>
  <c r="T149" i="2"/>
  <c r="T148" i="2" s="1"/>
  <c r="R149" i="2"/>
  <c r="R148" i="2" s="1"/>
  <c r="P149" i="2"/>
  <c r="BK149" i="2"/>
  <c r="BK148" i="2" s="1"/>
  <c r="J148" i="2" s="1"/>
  <c r="J61" i="2" s="1"/>
  <c r="J149" i="2"/>
  <c r="BE149" i="2" s="1"/>
  <c r="BI142" i="2"/>
  <c r="BH142" i="2"/>
  <c r="BG142" i="2"/>
  <c r="BF142" i="2"/>
  <c r="T142" i="2"/>
  <c r="R142" i="2"/>
  <c r="P142" i="2"/>
  <c r="BK142" i="2"/>
  <c r="J142" i="2"/>
  <c r="BE142" i="2"/>
  <c r="BI136" i="2"/>
  <c r="BH136" i="2"/>
  <c r="BG136" i="2"/>
  <c r="BF136" i="2"/>
  <c r="T136" i="2"/>
  <c r="R136" i="2"/>
  <c r="P136" i="2"/>
  <c r="BK136" i="2"/>
  <c r="J136" i="2"/>
  <c r="BE136" i="2" s="1"/>
  <c r="BI132" i="2"/>
  <c r="BH132" i="2"/>
  <c r="BG132" i="2"/>
  <c r="BF132" i="2"/>
  <c r="T132" i="2"/>
  <c r="R132" i="2"/>
  <c r="P132" i="2"/>
  <c r="BK132" i="2"/>
  <c r="J132" i="2"/>
  <c r="BE132" i="2" s="1"/>
  <c r="BI127" i="2"/>
  <c r="BH127" i="2"/>
  <c r="BG127" i="2"/>
  <c r="BF127" i="2"/>
  <c r="T127" i="2"/>
  <c r="T126" i="2" s="1"/>
  <c r="R127" i="2"/>
  <c r="R126" i="2" s="1"/>
  <c r="P127" i="2"/>
  <c r="P126" i="2" s="1"/>
  <c r="BK127" i="2"/>
  <c r="BK126" i="2"/>
  <c r="J126" i="2" s="1"/>
  <c r="J60" i="2" s="1"/>
  <c r="J127" i="2"/>
  <c r="BE127" i="2"/>
  <c r="BI123" i="2"/>
  <c r="BH123" i="2"/>
  <c r="BG123" i="2"/>
  <c r="BF123" i="2"/>
  <c r="T123" i="2"/>
  <c r="T122" i="2" s="1"/>
  <c r="R123" i="2"/>
  <c r="R122" i="2" s="1"/>
  <c r="P123" i="2"/>
  <c r="P122" i="2" s="1"/>
  <c r="BK123" i="2"/>
  <c r="BK122" i="2"/>
  <c r="J122" i="2" s="1"/>
  <c r="J59" i="2" s="1"/>
  <c r="J123" i="2"/>
  <c r="BE123" i="2"/>
  <c r="BI117" i="2"/>
  <c r="BH117" i="2"/>
  <c r="BG117" i="2"/>
  <c r="BF117" i="2"/>
  <c r="T117" i="2"/>
  <c r="R117" i="2"/>
  <c r="P117" i="2"/>
  <c r="BK117" i="2"/>
  <c r="J117" i="2"/>
  <c r="BE117" i="2" s="1"/>
  <c r="BI112" i="2"/>
  <c r="BH112" i="2"/>
  <c r="BG112" i="2"/>
  <c r="BF112" i="2"/>
  <c r="T112" i="2"/>
  <c r="R112" i="2"/>
  <c r="P112" i="2"/>
  <c r="BK112" i="2"/>
  <c r="J112" i="2"/>
  <c r="BE112" i="2"/>
  <c r="BI109" i="2"/>
  <c r="BH109" i="2"/>
  <c r="BG109" i="2"/>
  <c r="BF109" i="2"/>
  <c r="T109" i="2"/>
  <c r="R109" i="2"/>
  <c r="P109" i="2"/>
  <c r="BK109" i="2"/>
  <c r="J109" i="2"/>
  <c r="BE109" i="2" s="1"/>
  <c r="BI106" i="2"/>
  <c r="BH106" i="2"/>
  <c r="BG106" i="2"/>
  <c r="BF106" i="2"/>
  <c r="T106" i="2"/>
  <c r="R106" i="2"/>
  <c r="P106" i="2"/>
  <c r="BK106" i="2"/>
  <c r="J106" i="2"/>
  <c r="BE106" i="2" s="1"/>
  <c r="BI101" i="2"/>
  <c r="BH101" i="2"/>
  <c r="BG101" i="2"/>
  <c r="BF101" i="2"/>
  <c r="T101" i="2"/>
  <c r="R101" i="2"/>
  <c r="P101" i="2"/>
  <c r="BK101" i="2"/>
  <c r="J101" i="2"/>
  <c r="BE101" i="2"/>
  <c r="BI96" i="2"/>
  <c r="BH96" i="2"/>
  <c r="BG96" i="2"/>
  <c r="BF96" i="2"/>
  <c r="T96" i="2"/>
  <c r="R96" i="2"/>
  <c r="P96" i="2"/>
  <c r="BK96" i="2"/>
  <c r="J96" i="2"/>
  <c r="BE96" i="2"/>
  <c r="BI93" i="2"/>
  <c r="BH93" i="2"/>
  <c r="BG93" i="2"/>
  <c r="BF93" i="2"/>
  <c r="F31" i="2" s="1"/>
  <c r="BA52" i="1" s="1"/>
  <c r="T93" i="2"/>
  <c r="R93" i="2"/>
  <c r="P93" i="2"/>
  <c r="BK93" i="2"/>
  <c r="J93" i="2"/>
  <c r="BE93" i="2" s="1"/>
  <c r="BI90" i="2"/>
  <c r="BH90" i="2"/>
  <c r="BG90" i="2"/>
  <c r="BF90" i="2"/>
  <c r="T90" i="2"/>
  <c r="R90" i="2"/>
  <c r="P90" i="2"/>
  <c r="BK90" i="2"/>
  <c r="J90" i="2"/>
  <c r="BE90" i="2" s="1"/>
  <c r="BI85" i="2"/>
  <c r="F34" i="2" s="1"/>
  <c r="BD52" i="1" s="1"/>
  <c r="BD51" i="1" s="1"/>
  <c r="W30" i="1" s="1"/>
  <c r="BH85" i="2"/>
  <c r="F33" i="2" s="1"/>
  <c r="BC52" i="1" s="1"/>
  <c r="BC51" i="1" s="1"/>
  <c r="BG85" i="2"/>
  <c r="F32" i="2" s="1"/>
  <c r="BB52" i="1" s="1"/>
  <c r="BB51" i="1" s="1"/>
  <c r="BF85" i="2"/>
  <c r="T85" i="2"/>
  <c r="T84" i="2" s="1"/>
  <c r="T83" i="2" s="1"/>
  <c r="T82" i="2" s="1"/>
  <c r="R85" i="2"/>
  <c r="R84" i="2"/>
  <c r="P85" i="2"/>
  <c r="P84" i="2" s="1"/>
  <c r="BK85" i="2"/>
  <c r="BK84" i="2" s="1"/>
  <c r="J85" i="2"/>
  <c r="BE85" i="2"/>
  <c r="F76" i="2"/>
  <c r="E74" i="2"/>
  <c r="F49" i="2"/>
  <c r="E47" i="2"/>
  <c r="J21" i="2"/>
  <c r="E21" i="2"/>
  <c r="J78" i="2" s="1"/>
  <c r="J20" i="2"/>
  <c r="J18" i="2"/>
  <c r="E18" i="2"/>
  <c r="F79" i="2" s="1"/>
  <c r="F52" i="2"/>
  <c r="J17" i="2"/>
  <c r="J15" i="2"/>
  <c r="E15" i="2"/>
  <c r="F78" i="2"/>
  <c r="F51" i="2"/>
  <c r="J14" i="2"/>
  <c r="J12" i="2"/>
  <c r="J76" i="2" s="1"/>
  <c r="J49" i="2"/>
  <c r="E7" i="2"/>
  <c r="E72" i="2" s="1"/>
  <c r="E45" i="2"/>
  <c r="AS51" i="1"/>
  <c r="L47" i="1"/>
  <c r="AM46" i="1"/>
  <c r="L46" i="1"/>
  <c r="AM44" i="1"/>
  <c r="L44" i="1"/>
  <c r="L42" i="1"/>
  <c r="L41" i="1"/>
  <c r="J49" i="4" l="1"/>
  <c r="J49" i="3"/>
  <c r="J49" i="5"/>
  <c r="J49" i="8"/>
  <c r="P83" i="2"/>
  <c r="P82" i="2" s="1"/>
  <c r="AU52" i="1" s="1"/>
  <c r="R83" i="2"/>
  <c r="R82" i="2" s="1"/>
  <c r="J82" i="3"/>
  <c r="J58" i="3" s="1"/>
  <c r="BK81" i="3"/>
  <c r="AY51" i="1"/>
  <c r="W29" i="1"/>
  <c r="J30" i="3"/>
  <c r="AV53" i="1" s="1"/>
  <c r="AT53" i="1" s="1"/>
  <c r="F30" i="3"/>
  <c r="AZ53" i="1" s="1"/>
  <c r="J30" i="2"/>
  <c r="AV52" i="1" s="1"/>
  <c r="W28" i="1"/>
  <c r="AX51" i="1"/>
  <c r="BK83" i="2"/>
  <c r="J84" i="2"/>
  <c r="J58" i="2" s="1"/>
  <c r="F30" i="2"/>
  <c r="AZ52" i="1" s="1"/>
  <c r="E45" i="3"/>
  <c r="P183" i="3"/>
  <c r="P81" i="3" s="1"/>
  <c r="P80" i="3" s="1"/>
  <c r="AU53" i="1" s="1"/>
  <c r="J30" i="5"/>
  <c r="AV55" i="1" s="1"/>
  <c r="AT55" i="1" s="1"/>
  <c r="F30" i="5"/>
  <c r="AZ55" i="1" s="1"/>
  <c r="J83" i="8"/>
  <c r="J58" i="8" s="1"/>
  <c r="BK82" i="8"/>
  <c r="J31" i="2"/>
  <c r="AW52" i="1" s="1"/>
  <c r="J51" i="3"/>
  <c r="J30" i="4"/>
  <c r="AV54" i="1" s="1"/>
  <c r="AT54" i="1" s="1"/>
  <c r="F30" i="4"/>
  <c r="AZ54" i="1" s="1"/>
  <c r="J30" i="6"/>
  <c r="AV56" i="1" s="1"/>
  <c r="F30" i="6"/>
  <c r="AZ56" i="1" s="1"/>
  <c r="J30" i="7"/>
  <c r="AV57" i="1" s="1"/>
  <c r="AT57" i="1" s="1"/>
  <c r="P81" i="8"/>
  <c r="AU58" i="1" s="1"/>
  <c r="J82" i="4"/>
  <c r="J51" i="4"/>
  <c r="J80" i="6"/>
  <c r="J58" i="6" s="1"/>
  <c r="BK79" i="6"/>
  <c r="J88" i="4"/>
  <c r="J58" i="4" s="1"/>
  <c r="BK87" i="4"/>
  <c r="R82" i="8"/>
  <c r="R81" i="8" s="1"/>
  <c r="J51" i="2"/>
  <c r="F52" i="3"/>
  <c r="J332" i="4"/>
  <c r="J66" i="4" s="1"/>
  <c r="BK331" i="4"/>
  <c r="J331" i="4" s="1"/>
  <c r="J65" i="4" s="1"/>
  <c r="R89" i="5"/>
  <c r="R88" i="5" s="1"/>
  <c r="P89" i="5"/>
  <c r="P88" i="5" s="1"/>
  <c r="AU55" i="1" s="1"/>
  <c r="T81" i="7"/>
  <c r="T80" i="7" s="1"/>
  <c r="J30" i="8"/>
  <c r="AV58" i="1" s="1"/>
  <c r="AT58" i="1" s="1"/>
  <c r="F30" i="8"/>
  <c r="AZ58" i="1" s="1"/>
  <c r="F52" i="5"/>
  <c r="J49" i="6"/>
  <c r="F52" i="7"/>
  <c r="J31" i="6"/>
  <c r="AW56" i="1" s="1"/>
  <c r="F30" i="7"/>
  <c r="AZ57" i="1" s="1"/>
  <c r="E45" i="5"/>
  <c r="BK89" i="5"/>
  <c r="BK371" i="5"/>
  <c r="J371" i="5" s="1"/>
  <c r="J67" i="5" s="1"/>
  <c r="F51" i="6"/>
  <c r="E45" i="7"/>
  <c r="BK81" i="7"/>
  <c r="J51" i="8"/>
  <c r="F31" i="4"/>
  <c r="BA54" i="1" s="1"/>
  <c r="BA51" i="1" s="1"/>
  <c r="F31" i="8"/>
  <c r="BA58" i="1" s="1"/>
  <c r="W27" i="1" l="1"/>
  <c r="AW51" i="1"/>
  <c r="AK27" i="1" s="1"/>
  <c r="J81" i="7"/>
  <c r="J57" i="7" s="1"/>
  <c r="BK80" i="7"/>
  <c r="J80" i="7" s="1"/>
  <c r="AZ51" i="1"/>
  <c r="J79" i="6"/>
  <c r="J57" i="6" s="1"/>
  <c r="BK78" i="6"/>
  <c r="J78" i="6" s="1"/>
  <c r="J83" i="2"/>
  <c r="J57" i="2" s="1"/>
  <c r="BK82" i="2"/>
  <c r="J82" i="2" s="1"/>
  <c r="J89" i="5"/>
  <c r="J57" i="5" s="1"/>
  <c r="BK88" i="5"/>
  <c r="J88" i="5" s="1"/>
  <c r="J82" i="8"/>
  <c r="J57" i="8" s="1"/>
  <c r="BK81" i="8"/>
  <c r="J81" i="8" s="1"/>
  <c r="J87" i="4"/>
  <c r="J57" i="4" s="1"/>
  <c r="BK86" i="4"/>
  <c r="J86" i="4" s="1"/>
  <c r="J81" i="3"/>
  <c r="J57" i="3" s="1"/>
  <c r="BK80" i="3"/>
  <c r="J80" i="3" s="1"/>
  <c r="AT56" i="1"/>
  <c r="AT52" i="1"/>
  <c r="AU51" i="1"/>
  <c r="J56" i="4" l="1"/>
  <c r="J27" i="4"/>
  <c r="AV51" i="1"/>
  <c r="W26" i="1"/>
  <c r="J27" i="5"/>
  <c r="J56" i="5"/>
  <c r="J56" i="6"/>
  <c r="J27" i="6"/>
  <c r="J56" i="8"/>
  <c r="J27" i="8"/>
  <c r="J27" i="7"/>
  <c r="J56" i="7"/>
  <c r="J56" i="3"/>
  <c r="J27" i="3"/>
  <c r="J27" i="2"/>
  <c r="J56" i="2"/>
  <c r="AG57" i="1" l="1"/>
  <c r="AN57" i="1" s="1"/>
  <c r="J36" i="7"/>
  <c r="AG56" i="1"/>
  <c r="AN56" i="1" s="1"/>
  <c r="J36" i="6"/>
  <c r="AG58" i="1"/>
  <c r="AN58" i="1" s="1"/>
  <c r="J36" i="8"/>
  <c r="AG52" i="1"/>
  <c r="J36" i="2"/>
  <c r="J36" i="3"/>
  <c r="AG53" i="1"/>
  <c r="AN53" i="1" s="1"/>
  <c r="AG55" i="1"/>
  <c r="AN55" i="1" s="1"/>
  <c r="J36" i="5"/>
  <c r="AK26" i="1"/>
  <c r="AT51" i="1"/>
  <c r="AG54" i="1"/>
  <c r="AN54" i="1" s="1"/>
  <c r="J36" i="4"/>
  <c r="AG51" i="1" l="1"/>
  <c r="AN52" i="1"/>
  <c r="AN51" i="1" l="1"/>
  <c r="AK23" i="1"/>
  <c r="AK32" i="1" s="1"/>
</calcChain>
</file>

<file path=xl/sharedStrings.xml><?xml version="1.0" encoding="utf-8"?>
<sst xmlns="http://schemas.openxmlformats.org/spreadsheetml/2006/main" count="10706" uniqueCount="1612">
  <si>
    <t>Export VZ</t>
  </si>
  <si>
    <t>List obsahuje:</t>
  </si>
  <si>
    <t>1) Rekapitulace stavby</t>
  </si>
  <si>
    <t>2) Rekapitulace objektů stavby a soupisů prací</t>
  </si>
  <si>
    <t>3.0</t>
  </si>
  <si>
    <t/>
  </si>
  <si>
    <t>False</t>
  </si>
  <si>
    <t>{9b750b20-a2c3-4208-86b1-44a0f6fd5495}</t>
  </si>
  <si>
    <t>&gt;&gt;  skryté sloupce  &lt;&lt;</t>
  </si>
  <si>
    <t>0,01</t>
  </si>
  <si>
    <t>21</t>
  </si>
  <si>
    <t>15</t>
  </si>
  <si>
    <t>REKAPITULACE STAVBY</t>
  </si>
  <si>
    <t>v ---  níže se nacházejí doplnkové a pomocné údaje k sestavám  --- v</t>
  </si>
  <si>
    <t>Návod na vyplnění</t>
  </si>
  <si>
    <t>0,001</t>
  </si>
  <si>
    <t>Kód:</t>
  </si>
  <si>
    <t>HradekLUCIE</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</si>
  <si>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</si>
  <si>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</si>
  <si>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Modernizace sil.II/315 Hrádek - Ústí nad Orlicí</t>
  </si>
  <si>
    <t>0,1</t>
  </si>
  <si>
    <t>KSO:</t>
  </si>
  <si>
    <t>CC-CZ:</t>
  </si>
  <si>
    <t>1</t>
  </si>
  <si>
    <t>Místo:</t>
  </si>
  <si>
    <t xml:space="preserve"> </t>
  </si>
  <si>
    <t>Datum:</t>
  </si>
  <si>
    <t>10</t>
  </si>
  <si>
    <t>100</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</si>
  <si>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</si>
  <si>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</si>
  <si>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</si>
  <si>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</si>
  <si>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</si>
  <si>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</si>
  <si>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</si>
  <si>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</si>
  <si>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</si>
  <si>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</si>
  <si>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</si>
  <si>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</si>
  <si>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</si>
  <si>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</si>
  <si>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</si>
  <si>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</si>
  <si>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</si>
  <si>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</si>
  <si>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</si>
  <si>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</si>
  <si>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</si>
  <si>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</si>
  <si>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</si>
  <si>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</si>
  <si>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</si>
  <si>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</si>
  <si>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</si>
  <si>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</si>
  <si>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</si>
  <si>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</si>
  <si>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</si>
  <si>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</si>
  <si>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</si>
  <si>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</si>
  <si>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</si>
  <si>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</si>
  <si>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</si>
  <si>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</si>
  <si>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</si>
  <si>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</si>
  <si>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</si>
  <si>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</si>
  <si>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</si>
  <si>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</si>
  <si>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</si>
  <si>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</si>
  <si>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</si>
  <si>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000</t>
  </si>
  <si>
    <t>Vedlejší rozpočtové náklady</t>
  </si>
  <si>
    <t>STA</t>
  </si>
  <si>
    <t>{1b6d689f-dc08-445a-ac6a-dc9f1fb0ee3b}</t>
  </si>
  <si>
    <t>2</t>
  </si>
  <si>
    <t>SO 001</t>
  </si>
  <si>
    <t>Příprava staveniště</t>
  </si>
  <si>
    <t>{3f13bb6c-ec39-4709-80f8-d9bafbff812e}</t>
  </si>
  <si>
    <t>SO 101</t>
  </si>
  <si>
    <t>II/315 km 22,655-23,920, Hrádek - Kerhartice</t>
  </si>
  <si>
    <t>{a0fb92f7-1228-4ac8-8dd5-997fbadbb427}</t>
  </si>
  <si>
    <t>SO 102</t>
  </si>
  <si>
    <t>II/315 km 23,920-25,832, Kerhartice - Ústí n/O</t>
  </si>
  <si>
    <t>{83a98008-0768-4242-aa63-41a94eaf7e94}</t>
  </si>
  <si>
    <t>SO 111</t>
  </si>
  <si>
    <t>Trvalé dopravní značení</t>
  </si>
  <si>
    <t>{65ae8d35-e3f3-414f-a5bd-62321f5ab7a6}</t>
  </si>
  <si>
    <t>SO 112</t>
  </si>
  <si>
    <t>Zabezpečení provozu</t>
  </si>
  <si>
    <t>{93109ee5-e935-4bdb-92e7-a2530f9a5934}</t>
  </si>
  <si>
    <t>SO 113</t>
  </si>
  <si>
    <t>Provizorní komunikace</t>
  </si>
  <si>
    <t>{60224778-25ec-427b-ba34-7862b82b2f4c}</t>
  </si>
  <si>
    <t>1) Krycí list soupisu</t>
  </si>
  <si>
    <t>2) Rekapitulace</t>
  </si>
  <si>
    <t>3) Soupis prací</t>
  </si>
  <si>
    <t>Zpět na list:</t>
  </si>
  <si>
    <t>Rekapitulace stavby</t>
  </si>
  <si>
    <t>KRYCÍ LIST SOUPISU</t>
  </si>
  <si>
    <t>Objekt:</t>
  </si>
  <si>
    <t>SO 000 - Vedlejší rozpočtové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</si>
  <si>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</si>
  <si>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</si>
  <si>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</si>
  <si>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</si>
  <si>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</si>
  <si>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</si>
  <si>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</si>
  <si>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</si>
  <si>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</si>
  <si>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</si>
  <si>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</si>
  <si>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</si>
  <si>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</si>
  <si>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</si>
  <si>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</si>
  <si>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</si>
  <si>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</si>
  <si>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</si>
  <si>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</si>
  <si>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</si>
  <si>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</si>
  <si>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</si>
  <si>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</si>
  <si>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</si>
  <si>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</si>
  <si>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</si>
  <si>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ROZPOCET</t>
  </si>
  <si>
    <t>VRN1</t>
  </si>
  <si>
    <t>Průzkumné, geodetické a projektové práce</t>
  </si>
  <si>
    <t>K</t>
  </si>
  <si>
    <t>012103000</t>
  </si>
  <si>
    <t>Geodetické práce před výstavbou</t>
  </si>
  <si>
    <t>m</t>
  </si>
  <si>
    <t>4</t>
  </si>
  <si>
    <t>675212849</t>
  </si>
  <si>
    <t>PP</t>
  </si>
  <si>
    <t>P</t>
  </si>
  <si>
    <t>Poznámka k položce:
Poznámka k položce: Poznámka k položce: Průzkumné, geodetické a projektové práce geodetické práce před výstavbou vytyčení podzemních inženýrských sítí jejich správci s protokolárním zápisem v rozsahu stavby km 22,655- 25.822, v jejím bezprostředním okolí a v okolí stavby kanalizace. Vytyčování stávající polohy inženýrských sítí při realizaci jejich přeložek, ověření průběhu sítí ručně kopanými sondami</t>
  </si>
  <si>
    <t>VV</t>
  </si>
  <si>
    <t>45</t>
  </si>
  <si>
    <t>Součet</t>
  </si>
  <si>
    <t>012203000</t>
  </si>
  <si>
    <t>Geodetické práce při provádění stavby</t>
  </si>
  <si>
    <t>1614955652</t>
  </si>
  <si>
    <t>Poznámka k položce:
Poznámka k položce: Poznámka k položce: vybudování vytyčovacího polygonu v rozsahu km 22,655-25.822  pro polohové a výškové vytyčení stavby v přesnosti dle ČSN 73 0420. Jeho připojení na souřadnicový sytém JTSK a výškový B.p.v. s využitím měřického polygonu použitého pro zaměření podkladu pro projekt. Trvalá stabilizace polygonových bodů plastovými znaky. Kontrola prostorvé shody z polygonu vytyčovaných prvků s předpoklady projektu</t>
  </si>
  <si>
    <t>3</t>
  </si>
  <si>
    <t>012203001</t>
  </si>
  <si>
    <t>-1733489301</t>
  </si>
  <si>
    <t>Poznámka k položce:
Poznámka k položce: Poznámka k položce: Průzkumné, geodetické a projektové práce geodetické práce při provádění stavby geodetická činnost při vytyčování stavby odborně způsobilou osobou, činnost geodeta při  vytyčení hlavních bodů stavebních objektů, kontrolní měření prostorové polohy stavby, průběžná kontrola vytyčovacího polygonu</t>
  </si>
  <si>
    <t>012303000</t>
  </si>
  <si>
    <t>Geodetické práce po výstavbě</t>
  </si>
  <si>
    <t>soub</t>
  </si>
  <si>
    <t>1202443996</t>
  </si>
  <si>
    <t>Poznámka k položce:
Poznámka k položce: Poznámka k položce: geodetické zaměření skutečného provedení stavby všech stavebních objektů v rozsahu km 22,655-25,822  ověřené úředně ověřeným zeměměřickým inženýrem. Dodání 6  paré v tištěné formě, 2x CD v elektronické formě v otevřeném formátu a rovněž ve formátu PDF</t>
  </si>
  <si>
    <t>5</t>
  </si>
  <si>
    <t>013103000</t>
  </si>
  <si>
    <t>Geometrický plán</t>
  </si>
  <si>
    <t>-2138232577</t>
  </si>
  <si>
    <t>Poznámka k položce:
Poznámka k položce: Poznámka k položce: vypracování geometrického plánu vč. ověření katastrálním úřadem Vypracování geometrického oddělovacího plánu pro majetkové vypořádání vlastnických vztahů v rozsahu stavby, listinná podoba GP bude vypracována v 15 vyhotoveních a potvrzena katastrálním úřadem a ověřena úředně ověřeným zeměměřickým inženýrem dl. obvodu hranice stavby 2x705</t>
  </si>
  <si>
    <t>6</t>
  </si>
  <si>
    <t>013203000</t>
  </si>
  <si>
    <t>Dokumentace průběhu stavby</t>
  </si>
  <si>
    <t>-1644783241</t>
  </si>
  <si>
    <t>Poznámka k položce:
Poznámka k položce: Poznámka k položce: dokumentace průběhu stavby, 1x měsíčně sada barevných fotografií v tištěné i elektornické formě, 3x závěrečná fotodokumentace v albu s popisem v tištěné i elektronické formě</t>
  </si>
  <si>
    <t>7</t>
  </si>
  <si>
    <t>013234000</t>
  </si>
  <si>
    <t>Dokumentace pro povolení ZUK</t>
  </si>
  <si>
    <t>-1759955137</t>
  </si>
  <si>
    <t>Poznámka k položce:
Poznámka k položce: Poznámka k položce: vypracování aktualizace projektu dopravně inž. opatření, zajištění stanovení pro značení přechodné úpravy provozu na komunikaci a objízdných trasách v době výstavby, zajištění povolení zvláštního užívání komunikace pro provádění stavby na příslušném Silničním správním úřadě</t>
  </si>
  <si>
    <t>8</t>
  </si>
  <si>
    <t>013244000</t>
  </si>
  <si>
    <t>Dokumentace pro realizaci stavby</t>
  </si>
  <si>
    <t>-1492293366</t>
  </si>
  <si>
    <t>Poznámka k položce:
Poznámka k položce: Poznámka k položce: Průzkumné, geodetické a projektové práce projektové práce dokumentace stavby (výkresová a textová) pro provádění stavby Realizační dokumentace stavby ( tiskem 6x + 1x CD). Obsah dle směrnice pro dokumentaci staveb PK, v souladu s PDPS, Řeší podrobnosti pro kvalitní a bezpečné zhotovení stavby. Mimo jiné zahrnuje vypracování souřadnicového a výškového pokrytí komunikace, zahuštění příčných řezů pro plynulé řešení v napojení, aktualizace dopravního značení. Detaily řešení propustků, opěrné zdi a mostu. Vypracuje autorizovaná osoba. Odsouhlasí správce stavby. Havarijní plán ( tiskem 2x).</t>
  </si>
  <si>
    <t>9</t>
  </si>
  <si>
    <t>013254000</t>
  </si>
  <si>
    <t>Dokumentace skutečného provedení stavby</t>
  </si>
  <si>
    <t>615599638</t>
  </si>
  <si>
    <t>Poznámka k položce:
Poznámka k položce: Poznámka k položce: Průzkumné, geodetické a projektové práce projektové práce dokumentace stavby (výkresová a textová) skutečného provedení stavby Dokumentace skutečného provedení stavby dle směrnice pro dokumentaci staveb PK. Výkresy a související písemnosti  zhotovené stavby potřebné pro kolaudaci stavby a evidenci pozemní komunikace. Výkresy odchylek a  změn stavby oproti DSP, PDPS. Ověřené podpisem odpovědného zástupce zhotovitele a správce stavby - tiskem v 6 vyhotoveních, 1 x na CD v otevřeném formátu a rovněž ve formátu PDF</t>
  </si>
  <si>
    <t>VRN2</t>
  </si>
  <si>
    <t>022003000</t>
  </si>
  <si>
    <t>Demolice konstrukcí</t>
  </si>
  <si>
    <t>kus</t>
  </si>
  <si>
    <t>2110824446</t>
  </si>
  <si>
    <t>Poznámka k položce:
Poznámka k položce: Poznámka k položce: Demolice konstrukcí</t>
  </si>
  <si>
    <t>VRN3</t>
  </si>
  <si>
    <t>Zařízení staveniště</t>
  </si>
  <si>
    <t>11</t>
  </si>
  <si>
    <t>032103000</t>
  </si>
  <si>
    <t>Náklady na stavební buňky</t>
  </si>
  <si>
    <t>-1867422366</t>
  </si>
  <si>
    <t>Poznámka k položce:
Poznámka k položce: Poznámka k položce: Zařízení staveniště vybavení staveniště náklady na stavební buňky zařízení staveniště obsahující mobilní kancelář a prostory pro pracovníky vč. WC a meziskladu materiálu - zřízení, provoz, demontáž vč. zajištění jeho umístění</t>
  </si>
  <si>
    <t>12</t>
  </si>
  <si>
    <t>032603000</t>
  </si>
  <si>
    <t>Mobilní míchací centrum</t>
  </si>
  <si>
    <t>24877562</t>
  </si>
  <si>
    <t>"zajištění plochy pro proveden zlepšení zeminy, mobilní míchací centrum, meziskládka zeminy" 1</t>
  </si>
  <si>
    <t>13</t>
  </si>
  <si>
    <t>034503000</t>
  </si>
  <si>
    <t>Informační tabule</t>
  </si>
  <si>
    <t>-1142347874</t>
  </si>
  <si>
    <t>Poznámka k položce:
Poznámka k položce: Poznámka k položce: Informační tabule</t>
  </si>
  <si>
    <t>"billboard dle pravidel publicity na : http://www.irop.mmr.cz/cs/Pro-media/Logo-manual"</t>
  </si>
  <si>
    <t>"publicita projektu - výroba, dodání a kompletní osazení velkoplošného billboardu, rozměr účinné plochy 2,4x5,1m , ostranění, odvoz na skládku" 1</t>
  </si>
  <si>
    <t>14</t>
  </si>
  <si>
    <t>034503001</t>
  </si>
  <si>
    <t>Pamětní deska</t>
  </si>
  <si>
    <t>-406791839</t>
  </si>
  <si>
    <t>Poznámka k položce:
Poznámka k položce: Poznámka k položce: Pamětní deska</t>
  </si>
  <si>
    <t>"deska dle pravidel publicity na : http://www.irop.mmr.cz/cs/Pro-media/Logo-manual"</t>
  </si>
  <si>
    <t>"výroba, dodání a osazení trvalé pamětní desky, rozměr účinné plochy 0,3x0,4m" 1</t>
  </si>
  <si>
    <t>VRN4</t>
  </si>
  <si>
    <t>Inženýrská činnost</t>
  </si>
  <si>
    <t>043102000</t>
  </si>
  <si>
    <t>Provedení zkoušek nad rámec KZP</t>
  </si>
  <si>
    <t>1286040511</t>
  </si>
  <si>
    <t>Poznámka k položce:
Poznámka k položce: Poznámka k položce: zajištění všech testů potřebných k zjištění kvality zeminy násypů, výkopů, vč. dalších zkoušek požadovaných objednatelem. Vyhodnocení těchto zkoušek. Uvažováno 6x zkouška statickou zatěžovací deskou, 3x zkouška míry zhutnění ID nebo PS, zkoušky mezerovitosti vrstvy vozovky nedestuktivní, 4x zkouška mezerovitosti vrstev vozovky na vývrtech, 4x zkouška spojení vrstev</t>
  </si>
  <si>
    <t>16</t>
  </si>
  <si>
    <t>043103000</t>
  </si>
  <si>
    <t>Kontrolní zkoušky</t>
  </si>
  <si>
    <t>323260352</t>
  </si>
  <si>
    <t>Poznámka k položce:
Poznámka k položce: Poznámka k položce: měření reflexivity vodorovného dopravního značení</t>
  </si>
  <si>
    <t>"měření reflexivity vodorovného dopravního značení v rozsahu stavby  včetně vyhodnocení měření " 3</t>
  </si>
  <si>
    <t>17</t>
  </si>
  <si>
    <t>043194000</t>
  </si>
  <si>
    <t>km</t>
  </si>
  <si>
    <t>1334532891</t>
  </si>
  <si>
    <t>Poznámka k položce:
Poznámka k položce: Poznámka k položce: měření rovinatosti planografem</t>
  </si>
  <si>
    <t>"měření rovinatosti planografem v rozsahu stavby km 22,655-25,822 včetně vyhodnocení měření" 3.2</t>
  </si>
  <si>
    <t>18</t>
  </si>
  <si>
    <t>043203000</t>
  </si>
  <si>
    <t>-1777779270</t>
  </si>
  <si>
    <t>Poznámka k položce:
Poznámka k položce: Poznámka k položce: měření protismykových vlastností vozovky</t>
  </si>
  <si>
    <t>"měření protismykových vlastností vozovky v rozsahu stavby km km 22,655-25,822 včetně vyhodnocení měření"3.2</t>
  </si>
  <si>
    <t>VRN5</t>
  </si>
  <si>
    <t>Finanční náklady</t>
  </si>
  <si>
    <t>19</t>
  </si>
  <si>
    <t>053103000</t>
  </si>
  <si>
    <t>Náklady spojené se zřízením bankovní záruky</t>
  </si>
  <si>
    <t>-1698659481</t>
  </si>
  <si>
    <t>Poznámka k položce:
Poznámka k položce: Poznámka k položce: Náklady spojené se zřízením bankovní záruky po dobu záruční doby jak je uvedeno v návrhu SOD</t>
  </si>
  <si>
    <t>SO 001 - Příprava staveniště</t>
  </si>
  <si>
    <t>HSV - Práce a dodávky HSV</t>
  </si>
  <si>
    <t xml:space="preserve">    1 - Zemní práce</t>
  </si>
  <si>
    <t xml:space="preserve">    9 - Ostatní konstrukce a práce, bourání</t>
  </si>
  <si>
    <t xml:space="preserve">    997 - Přesun sutě</t>
  </si>
  <si>
    <t>HSV</t>
  </si>
  <si>
    <t>Práce a dodávky HSV</t>
  </si>
  <si>
    <t>Zemní práce</t>
  </si>
  <si>
    <t>111201101</t>
  </si>
  <si>
    <t>Odstranění křovin a stromů průměru kmene do 100 mm i s kořeny z celkové plochy do 1000 m2</t>
  </si>
  <si>
    <t>m2</t>
  </si>
  <si>
    <t>CS ÚRS 2018 01</t>
  </si>
  <si>
    <t>1185255677</t>
  </si>
  <si>
    <t>Odstranění křovin a stromů s odstraněním kořenů  průměru kmene do 100 mm do sklonu terénu 1 : 5, při celkové ploše do 1 000 m2</t>
  </si>
  <si>
    <t>"viz příloha inventarizace zeleně" 273</t>
  </si>
  <si>
    <t>112101101</t>
  </si>
  <si>
    <t>Odstranění stromů listnatých průměru kmene do 300 mm</t>
  </si>
  <si>
    <t>1298506815</t>
  </si>
  <si>
    <t>Kácení stromů s odřezáním kmene a s odvětvením listnatých, průměru kmene přes 100 do 300 mm</t>
  </si>
  <si>
    <t>"kácneí mimo les" 80</t>
  </si>
  <si>
    <t>"kácení na území lesa" 24</t>
  </si>
  <si>
    <t>112101102</t>
  </si>
  <si>
    <t>Odstranění stromů listnatých průměru kmene do 500 mm</t>
  </si>
  <si>
    <t>793085502</t>
  </si>
  <si>
    <t>Kácení stromů s odřezáním kmene a s odvětvením listnatých, průměru kmene přes 300 do 500 mm</t>
  </si>
  <si>
    <t>"kácneí mimo les" 47</t>
  </si>
  <si>
    <t>"kácení na území lesa" 21</t>
  </si>
  <si>
    <t>112101103</t>
  </si>
  <si>
    <t>Odstranění stromů listnatých průměru kmene do 700 mm</t>
  </si>
  <si>
    <t>606278689</t>
  </si>
  <si>
    <t>Odstranění stromů s odřezáním kmene a s odvětvením listnatých, průměru kmene přes 500 do 700 mm</t>
  </si>
  <si>
    <t>"kácneí mimo les" 15</t>
  </si>
  <si>
    <t>"kácení na území lesa" 4</t>
  </si>
  <si>
    <t>112101104</t>
  </si>
  <si>
    <t>Odstranění stromů listnatých průměru kmene do 900 mm</t>
  </si>
  <si>
    <t>-1787432632</t>
  </si>
  <si>
    <t>Odstranění stromů s odřezáním kmene a s odvětvením listnatých, průměru kmene přes 700 do 900 mm</t>
  </si>
  <si>
    <t>"kácneí mimo les" 16</t>
  </si>
  <si>
    <t>112101105</t>
  </si>
  <si>
    <t>Odstranění stromů listnatých průměru kmene do 1100 mm</t>
  </si>
  <si>
    <t>-1041382806</t>
  </si>
  <si>
    <t>Odstranění stromů s odřezáním kmene a s odvětvením listnatých, průměru kmene přes 900 do 1100 mm</t>
  </si>
  <si>
    <t>"kácení mimo les" 7</t>
  </si>
  <si>
    <t>112101106</t>
  </si>
  <si>
    <t>Odstranění stromů listnatých průměru kmene do 1300 mm</t>
  </si>
  <si>
    <t>1024626750</t>
  </si>
  <si>
    <t>Odstranění stromů s odřezáním kmene a s odvětvením listnatých, průměru kmene přes 1100 do 1300 mm</t>
  </si>
  <si>
    <t>"kácení mimo les" 1</t>
  </si>
  <si>
    <t>112201101</t>
  </si>
  <si>
    <t>Odstranění pařezů D do 300 mm</t>
  </si>
  <si>
    <t>1958323699</t>
  </si>
  <si>
    <t>Odstranění pařezů s jejich vykopáním, vytrháním nebo odstřelením, s přesekáním kořenů průměru přes 100 do 300 mm</t>
  </si>
  <si>
    <t>112201102</t>
  </si>
  <si>
    <t>Odstranění pařezů D do 500 mm</t>
  </si>
  <si>
    <t>-1967404969</t>
  </si>
  <si>
    <t>Odstranění pařezů s jejich vykopáním, vytrháním nebo odstřelením, s přesekáním kořenů průměru přes 300 do 500 mm</t>
  </si>
  <si>
    <t>112201103</t>
  </si>
  <si>
    <t>Odstranění pařezů D do 700 mm</t>
  </si>
  <si>
    <t>-1508237340</t>
  </si>
  <si>
    <t>Odstranění pařezů  s jejich vykopáním, vytrháním nebo odstřelením, s přesekáním kořenů průměru přes 500 do 700 mm</t>
  </si>
  <si>
    <t>112201104</t>
  </si>
  <si>
    <t>Odstranění pařezů D do 900 mm</t>
  </si>
  <si>
    <t>-32642697</t>
  </si>
  <si>
    <t>Odstranění pařezů  s jejich vykopáním, vytrháním nebo odstřelením, s přesekáním kořenů průměru přes 700 do 900 mm</t>
  </si>
  <si>
    <t>112201105</t>
  </si>
  <si>
    <t>Odstranění pařezů D přes 900 mm</t>
  </si>
  <si>
    <t>1551117845</t>
  </si>
  <si>
    <t>Odstranění pařezů  s jejich vykopáním, vytrháním nebo odstřelením, s přesekáním kořenů průměru přes 900 mm</t>
  </si>
  <si>
    <t>7+1</t>
  </si>
  <si>
    <t>162301401</t>
  </si>
  <si>
    <t>Vodorovné přemístění větví stromů listnatých do 5 km D kmene do 300 mm</t>
  </si>
  <si>
    <t>-1708561774</t>
  </si>
  <si>
    <t>Vodorovné přemístění větví, kmenů nebo pařezů  s naložením, složením a dopravou do 5000 m větví stromů listnatých, průměru kmene přes 100 do 300 mm</t>
  </si>
  <si>
    <t>162301402</t>
  </si>
  <si>
    <t>Vodorovné přemístění větví stromů listnatých do 5 km D kmene do 500 mm</t>
  </si>
  <si>
    <t>-1628413734</t>
  </si>
  <si>
    <t>Vodorovné přemístění větví, kmenů nebo pařezů s naložením, složením a dopravou do 5000 m větví stromů listnatých, průměru kmene přes 300 do 500 mm</t>
  </si>
  <si>
    <t>162301403</t>
  </si>
  <si>
    <t>Vodorovné přemístění větví stromů listnatých do 5 km D kmene do 700 mm</t>
  </si>
  <si>
    <t>-512423059</t>
  </si>
  <si>
    <t>Vodorovné přemístění větví, kmenů nebo pařezů  s naložením, složením a dopravou do 5000 m větví stromů listnatých, průměru kmene přes 500 do 700 mm</t>
  </si>
  <si>
    <t>162301404</t>
  </si>
  <si>
    <t>Vodorovné přemístění větví stromů listnatých do 5 km D kmene do 900 mm</t>
  </si>
  <si>
    <t>-112073038</t>
  </si>
  <si>
    <t>Vodorovné přemístění větví, kmenů nebo pařezů  s naložením, složením a dopravou do 5000 m větví stromů listnatých, průměru kmene přes 700 do 900 mm</t>
  </si>
  <si>
    <t>16+7+1</t>
  </si>
  <si>
    <t>162301411</t>
  </si>
  <si>
    <t>Vodorovné přemístění kmenů stromů listnatých do 5 km D kmene do 300 mm</t>
  </si>
  <si>
    <t>718876003</t>
  </si>
  <si>
    <t>Vodorovné přemístění větví, kmenů nebo pařezů s naložením, složením a dopravou do 5000 m kmenů stromů listnatých, průměru přes 100 do 300 mm</t>
  </si>
  <si>
    <t>162301412</t>
  </si>
  <si>
    <t>Vodorovné přemístění kmenů stromů listnatých do 5 km D kmene do 500 mm</t>
  </si>
  <si>
    <t>47603687</t>
  </si>
  <si>
    <t>Vodorovné přemístění větví, kmenů nebo pařezů s naložením, složením a dopravou do 5000 m kmenů stromů listnatých, průměru přes 300 do 500 mm</t>
  </si>
  <si>
    <t>162301413</t>
  </si>
  <si>
    <t>Vodorovné přemístění kmenů stromů listnatých do 5 km D kmene do 700 mm</t>
  </si>
  <si>
    <t>1789837308</t>
  </si>
  <si>
    <t>Vodorovné přemístění větví, kmenů nebo pařezů  s naložením, složením a dopravou do 5000 m kmenů stromů listnatých, průměru přes 500 do 700 mm</t>
  </si>
  <si>
    <t>20</t>
  </si>
  <si>
    <t>162301414</t>
  </si>
  <si>
    <t>Vodorovné přemístění kmenů stromů listnatých do 5 km D kmene do 900 mm</t>
  </si>
  <si>
    <t>-1138935373</t>
  </si>
  <si>
    <t>Vodorovné přemístění větví, kmenů nebo pařezů  s naložením, složením a dopravou do 5000 m kmenů stromů listnatých, průměru přes 700 do 900 mm</t>
  </si>
  <si>
    <t>162301421</t>
  </si>
  <si>
    <t>Vodorovné přemístění pařezů do 5 km D do 300 mm</t>
  </si>
  <si>
    <t>643183645</t>
  </si>
  <si>
    <t>Vodorovné přemístění větví, kmenů nebo pařezů  s naložením, složením a dopravou do 5000 m pařezů kmenů, průměru přes 100 do 300 mm</t>
  </si>
  <si>
    <t>22</t>
  </si>
  <si>
    <t>162301422</t>
  </si>
  <si>
    <t>Vodorovné přemístění pařezů do 5 km D do 500 mm</t>
  </si>
  <si>
    <t>-337910511</t>
  </si>
  <si>
    <t>Vodorovné přemístění větví, kmenů nebo pařezů s naložením, složením a dopravou do 5000 m pařezů kmenů, průměru přes 300 do 500 mm</t>
  </si>
  <si>
    <t>23</t>
  </si>
  <si>
    <t>162301423</t>
  </si>
  <si>
    <t>Vodorovné přemístění pařezů do 5 km D do 700 mm</t>
  </si>
  <si>
    <t>1376563627</t>
  </si>
  <si>
    <t>Vodorovné přemístění větví, kmenů nebo pařezů  s naložením, složením a dopravou do 5000 m pařezů kmenů, průměru přes 500 do 700 mm</t>
  </si>
  <si>
    <t>24</t>
  </si>
  <si>
    <t>162301424</t>
  </si>
  <si>
    <t>Vodorovné přemístění pařezů do 5 km D do 900 mm</t>
  </si>
  <si>
    <t>1436771887</t>
  </si>
  <si>
    <t>Vodorovné přemístění větví, kmenů nebo pařezů  s naložením, složením a dopravou do 5000 m pařezů kmenů, průměru přes 700 do 900 mm</t>
  </si>
  <si>
    <t>25</t>
  </si>
  <si>
    <t>162301901</t>
  </si>
  <si>
    <t>Příplatek k vodorovnému přemístění větví stromů listnatých D kmene do 300 mm ZKD 5 km</t>
  </si>
  <si>
    <t>536291626</t>
  </si>
  <si>
    <t>Vodorovné přemístění větví, kmenů nebo pařezů  s naložením, složením a dopravou Příplatek k cenám za každých dalších i započatých 5000 m přes 5000 m větví stromů listnatých, průměru kmene přes 100 do 300 mm</t>
  </si>
  <si>
    <t>26</t>
  </si>
  <si>
    <t>162301902</t>
  </si>
  <si>
    <t>Příplatek k vodorovnému přemístění větví stromů listnatých D kmene do 500 mm ZKD 5 km</t>
  </si>
  <si>
    <t>-803075756</t>
  </si>
  <si>
    <t>Vodorovné přemístění větví, kmenů nebo pařezů  s naložením, složením a dopravou Příplatek k cenám za každých dalších i započatých 5000 m přes 5000 m větví stromů listnatých, průměru kmene přes 300 do 500 mm</t>
  </si>
  <si>
    <t>27</t>
  </si>
  <si>
    <t>162301903</t>
  </si>
  <si>
    <t>Příplatek k vodorovnému přemístění větví stromů listnatých D kmene do 700 mm ZKD 5 km</t>
  </si>
  <si>
    <t>1245517136</t>
  </si>
  <si>
    <t>Vodorovné přemístění větví, kmenů nebo pařezů  s naložením, složením a dopravou Příplatek k cenám za každých dalších i započatých 5000 m přes 5000 m větví stromů listnatých, průměru kmene přes 500 do 700 mm</t>
  </si>
  <si>
    <t>28</t>
  </si>
  <si>
    <t>162301904</t>
  </si>
  <si>
    <t>Příplatek k vodorovnému přemístění větví stromů listnatých D kmene do 900 mm ZKD 5 km</t>
  </si>
  <si>
    <t>89015273</t>
  </si>
  <si>
    <t>Vodorovné přemístění větví, kmenů nebo pařezů  s naložením, složením a dopravou Příplatek k cenám za každých dalších i započatých 5000 m přes 5000 m větví stromů listnatých, průměru kmene přes 700 do 900 mm</t>
  </si>
  <si>
    <t>29</t>
  </si>
  <si>
    <t>162301911</t>
  </si>
  <si>
    <t>Příplatek k vodorovnému přemístění kmenů stromů listnatých D kmene do 300 mm ZKD 5 km</t>
  </si>
  <si>
    <t>-416496309</t>
  </si>
  <si>
    <t>Vodorovné přemístění větví, kmenů nebo pařezů s naložením, složením a dopravou Příplatek k cenám za každých dalších i započatých 5000 m přes 5000 m kmenů stromů listnatých, o průměru přes 100 do 300 mm</t>
  </si>
  <si>
    <t>30</t>
  </si>
  <si>
    <t>162301912</t>
  </si>
  <si>
    <t>Příplatek k vodorovnému přemístění kmenů stromů listnatých D kmene do 500 mm ZKD 5 km</t>
  </si>
  <si>
    <t>-63964221</t>
  </si>
  <si>
    <t>Vodorovné přemístění větví, kmenů nebo pařezů  s naložením, složením a dopravou Příplatek k cenám za každých dalších i započatých 5000 m přes 5000 m kmenů stromů listnatých, o průměru přes 300 do 500 mm</t>
  </si>
  <si>
    <t>31</t>
  </si>
  <si>
    <t>162301913</t>
  </si>
  <si>
    <t>Příplatek k vodorovnému přemístění kmenů stromů listnatých D kmene do 700 mm ZKD 5 km</t>
  </si>
  <si>
    <t>-1609841956</t>
  </si>
  <si>
    <t>Vodorovné přemístění větví, kmenů nebo pařezů  s naložením, složením a dopravou Příplatek k cenám za každých dalších i započatých 5000 m přes 5000 m kmenů stromů listnatých, o průměru přes 500 do 700 mm</t>
  </si>
  <si>
    <t>32</t>
  </si>
  <si>
    <t>162301914</t>
  </si>
  <si>
    <t>Příplatek k vodorovnému přemístění kmenů stromů listnatých D kmene do 900 mm ZKD 5 km</t>
  </si>
  <si>
    <t>-2007873531</t>
  </si>
  <si>
    <t>Vodorovné přemístění větví, kmenů nebo pařezů  s naložením, složením a dopravou Příplatek k cenám za každých dalších i započatých 5000 m přes 5000 m kmenů stromů listnatých, o průměru přes 700 do 900 mm</t>
  </si>
  <si>
    <t>33</t>
  </si>
  <si>
    <t>162301921</t>
  </si>
  <si>
    <t>Příplatek k vodorovnému přemístění pařezů D 300 mm ZKD 5 km</t>
  </si>
  <si>
    <t>-326375721</t>
  </si>
  <si>
    <t>Vodorovné přemístění větví, kmenů nebo pařezů s naložením, složením a dopravou Příplatek k cenám za každých dalších i započatých 5000 m přes 5000 m pařezů kmenů, průměru přes 100 do 300 mm</t>
  </si>
  <si>
    <t>34</t>
  </si>
  <si>
    <t>162301922</t>
  </si>
  <si>
    <t>Příplatek k vodorovnému přemístění pařezů D 500 mm ZKD 5 km</t>
  </si>
  <si>
    <t>-91804807</t>
  </si>
  <si>
    <t>Vodorovné přemístění větví, kmenů nebo pařezů s naložením, složením a dopravou Příplatek k cenám za každých dalších i započatých 5000 m přes 5000 m pařezů kmenů, průměru přes 300 do 500 mm</t>
  </si>
  <si>
    <t>35</t>
  </si>
  <si>
    <t>162301923</t>
  </si>
  <si>
    <t>Příplatek k vodorovnému přemístění pařezů D 700 mm ZKD 5 km</t>
  </si>
  <si>
    <t>1805514335</t>
  </si>
  <si>
    <t>Vodorovné přemístění větví, kmenů nebo pařezů  s naložením, složením a dopravou Příplatek k cenám za každých dalších i započatých 5000 m přes 5000 m pařezů kmenů, průměru přes 500 do 700 mm</t>
  </si>
  <si>
    <t>36</t>
  </si>
  <si>
    <t>162301924</t>
  </si>
  <si>
    <t>Příplatek k vodorovnému přemístění pařezů D 900 mm ZKD 5 km</t>
  </si>
  <si>
    <t>1201210880</t>
  </si>
  <si>
    <t>Vodorovné přemístění větví, kmenů nebo pařezů  s naložením, složením a dopravou Příplatek k cenám za každých dalších i započatých 5000 m přes 5000 m pařezů kmenů, průměru přes 700 do 900 mm</t>
  </si>
  <si>
    <t>Ostatní konstrukce a práce, bourání</t>
  </si>
  <si>
    <t>37</t>
  </si>
  <si>
    <t>966005311</t>
  </si>
  <si>
    <t>Rozebrání a odstranění silničního svodidla s jednou pásnicí</t>
  </si>
  <si>
    <t>587144543</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</si>
  <si>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</si>
  <si>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"SO101 km 23,280-23,620"340</t>
  </si>
  <si>
    <t>"SO102 km 24,380-24,730"350</t>
  </si>
  <si>
    <t>"SO102 km 25,360-25,832"472</t>
  </si>
  <si>
    <t>"objem.hmotnost hmot 0,042t/m"</t>
  </si>
  <si>
    <t>997</t>
  </si>
  <si>
    <t>Přesun sutě</t>
  </si>
  <si>
    <t>38</t>
  </si>
  <si>
    <t>997013811</t>
  </si>
  <si>
    <t>Poplatek za uložení stavebního dřevěného odpadu na skládce (skládkovné)</t>
  </si>
  <si>
    <t>t</t>
  </si>
  <si>
    <t>1075210334</t>
  </si>
  <si>
    <t>Poplatek za uložení stavebního odpadu na skládce (skládkovné) dřevěného</t>
  </si>
  <si>
    <t>"uvažovaná objemová hmotnost 800kg/m3"</t>
  </si>
  <si>
    <t>"vzorec: plocha x výška stromu x počet stromů x obj. hmot. dřeva"</t>
  </si>
  <si>
    <t>"stromy prům 30cm, v.6m" 0,15*0,15*3,14*6,0*104*0,8</t>
  </si>
  <si>
    <t>"stromy prům 50cm, v.10m" 0,25*0,25*3,14*10,0*68*0,8</t>
  </si>
  <si>
    <t>"stromy prům 70cm, v.20m" 0,35*0,35*3,14*20,0*19*0,8</t>
  </si>
  <si>
    <t>"stromy prům 90cm, v.23m" 0,45*0,45*3,14*23,0*16*0,8</t>
  </si>
  <si>
    <t>"stromy prům 110cm, v.25m" 0,55*0,55*3,14*25,0*(7+1)*0,8</t>
  </si>
  <si>
    <t>39</t>
  </si>
  <si>
    <t>997221571</t>
  </si>
  <si>
    <t>Vodorovná doprava vybouraných hmot do 1 km</t>
  </si>
  <si>
    <t>495873943</t>
  </si>
  <si>
    <t>Vodorovná doprava vybouraných hmot bez naložení, ale se složením a s hrubým urovnáním na vzdálenost do 1 km</t>
  </si>
  <si>
    <t>"svodidla"0,042*1162</t>
  </si>
  <si>
    <t>40</t>
  </si>
  <si>
    <t>997221579</t>
  </si>
  <si>
    <t>Příplatek ZKD 1 km u vodorovné dopravy vybouraných hmot</t>
  </si>
  <si>
    <t>-182916769</t>
  </si>
  <si>
    <t>Vodorovná doprava vybouraných hmot bez naložení, ale se složením a s hrubým urovnáním na vzdálenost Příplatek k ceně za každý další i započatý 1 km přes 1 km</t>
  </si>
  <si>
    <t>14*48,804</t>
  </si>
  <si>
    <t>41</t>
  </si>
  <si>
    <t>997221815</t>
  </si>
  <si>
    <t>Poplatek za uložení betonového odpadu na skládce (skládkovné)</t>
  </si>
  <si>
    <t>1501095883</t>
  </si>
  <si>
    <t>Poplatek za uložení stavebního odpadu na skládce (skládkovné) betonového</t>
  </si>
  <si>
    <t>"svodidla"48,804</t>
  </si>
  <si>
    <t>SO 101 - II/315 km 22,655-23,920, Hrádek - Kerhartice</t>
  </si>
  <si>
    <t xml:space="preserve">    4 - Vodorovné konstrukce</t>
  </si>
  <si>
    <t xml:space="preserve">    5 - Komunikace pozemní</t>
  </si>
  <si>
    <t xml:space="preserve">    8 - Trubní vedení</t>
  </si>
  <si>
    <t xml:space="preserve">    998 - Přesun hmot</t>
  </si>
  <si>
    <t>PSV - Práce a dodávky PSV</t>
  </si>
  <si>
    <t xml:space="preserve">    711 - Izolace proti vodě, vlhkosti a plynům</t>
  </si>
  <si>
    <t>113154332</t>
  </si>
  <si>
    <t>Frézování živičného krytu tl 40 mm pruh š 2 m pl do 10000 m2 bez překážek v trase</t>
  </si>
  <si>
    <t>1059464224</t>
  </si>
  <si>
    <t>Frézování živičného podkladu nebo krytu s naložením na dopravní prostředek plochy přes 1 000 do 10 000 m2 bez překážek v trase pruhu šířky přes 1 m do 2 m, tloušťky vrstvy 40 mm</t>
  </si>
  <si>
    <t>"komunikace"7874</t>
  </si>
  <si>
    <t>"zastávky"368</t>
  </si>
  <si>
    <t>"objem.hmotnost suti 0,103t/m2"</t>
  </si>
  <si>
    <t>122102202</t>
  </si>
  <si>
    <t>Odkopávky a prokopávky nezapažené pro silnice objemu do 1000 m3 v hornině tř. 1 a 2</t>
  </si>
  <si>
    <t>m3</t>
  </si>
  <si>
    <t>1245649090</t>
  </si>
  <si>
    <t>Odkopávky a prokopávky nezapažené pro silnice s přemístěním výkopku v příčných profilech na vzdálenost do 15 m nebo s naložením na dopravní prostředek v horninách tř. 1 a 2 přes 100 do 1 000 m3</t>
  </si>
  <si>
    <t>"odměřeno v ACAD"396</t>
  </si>
  <si>
    <t>122202209</t>
  </si>
  <si>
    <t>Příplatek k odkopávkám a prokopávkám pro silnice v hornině tř. 3 za lepivost</t>
  </si>
  <si>
    <t>-1926475662</t>
  </si>
  <si>
    <t>Odkopávky a prokopávky nezapažené pro silnice s přemístěním výkopku v příčných profilech na vzdálenost do 15 m nebo s naložením na dopravní prostředek v hornině tř. 3 Příplatek k cenám za lepivost horniny tř. 3</t>
  </si>
  <si>
    <t>396*0,5</t>
  </si>
  <si>
    <t>132201201</t>
  </si>
  <si>
    <t>Hloubení rýh š do 2000 mm v hornině tř. 3 objemu do 100 m3</t>
  </si>
  <si>
    <t>-51746331</t>
  </si>
  <si>
    <t>Hloubení zapažených i nezapažených rýh šířky přes 600 do 2 000 mm s urovnáním dna do předepsaného profilu a spádu v hornině tř. 3 do 100 m3</t>
  </si>
  <si>
    <t>"odměřeno v ACAD"101</t>
  </si>
  <si>
    <t>132201209</t>
  </si>
  <si>
    <t>Příplatek za lepivost k hloubení rýh š do 2000 mm v hornině tř. 3</t>
  </si>
  <si>
    <t>163313721</t>
  </si>
  <si>
    <t>Hloubení zapažených i nezapažených rýh šířky přes 600 do 2 000 mm s urovnáním dna do předepsaného profilu a spádu v hornině tř. 3 Příplatek k cenám za lepivost horniny tř. 3</t>
  </si>
  <si>
    <t>101*0,5</t>
  </si>
  <si>
    <t>162701105</t>
  </si>
  <si>
    <t>Vodorovné přemístění do 10000 m výkopku/sypaniny z horniny tř. 1 až 4</t>
  </si>
  <si>
    <t>1439348559</t>
  </si>
  <si>
    <t>Vodorovné přemístění výkopku nebo sypaniny po suchu na obvyklém dopravním prostředku, bez naložení výkopku, avšak se složením bez rozhrnutí z horniny tř. 1 až 4 na vzdálenost přes 9 000 do 10 000 m</t>
  </si>
  <si>
    <t>"odkopávky"396</t>
  </si>
  <si>
    <t>"hl.rýh"101</t>
  </si>
  <si>
    <t>162701109</t>
  </si>
  <si>
    <t>Příplatek k vodorovnému přemístění výkopku/sypaniny z horniny tř. 1 až 4 ZKD 1000 m přes 10000 m</t>
  </si>
  <si>
    <t>1339018747</t>
  </si>
  <si>
    <t>Vodorovné přemístění výkopku nebo sypaniny po suchu na obvyklém dopravním prostředku, bez naložení výkopku, avšak se složením bez rozhrnutí z horniny tř. 1 až 4 na vzdálenost Příplatek k ceně za každých dalších i započatých 1 000 m</t>
  </si>
  <si>
    <t>5*497</t>
  </si>
  <si>
    <t>171101101</t>
  </si>
  <si>
    <t>Uložení sypaniny z hornin soudržných do násypů zhutněných na 95 % PS</t>
  </si>
  <si>
    <t>334355033</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</si>
  <si>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</si>
  <si>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"odměřeno v ACAD"399</t>
  </si>
  <si>
    <t>M</t>
  </si>
  <si>
    <t>583441970</t>
  </si>
  <si>
    <t>štěrkodrť frakce 0-63</t>
  </si>
  <si>
    <t>-1964244295</t>
  </si>
  <si>
    <t>kamenivo přírodní drcené hutné pro stavební účely PDK (drobné, hrubé a štěrkodrť) štěrkodrtě ČSN EN 13043 frakce   0-63   MN  Luleč</t>
  </si>
  <si>
    <t>"násypový materiál"399*2,2</t>
  </si>
  <si>
    <t>171201201</t>
  </si>
  <si>
    <t>Uložení sypaniny na skládky</t>
  </si>
  <si>
    <t>-726553417</t>
  </si>
  <si>
    <t>171201211</t>
  </si>
  <si>
    <t>Poplatek za uložení odpadu ze sypaniny na skládce (skládkovné)</t>
  </si>
  <si>
    <t>499994736</t>
  </si>
  <si>
    <t>Uložení sypaniny poplatek za uložení sypaniny na skládce (skládkovné)</t>
  </si>
  <si>
    <t>497*1,85</t>
  </si>
  <si>
    <t>174101101</t>
  </si>
  <si>
    <t>Zásyp jam, šachet rýh nebo kolem objektů sypaninou se zhutněním</t>
  </si>
  <si>
    <t>1719174909</t>
  </si>
  <si>
    <t>Zásyp sypaninou z jakékoliv horniny  s uložením výkopku ve vrstvách se zhutněním jam, šachet, rýh nebo kolem objektů v těchto vykopávkách</t>
  </si>
  <si>
    <t>"zásyp čel, vpustí a prahů propustků" 12</t>
  </si>
  <si>
    <t>10364100</t>
  </si>
  <si>
    <t>zemina pro terénní úpravy - tříděná</t>
  </si>
  <si>
    <t>-1486181898</t>
  </si>
  <si>
    <t>12*1,9</t>
  </si>
  <si>
    <t>181301112</t>
  </si>
  <si>
    <t>Rozprostření ornice tl vrstvy do 150 mm pl přes 500 m2 v rovině nebo ve svahu do 1:5</t>
  </si>
  <si>
    <t>-1972884891</t>
  </si>
  <si>
    <t>Rozprostření a urovnání ornice v rovině nebo ve svahu sklonu do 1:5 při souvislé ploše přes 500 m2, tl. vrstvy přes 100 do 150 mm</t>
  </si>
  <si>
    <t>"odměřeno v ACAD"820</t>
  </si>
  <si>
    <t>583441210</t>
  </si>
  <si>
    <t>nákup ornice</t>
  </si>
  <si>
    <t>1958996558</t>
  </si>
  <si>
    <t>kamenivo přírodní drcené hutné pro stavební účely PDK (drobné, hrubé a štěrkodrť) štěrkodrtě ČSN EN 13043 frakce   0-8   MN  Luleč</t>
  </si>
  <si>
    <t>"ornice"820*0,15*1,85</t>
  </si>
  <si>
    <t>181451131</t>
  </si>
  <si>
    <t>Založení parkového trávníku výsevem plochy přes 1000 m2 v rovině a ve svahu do 1:5</t>
  </si>
  <si>
    <t>-744433609</t>
  </si>
  <si>
    <t>Založení trávníku na půdě předem připravené plochy přes 1000 m2 výsevem včetně utažení parkového v rovině nebo na svahu do 1:5</t>
  </si>
  <si>
    <t>005724100</t>
  </si>
  <si>
    <t>osivo směs travní parková</t>
  </si>
  <si>
    <t>kg</t>
  </si>
  <si>
    <t>1075135081</t>
  </si>
  <si>
    <t>osiva pícnin směsi travní balení obvykle 25 kg parková</t>
  </si>
  <si>
    <t>820*0,015"přepočet koeficientem množství"</t>
  </si>
  <si>
    <t>181951101</t>
  </si>
  <si>
    <t>Úprava pláně v hornině tř. 1 až 4 bez zhutnění</t>
  </si>
  <si>
    <t>39201178</t>
  </si>
  <si>
    <t>Úprava pláně vyrovnáním výškových rozdílů v hornině tř. 1 až 4 bez zhutnění</t>
  </si>
  <si>
    <t>182201101</t>
  </si>
  <si>
    <t>Svahování násypů</t>
  </si>
  <si>
    <t>856647003</t>
  </si>
  <si>
    <t>Svahování trvalých svahů do projektovaných profilů s potřebným přemístěním výkopku při svahování násypů v jakékoliv hornině</t>
  </si>
  <si>
    <t>185804312</t>
  </si>
  <si>
    <t>Zalití rostlin vodou plocha přes 20 m2</t>
  </si>
  <si>
    <t>-726504913</t>
  </si>
  <si>
    <t>Zalití rostlin vodou plochy záhonů jednotlivě přes 20 m2</t>
  </si>
  <si>
    <t>"zalitií osetých ploch, 3x po dobu výstavby, spotřeba 15l/m2"820*0,015*3</t>
  </si>
  <si>
    <t>185851121</t>
  </si>
  <si>
    <t>Dovoz vody pro zálivku rostlin za vzdálenost do 1000 m</t>
  </si>
  <si>
    <t>1572092200</t>
  </si>
  <si>
    <t>Dovoz vody pro zálivku rostlin na vzdálenost do 1000 m</t>
  </si>
  <si>
    <t>Vodorovné konstrukce</t>
  </si>
  <si>
    <t>451573111</t>
  </si>
  <si>
    <t>Lože pod potrubí otevřený výkop ze štěrkopísku</t>
  </si>
  <si>
    <t>514312836</t>
  </si>
  <si>
    <t>Lože pod potrubí, stoky a drobné objekty v otevřeném výkopu z písku a štěrkopísku do 63 mm</t>
  </si>
  <si>
    <t>"štěrkopískový podsyp propustků"  1,4*0,1*(17,5+10,1+11,8)</t>
  </si>
  <si>
    <t>452111111</t>
  </si>
  <si>
    <t>Osazení betonových pražců otevřený výkop pl do 25000 mm2</t>
  </si>
  <si>
    <t>-976216698</t>
  </si>
  <si>
    <t>Osazení betonových dílců pražců pod potrubí v otevřeném výkopu, průřezové plochy do 25000 mm2</t>
  </si>
  <si>
    <t>"podklady pod potrubí propustků" 7+4+6</t>
  </si>
  <si>
    <t>59223730</t>
  </si>
  <si>
    <t>podkladek betonový pod hrdlové trouby   80 x 17 x 15 cm</t>
  </si>
  <si>
    <t>-183305345</t>
  </si>
  <si>
    <t>452311131</t>
  </si>
  <si>
    <t>Podkladní desky z betonu prostého tř. C 12/15 otevřený výkop</t>
  </si>
  <si>
    <t>-497539896</t>
  </si>
  <si>
    <t>Podkladní a zajišťovací konstrukce z betonu prostého v otevřeném výkopu desky pod potrubí, stoky a drobné objekty z betonu tř. C 12/15</t>
  </si>
  <si>
    <t>"podkladní desky pod vpusti propustků a čela" 1,5*1,5*0,15*2+1,5*4,0*0,10*2</t>
  </si>
  <si>
    <t>452312131</t>
  </si>
  <si>
    <t>Sedlové lože z betonu prostého tř. C 12/15 otevřený výkop</t>
  </si>
  <si>
    <t>-637370579</t>
  </si>
  <si>
    <t>Podkladní a zajišťovací konstrukce z betonu prostého v otevřeném výkopu sedlové lože pod potrubí z betonu tř. C 12/15</t>
  </si>
  <si>
    <t>"sedlové lože propustků" 1,4*0,2*(17,5+10,1+11,8)</t>
  </si>
  <si>
    <t>452318510</t>
  </si>
  <si>
    <t>Zajišťovací práh z betonu prostého se zvýšenými nároky na prostředí</t>
  </si>
  <si>
    <t>1586341683</t>
  </si>
  <si>
    <t>Zajišťovací práh z betonu prostého se zvýšenými nároky na prostředí na dně a ve svahu melioračních kanálů s patkami nebo bez patek</t>
  </si>
  <si>
    <t>"zajišťovací prahy u propustků" 2*1,5*0,6*0,4</t>
  </si>
  <si>
    <t>Komunikace pozemní</t>
  </si>
  <si>
    <t>564851114</t>
  </si>
  <si>
    <t>Podklad ze štěrkodrtě ŠD tl 180 mm</t>
  </si>
  <si>
    <t>-934854818</t>
  </si>
  <si>
    <t>Podklad ze štěrkodrti ŠD s rozprostřením a zhutněním, po zhutnění tl. 180 mm</t>
  </si>
  <si>
    <t>"propustky, odměřeno v ACAD"72</t>
  </si>
  <si>
    <t>565145121</t>
  </si>
  <si>
    <t xml:space="preserve">Asfaltový beton vrstva podkladní ACP 16 + tl 60 mm </t>
  </si>
  <si>
    <t>-873397277</t>
  </si>
  <si>
    <t>Asfaltový beton vrstva podkladní ACP 16 (obalované kamenivo střednězrnné - OKS) s rozprostřením a zhutněním v pruhu šířky přes 3 m, po zhutnění tl. 60 mm</t>
  </si>
  <si>
    <t>"propustky, odměřeno v ACAD"77</t>
  </si>
  <si>
    <t>567122114</t>
  </si>
  <si>
    <t>Podklad ze směsi stmelené cementem SC C 8/10 tl 150 mm</t>
  </si>
  <si>
    <t>-1791006268</t>
  </si>
  <si>
    <t>Podklad ze směsi stmelené cementem bez dilatačních spár, s rozprostřením a zhutněním SC C 8/10 (KSC I), po zhutnění tl. 150 mm</t>
  </si>
  <si>
    <t>"propustky ,odměřeno v ACAD"72</t>
  </si>
  <si>
    <t>569831111</t>
  </si>
  <si>
    <t>Zpevnění krajnic štěrkodrtí tl 100 mm</t>
  </si>
  <si>
    <t>-244172438</t>
  </si>
  <si>
    <t>Zpevnění krajnic nebo komunikací pro pěší s rozprostřením a zhutněním, po zhutnění štěrkodrtí tl. 100 mm</t>
  </si>
  <si>
    <t>"dosypání krajnic ŠD 0/32, odměřeno v ACAD"975</t>
  </si>
  <si>
    <t>572531131</t>
  </si>
  <si>
    <t>Oprava trhlin asfaltovou sanační hmotou š do 40 mm</t>
  </si>
  <si>
    <t>-279003174</t>
  </si>
  <si>
    <t>Vyspravení trhlin dosavadního krytu asfaltovou sanační hmotou oprava trhlin šířky přes 30 do 40 mm</t>
  </si>
  <si>
    <t>"sanace trhlin , odměřeno v ACAD"120</t>
  </si>
  <si>
    <t>573111111</t>
  </si>
  <si>
    <t>Postřik živičný infiltrační s posypem z asfaltu množství 0,60 kg/m2</t>
  </si>
  <si>
    <t>1204631149</t>
  </si>
  <si>
    <t>Postřik živičný infiltrační z asfaltu silničního s posypem kamenivem, v množství 0,60 kg/m2</t>
  </si>
  <si>
    <t>77</t>
  </si>
  <si>
    <t>573231111</t>
  </si>
  <si>
    <t>Postřik živičný spojovací ze silniční emulze v množství do 0,7 kg/m2</t>
  </si>
  <si>
    <t>59821308</t>
  </si>
  <si>
    <t>Postřik živičný spojovací bez posypu kamenivem ze silniční emulze, v množství od 0,50 do 0,80 kg/m2</t>
  </si>
  <si>
    <t>"odměřeno v ACAD"8242+77</t>
  </si>
  <si>
    <t>577123121</t>
  </si>
  <si>
    <t xml:space="preserve">Asfaltový beton vrstva obrusná ACO 8  tl 30 mm </t>
  </si>
  <si>
    <t>1805726986</t>
  </si>
  <si>
    <t>Asfaltový beton vrstva obrusná ACO 8 (ABJ) s rozprostřením a se zhutněním z nemodifikovaného asfaltu v pruhu šířky přes 3 m, po zhutnění tl. 30 mm</t>
  </si>
  <si>
    <t>"vyrovnávka, odhad"2000</t>
  </si>
  <si>
    <t>577144121</t>
  </si>
  <si>
    <t xml:space="preserve">Asfaltový beton vrstva obrusná ACO 11 +  tl 50 mm </t>
  </si>
  <si>
    <t>1790726713</t>
  </si>
  <si>
    <t>Asfaltový beton vrstva obrusná ACO 11 (ABS) s rozprostřením a se zhutněním z nemodifikovaného asfaltu v pruhu šířky přes 3 m tř. I, po zhutnění tl. 50 mm</t>
  </si>
  <si>
    <t>"komunikace km 22,655-23,920, odměřeno v ACAD"7874</t>
  </si>
  <si>
    <t>"zastávky, odměřeno v ACAD"368</t>
  </si>
  <si>
    <t>577145122</t>
  </si>
  <si>
    <t xml:space="preserve">Asfaltový beton vrstva ložní ACL 16+  tl 50 mm </t>
  </si>
  <si>
    <t>1839649506</t>
  </si>
  <si>
    <t>Asfaltový beton vrstva ložní ACL 16 (ABH) s rozprostřením a zhutněním z nemodifikovaného asfaltu v pruhu šířky přes 3 m, po zhutnění tl. 50 mm</t>
  </si>
  <si>
    <t>"propustky, odměřenov ACAD"77</t>
  </si>
  <si>
    <t>594511111</t>
  </si>
  <si>
    <t>Dlažba z lomového kamene s provedením lože z betonu</t>
  </si>
  <si>
    <t>-121415086</t>
  </si>
  <si>
    <t>Dlažba nebo přídlažba z lomového kamene lomařsky upraveného rigolového v ploše vodorovné nebo ve sklonu tl. do 250 mm, bez vyplnění spár, s provedením lože tl. 50 mm z betonu</t>
  </si>
  <si>
    <t>"propustky, odměřeno v ACAD"44</t>
  </si>
  <si>
    <t>Trubní vedení</t>
  </si>
  <si>
    <t>899202112</t>
  </si>
  <si>
    <t>Osazení mříží litinových včetně rámů a košů na bahno pro třídu zatížení A15</t>
  </si>
  <si>
    <t>-390681567</t>
  </si>
  <si>
    <t>"mříže pro vpusti propustků" 2</t>
  </si>
  <si>
    <t>55242330</t>
  </si>
  <si>
    <t>mříž z pásoviny 50x5mm do rámu L50x50mm</t>
  </si>
  <si>
    <t>1170132877</t>
  </si>
  <si>
    <t>899231111</t>
  </si>
  <si>
    <t>Výšková úprava uličního vstupu nebo vpusti do 200 mm zvýšením mříže</t>
  </si>
  <si>
    <t>1710601074</t>
  </si>
  <si>
    <t>42</t>
  </si>
  <si>
    <t>899331111</t>
  </si>
  <si>
    <t>Výšková úprava uličního vstupu nebo vpusti do 200 mm zvýšením poklopu</t>
  </si>
  <si>
    <t>1397660628</t>
  </si>
  <si>
    <t>43</t>
  </si>
  <si>
    <t>899501411</t>
  </si>
  <si>
    <t>Stupadla do šachet ocelová PE povlak vidlicová s vysekáním otvoru v betonu</t>
  </si>
  <si>
    <t>-1824988989</t>
  </si>
  <si>
    <t>Stupadla do šachet a drobných objektů  ocelová s PE povlakem vidlicová s vysekáním otvoru v betonu</t>
  </si>
  <si>
    <t>"stupadla do vpustí propustků" 2*4</t>
  </si>
  <si>
    <t>44</t>
  </si>
  <si>
    <t>911121111</t>
  </si>
  <si>
    <t>Montáž zábradlí ocelového přichyceného vruty do betonového podkladu</t>
  </si>
  <si>
    <t>-1742409919</t>
  </si>
  <si>
    <t>"ocel.zábradlí propustek km 22,659"17,50</t>
  </si>
  <si>
    <t>74910606</t>
  </si>
  <si>
    <t>zábradlí ocleové dvoumadlové vč. povrchové úpravy</t>
  </si>
  <si>
    <t>2043534248</t>
  </si>
  <si>
    <t>46</t>
  </si>
  <si>
    <t>911331145</t>
  </si>
  <si>
    <t>Svodidlo ocelové jednostranné zádržnosti H2 typ KB1 RH2 se zaberaněním sloupků v rozmezí do 4 m</t>
  </si>
  <si>
    <t>1773229543</t>
  </si>
  <si>
    <t>Silniční svodidlo ocelové s osazením sloupků zaberaněním úroveň zádržnosti H2 vzdálenosti sloupků přes 2 do 4 m KB1 RH2 jednostranné</t>
  </si>
  <si>
    <t>47</t>
  </si>
  <si>
    <t>912211121</t>
  </si>
  <si>
    <t>Montáž směrového sloupku z plastických hmot na svodidlo</t>
  </si>
  <si>
    <t>1394541217</t>
  </si>
  <si>
    <t>Montáž směrového sloupku plastového s odrazkou přišroubováním na svodidlo</t>
  </si>
  <si>
    <t>48</t>
  </si>
  <si>
    <t>40445158</t>
  </si>
  <si>
    <t>sloupek silniční  směrový plastový 1200mm</t>
  </si>
  <si>
    <t>-2117277282</t>
  </si>
  <si>
    <t>49</t>
  </si>
  <si>
    <t>914111111</t>
  </si>
  <si>
    <t>Montáž svislé dopravní značky do velikosti 1 m2 objímkami na sloupek nebo konzolu</t>
  </si>
  <si>
    <t>-503090887</t>
  </si>
  <si>
    <t>Montáž svislé dopravní značky základní velikosti do 1 m2 objímkami na sloupky nebo konzoly</t>
  </si>
  <si>
    <t>2+1+1+1+4+2+2</t>
  </si>
  <si>
    <t>50</t>
  </si>
  <si>
    <t>404440000</t>
  </si>
  <si>
    <t>svislá dopravní značka A2b</t>
  </si>
  <si>
    <t>-522614741</t>
  </si>
  <si>
    <t>výrobky a tabule orientační pro návěstí a zabezpečovací zařízení silniční značky dopravní svislé FeZn  plech FeZn AL     plech Al NK, 3M   povrchová úprava reflexní fólií tř.1 trojúhelníkové značky A1 - A30, P1,P4 rozměr 700 mm FeZn</t>
  </si>
  <si>
    <t>51</t>
  </si>
  <si>
    <t>404442560</t>
  </si>
  <si>
    <t>svislá dopravní značka E4</t>
  </si>
  <si>
    <t>791491769</t>
  </si>
  <si>
    <t>výrobky a tabule orientační pro návěstí a zabezpečovací zařízení silniční značky dopravní svislé FeZn  plech FeZn AL     plech Al NK, 3M   povrchová úprava reflexní fólií tř.1 obdélníkové značky IP8,IP9,IP11,IP12, IP13,IS15, IJ1-15, E2,E12 500x700 mm FeZn</t>
  </si>
  <si>
    <t>52</t>
  </si>
  <si>
    <t>404440450</t>
  </si>
  <si>
    <t>svislá dopravní značka A14</t>
  </si>
  <si>
    <t>-2060017467</t>
  </si>
  <si>
    <t>výrobky a tabule orientační pro návěstí a zabezpečovací zařízení silniční značky dopravní svislé FeZn  plech FeZn AL     plech Al NK, 3M   povrchová úprava reflexní fólií tř.1 výstražná značka A32a rozměr 700 FeZn</t>
  </si>
  <si>
    <t>53</t>
  </si>
  <si>
    <t>1961623583</t>
  </si>
  <si>
    <t>54</t>
  </si>
  <si>
    <t>404442600</t>
  </si>
  <si>
    <t>svislá dopravní značka IS12a</t>
  </si>
  <si>
    <t>-1879099736</t>
  </si>
  <si>
    <t>výrobky a tabule orientační pro návěstí a zabezpečovací zařízení silniční značky dopravní svislé FeZn  plech FeZn AL     plech Al NK, 3M   povrchová úprava reflexní fólií tř.1 obdélníkové značky IP8,IP9,IP11,IP12, IP13,IS15, IJ1-15, E2,E12 1000x1400 mm FeZn</t>
  </si>
  <si>
    <t>55</t>
  </si>
  <si>
    <t>404442700</t>
  </si>
  <si>
    <t>svislá dopravní značka IS12b</t>
  </si>
  <si>
    <t>1578534790</t>
  </si>
  <si>
    <t>výrobky a tabule orientační pro návěstí a zabezpečovací zařízení silniční značky dopravní svislé FeZn  plech FeZn AL     plech Al NK, 3M   povrchová úprava reflexní fólií tř.1 obdélníkové značky IP14-24, IP28, IP29, IS9-11, IS23, IP25, IP27 1000x1500 mm FeZn</t>
  </si>
  <si>
    <t>56</t>
  </si>
  <si>
    <t>404442300</t>
  </si>
  <si>
    <t>svislá dopravní značka P2</t>
  </si>
  <si>
    <t>153312703</t>
  </si>
  <si>
    <t>výrobky a tabule orientační pro návěstí a zabezpečovací zařízení silniční značky dopravní svislé FeZn  plech FeZn AL     plech Al NK, 3M   povrchová úprava reflexní fólií tř.1 čtvercové značky P2, P3, P8, IP1-7,IP10,E1,E2,E6,E9,E10,E12,IJ4 500 x 500 mm FeZn</t>
  </si>
  <si>
    <t>57</t>
  </si>
  <si>
    <t>40444332</t>
  </si>
  <si>
    <t>svislá dopravní značka E2b</t>
  </si>
  <si>
    <t>282653006</t>
  </si>
  <si>
    <t>značka dopravní svislá FeZn 500x150mm</t>
  </si>
  <si>
    <t>58</t>
  </si>
  <si>
    <t>404443230</t>
  </si>
  <si>
    <t>svislá dopravní značka IJ4b</t>
  </si>
  <si>
    <t>-1041413648</t>
  </si>
  <si>
    <t>výrobky a tabule orientační pro návěstí a zabezpečovací zařízení silniční značky dopravní svislé FeZn  plech FeZn AL     plech Al NK, 3M   povrchová úprava reflexní fólií tř.1 obdélníkové značky IS 18a, IS18b 300 x 200 mm FeZn</t>
  </si>
  <si>
    <t>59</t>
  </si>
  <si>
    <t>914311113</t>
  </si>
  <si>
    <t>Značky pro staničení a ohraničení - mezníky z kamene 100/100/600 mm</t>
  </si>
  <si>
    <t>1353302696</t>
  </si>
  <si>
    <t>Značky pro staničení nebo ohraničení  kamenné mezníky 100/100/600 mm</t>
  </si>
  <si>
    <t>60</t>
  </si>
  <si>
    <t>914511112</t>
  </si>
  <si>
    <t>Montáž sloupku dopravních značek délky do 3,5 m s betonovým základem a patkou</t>
  </si>
  <si>
    <t>-156129367</t>
  </si>
  <si>
    <t>Montáž sloupku dopravních značek délky do 3,5 m do hliníkové patky</t>
  </si>
  <si>
    <t>61</t>
  </si>
  <si>
    <t>404452250</t>
  </si>
  <si>
    <t>sloupek Zn 60 - 350</t>
  </si>
  <si>
    <t>-865643232</t>
  </si>
  <si>
    <t>výrobky a tabule orientační pro návěstí a zabezpečovací zařízení silniční značky dopravní svislé sloupky Zn 60 - 350</t>
  </si>
  <si>
    <t>62</t>
  </si>
  <si>
    <t>404452400</t>
  </si>
  <si>
    <t>patka hliníková HP 60</t>
  </si>
  <si>
    <t>-421987139</t>
  </si>
  <si>
    <t>výrobky a tabule orientační pro návěstí a zabezpečovací zařízení silniční značky dopravní svislé patky hliníkové HP 60</t>
  </si>
  <si>
    <t>63</t>
  </si>
  <si>
    <t>404452530</t>
  </si>
  <si>
    <t>víčko plastové na sloupek 60</t>
  </si>
  <si>
    <t>991147599</t>
  </si>
  <si>
    <t>výrobky a tabule orientační pro návěstí a zabezpečovací zařízení silniční značky dopravní svislé víčka plastová na sloupek 60</t>
  </si>
  <si>
    <t>64</t>
  </si>
  <si>
    <t>404452560</t>
  </si>
  <si>
    <t>upínací svorka na sloupek US 60</t>
  </si>
  <si>
    <t>1777979519</t>
  </si>
  <si>
    <t>výrobky a tabule orientační pro návěstí a zabezpečovací zařízení silniční značky dopravní svislé upínací svorky na sloupek US 60</t>
  </si>
  <si>
    <t>65</t>
  </si>
  <si>
    <t>915111111</t>
  </si>
  <si>
    <t>Vodorovné dopravní značení šířky 125 mm bílou barvou dělící čáry souvislé</t>
  </si>
  <si>
    <t>-1191260728</t>
  </si>
  <si>
    <t>Vodorovné dopravní značení stříkané barvou dělící čára šířky 125 mm souvislá bílá základní</t>
  </si>
  <si>
    <t>"vodící čára 0,125"2*1265</t>
  </si>
  <si>
    <t>"stř.čáry 0,125"1265</t>
  </si>
  <si>
    <t>66</t>
  </si>
  <si>
    <t>915491211</t>
  </si>
  <si>
    <t>Osazení vodícího proužku z betonových desek do betonového lože tl do 100 mm š proužku 250 mm</t>
  </si>
  <si>
    <t>2120006778</t>
  </si>
  <si>
    <t>Osazení vodicího proužku z betonových prefabrikovaných desek tl. do 120 mm do lože z cementové malty tl. 20 mm, s vyplněním a zatřením spár cementovou maltou s podkladní vrstvou z betonu prostého tř. C 12/15 tl. 50 až 100 mm šířka proužku 250 mm</t>
  </si>
  <si>
    <t>"odměřeno v ACAD"200</t>
  </si>
  <si>
    <t>67</t>
  </si>
  <si>
    <t>59218001</t>
  </si>
  <si>
    <t>krajník silniční betonový 50x25x8cm</t>
  </si>
  <si>
    <t>-387211109</t>
  </si>
  <si>
    <t>200*2*1,01</t>
  </si>
  <si>
    <t>68</t>
  </si>
  <si>
    <t>919411121</t>
  </si>
  <si>
    <t>Čelo propustku z betonu prostého pro propustek z trub DN 600 až 800</t>
  </si>
  <si>
    <t>199596826</t>
  </si>
  <si>
    <t>Čelo propustku z betonu prostého, pro propustek z trub DN 600 až 800 mm</t>
  </si>
  <si>
    <t>"propustek km 22,659 DN800"2</t>
  </si>
  <si>
    <t>69</t>
  </si>
  <si>
    <t>919413121</t>
  </si>
  <si>
    <t>Vtoková jímka z betonu prostého se zvýšenými nároky na prostředí pro propustek z trub do DN 800</t>
  </si>
  <si>
    <t>-1109982691</t>
  </si>
  <si>
    <t>Vtoková jímka propustku  z betonu prostého se zvýšenými nároky na prostředí tř. C 25/30, propustku z trub DN do 800 mm</t>
  </si>
  <si>
    <t>"vč. dlažby dna jímky do cem. malty, vyspárování, bednění a jeho odstranění"</t>
  </si>
  <si>
    <t>"propust km 23,159" 1</t>
  </si>
  <si>
    <t>"propust km 23,305" 1</t>
  </si>
  <si>
    <t>70</t>
  </si>
  <si>
    <t>919521140</t>
  </si>
  <si>
    <t>Zřízení silničního propustku z trub betonových nebo ŽB DN 600</t>
  </si>
  <si>
    <t>1900348678</t>
  </si>
  <si>
    <t>Zřízení silničního propustku z trub betonových nebo železobetonových DN 600 mm</t>
  </si>
  <si>
    <t>"propustek km 23,159, odměřeno v ACAD"10,10</t>
  </si>
  <si>
    <t>"propustek km 23,305, odměřeno v ACAD" 11,80</t>
  </si>
  <si>
    <t>71</t>
  </si>
  <si>
    <t>59222012</t>
  </si>
  <si>
    <t>trouba železobetonová hrdlová přímá s integrovaným spojem 60X250 cm</t>
  </si>
  <si>
    <t>544848923</t>
  </si>
  <si>
    <t>21,9*1,01</t>
  </si>
  <si>
    <t>72</t>
  </si>
  <si>
    <t>919521160</t>
  </si>
  <si>
    <t>Zřízení silničního propustku z trub betonových nebo ŽB DN 800</t>
  </si>
  <si>
    <t>-176908561</t>
  </si>
  <si>
    <t>Zřízení silničního propustku z trub betonových nebo železobetonových DN 800 mm</t>
  </si>
  <si>
    <t>"propustek km 22,659, odměřeno v ACAD"17,50</t>
  </si>
  <si>
    <t>73</t>
  </si>
  <si>
    <t>59222002</t>
  </si>
  <si>
    <t>trouba hrdlová přímá železobetonová s integrovaným těsněním 80 x 250 x 11,5 cm</t>
  </si>
  <si>
    <t>-498666488</t>
  </si>
  <si>
    <t>17,5*1,01</t>
  </si>
  <si>
    <t>74</t>
  </si>
  <si>
    <t>919535555</t>
  </si>
  <si>
    <t>Obetonování trubního propustku betonem prostým</t>
  </si>
  <si>
    <t>-496091009</t>
  </si>
  <si>
    <t>Obetonování trubního propustku betonem prostým tř. C 12/15</t>
  </si>
  <si>
    <t>1,44*17,50</t>
  </si>
  <si>
    <t>0,850*21,90</t>
  </si>
  <si>
    <t>75</t>
  </si>
  <si>
    <t>919735115</t>
  </si>
  <si>
    <t>Řezání stávajícího živičného krytu hl do 250 mm</t>
  </si>
  <si>
    <t>1462145711</t>
  </si>
  <si>
    <t>Řezání stávajícího živičného krytu nebo podkladu hloubky přes 200 do 250 mm</t>
  </si>
  <si>
    <t>"sanace trhlin, odměřeno v ACAD"120</t>
  </si>
  <si>
    <t>76</t>
  </si>
  <si>
    <t>938902111</t>
  </si>
  <si>
    <t>Čištění příkopů komunikací příkopovým rypadlem objem nánosu do 0,15 m3/m</t>
  </si>
  <si>
    <t>-579236093</t>
  </si>
  <si>
    <t>Profilace a čištění příkopů komunikací příkopovým rypadlem nezpevněných nebo zpevněných objemu nánosu do 0,15 m3/m</t>
  </si>
  <si>
    <t>"objem.hmotnost suti 0,097t/m"700</t>
  </si>
  <si>
    <t>997221551</t>
  </si>
  <si>
    <t>Vodorovná doprava suti ze sypkých materiálů do 1 km</t>
  </si>
  <si>
    <t>1532113810</t>
  </si>
  <si>
    <t>Vodorovná doprava suti bez naložení, ale se složením a s hrubým urovnáním ze sypkých materiálů, na vzdálenost do 1 km</t>
  </si>
  <si>
    <t>"frézát"0,103*8242</t>
  </si>
  <si>
    <t>"čištění příkopů"0,097*700</t>
  </si>
  <si>
    <t>78</t>
  </si>
  <si>
    <t>997221559</t>
  </si>
  <si>
    <t>Příplatek ZKD 1 km u vodorovné dopravy suti ze sypkých materiálů</t>
  </si>
  <si>
    <t>1459011822</t>
  </si>
  <si>
    <t>Vodorovná doprava suti bez naložení, ale se složením a s hrubým urovnáním Příplatek k ceně za každý další i započatý 1 km přes 1 km</t>
  </si>
  <si>
    <t>9*848,926</t>
  </si>
  <si>
    <t>14*67,90</t>
  </si>
  <si>
    <t>79</t>
  </si>
  <si>
    <t>997221845</t>
  </si>
  <si>
    <t>Poplatek za uložení odpadu z asfaltových povrchů na skládce (skládkovné)</t>
  </si>
  <si>
    <t>646603704</t>
  </si>
  <si>
    <t>Poplatek za uložení stavebního odpadu na skládce (skládkovné) z asfaltových povrchů</t>
  </si>
  <si>
    <t>"frézát"848,926</t>
  </si>
  <si>
    <t>80</t>
  </si>
  <si>
    <t>997221855</t>
  </si>
  <si>
    <t>Poplatek za uložení odpadu z kameniva na skládce (skládkovné)</t>
  </si>
  <si>
    <t>-1439903587</t>
  </si>
  <si>
    <t>Poplatek za uložení stavebního odpadu na skládce (skládkovné) z kameniva</t>
  </si>
  <si>
    <t>"čištění příkopů"67,90</t>
  </si>
  <si>
    <t>998</t>
  </si>
  <si>
    <t>Přesun hmot</t>
  </si>
  <si>
    <t>81</t>
  </si>
  <si>
    <t>998225111</t>
  </si>
  <si>
    <t>Přesun hmot pro pozemní komunikace s krytem z kamene, monolitickým betonovým nebo živičným</t>
  </si>
  <si>
    <t>1445012500</t>
  </si>
  <si>
    <t>Přesun hmot pro komunikace s krytem z kameniva, monolitickým betonovým nebo živičným dopravní vzdálenost do 200 m jakékoliv délky objektu</t>
  </si>
  <si>
    <t>PSV</t>
  </si>
  <si>
    <t>Práce a dodávky PSV</t>
  </si>
  <si>
    <t>711</t>
  </si>
  <si>
    <t>Izolace proti vodě, vlhkosti a plynům</t>
  </si>
  <si>
    <t>82</t>
  </si>
  <si>
    <t>711111001</t>
  </si>
  <si>
    <t>Provedení izolace proti zemní vlhkosti vodorovné za studena nátěrem penetračním</t>
  </si>
  <si>
    <t>-1535876824</t>
  </si>
  <si>
    <t>Provedení izolace proti zemní vlhkosti natěradly a tmely za studena  na ploše vodorovné V nátěrem penetračním</t>
  </si>
  <si>
    <t>"penetrační nátěr čel propustků" 3+3</t>
  </si>
  <si>
    <t>83</t>
  </si>
  <si>
    <t>11163150</t>
  </si>
  <si>
    <t>lak asfaltový penetrační</t>
  </si>
  <si>
    <t>1408357171</t>
  </si>
  <si>
    <t>6*0,0003 'Přepočtené koeficientem množství</t>
  </si>
  <si>
    <t>84</t>
  </si>
  <si>
    <t>711111051</t>
  </si>
  <si>
    <t>Provedení izolace proti zemní vlhkosti vodorovné za studena 2x nátěr tekutou elastickou hydroizolací</t>
  </si>
  <si>
    <t>480867405</t>
  </si>
  <si>
    <t>Provedení izolace proti zemní vlhkosti natěradly a tmely za studena  na ploše vodorovné V dvojnásobným nátěrem tekutou elastickou hydroizolací</t>
  </si>
  <si>
    <t>"2x asf. nátěr čel propustků" 3+3</t>
  </si>
  <si>
    <t>85</t>
  </si>
  <si>
    <t>24551030</t>
  </si>
  <si>
    <t>nátěr hydroizolační - tekutá lepenka</t>
  </si>
  <si>
    <t>1194500230</t>
  </si>
  <si>
    <t>6*1,5 'Přepočtené koeficientem množství</t>
  </si>
  <si>
    <t>86</t>
  </si>
  <si>
    <t>711112001</t>
  </si>
  <si>
    <t>Provedení izolace proti zemní vlhkosti svislé za studena nátěrem penetračním</t>
  </si>
  <si>
    <t>-1221401743</t>
  </si>
  <si>
    <t>Provedení izolace proti zemní vlhkosti natěradly a tmely za studena  na ploše svislé S nátěrem penetračním</t>
  </si>
  <si>
    <t>"penetrační nátěr čel propustků" 23+25</t>
  </si>
  <si>
    <t>"penetrační nátěr vpustí propustků" 4*1,5*(1,98+2,38)</t>
  </si>
  <si>
    <t>87</t>
  </si>
  <si>
    <t>1409876598</t>
  </si>
  <si>
    <t>74,16*0,00035 'Přepočtené koeficientem množství</t>
  </si>
  <si>
    <t>88</t>
  </si>
  <si>
    <t>711112051</t>
  </si>
  <si>
    <t>Provedení izolace proti zemní vlhkosti svislé za studena 2x nátěr tekutou elastickou hydroizolací</t>
  </si>
  <si>
    <t>1608686612</t>
  </si>
  <si>
    <t>Provedení izolace proti zemní vlhkosti natěradly a tmely za studena  na ploše svislé S dvojnásobným nátěrem tekutou elastickou hydroizolací</t>
  </si>
  <si>
    <t>"2x asf. nátěr čel propustků" 23+25</t>
  </si>
  <si>
    <t>89</t>
  </si>
  <si>
    <t>-2042507350</t>
  </si>
  <si>
    <t>74,16*1,65 'Přepočtené koeficientem množství</t>
  </si>
  <si>
    <t>SO 102 - II/315 km 23,920-25,832, Kerhartice - Ústí n/O</t>
  </si>
  <si>
    <t xml:space="preserve">    2 - Zakládání</t>
  </si>
  <si>
    <t xml:space="preserve">    3 - Svislé a kompletní konstrukce</t>
  </si>
  <si>
    <t>-137711923</t>
  </si>
  <si>
    <t>"komunikace"12428</t>
  </si>
  <si>
    <t>"zastávky"185</t>
  </si>
  <si>
    <t>121101101</t>
  </si>
  <si>
    <t>Sejmutí ornice s přemístěním na vzdálenost do 50 m</t>
  </si>
  <si>
    <t>-150887761</t>
  </si>
  <si>
    <t>Sejmutí ornice nebo lesní půdy s vodorovným přemístěním na hromady v místě upotřebení nebo na dočasné či trvalé skládky se složením, na vzdálenost do 50 m</t>
  </si>
  <si>
    <t>"sejmutí ornice, odměřeno v ACAD"15+210</t>
  </si>
  <si>
    <t>122102203</t>
  </si>
  <si>
    <t>Odkopávky a prokopávky nezapažené pro silnice objemu do 5000 m3 v hornině tř. 1 a 2</t>
  </si>
  <si>
    <t>-647334010</t>
  </si>
  <si>
    <t>Odkopávky a prokopávky nezapažené pro silnice s přemístěním výkopku v příčných profilech na vzdálenost do 15 m nebo s naložením na dopravní prostředek v horninách tř. 1 a 2 přes 1 000 do 5 000 m3</t>
  </si>
  <si>
    <t>"odměřeno v ACAD"1617</t>
  </si>
  <si>
    <t>1525228888</t>
  </si>
  <si>
    <t>1617*0,5</t>
  </si>
  <si>
    <t>132201202</t>
  </si>
  <si>
    <t>Hloubení rýh š do 2000 mm v hornině tř. 3 objemu do 1000 m3</t>
  </si>
  <si>
    <t>-1756578664</t>
  </si>
  <si>
    <t>Hloubení zapažených i nezapažených rýh šířky přes 600 do 2 000 mm s urovnáním dna do předepsaného profilu a spádu v hornině tř. 3 přes 100 do 1 000 m3</t>
  </si>
  <si>
    <t>"odměřeno v ACAD"634</t>
  </si>
  <si>
    <t>-1952044560</t>
  </si>
  <si>
    <t>634*0,5</t>
  </si>
  <si>
    <t>-1304747686</t>
  </si>
  <si>
    <t>"odkopávky"1617</t>
  </si>
  <si>
    <t>"hl.rýh"634</t>
  </si>
  <si>
    <t>-976032752</t>
  </si>
  <si>
    <t>5*2251</t>
  </si>
  <si>
    <t>842794097</t>
  </si>
  <si>
    <t>2097131133</t>
  </si>
  <si>
    <t>"násyp.materiál"741*2,20</t>
  </si>
  <si>
    <t>-1252706333</t>
  </si>
  <si>
    <t>-776581740</t>
  </si>
  <si>
    <t>2251*1,85</t>
  </si>
  <si>
    <t>-1134742977</t>
  </si>
  <si>
    <t>"zásyp čel, vpustí a prahů propustků" 36</t>
  </si>
  <si>
    <t>771098746</t>
  </si>
  <si>
    <t>36*1,9</t>
  </si>
  <si>
    <t>2029092320</t>
  </si>
  <si>
    <t>"2 roky rekultivace 1610m2"</t>
  </si>
  <si>
    <t>"odměřeno v ACAD"1085+1610</t>
  </si>
  <si>
    <t>-545154289</t>
  </si>
  <si>
    <t>(153-15)*1,85</t>
  </si>
  <si>
    <t>-1346573629</t>
  </si>
  <si>
    <t>-254975464</t>
  </si>
  <si>
    <t>1085*0,015"přepočet koeficientem množství"</t>
  </si>
  <si>
    <t>1592901298</t>
  </si>
  <si>
    <t>1085+1610</t>
  </si>
  <si>
    <t>1584467967</t>
  </si>
  <si>
    <t>"odměřeno v ACAD"1020</t>
  </si>
  <si>
    <t>-581046452</t>
  </si>
  <si>
    <t>"zalití osetých ploch,3x po dobu výstavby, spotřeba 15l/m2"0,015*1085*3</t>
  </si>
  <si>
    <t>491476667</t>
  </si>
  <si>
    <t>Zakládání</t>
  </si>
  <si>
    <t>212752213</t>
  </si>
  <si>
    <t>Trativod z drenážních trubek plastových flexibilních D do 160 mm včetně lože otevřený výkop</t>
  </si>
  <si>
    <t>1170722707</t>
  </si>
  <si>
    <t>Trativody z drenážních trubek se zřízením štěrkopískového lože pod trubky a s jejich obsypem v průměrném celkovém množství do 0,15 m3/m v otevřeném výkopu z trubek plastových flexibilních D přes 100 do 160 mm</t>
  </si>
  <si>
    <t>Svislé a kompletní konstrukce</t>
  </si>
  <si>
    <t>326214221</t>
  </si>
  <si>
    <t>Zdiva LTM z gabionů svařovaná síť pozinkovaná vyplněná kamenem</t>
  </si>
  <si>
    <t>1381358230</t>
  </si>
  <si>
    <t>Zdivo z lomového kamene na sucho do drátěných košů (gabionů) ze svařované ocelové sítě pozinkované</t>
  </si>
  <si>
    <t>451317777</t>
  </si>
  <si>
    <t>Podklad nebo lože pod dlažbu vodorovný nebo do sklonu 1:5 z betonu prostého tl do 100 mm</t>
  </si>
  <si>
    <t>1574396017</t>
  </si>
  <si>
    <t>Podklad nebo lože pod dlažbu (přídlažbu) v ploše vodorovné nebo ve sklonu do 1:5, tloušťky od 50 do 100 mm z betonu prostého</t>
  </si>
  <si>
    <t>-851717940</t>
  </si>
  <si>
    <t>"štěrkopískový podsyp propustků"  1,4*0,1*(13,5+11,5+10,0+10,0+11,5+9,5+9,5)</t>
  </si>
  <si>
    <t>-564628676</t>
  </si>
  <si>
    <t>"podklady pod potrubí propustků" 6+5+7+5+4+5</t>
  </si>
  <si>
    <t>776357566</t>
  </si>
  <si>
    <t>1131214488</t>
  </si>
  <si>
    <t>"podkladní desky pod vpusti propustků" 1,7*1,7*0,15*6</t>
  </si>
  <si>
    <t>-748098017</t>
  </si>
  <si>
    <t>"sedlové lože propustků" 1,4*0,2*(13,5+11,5+10,0+10,0+11,5+9,5+9,5)</t>
  </si>
  <si>
    <t>-1474530339</t>
  </si>
  <si>
    <t>"zajišťovací prahy u propustků" 7*1,5*0,6*0,4</t>
  </si>
  <si>
    <t>561081131</t>
  </si>
  <si>
    <t>Zřízení podkladu ze zeminy upravené hydraulickými pojivy (Road Mix) tl do 500 mm plochy přes 5000 m2</t>
  </si>
  <si>
    <t>-1851775526</t>
  </si>
  <si>
    <t>Zřízení podkladu ze zeminy upravené hydraulickými pojivy (systém Road Mix) vápnem, cementem nebo směsnými pojivy (materiál ve specifikaci) s rozprostřením, promísením, vlhčením, zhutněním a ošetřením vodou plochy přes 5 000 m2, tloušťka po zhutnění přes 450 do 500 mm</t>
  </si>
  <si>
    <t>585211300</t>
  </si>
  <si>
    <t>cement portlandský CEM I 42.5 R VL</t>
  </si>
  <si>
    <t>290097449</t>
  </si>
  <si>
    <t>cementy portlandské (ČSN P EN 197-1) CEM I 42.5 R     VL</t>
  </si>
  <si>
    <t>"objem vápna 70,8kg/m3" 5208*0,5*0,0708</t>
  </si>
  <si>
    <t>-110128369</t>
  </si>
  <si>
    <t>"propustky, nová k-ce, odměřeno v ACAD"137+5357</t>
  </si>
  <si>
    <t>Asfaltový beton vrstva podkladní ACP 16 + tl 60 mm</t>
  </si>
  <si>
    <t>-657725422</t>
  </si>
  <si>
    <t>"propustky, nová k-ce, odměřenov ACAD"147+5022</t>
  </si>
  <si>
    <t>Podklad ze směsi stmelené cementem SC C 8/10  tl 150 mm</t>
  </si>
  <si>
    <t>-1608353416</t>
  </si>
  <si>
    <t>"propustky, nová k-ce,odměřenov ACAD"151+5208</t>
  </si>
  <si>
    <t>-465061148</t>
  </si>
  <si>
    <t>"dosypání krajnic ŠD 0/32, odměřeno v ACAD"2709</t>
  </si>
  <si>
    <t>-1331985499</t>
  </si>
  <si>
    <t>985362935</t>
  </si>
  <si>
    <t>5169</t>
  </si>
  <si>
    <t>1405089186</t>
  </si>
  <si>
    <t>"odměřeno v ACAD"12670+5087</t>
  </si>
  <si>
    <t xml:space="preserve">Asfaltový beton vrstva obrusná ACO 8 tl 30 mm </t>
  </si>
  <si>
    <t>759381803</t>
  </si>
  <si>
    <t>"vyrovnávka, odhad"1000</t>
  </si>
  <si>
    <t xml:space="preserve">Asfaltový beton vrstva obrusná ACO 11+ tl 50 mm </t>
  </si>
  <si>
    <t>1799860199</t>
  </si>
  <si>
    <t>"komunikace, odměřeno v ACAD"12485</t>
  </si>
  <si>
    <t>"zastávky, odměřenov ACAD"185</t>
  </si>
  <si>
    <t xml:space="preserve">Asfaltový beton vrstva ložní ACL 16 + tl 50 mm </t>
  </si>
  <si>
    <t>309384962</t>
  </si>
  <si>
    <t>"propustky,nová -kce, odměřenov ACAD"139,65+4947,60</t>
  </si>
  <si>
    <t>-2006610955</t>
  </si>
  <si>
    <t>894211121</t>
  </si>
  <si>
    <t>Šachty kanalizační kruhové z prostého betonu na potrubí DN 250 nebo 300 dno beton tř. C 25/30</t>
  </si>
  <si>
    <t>1281740745</t>
  </si>
  <si>
    <t>Šachty kanalizační z prostého betonu výšky vstupu do 1,50 m kruhové s obložením dna betonem tř. C 25/30, na potrubí DN 250 nebo 300</t>
  </si>
  <si>
    <t>"šachta monolitická DN600 na potrubí DN300 propustku v km 24,230, vč. bednění a jeho odstranění" 1</t>
  </si>
  <si>
    <t>337578687</t>
  </si>
  <si>
    <t>"mříže pro vpusti propustků" 6+1</t>
  </si>
  <si>
    <t>798284373</t>
  </si>
  <si>
    <t>-1563419752</t>
  </si>
  <si>
    <t>-1729880477</t>
  </si>
  <si>
    <t>512548192</t>
  </si>
  <si>
    <t>"stupadla do vpustí propustků" 6*4</t>
  </si>
  <si>
    <t>-1896007239</t>
  </si>
  <si>
    <t>"propustek 22,659"10</t>
  </si>
  <si>
    <t>zábradlí vč. povrchové úpravy</t>
  </si>
  <si>
    <t>1534161802</t>
  </si>
  <si>
    <t>-400727617</t>
  </si>
  <si>
    <t>1456777001</t>
  </si>
  <si>
    <t>-99109254</t>
  </si>
  <si>
    <t>-2122614341</t>
  </si>
  <si>
    <t>1+1+1+2+2+4+1+4+2</t>
  </si>
  <si>
    <t>svislá dopravní značka IS3a</t>
  </si>
  <si>
    <t>1532377783</t>
  </si>
  <si>
    <t>40444256</t>
  </si>
  <si>
    <t>svislá dopravní značka IS3b</t>
  </si>
  <si>
    <t>1150812821</t>
  </si>
  <si>
    <t>značka dopravní svislá FeZn NK 500 x 700 mm</t>
  </si>
  <si>
    <t>404440420</t>
  </si>
  <si>
    <t>1841872549</t>
  </si>
  <si>
    <t>výrobky a tabule orientační pro návěstí a zabezpečovací zařízení silniční značky dopravní svislé FeZn  plech FeZn AL     plech Al NK, 3M   povrchová úprava reflexní fólií tř.1 obdélníková značka A31a, A31b, A31c rozměr 400 x 1200 FeZn</t>
  </si>
  <si>
    <t>-898409537</t>
  </si>
  <si>
    <t>1563000708</t>
  </si>
  <si>
    <t>svislá dopravní značka P1</t>
  </si>
  <si>
    <t>-1683316450</t>
  </si>
  <si>
    <t>404442360</t>
  </si>
  <si>
    <t>-2060282059</t>
  </si>
  <si>
    <t>výrobky a tabule orientační pro návěstí a zabezpečovací zařízení silniční značky dopravní svislé FeZn  plech FeZn AL     plech Al NK, 3M   povrchová úprava reflexní fólií tř.1 čtvercové značky P2, P3, P8, IP1-7,IP10,E1,E2,E6,E9,E10,E12,IJ4 750 x 750 mm FeZn</t>
  </si>
  <si>
    <t>404440100</t>
  </si>
  <si>
    <t>svislá dopravní značka A22</t>
  </si>
  <si>
    <t>327301720</t>
  </si>
  <si>
    <t>výrobky a tabule orientační pro návěstí a zabezpečovací zařízení silniční značky dopravní svislé FeZn  plech FeZn AL     plech Al NK, 3M   povrchová úprava reflexní fólií tř.1 trojúhelníkové značky A1 - A30, P1,P4 rozměr 900 mm FeZn</t>
  </si>
  <si>
    <t>404443320</t>
  </si>
  <si>
    <t>svislá dopravní značka</t>
  </si>
  <si>
    <t>-883862442</t>
  </si>
  <si>
    <t>výrobky a tabule orientační pro návěstí a zabezpečovací zařízení silniční značky dopravní svislé FeZn  plech FeZn AL     plech Al NK, 3M   povrchová úprava reflexní fólií tř.1 obdélníkové značky E3a, E3b, E4, E5, E8d, E8c, E8a,E8b 500 x 150 mm FeZn</t>
  </si>
  <si>
    <t>404442850</t>
  </si>
  <si>
    <t>-1405414266</t>
  </si>
  <si>
    <t>výrobky a tabule orientační pro návěstí a zabezpečovací zařízení silniční značky dopravní svislé FeZn  plech FeZn AL     plech Al NK, 3M   povrchová úprava reflexní fólií tř.1 obdélníkové značky IS 1b, 1d, 2b, 2d, 3b, 3d, 4b, 4a, 7b 1100 (1350) x 500 mm FeZn</t>
  </si>
  <si>
    <t>-705283024</t>
  </si>
  <si>
    <t>46031069</t>
  </si>
  <si>
    <t>-1392359284</t>
  </si>
  <si>
    <t>-2107799318</t>
  </si>
  <si>
    <t>1039794961</t>
  </si>
  <si>
    <t>-2131883632</t>
  </si>
  <si>
    <t>207760817</t>
  </si>
  <si>
    <t>"vodící čáry 0,125"2*1912</t>
  </si>
  <si>
    <t>"stř.čáry 0,125"1912</t>
  </si>
  <si>
    <t>1799675200</t>
  </si>
  <si>
    <t>"odměřeno v ACAD"350</t>
  </si>
  <si>
    <t>-1935773711</t>
  </si>
  <si>
    <t>350*2*1,01</t>
  </si>
  <si>
    <t>916131213</t>
  </si>
  <si>
    <t>Osazení silničního obrubníku betonového stojatého s boční opěrou do lože z betonu prostého</t>
  </si>
  <si>
    <t>-1844785118</t>
  </si>
  <si>
    <t>Osazení silničního obrubníku betonového se zřízením lože, s vyplněním a zatřením spár cementovou maltou stojatého s boční opěrou z betonu prostého tř. C 12/15, do lože z betonu prostého téže značky</t>
  </si>
  <si>
    <t>"odměřeno v ACAD"173</t>
  </si>
  <si>
    <t>59217031</t>
  </si>
  <si>
    <t>obrubník betonový silniční 100 x 15 x 25 cm</t>
  </si>
  <si>
    <t>-677348621</t>
  </si>
  <si>
    <t>173*1,01</t>
  </si>
  <si>
    <t>-1760483420</t>
  </si>
  <si>
    <t>"vč. dlažby dna jímky do cem. malty, vyspárování, bednění a jeho odstranění" 6</t>
  </si>
  <si>
    <t>919521110</t>
  </si>
  <si>
    <t>Zřízení silničního propustku z trub betonových nebo ŽB DN 300</t>
  </si>
  <si>
    <t>721907943</t>
  </si>
  <si>
    <t>Zřízení silničního propustku z trub betonových nebo železobetonových DN 300 mm</t>
  </si>
  <si>
    <t>"propustek km 24,230 DN300"14</t>
  </si>
  <si>
    <t>59222014</t>
  </si>
  <si>
    <t>trouba hrdlová přímá železobetonová s integrovaným těsněním  30 x 100 x 7 cm</t>
  </si>
  <si>
    <t>466926647</t>
  </si>
  <si>
    <t>14*1,01</t>
  </si>
  <si>
    <t>919521120</t>
  </si>
  <si>
    <t>Zřízení silničního propustku z trub betonových nebo ŽB DN 400</t>
  </si>
  <si>
    <t>1999647788</t>
  </si>
  <si>
    <t>Zřízení silničního propustku z trub betonových nebo železobetonových DN 400 mm</t>
  </si>
  <si>
    <t>"propustek km 24,723 DN400"10</t>
  </si>
  <si>
    <t>59222016</t>
  </si>
  <si>
    <t>trouba hrdlová přímá železobet. s integrovaným těsněním  40 x 100 x 7,5 cm</t>
  </si>
  <si>
    <t>564212139</t>
  </si>
  <si>
    <t>10*1,01</t>
  </si>
  <si>
    <t>763783937</t>
  </si>
  <si>
    <t>"propustky DN600"12+10+12+10+10</t>
  </si>
  <si>
    <t>59222001</t>
  </si>
  <si>
    <t>trouba hrdlová přímá železobetonová s integrovaným těsněním  60 x 250 x 10 cm</t>
  </si>
  <si>
    <t>544709162</t>
  </si>
  <si>
    <t>54*1,01</t>
  </si>
  <si>
    <t>1055308037</t>
  </si>
  <si>
    <t>14*0,32</t>
  </si>
  <si>
    <t>10*0,45</t>
  </si>
  <si>
    <t>54*0,850</t>
  </si>
  <si>
    <t>-387942131</t>
  </si>
  <si>
    <t>"sanace trhlin"120</t>
  </si>
  <si>
    <t>935112111</t>
  </si>
  <si>
    <t>Osazení příkopového žlabu do betonu tl 100 mm z betonových tvárnic š 500 mm</t>
  </si>
  <si>
    <t>-1417053877</t>
  </si>
  <si>
    <t>Osazení betonového příkopového žlabu s vyplněním a zatřením spár cementovou maltou s ložem tl. 100 mm z betonu prostého tř. C 12/15 z betonových příkopových tvárnic šířky do 500 mm</t>
  </si>
  <si>
    <t>"odměřeno v CAD"115</t>
  </si>
  <si>
    <t>59227031</t>
  </si>
  <si>
    <t>žlab betonový do dlažby 50x50x13 cm</t>
  </si>
  <si>
    <t>990731077</t>
  </si>
  <si>
    <t>žlab betonový zkrácený do dlažby 40x30x10 cm</t>
  </si>
  <si>
    <t>115*1,01</t>
  </si>
  <si>
    <t>-1474262040</t>
  </si>
  <si>
    <t>403+60+280+346</t>
  </si>
  <si>
    <t>"Objem.hmotnost suti 0,097t/m"</t>
  </si>
  <si>
    <t>90</t>
  </si>
  <si>
    <t>966006132</t>
  </si>
  <si>
    <t>Odstranění značek dopravních nebo orientačních se sloupky s betonovými patkami</t>
  </si>
  <si>
    <t>-1605519630</t>
  </si>
  <si>
    <t>Odstranění dopravních nebo orientačních značek se sloupkem s uložením hmot na vzdálenost do 20 m nebo s naložením na dopravní prostředek, se zásypem jam a jeho zhutněním s betonovou patkou</t>
  </si>
  <si>
    <t>91</t>
  </si>
  <si>
    <t>-1493949834</t>
  </si>
  <si>
    <t>"frézát"0,103*12613</t>
  </si>
  <si>
    <t>"čištění příkopu"0,097*1089</t>
  </si>
  <si>
    <t>92</t>
  </si>
  <si>
    <t>904276644</t>
  </si>
  <si>
    <t>9*1299,139</t>
  </si>
  <si>
    <t>14*105,633</t>
  </si>
  <si>
    <t>93</t>
  </si>
  <si>
    <t>1479856421</t>
  </si>
  <si>
    <t>"frézát"1299,139</t>
  </si>
  <si>
    <t>94</t>
  </si>
  <si>
    <t>1704838240</t>
  </si>
  <si>
    <t>"čištění příkopů"105,633</t>
  </si>
  <si>
    <t>95</t>
  </si>
  <si>
    <t>1598934439</t>
  </si>
  <si>
    <t>96</t>
  </si>
  <si>
    <t>-14829664</t>
  </si>
  <si>
    <t>"penetrační nátěr vpustí propustků" 4*1,5*(2,34+2,43+2,0+2,24+2,12+2,34)+4*1,1*1,5</t>
  </si>
  <si>
    <t>97</t>
  </si>
  <si>
    <t>-2139722950</t>
  </si>
  <si>
    <t>87,42*0,00035 'Přepočtené koeficientem množství</t>
  </si>
  <si>
    <t>98</t>
  </si>
  <si>
    <t>1399576850</t>
  </si>
  <si>
    <t>99</t>
  </si>
  <si>
    <t>-468792414</t>
  </si>
  <si>
    <t>87,42*1,65 'Přepočtené koeficientem množství</t>
  </si>
  <si>
    <t>SO 111 - Trvalé dopravní značení</t>
  </si>
  <si>
    <t>890082480</t>
  </si>
  <si>
    <t>" v km 22,655 - 23,920"</t>
  </si>
  <si>
    <t>" v km 23,920 - 25,832"</t>
  </si>
  <si>
    <t>2+1+2+2+1+2+2+1+1+2+2+2</t>
  </si>
  <si>
    <t>40444280</t>
  </si>
  <si>
    <t>značka dopravní svislá FeZn NK 1100 (1350) x 330 mm</t>
  </si>
  <si>
    <t>77118810</t>
  </si>
  <si>
    <t>"IS3a" 1</t>
  </si>
  <si>
    <t>40444285</t>
  </si>
  <si>
    <t>značka dopravní svislá FeZn NK 1100 (1350) x 500 mm</t>
  </si>
  <si>
    <t>-1603570861</t>
  </si>
  <si>
    <t>"IS3b" 1</t>
  </si>
  <si>
    <t>40444000</t>
  </si>
  <si>
    <t>značka dopravní svislá výstražná FeZn A1-A30 P1,P4 700mm</t>
  </si>
  <si>
    <t>336982654</t>
  </si>
  <si>
    <t>"P1" 2</t>
  </si>
  <si>
    <t>"A22" 2</t>
  </si>
  <si>
    <t>"A2b" 2</t>
  </si>
  <si>
    <t>"A14" 2</t>
  </si>
  <si>
    <t>40444230</t>
  </si>
  <si>
    <t>značka dopravní svislá FeZn NK 500 x 500 mm</t>
  </si>
  <si>
    <t>-1441031986</t>
  </si>
  <si>
    <t>"E2b" 2+2</t>
  </si>
  <si>
    <t>40445414</t>
  </si>
  <si>
    <t>značka dopravní svislá nereflexní FeZn prolis 500x300mm</t>
  </si>
  <si>
    <t>-2083294526</t>
  </si>
  <si>
    <t>"E12" 2</t>
  </si>
  <si>
    <t>1207392605</t>
  </si>
  <si>
    <t>"E4" 2</t>
  </si>
  <si>
    <t>40444305</t>
  </si>
  <si>
    <t>značka dopravní svislá FeZn NK 1000 x 500 mm (IS 12a, 12b)</t>
  </si>
  <si>
    <t>-1817533565</t>
  </si>
  <si>
    <t>"IS12a + b" 3+3</t>
  </si>
  <si>
    <t>-2030315296</t>
  </si>
  <si>
    <t>"P2" 5</t>
  </si>
  <si>
    <t>40445449</t>
  </si>
  <si>
    <t>značka dopravní svislá nereflexní FeZn-Al rám D 500mm</t>
  </si>
  <si>
    <t>1444795794</t>
  </si>
  <si>
    <t>"IJ4b" 4</t>
  </si>
  <si>
    <t>-646446144</t>
  </si>
  <si>
    <t>1708179750</t>
  </si>
  <si>
    <t>2021226615</t>
  </si>
  <si>
    <t>-2001830790</t>
  </si>
  <si>
    <t>63211256</t>
  </si>
  <si>
    <t>-431375932</t>
  </si>
  <si>
    <t>"vodící čáry 0,125"2*1265</t>
  </si>
  <si>
    <t>"stř.čáry 0,125 V1a"450</t>
  </si>
  <si>
    <t>"stř.čáry 0,125 V2a"0,33*535</t>
  </si>
  <si>
    <t>"stř.čáry 0,125 V2b"0,5*280</t>
  </si>
  <si>
    <t>"V11"80</t>
  </si>
  <si>
    <t>Mezisoučet</t>
  </si>
  <si>
    <t>"v km 23,920 - 25,832"</t>
  </si>
  <si>
    <t>"vodící čáry 0,125"2*1812</t>
  </si>
  <si>
    <t>"stř.čáry 0,125 V1a"900</t>
  </si>
  <si>
    <t>"stř.čáry V2a"0,33*312</t>
  </si>
  <si>
    <t>"stř.čáry 0,125 V2b"0,5*600</t>
  </si>
  <si>
    <t>SO 112 - Zabezpečení provozu</t>
  </si>
  <si>
    <t>564731111</t>
  </si>
  <si>
    <t>Podklad z kameniva drceného vel. 8-16 mm tl 100 mm</t>
  </si>
  <si>
    <t>2110242400</t>
  </si>
  <si>
    <t>12,000*2,5</t>
  </si>
  <si>
    <t>584121111</t>
  </si>
  <si>
    <t>Osazení silničních dílců z ŽB do lože z kameniva těženého tl 50 mm</t>
  </si>
  <si>
    <t>-2013224851</t>
  </si>
  <si>
    <t>"provizorní zpevnění z panelů tl.15cm vč. lože z DK 4/8 tl. 5cm" 24</t>
  </si>
  <si>
    <t>59381136</t>
  </si>
  <si>
    <t>panel silniční 200x100x15 cm</t>
  </si>
  <si>
    <t>-1107449785</t>
  </si>
  <si>
    <t>913111115</t>
  </si>
  <si>
    <t>Montáž a demontáž dočasné dopravní značky samostatné základní</t>
  </si>
  <si>
    <t>-1592197478</t>
  </si>
  <si>
    <t>"značka B1+dodatková tabulka na zábranu Z2, vč. posunu dle pracovních úseků" 2*2</t>
  </si>
  <si>
    <t>913111215</t>
  </si>
  <si>
    <t>Příplatek k dočasné dopravní značce samostatné základní za první a ZKD den použití</t>
  </si>
  <si>
    <t>577688187</t>
  </si>
  <si>
    <t>"pronájem na 10 měsíců" 4*300</t>
  </si>
  <si>
    <t>913121111</t>
  </si>
  <si>
    <t>Montáž a demontáž dočasné dopravní značky kompletní základní</t>
  </si>
  <si>
    <t>-1400263642</t>
  </si>
  <si>
    <t>"značka IS11a" 6</t>
  </si>
  <si>
    <t>"značka IS11b" 12</t>
  </si>
  <si>
    <t>"značka IS11c" 24</t>
  </si>
  <si>
    <t>"značka IP10a" 1</t>
  </si>
  <si>
    <t>"značka IP22" 2</t>
  </si>
  <si>
    <t>"značka B28" 1</t>
  </si>
  <si>
    <t>"vč. posunu dle pracovních úseků"</t>
  </si>
  <si>
    <t>913121211</t>
  </si>
  <si>
    <t>Příplatek k dočasné dopravní značce kompletní základní za první a ZKD den použití</t>
  </si>
  <si>
    <t>600120486</t>
  </si>
  <si>
    <t>"pronájem na 10 měsíců" 46*300</t>
  </si>
  <si>
    <t>913211111</t>
  </si>
  <si>
    <t>Montáž a demontáž dočasné dopravní zábrany reflexní šířky 1,5 m</t>
  </si>
  <si>
    <t>-773701349</t>
  </si>
  <si>
    <t>"zábrana Z2 + světla, vč. posunu dle pracovních úseků" 2</t>
  </si>
  <si>
    <t>913211211</t>
  </si>
  <si>
    <t>Příplatek k dočasné dopravní zábraně reflexní 1,5 m za první a ZKD den použití</t>
  </si>
  <si>
    <t>300733862</t>
  </si>
  <si>
    <t>"pronájem na 10 měsíců" 2*300</t>
  </si>
  <si>
    <t>913221111</t>
  </si>
  <si>
    <t>Montáž a demontáž dočasné dopravní zábrany světelné šířky 1,5 m se 3 světly</t>
  </si>
  <si>
    <t>-1924577934</t>
  </si>
  <si>
    <t>"vč. posunu dle pracovních úseků" 2</t>
  </si>
  <si>
    <t>913221211</t>
  </si>
  <si>
    <t>Příplatek k dočasné dopravní zábraně světelné šířky 1,5m se 3 světly za první a ZKD den použití</t>
  </si>
  <si>
    <t>1415916601</t>
  </si>
  <si>
    <t>913911112</t>
  </si>
  <si>
    <t>Montáž a demontáž akumulátoru dočasného dopravního značení olověného 12 V/55 Ah</t>
  </si>
  <si>
    <t>1101443756</t>
  </si>
  <si>
    <t>913911122</t>
  </si>
  <si>
    <t>Montáž a demontáž dočasného zásobníku ocelového na akumulátor a řídící jednotku</t>
  </si>
  <si>
    <t>1259131080</t>
  </si>
  <si>
    <t>"vč. posunu dle pracovních úseků"2</t>
  </si>
  <si>
    <t>913911212</t>
  </si>
  <si>
    <t>Příplatek k dočasnému akumulátor 12V/55 Ah za první a ZKD den použití</t>
  </si>
  <si>
    <t>-232493339</t>
  </si>
  <si>
    <t>"pronájem na 10 měsíců" 2*10</t>
  </si>
  <si>
    <t>913911222</t>
  </si>
  <si>
    <t>Příplatek k dočasnému ocelovému zásobníku na akumulátor za první a ZKD den použití</t>
  </si>
  <si>
    <t>12718844</t>
  </si>
  <si>
    <t>913921131</t>
  </si>
  <si>
    <t>Dočasné omezení platnosti zakrytí základní dopravní značky</t>
  </si>
  <si>
    <t>1728327379</t>
  </si>
  <si>
    <t>"přelepení cílů na stávajícím značení" 10</t>
  </si>
  <si>
    <t>913921132</t>
  </si>
  <si>
    <t>Dočasné omezení platnosti odkrytí základní dopravní značky</t>
  </si>
  <si>
    <t>-23855164</t>
  </si>
  <si>
    <t>1468346530</t>
  </si>
  <si>
    <t>SO 113 - Provizorní komunikace</t>
  </si>
  <si>
    <t>121101103</t>
  </si>
  <si>
    <t>Sejmutí ornice s přemístěním na vzdálenost do 250 m</t>
  </si>
  <si>
    <t>553505709</t>
  </si>
  <si>
    <t>"sejmutí ornice v tl. 30cm, uložení v místě stavby" 7623*0,3</t>
  </si>
  <si>
    <t>122202203</t>
  </si>
  <si>
    <t>Odkopávky a prokopávky nezapažené pro silnice objemu do 5000 m3 v hornině tř. 3</t>
  </si>
  <si>
    <t>937496853</t>
  </si>
  <si>
    <t>Odkopávky a prokopávky nezapažené pro silnice s přemístěním výkopku v příčných profilech na vzdálenost do 15 m nebo s naložením na dopravní prostředek v hornině tř. 3 přes 1 000 do 5 000 m3</t>
  </si>
  <si>
    <t>"odměřeno v ACAD"158+2110</t>
  </si>
  <si>
    <t>1163537858</t>
  </si>
  <si>
    <t>0,5*2268</t>
  </si>
  <si>
    <t>162301101</t>
  </si>
  <si>
    <t>Vodorovné přemístění do 500 m výkopku/sypaniny z horniny tř. 1 až 4</t>
  </si>
  <si>
    <t>313688062</t>
  </si>
  <si>
    <t>Vodorovné přemístění výkopku nebo sypaniny po suchu na obvyklém dopravním prostředku, bez naložení výkopku, avšak se složením bez rozhrnutí z horniny tř. 1 až 4 na vzdálenost přes 50 do 500 m</t>
  </si>
  <si>
    <t>"výkop do tělesa komunik."158</t>
  </si>
  <si>
    <t>"odvoz ornice na hrázku (tam i zpět)"2287*2</t>
  </si>
  <si>
    <t>453403025</t>
  </si>
  <si>
    <t>"výkopek"2110</t>
  </si>
  <si>
    <t>167101102</t>
  </si>
  <si>
    <t>Nakládání výkopku z hornin tř. 1 až 4 přes 100 m3</t>
  </si>
  <si>
    <t>-2085278310</t>
  </si>
  <si>
    <t>Nakládání, skládání a překládání neulehlého výkopku nebo sypaniny nakládání, množství přes 100 m3, z hornin tř. 1 až 4</t>
  </si>
  <si>
    <t>"ornice (tam i zpět)"2287*2</t>
  </si>
  <si>
    <t>790236527</t>
  </si>
  <si>
    <t>"odměřeno v ACAD"2326</t>
  </si>
  <si>
    <t>432543130</t>
  </si>
  <si>
    <t>(2236-158)*2,2</t>
  </si>
  <si>
    <t>-44393847</t>
  </si>
  <si>
    <t>"ornice"2287</t>
  </si>
  <si>
    <t>233723402</t>
  </si>
  <si>
    <t>2110*1,85</t>
  </si>
  <si>
    <t>181301115</t>
  </si>
  <si>
    <t>Rozprostření ornice tl vrstvy do 300 mm pl přes 500 m2 v rovině nebo ve svahu do 1:5</t>
  </si>
  <si>
    <t>-368957244</t>
  </si>
  <si>
    <t>Rozprostření a urovnání ornice v rovině nebo ve svahu sklonu do 1:5 při souvislé ploše přes 500 m2, tl. vrstvy přes 250 do 300 mm</t>
  </si>
  <si>
    <t>"rozprostření dovezené ornice v tl. 15cm" 2286,9/0,3</t>
  </si>
  <si>
    <t>-565369999</t>
  </si>
  <si>
    <t>249494308</t>
  </si>
  <si>
    <t>7623*0,015"přepočet koeficientem množství"</t>
  </si>
  <si>
    <t>2027046865</t>
  </si>
  <si>
    <t>183403151</t>
  </si>
  <si>
    <t>Obdělání půdy smykováním v rovině a svahu do 1:5</t>
  </si>
  <si>
    <t>1878321725</t>
  </si>
  <si>
    <t>"rekultivace 2 roky" 7623*2</t>
  </si>
  <si>
    <t>183403152</t>
  </si>
  <si>
    <t>Obdělání půdy vláčením v rovině a svahu do 1:5</t>
  </si>
  <si>
    <t>1258397839</t>
  </si>
  <si>
    <t>183403161</t>
  </si>
  <si>
    <t>Obdělání půdy válením v rovině a svahu do 1:5</t>
  </si>
  <si>
    <t>-375235978</t>
  </si>
  <si>
    <t>183405211</t>
  </si>
  <si>
    <t>Výsev trávníku  na ornici</t>
  </si>
  <si>
    <t>1664403519</t>
  </si>
  <si>
    <t>"rekultivace 2 roky, dosetí travním semenem cca 30%" 7623*2*0,3</t>
  </si>
  <si>
    <t>00572410</t>
  </si>
  <si>
    <t>-1285476957</t>
  </si>
  <si>
    <t>4573,8*0,025 "Přepočtené koeficientem množství</t>
  </si>
  <si>
    <t>185802112</t>
  </si>
  <si>
    <t>Hnojení půdy vitahumem, kompostem nebo chlévskou mrvou v rovině a svahu do 1:5</t>
  </si>
  <si>
    <t>-1131300893</t>
  </si>
  <si>
    <t xml:space="preserve">"hnojení chlévskou mrvou objem. hmotnost 750 kg/m3, tl. 10cm" 7623*0,1*0,75 </t>
  </si>
  <si>
    <t>185802113</t>
  </si>
  <si>
    <t>Hnojení půdy umělým hnojivem na široko v rovině a svahu do 1:5</t>
  </si>
  <si>
    <t>333312622</t>
  </si>
  <si>
    <t>"rekultivace druhým rokem, spotřeba hnojiva 15g/m2" 7623*0,000015</t>
  </si>
  <si>
    <t>25191155</t>
  </si>
  <si>
    <t>hnojivo</t>
  </si>
  <si>
    <t>1218998775</t>
  </si>
  <si>
    <t>-459482577</t>
  </si>
  <si>
    <t>"zalití osetých ploch, 3x po dobu výstavby, spotřeba 15l/m2"7623*0,015*3</t>
  </si>
  <si>
    <t>161015611</t>
  </si>
  <si>
    <t>564801112</t>
  </si>
  <si>
    <t>Podklad ze štěrkodrtě ŠD tl 40 mm</t>
  </si>
  <si>
    <t>-1491019332</t>
  </si>
  <si>
    <t>Podklad ze štěrkodrti ŠD s rozprostřením a zhutněním, po zhutnění tl. 40 mm</t>
  </si>
  <si>
    <t>"ŠD 0/4"4333,5+400</t>
  </si>
  <si>
    <t>564911311</t>
  </si>
  <si>
    <t>Podklad z betonového recyklátu tl 50 mm</t>
  </si>
  <si>
    <t>-931581026</t>
  </si>
  <si>
    <t>Podklad nebo podsyp z betonového recyklátu s rozprostřením a zhutněním, po zhutnění tl. 50 mm</t>
  </si>
  <si>
    <t>"podklad Rmater."3948+400</t>
  </si>
  <si>
    <t>-986026945</t>
  </si>
  <si>
    <t>"dosypání krajnic ŠD 0/32"1445</t>
  </si>
  <si>
    <t>571901111</t>
  </si>
  <si>
    <t>Posyp krytu kamenivem drceným nebo těženým do 5 kg/m2</t>
  </si>
  <si>
    <t>82660070</t>
  </si>
  <si>
    <t>Posyp podkladu nebo krytu s rozprostřením a zhutněním kamenivem drceným nebo těženým, v množství do 5 kg/m2</t>
  </si>
  <si>
    <t>-810636489</t>
  </si>
  <si>
    <t>034303000</t>
  </si>
  <si>
    <t>Dopravní značení na staveništi</t>
  </si>
  <si>
    <t>kpl</t>
  </si>
  <si>
    <t>1024</t>
  </si>
  <si>
    <t>943741353</t>
  </si>
  <si>
    <t>"provizorní dopravní značení" 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</si>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</sst>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7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3" fillId="0" borderId="16" xfId="0" applyNumberFormat="1" applyFont="1" applyBorder="1" applyAlignment="1"/>
    <xf numFmtId="166" fontId="33" fillId="0" borderId="17" xfId="0" applyNumberFormat="1" applyFont="1" applyBorder="1" applyAlignment="1"/>
    <xf numFmtId="4" fontId="34"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7"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38" fillId="0" borderId="28" xfId="0" applyFont="1" applyBorder="1" applyAlignment="1" applyProtection="1">
      <alignment horizontal="center" vertical="center"/>
      <protection locked="0"/>
    </xf>
    <xf numFmtId="49" fontId="38" fillId="0" borderId="28" xfId="0" applyNumberFormat="1" applyFont="1" applyBorder="1" applyAlignment="1" applyProtection="1">
      <alignment horizontal="left" vertical="center" wrapText="1"/>
      <protection locked="0"/>
    </xf>
    <xf numFmtId="0" fontId="38" fillId="0" borderId="28" xfId="0" applyFont="1" applyBorder="1" applyAlignment="1" applyProtection="1">
      <alignment horizontal="left" vertical="center" wrapText="1"/>
      <protection locked="0"/>
    </xf>
    <xf numFmtId="0" fontId="38" fillId="0" borderId="28" xfId="0" applyFont="1" applyBorder="1" applyAlignment="1" applyProtection="1">
      <alignment horizontal="center" vertical="center" wrapText="1"/>
      <protection locked="0"/>
    </xf>
    <xf numFmtId="167" fontId="38" fillId="0" borderId="28" xfId="0" applyNumberFormat="1" applyFont="1" applyBorder="1" applyAlignment="1" applyProtection="1">
      <alignment vertical="center"/>
      <protection locked="0"/>
    </xf>
    <xf numFmtId="4" fontId="38" fillId="4"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protection locked="0"/>
    </xf>
    <xf numFmtId="0" fontId="38" fillId="0" borderId="5" xfId="0" applyFont="1" applyBorder="1" applyAlignment="1">
      <alignment vertical="center"/>
    </xf>
    <xf numFmtId="0" fontId="38" fillId="4" borderId="28"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0" borderId="1" xfId="0" applyFont="1" applyFill="1" applyBorder="1" applyAlignment="1" applyProtection="1">
      <alignment horizontal="left" vertical="center"/>
      <protection locked="0"/>
    </xf>
    <xf numFmtId="0" fontId="42" fillId="0"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3" borderId="0" xfId="0" applyFont="1" applyFill="1" applyAlignment="1">
      <alignment horizontal="center" vertical="center"/>
    </xf>
    <xf numFmtId="0" fontId="0" fillId="0" borderId="0" xfId="0"/>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2" borderId="0" xfId="1" applyFont="1" applyFill="1" applyAlignment="1">
      <alignmen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top"/>
      <protection locked="0"/>
    </xf>
    <xf numFmtId="0" fontId="41" fillId="0" borderId="34" xfId="0" applyFont="1" applyBorder="1" applyAlignment="1" applyProtection="1">
      <alignment horizontal="left"/>
      <protection locked="0"/>
    </xf>
    <xf numFmtId="0" fontId="40" fillId="0" borderId="1" xfId="0" applyFont="1" applyBorder="1" applyAlignment="1" applyProtection="1">
      <alignment horizontal="center" vertical="center" wrapText="1"/>
      <protection locked="0"/>
    </xf>
    <xf numFmtId="0" fontId="40" fillId="0" borderId="1" xfId="0" applyFont="1" applyBorder="1" applyAlignment="1" applyProtection="1">
      <alignment horizontal="center" vertical="center"/>
      <protection locked="0"/>
    </xf>
    <xf numFmtId="49" fontId="42"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1" fillId="0" borderId="34" xfId="0" applyFont="1" applyBorder="1" applyAlignment="1" applyProtection="1">
      <alignment horizontal="left" wrapText="1"/>
      <protection locked="0"/>
    </xf>
    <xf numFmtId="14" fontId="2" fillId="4" borderId="0" xfId="0" applyNumberFormat="1" applyFont="1" applyFill="1" applyBorder="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abSelected="1" workbookViewId="0">
      <pane ySplit="1" topLeftCell="A2" activePane="bottomLeft" state="frozen"/>
      <selection pane="bottomLeft" activeCell="V2" sqref="V2"/>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53" t="s">
        <v>8</v>
      </c>
      <c r="AS2" s="354"/>
      <c r="AT2" s="354"/>
      <c r="AU2" s="354"/>
      <c r="AV2" s="354"/>
      <c r="AW2" s="354"/>
      <c r="AX2" s="354"/>
      <c r="AY2" s="354"/>
      <c r="AZ2" s="354"/>
      <c r="BA2" s="354"/>
      <c r="BB2" s="354"/>
      <c r="BC2" s="354"/>
      <c r="BD2" s="354"/>
      <c r="BE2" s="354"/>
      <c r="BS2" s="24" t="s">
        <v>9</v>
      </c>
      <c r="BT2" s="24" t="s">
        <v>10</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c r="B5" s="28"/>
      <c r="C5" s="29"/>
      <c r="D5" s="34" t="s">
        <v>16</v>
      </c>
      <c r="E5" s="29"/>
      <c r="F5" s="29"/>
      <c r="G5" s="29"/>
      <c r="H5" s="29"/>
      <c r="I5" s="29"/>
      <c r="J5" s="29"/>
      <c r="K5" s="320" t="s">
        <v>17</v>
      </c>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29"/>
      <c r="AQ5" s="31"/>
      <c r="BE5" s="318" t="s">
        <v>18</v>
      </c>
      <c r="BS5" s="24" t="s">
        <v>9</v>
      </c>
    </row>
    <row r="6" spans="1:74" ht="36.950000000000003" customHeight="1">
      <c r="B6" s="28"/>
      <c r="C6" s="29"/>
      <c r="D6" s="36" t="s">
        <v>19</v>
      </c>
      <c r="E6" s="29"/>
      <c r="F6" s="29"/>
      <c r="G6" s="29"/>
      <c r="H6" s="29"/>
      <c r="I6" s="29"/>
      <c r="J6" s="29"/>
      <c r="K6" s="322" t="s">
        <v>20</v>
      </c>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29"/>
      <c r="AQ6" s="31"/>
      <c r="BE6" s="319"/>
      <c r="BS6" s="24" t="s">
        <v>21</v>
      </c>
    </row>
    <row r="7" spans="1:74" ht="14.45" customHeight="1">
      <c r="B7" s="28"/>
      <c r="C7" s="29"/>
      <c r="D7" s="37" t="s">
        <v>22</v>
      </c>
      <c r="E7" s="29"/>
      <c r="F7" s="29"/>
      <c r="G7" s="29"/>
      <c r="H7" s="29"/>
      <c r="I7" s="29"/>
      <c r="J7" s="29"/>
      <c r="K7" s="35" t="s">
        <v>5</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5</v>
      </c>
      <c r="AO7" s="29"/>
      <c r="AP7" s="29"/>
      <c r="AQ7" s="31"/>
      <c r="BE7" s="319"/>
      <c r="BS7" s="24" t="s">
        <v>24</v>
      </c>
    </row>
    <row r="8" spans="1:74" ht="14.45" customHeight="1">
      <c r="B8" s="28"/>
      <c r="C8" s="29"/>
      <c r="D8" s="37"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27</v>
      </c>
      <c r="AL8" s="29"/>
      <c r="AM8" s="29"/>
      <c r="AN8" s="372">
        <v>43408</v>
      </c>
      <c r="AO8" s="29"/>
      <c r="AP8" s="29"/>
      <c r="AQ8" s="31"/>
      <c r="BE8" s="319"/>
      <c r="BS8" s="24" t="s">
        <v>28</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19"/>
      <c r="BS9" s="24" t="s">
        <v>29</v>
      </c>
    </row>
    <row r="10" spans="1:74" ht="14.45" customHeight="1">
      <c r="B10" s="28"/>
      <c r="C10" s="29"/>
      <c r="D10" s="37" t="s">
        <v>30</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31</v>
      </c>
      <c r="AL10" s="29"/>
      <c r="AM10" s="29"/>
      <c r="AN10" s="35" t="s">
        <v>5</v>
      </c>
      <c r="AO10" s="29"/>
      <c r="AP10" s="29"/>
      <c r="AQ10" s="31"/>
      <c r="BE10" s="319"/>
      <c r="BS10" s="24" t="s">
        <v>21</v>
      </c>
    </row>
    <row r="11" spans="1:74" ht="18.399999999999999" customHeight="1">
      <c r="B11" s="28"/>
      <c r="C11" s="29"/>
      <c r="D11" s="29"/>
      <c r="E11" s="35" t="s">
        <v>26</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32</v>
      </c>
      <c r="AL11" s="29"/>
      <c r="AM11" s="29"/>
      <c r="AN11" s="35" t="s">
        <v>5</v>
      </c>
      <c r="AO11" s="29"/>
      <c r="AP11" s="29"/>
      <c r="AQ11" s="31"/>
      <c r="BE11" s="319"/>
      <c r="BS11" s="24" t="s">
        <v>21</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19"/>
      <c r="BS12" s="24" t="s">
        <v>21</v>
      </c>
    </row>
    <row r="13" spans="1:74" ht="14.45" customHeight="1">
      <c r="B13" s="28"/>
      <c r="C13" s="29"/>
      <c r="D13" s="37"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31</v>
      </c>
      <c r="AL13" s="29"/>
      <c r="AM13" s="29"/>
      <c r="AN13" s="38" t="s">
        <v>34</v>
      </c>
      <c r="AO13" s="29"/>
      <c r="AP13" s="29"/>
      <c r="AQ13" s="31"/>
      <c r="BE13" s="319"/>
      <c r="BS13" s="24" t="s">
        <v>21</v>
      </c>
    </row>
    <row r="14" spans="1:74">
      <c r="B14" s="28"/>
      <c r="C14" s="29"/>
      <c r="D14" s="29"/>
      <c r="E14" s="323" t="s">
        <v>34</v>
      </c>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7" t="s">
        <v>32</v>
      </c>
      <c r="AL14" s="29"/>
      <c r="AM14" s="29"/>
      <c r="AN14" s="38" t="s">
        <v>34</v>
      </c>
      <c r="AO14" s="29"/>
      <c r="AP14" s="29"/>
      <c r="AQ14" s="31"/>
      <c r="BE14" s="319"/>
      <c r="BS14" s="24" t="s">
        <v>21</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19"/>
      <c r="BS15" s="24" t="s">
        <v>6</v>
      </c>
    </row>
    <row r="16" spans="1:74" ht="14.45" customHeight="1">
      <c r="B16" s="28"/>
      <c r="C16" s="29"/>
      <c r="D16" s="37"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31</v>
      </c>
      <c r="AL16" s="29"/>
      <c r="AM16" s="29"/>
      <c r="AN16" s="35" t="s">
        <v>5</v>
      </c>
      <c r="AO16" s="29"/>
      <c r="AP16" s="29"/>
      <c r="AQ16" s="31"/>
      <c r="BE16" s="319"/>
      <c r="BS16" s="24" t="s">
        <v>6</v>
      </c>
    </row>
    <row r="17" spans="2:71" ht="18.399999999999999" customHeight="1">
      <c r="B17" s="28"/>
      <c r="C17" s="29"/>
      <c r="D17" s="29"/>
      <c r="E17" s="35" t="s">
        <v>26</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32</v>
      </c>
      <c r="AL17" s="29"/>
      <c r="AM17" s="29"/>
      <c r="AN17" s="35" t="s">
        <v>5</v>
      </c>
      <c r="AO17" s="29"/>
      <c r="AP17" s="29"/>
      <c r="AQ17" s="31"/>
      <c r="BE17" s="319"/>
      <c r="BS17" s="24" t="s">
        <v>36</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19"/>
      <c r="BS18" s="24" t="s">
        <v>9</v>
      </c>
    </row>
    <row r="19" spans="2:71" ht="14.45" customHeight="1">
      <c r="B19" s="28"/>
      <c r="C19" s="29"/>
      <c r="D19" s="37" t="s">
        <v>37</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19"/>
      <c r="BS19" s="24" t="s">
        <v>9</v>
      </c>
    </row>
    <row r="20" spans="2:71" ht="16.5" customHeight="1">
      <c r="B20" s="28"/>
      <c r="C20" s="29"/>
      <c r="D20" s="29"/>
      <c r="E20" s="325" t="s">
        <v>5</v>
      </c>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29"/>
      <c r="AP20" s="29"/>
      <c r="AQ20" s="31"/>
      <c r="BE20" s="319"/>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19"/>
    </row>
    <row r="22" spans="2:71" ht="6.95" customHeight="1">
      <c r="B22" s="28"/>
      <c r="C22" s="2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9"/>
      <c r="AQ22" s="31"/>
      <c r="BE22" s="319"/>
    </row>
    <row r="23" spans="2:71" s="1" customFormat="1" ht="25.9"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26">
        <f>ROUND(AG51,2)</f>
        <v>0</v>
      </c>
      <c r="AL23" s="327"/>
      <c r="AM23" s="327"/>
      <c r="AN23" s="327"/>
      <c r="AO23" s="327"/>
      <c r="AP23" s="41"/>
      <c r="AQ23" s="44"/>
      <c r="BE23" s="319"/>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19"/>
    </row>
    <row r="25" spans="2:71" s="1" customFormat="1" ht="13.5">
      <c r="B25" s="40"/>
      <c r="C25" s="41"/>
      <c r="D25" s="41"/>
      <c r="E25" s="41"/>
      <c r="F25" s="41"/>
      <c r="G25" s="41"/>
      <c r="H25" s="41"/>
      <c r="I25" s="41"/>
      <c r="J25" s="41"/>
      <c r="K25" s="41"/>
      <c r="L25" s="328" t="s">
        <v>39</v>
      </c>
      <c r="M25" s="328"/>
      <c r="N25" s="328"/>
      <c r="O25" s="328"/>
      <c r="P25" s="41"/>
      <c r="Q25" s="41"/>
      <c r="R25" s="41"/>
      <c r="S25" s="41"/>
      <c r="T25" s="41"/>
      <c r="U25" s="41"/>
      <c r="V25" s="41"/>
      <c r="W25" s="328" t="s">
        <v>40</v>
      </c>
      <c r="X25" s="328"/>
      <c r="Y25" s="328"/>
      <c r="Z25" s="328"/>
      <c r="AA25" s="328"/>
      <c r="AB25" s="328"/>
      <c r="AC25" s="328"/>
      <c r="AD25" s="328"/>
      <c r="AE25" s="328"/>
      <c r="AF25" s="41"/>
      <c r="AG25" s="41"/>
      <c r="AH25" s="41"/>
      <c r="AI25" s="41"/>
      <c r="AJ25" s="41"/>
      <c r="AK25" s="328" t="s">
        <v>41</v>
      </c>
      <c r="AL25" s="328"/>
      <c r="AM25" s="328"/>
      <c r="AN25" s="328"/>
      <c r="AO25" s="328"/>
      <c r="AP25" s="41"/>
      <c r="AQ25" s="44"/>
      <c r="BE25" s="319"/>
    </row>
    <row r="26" spans="2:71" s="2" customFormat="1" ht="14.45" customHeight="1">
      <c r="B26" s="46"/>
      <c r="C26" s="47"/>
      <c r="D26" s="48" t="s">
        <v>42</v>
      </c>
      <c r="E26" s="47"/>
      <c r="F26" s="48" t="s">
        <v>43</v>
      </c>
      <c r="G26" s="47"/>
      <c r="H26" s="47"/>
      <c r="I26" s="47"/>
      <c r="J26" s="47"/>
      <c r="K26" s="47"/>
      <c r="L26" s="329">
        <v>0.21</v>
      </c>
      <c r="M26" s="330"/>
      <c r="N26" s="330"/>
      <c r="O26" s="330"/>
      <c r="P26" s="47"/>
      <c r="Q26" s="47"/>
      <c r="R26" s="47"/>
      <c r="S26" s="47"/>
      <c r="T26" s="47"/>
      <c r="U26" s="47"/>
      <c r="V26" s="47"/>
      <c r="W26" s="331">
        <f>ROUND(AZ51,2)</f>
        <v>0</v>
      </c>
      <c r="X26" s="330"/>
      <c r="Y26" s="330"/>
      <c r="Z26" s="330"/>
      <c r="AA26" s="330"/>
      <c r="AB26" s="330"/>
      <c r="AC26" s="330"/>
      <c r="AD26" s="330"/>
      <c r="AE26" s="330"/>
      <c r="AF26" s="47"/>
      <c r="AG26" s="47"/>
      <c r="AH26" s="47"/>
      <c r="AI26" s="47"/>
      <c r="AJ26" s="47"/>
      <c r="AK26" s="331">
        <f>ROUND(AV51,2)</f>
        <v>0</v>
      </c>
      <c r="AL26" s="330"/>
      <c r="AM26" s="330"/>
      <c r="AN26" s="330"/>
      <c r="AO26" s="330"/>
      <c r="AP26" s="47"/>
      <c r="AQ26" s="49"/>
      <c r="BE26" s="319"/>
    </row>
    <row r="27" spans="2:71" s="2" customFormat="1" ht="14.45" customHeight="1">
      <c r="B27" s="46"/>
      <c r="C27" s="47"/>
      <c r="D27" s="47"/>
      <c r="E27" s="47"/>
      <c r="F27" s="48" t="s">
        <v>44</v>
      </c>
      <c r="G27" s="47"/>
      <c r="H27" s="47"/>
      <c r="I27" s="47"/>
      <c r="J27" s="47"/>
      <c r="K27" s="47"/>
      <c r="L27" s="329">
        <v>0.15</v>
      </c>
      <c r="M27" s="330"/>
      <c r="N27" s="330"/>
      <c r="O27" s="330"/>
      <c r="P27" s="47"/>
      <c r="Q27" s="47"/>
      <c r="R27" s="47"/>
      <c r="S27" s="47"/>
      <c r="T27" s="47"/>
      <c r="U27" s="47"/>
      <c r="V27" s="47"/>
      <c r="W27" s="331">
        <f>ROUND(BA51,2)</f>
        <v>0</v>
      </c>
      <c r="X27" s="330"/>
      <c r="Y27" s="330"/>
      <c r="Z27" s="330"/>
      <c r="AA27" s="330"/>
      <c r="AB27" s="330"/>
      <c r="AC27" s="330"/>
      <c r="AD27" s="330"/>
      <c r="AE27" s="330"/>
      <c r="AF27" s="47"/>
      <c r="AG27" s="47"/>
      <c r="AH27" s="47"/>
      <c r="AI27" s="47"/>
      <c r="AJ27" s="47"/>
      <c r="AK27" s="331">
        <f>ROUND(AW51,2)</f>
        <v>0</v>
      </c>
      <c r="AL27" s="330"/>
      <c r="AM27" s="330"/>
      <c r="AN27" s="330"/>
      <c r="AO27" s="330"/>
      <c r="AP27" s="47"/>
      <c r="AQ27" s="49"/>
      <c r="BE27" s="319"/>
    </row>
    <row r="28" spans="2:71" s="2" customFormat="1" ht="14.45" hidden="1" customHeight="1">
      <c r="B28" s="46"/>
      <c r="C28" s="47"/>
      <c r="D28" s="47"/>
      <c r="E28" s="47"/>
      <c r="F28" s="48" t="s">
        <v>45</v>
      </c>
      <c r="G28" s="47"/>
      <c r="H28" s="47"/>
      <c r="I28" s="47"/>
      <c r="J28" s="47"/>
      <c r="K28" s="47"/>
      <c r="L28" s="329">
        <v>0.21</v>
      </c>
      <c r="M28" s="330"/>
      <c r="N28" s="330"/>
      <c r="O28" s="330"/>
      <c r="P28" s="47"/>
      <c r="Q28" s="47"/>
      <c r="R28" s="47"/>
      <c r="S28" s="47"/>
      <c r="T28" s="47"/>
      <c r="U28" s="47"/>
      <c r="V28" s="47"/>
      <c r="W28" s="331">
        <f>ROUND(BB51,2)</f>
        <v>0</v>
      </c>
      <c r="X28" s="330"/>
      <c r="Y28" s="330"/>
      <c r="Z28" s="330"/>
      <c r="AA28" s="330"/>
      <c r="AB28" s="330"/>
      <c r="AC28" s="330"/>
      <c r="AD28" s="330"/>
      <c r="AE28" s="330"/>
      <c r="AF28" s="47"/>
      <c r="AG28" s="47"/>
      <c r="AH28" s="47"/>
      <c r="AI28" s="47"/>
      <c r="AJ28" s="47"/>
      <c r="AK28" s="331">
        <v>0</v>
      </c>
      <c r="AL28" s="330"/>
      <c r="AM28" s="330"/>
      <c r="AN28" s="330"/>
      <c r="AO28" s="330"/>
      <c r="AP28" s="47"/>
      <c r="AQ28" s="49"/>
      <c r="BE28" s="319"/>
    </row>
    <row r="29" spans="2:71" s="2" customFormat="1" ht="14.45" hidden="1" customHeight="1">
      <c r="B29" s="46"/>
      <c r="C29" s="47"/>
      <c r="D29" s="47"/>
      <c r="E29" s="47"/>
      <c r="F29" s="48" t="s">
        <v>46</v>
      </c>
      <c r="G29" s="47"/>
      <c r="H29" s="47"/>
      <c r="I29" s="47"/>
      <c r="J29" s="47"/>
      <c r="K29" s="47"/>
      <c r="L29" s="329">
        <v>0.15</v>
      </c>
      <c r="M29" s="330"/>
      <c r="N29" s="330"/>
      <c r="O29" s="330"/>
      <c r="P29" s="47"/>
      <c r="Q29" s="47"/>
      <c r="R29" s="47"/>
      <c r="S29" s="47"/>
      <c r="T29" s="47"/>
      <c r="U29" s="47"/>
      <c r="V29" s="47"/>
      <c r="W29" s="331">
        <f>ROUND(BC51,2)</f>
        <v>0</v>
      </c>
      <c r="X29" s="330"/>
      <c r="Y29" s="330"/>
      <c r="Z29" s="330"/>
      <c r="AA29" s="330"/>
      <c r="AB29" s="330"/>
      <c r="AC29" s="330"/>
      <c r="AD29" s="330"/>
      <c r="AE29" s="330"/>
      <c r="AF29" s="47"/>
      <c r="AG29" s="47"/>
      <c r="AH29" s="47"/>
      <c r="AI29" s="47"/>
      <c r="AJ29" s="47"/>
      <c r="AK29" s="331">
        <v>0</v>
      </c>
      <c r="AL29" s="330"/>
      <c r="AM29" s="330"/>
      <c r="AN29" s="330"/>
      <c r="AO29" s="330"/>
      <c r="AP29" s="47"/>
      <c r="AQ29" s="49"/>
      <c r="BE29" s="319"/>
    </row>
    <row r="30" spans="2:71" s="2" customFormat="1" ht="14.45" hidden="1" customHeight="1">
      <c r="B30" s="46"/>
      <c r="C30" s="47"/>
      <c r="D30" s="47"/>
      <c r="E30" s="47"/>
      <c r="F30" s="48" t="s">
        <v>47</v>
      </c>
      <c r="G30" s="47"/>
      <c r="H30" s="47"/>
      <c r="I30" s="47"/>
      <c r="J30" s="47"/>
      <c r="K30" s="47"/>
      <c r="L30" s="329">
        <v>0</v>
      </c>
      <c r="M30" s="330"/>
      <c r="N30" s="330"/>
      <c r="O30" s="330"/>
      <c r="P30" s="47"/>
      <c r="Q30" s="47"/>
      <c r="R30" s="47"/>
      <c r="S30" s="47"/>
      <c r="T30" s="47"/>
      <c r="U30" s="47"/>
      <c r="V30" s="47"/>
      <c r="W30" s="331">
        <f>ROUND(BD51,2)</f>
        <v>0</v>
      </c>
      <c r="X30" s="330"/>
      <c r="Y30" s="330"/>
      <c r="Z30" s="330"/>
      <c r="AA30" s="330"/>
      <c r="AB30" s="330"/>
      <c r="AC30" s="330"/>
      <c r="AD30" s="330"/>
      <c r="AE30" s="330"/>
      <c r="AF30" s="47"/>
      <c r="AG30" s="47"/>
      <c r="AH30" s="47"/>
      <c r="AI30" s="47"/>
      <c r="AJ30" s="47"/>
      <c r="AK30" s="331">
        <v>0</v>
      </c>
      <c r="AL30" s="330"/>
      <c r="AM30" s="330"/>
      <c r="AN30" s="330"/>
      <c r="AO30" s="330"/>
      <c r="AP30" s="47"/>
      <c r="AQ30" s="49"/>
      <c r="BE30" s="319"/>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19"/>
    </row>
    <row r="32" spans="2:71" s="1" customFormat="1" ht="25.9"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32" t="s">
        <v>50</v>
      </c>
      <c r="Y32" s="333"/>
      <c r="Z32" s="333"/>
      <c r="AA32" s="333"/>
      <c r="AB32" s="333"/>
      <c r="AC32" s="52"/>
      <c r="AD32" s="52"/>
      <c r="AE32" s="52"/>
      <c r="AF32" s="52"/>
      <c r="AG32" s="52"/>
      <c r="AH32" s="52"/>
      <c r="AI32" s="52"/>
      <c r="AJ32" s="52"/>
      <c r="AK32" s="334">
        <f>SUM(AK23:AK30)</f>
        <v>0</v>
      </c>
      <c r="AL32" s="333"/>
      <c r="AM32" s="333"/>
      <c r="AN32" s="333"/>
      <c r="AO32" s="335"/>
      <c r="AP32" s="50"/>
      <c r="AQ32" s="54"/>
      <c r="BE32" s="319"/>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51</v>
      </c>
      <c r="AR39" s="40"/>
    </row>
    <row r="40" spans="2:56" s="1" customFormat="1" ht="6.95" customHeight="1">
      <c r="B40" s="40"/>
      <c r="AR40" s="40"/>
    </row>
    <row r="41" spans="2:56" s="3" customFormat="1" ht="14.45" customHeight="1">
      <c r="B41" s="61"/>
      <c r="C41" s="62" t="s">
        <v>16</v>
      </c>
      <c r="L41" s="3" t="str">
        <f>K5</f>
        <v>HradekLUCIE</v>
      </c>
      <c r="AR41" s="61"/>
    </row>
    <row r="42" spans="2:56" s="4" customFormat="1" ht="36.950000000000003" customHeight="1">
      <c r="B42" s="63"/>
      <c r="C42" s="64" t="s">
        <v>19</v>
      </c>
      <c r="L42" s="336" t="str">
        <f>K6</f>
        <v>Modernizace sil.II/315 Hrádek - Ústí nad Orlicí</v>
      </c>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R42" s="63"/>
    </row>
    <row r="43" spans="2:56" s="1" customFormat="1" ht="6.95" customHeight="1">
      <c r="B43" s="40"/>
      <c r="AR43" s="40"/>
    </row>
    <row r="44" spans="2:56" s="1" customFormat="1">
      <c r="B44" s="40"/>
      <c r="C44" s="62" t="s">
        <v>25</v>
      </c>
      <c r="L44" s="65" t="str">
        <f>IF(K8="","",K8)</f>
        <v xml:space="preserve"> </v>
      </c>
      <c r="AI44" s="62" t="s">
        <v>27</v>
      </c>
      <c r="AM44" s="338">
        <f>IF(AN8= "","",AN8)</f>
        <v>43408</v>
      </c>
      <c r="AN44" s="338"/>
      <c r="AR44" s="40"/>
    </row>
    <row r="45" spans="2:56" s="1" customFormat="1" ht="6.95" customHeight="1">
      <c r="B45" s="40"/>
      <c r="AR45" s="40"/>
    </row>
    <row r="46" spans="2:56" s="1" customFormat="1">
      <c r="B46" s="40"/>
      <c r="C46" s="62" t="s">
        <v>30</v>
      </c>
      <c r="L46" s="3" t="str">
        <f>IF(E11= "","",E11)</f>
        <v xml:space="preserve"> </v>
      </c>
      <c r="AI46" s="62" t="s">
        <v>35</v>
      </c>
      <c r="AM46" s="339" t="str">
        <f>IF(E17="","",E17)</f>
        <v xml:space="preserve"> </v>
      </c>
      <c r="AN46" s="339"/>
      <c r="AO46" s="339"/>
      <c r="AP46" s="339"/>
      <c r="AR46" s="40"/>
      <c r="AS46" s="340" t="s">
        <v>52</v>
      </c>
      <c r="AT46" s="341"/>
      <c r="AU46" s="67"/>
      <c r="AV46" s="67"/>
      <c r="AW46" s="67"/>
      <c r="AX46" s="67"/>
      <c r="AY46" s="67"/>
      <c r="AZ46" s="67"/>
      <c r="BA46" s="67"/>
      <c r="BB46" s="67"/>
      <c r="BC46" s="67"/>
      <c r="BD46" s="68"/>
    </row>
    <row r="47" spans="2:56" s="1" customFormat="1">
      <c r="B47" s="40"/>
      <c r="C47" s="62" t="s">
        <v>33</v>
      </c>
      <c r="L47" s="3" t="str">
        <f>IF(E14= "Vyplň údaj","",E14)</f>
        <v/>
      </c>
      <c r="AR47" s="40"/>
      <c r="AS47" s="342"/>
      <c r="AT47" s="343"/>
      <c r="AU47" s="41"/>
      <c r="AV47" s="41"/>
      <c r="AW47" s="41"/>
      <c r="AX47" s="41"/>
      <c r="AY47" s="41"/>
      <c r="AZ47" s="41"/>
      <c r="BA47" s="41"/>
      <c r="BB47" s="41"/>
      <c r="BC47" s="41"/>
      <c r="BD47" s="69"/>
    </row>
    <row r="48" spans="2:56" s="1" customFormat="1" ht="10.9" customHeight="1">
      <c r="B48" s="40"/>
      <c r="AR48" s="40"/>
      <c r="AS48" s="342"/>
      <c r="AT48" s="343"/>
      <c r="AU48" s="41"/>
      <c r="AV48" s="41"/>
      <c r="AW48" s="41"/>
      <c r="AX48" s="41"/>
      <c r="AY48" s="41"/>
      <c r="AZ48" s="41"/>
      <c r="BA48" s="41"/>
      <c r="BB48" s="41"/>
      <c r="BC48" s="41"/>
      <c r="BD48" s="69"/>
    </row>
    <row r="49" spans="1:91" s="1" customFormat="1" ht="29.25" customHeight="1">
      <c r="B49" s="40"/>
      <c r="C49" s="344" t="s">
        <v>53</v>
      </c>
      <c r="D49" s="345"/>
      <c r="E49" s="345"/>
      <c r="F49" s="345"/>
      <c r="G49" s="345"/>
      <c r="H49" s="70"/>
      <c r="I49" s="346" t="s">
        <v>54</v>
      </c>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7" t="s">
        <v>55</v>
      </c>
      <c r="AH49" s="345"/>
      <c r="AI49" s="345"/>
      <c r="AJ49" s="345"/>
      <c r="AK49" s="345"/>
      <c r="AL49" s="345"/>
      <c r="AM49" s="345"/>
      <c r="AN49" s="346" t="s">
        <v>56</v>
      </c>
      <c r="AO49" s="345"/>
      <c r="AP49" s="345"/>
      <c r="AQ49" s="71" t="s">
        <v>57</v>
      </c>
      <c r="AR49" s="40"/>
      <c r="AS49" s="72" t="s">
        <v>58</v>
      </c>
      <c r="AT49" s="73" t="s">
        <v>59</v>
      </c>
      <c r="AU49" s="73" t="s">
        <v>60</v>
      </c>
      <c r="AV49" s="73" t="s">
        <v>61</v>
      </c>
      <c r="AW49" s="73" t="s">
        <v>62</v>
      </c>
      <c r="AX49" s="73" t="s">
        <v>63</v>
      </c>
      <c r="AY49" s="73" t="s">
        <v>64</v>
      </c>
      <c r="AZ49" s="73" t="s">
        <v>65</v>
      </c>
      <c r="BA49" s="73" t="s">
        <v>66</v>
      </c>
      <c r="BB49" s="73" t="s">
        <v>67</v>
      </c>
      <c r="BC49" s="73" t="s">
        <v>68</v>
      </c>
      <c r="BD49" s="74" t="s">
        <v>69</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70</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51">
        <f>ROUND(SUM(AG52:AG58),2)</f>
        <v>0</v>
      </c>
      <c r="AH51" s="351"/>
      <c r="AI51" s="351"/>
      <c r="AJ51" s="351"/>
      <c r="AK51" s="351"/>
      <c r="AL51" s="351"/>
      <c r="AM51" s="351"/>
      <c r="AN51" s="352">
        <f t="shared" ref="AN51:AN58" si="0">SUM(AG51,AT51)</f>
        <v>0</v>
      </c>
      <c r="AO51" s="352"/>
      <c r="AP51" s="352"/>
      <c r="AQ51" s="78" t="s">
        <v>5</v>
      </c>
      <c r="AR51" s="63"/>
      <c r="AS51" s="79">
        <f>ROUND(SUM(AS52:AS58),2)</f>
        <v>0</v>
      </c>
      <c r="AT51" s="80">
        <f t="shared" ref="AT51:AT58" si="1">ROUND(SUM(AV51:AW51),2)</f>
        <v>0</v>
      </c>
      <c r="AU51" s="81">
        <f>ROUND(SUM(AU52:AU58),5)</f>
        <v>0</v>
      </c>
      <c r="AV51" s="80">
        <f>ROUND(AZ51*L26,2)</f>
        <v>0</v>
      </c>
      <c r="AW51" s="80">
        <f>ROUND(BA51*L27,2)</f>
        <v>0</v>
      </c>
      <c r="AX51" s="80">
        <f>ROUND(BB51*L26,2)</f>
        <v>0</v>
      </c>
      <c r="AY51" s="80">
        <f>ROUND(BC51*L27,2)</f>
        <v>0</v>
      </c>
      <c r="AZ51" s="80">
        <f>ROUND(SUM(AZ52:AZ58),2)</f>
        <v>0</v>
      </c>
      <c r="BA51" s="80">
        <f>ROUND(SUM(BA52:BA58),2)</f>
        <v>0</v>
      </c>
      <c r="BB51" s="80">
        <f>ROUND(SUM(BB52:BB58),2)</f>
        <v>0</v>
      </c>
      <c r="BC51" s="80">
        <f>ROUND(SUM(BC52:BC58),2)</f>
        <v>0</v>
      </c>
      <c r="BD51" s="82">
        <f>ROUND(SUM(BD52:BD58),2)</f>
        <v>0</v>
      </c>
      <c r="BS51" s="64" t="s">
        <v>71</v>
      </c>
      <c r="BT51" s="64" t="s">
        <v>72</v>
      </c>
      <c r="BU51" s="83" t="s">
        <v>73</v>
      </c>
      <c r="BV51" s="64" t="s">
        <v>74</v>
      </c>
      <c r="BW51" s="64" t="s">
        <v>7</v>
      </c>
      <c r="BX51" s="64" t="s">
        <v>75</v>
      </c>
      <c r="CL51" s="64" t="s">
        <v>5</v>
      </c>
    </row>
    <row r="52" spans="1:91" s="5" customFormat="1" ht="16.5" customHeight="1">
      <c r="A52" s="84" t="s">
        <v>76</v>
      </c>
      <c r="B52" s="85"/>
      <c r="C52" s="86"/>
      <c r="D52" s="350" t="s">
        <v>77</v>
      </c>
      <c r="E52" s="350"/>
      <c r="F52" s="350"/>
      <c r="G52" s="350"/>
      <c r="H52" s="350"/>
      <c r="I52" s="87"/>
      <c r="J52" s="350" t="s">
        <v>78</v>
      </c>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48">
        <f>'SO 000 - Vedlejší rozpočt...'!J27</f>
        <v>0</v>
      </c>
      <c r="AH52" s="349"/>
      <c r="AI52" s="349"/>
      <c r="AJ52" s="349"/>
      <c r="AK52" s="349"/>
      <c r="AL52" s="349"/>
      <c r="AM52" s="349"/>
      <c r="AN52" s="348">
        <f t="shared" si="0"/>
        <v>0</v>
      </c>
      <c r="AO52" s="349"/>
      <c r="AP52" s="349"/>
      <c r="AQ52" s="88" t="s">
        <v>79</v>
      </c>
      <c r="AR52" s="85"/>
      <c r="AS52" s="89">
        <v>0</v>
      </c>
      <c r="AT52" s="90">
        <f t="shared" si="1"/>
        <v>0</v>
      </c>
      <c r="AU52" s="91">
        <f>'SO 000 - Vedlejší rozpočt...'!P82</f>
        <v>0</v>
      </c>
      <c r="AV52" s="90">
        <f>'SO 000 - Vedlejší rozpočt...'!J30</f>
        <v>0</v>
      </c>
      <c r="AW52" s="90">
        <f>'SO 000 - Vedlejší rozpočt...'!J31</f>
        <v>0</v>
      </c>
      <c r="AX52" s="90">
        <f>'SO 000 - Vedlejší rozpočt...'!J32</f>
        <v>0</v>
      </c>
      <c r="AY52" s="90">
        <f>'SO 000 - Vedlejší rozpočt...'!J33</f>
        <v>0</v>
      </c>
      <c r="AZ52" s="90">
        <f>'SO 000 - Vedlejší rozpočt...'!F30</f>
        <v>0</v>
      </c>
      <c r="BA52" s="90">
        <f>'SO 000 - Vedlejší rozpočt...'!F31</f>
        <v>0</v>
      </c>
      <c r="BB52" s="90">
        <f>'SO 000 - Vedlejší rozpočt...'!F32</f>
        <v>0</v>
      </c>
      <c r="BC52" s="90">
        <f>'SO 000 - Vedlejší rozpočt...'!F33</f>
        <v>0</v>
      </c>
      <c r="BD52" s="92">
        <f>'SO 000 - Vedlejší rozpočt...'!F34</f>
        <v>0</v>
      </c>
      <c r="BT52" s="93" t="s">
        <v>24</v>
      </c>
      <c r="BV52" s="93" t="s">
        <v>74</v>
      </c>
      <c r="BW52" s="93" t="s">
        <v>80</v>
      </c>
      <c r="BX52" s="93" t="s">
        <v>7</v>
      </c>
      <c r="CL52" s="93" t="s">
        <v>5</v>
      </c>
      <c r="CM52" s="93" t="s">
        <v>81</v>
      </c>
    </row>
    <row r="53" spans="1:91" s="5" customFormat="1" ht="16.5" customHeight="1">
      <c r="A53" s="84" t="s">
        <v>76</v>
      </c>
      <c r="B53" s="85"/>
      <c r="C53" s="86"/>
      <c r="D53" s="350" t="s">
        <v>82</v>
      </c>
      <c r="E53" s="350"/>
      <c r="F53" s="350"/>
      <c r="G53" s="350"/>
      <c r="H53" s="350"/>
      <c r="I53" s="87"/>
      <c r="J53" s="350" t="s">
        <v>83</v>
      </c>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48">
        <f>'SO 001 - Příprava staveniště'!J27</f>
        <v>0</v>
      </c>
      <c r="AH53" s="349"/>
      <c r="AI53" s="349"/>
      <c r="AJ53" s="349"/>
      <c r="AK53" s="349"/>
      <c r="AL53" s="349"/>
      <c r="AM53" s="349"/>
      <c r="AN53" s="348">
        <f t="shared" si="0"/>
        <v>0</v>
      </c>
      <c r="AO53" s="349"/>
      <c r="AP53" s="349"/>
      <c r="AQ53" s="88" t="s">
        <v>79</v>
      </c>
      <c r="AR53" s="85"/>
      <c r="AS53" s="89">
        <v>0</v>
      </c>
      <c r="AT53" s="90">
        <f t="shared" si="1"/>
        <v>0</v>
      </c>
      <c r="AU53" s="91">
        <f>'SO 001 - Příprava staveniště'!P80</f>
        <v>0</v>
      </c>
      <c r="AV53" s="90">
        <f>'SO 001 - Příprava staveniště'!J30</f>
        <v>0</v>
      </c>
      <c r="AW53" s="90">
        <f>'SO 001 - Příprava staveniště'!J31</f>
        <v>0</v>
      </c>
      <c r="AX53" s="90">
        <f>'SO 001 - Příprava staveniště'!J32</f>
        <v>0</v>
      </c>
      <c r="AY53" s="90">
        <f>'SO 001 - Příprava staveniště'!J33</f>
        <v>0</v>
      </c>
      <c r="AZ53" s="90">
        <f>'SO 001 - Příprava staveniště'!F30</f>
        <v>0</v>
      </c>
      <c r="BA53" s="90">
        <f>'SO 001 - Příprava staveniště'!F31</f>
        <v>0</v>
      </c>
      <c r="BB53" s="90">
        <f>'SO 001 - Příprava staveniště'!F32</f>
        <v>0</v>
      </c>
      <c r="BC53" s="90">
        <f>'SO 001 - Příprava staveniště'!F33</f>
        <v>0</v>
      </c>
      <c r="BD53" s="92">
        <f>'SO 001 - Příprava staveniště'!F34</f>
        <v>0</v>
      </c>
      <c r="BT53" s="93" t="s">
        <v>24</v>
      </c>
      <c r="BV53" s="93" t="s">
        <v>74</v>
      </c>
      <c r="BW53" s="93" t="s">
        <v>84</v>
      </c>
      <c r="BX53" s="93" t="s">
        <v>7</v>
      </c>
      <c r="CL53" s="93" t="s">
        <v>5</v>
      </c>
      <c r="CM53" s="93" t="s">
        <v>81</v>
      </c>
    </row>
    <row r="54" spans="1:91" s="5" customFormat="1" ht="31.5" customHeight="1">
      <c r="A54" s="84" t="s">
        <v>76</v>
      </c>
      <c r="B54" s="85"/>
      <c r="C54" s="86"/>
      <c r="D54" s="350" t="s">
        <v>85</v>
      </c>
      <c r="E54" s="350"/>
      <c r="F54" s="350"/>
      <c r="G54" s="350"/>
      <c r="H54" s="350"/>
      <c r="I54" s="87"/>
      <c r="J54" s="350" t="s">
        <v>86</v>
      </c>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48">
        <f>'SO 101 - II-315 km 22,655...'!J27</f>
        <v>0</v>
      </c>
      <c r="AH54" s="349"/>
      <c r="AI54" s="349"/>
      <c r="AJ54" s="349"/>
      <c r="AK54" s="349"/>
      <c r="AL54" s="349"/>
      <c r="AM54" s="349"/>
      <c r="AN54" s="348">
        <f t="shared" si="0"/>
        <v>0</v>
      </c>
      <c r="AO54" s="349"/>
      <c r="AP54" s="349"/>
      <c r="AQ54" s="88" t="s">
        <v>79</v>
      </c>
      <c r="AR54" s="85"/>
      <c r="AS54" s="89">
        <v>0</v>
      </c>
      <c r="AT54" s="90">
        <f t="shared" si="1"/>
        <v>0</v>
      </c>
      <c r="AU54" s="91">
        <f>'SO 101 - II-315 km 22,655...'!P86</f>
        <v>0</v>
      </c>
      <c r="AV54" s="90">
        <f>'SO 101 - II-315 km 22,655...'!J30</f>
        <v>0</v>
      </c>
      <c r="AW54" s="90">
        <f>'SO 101 - II-315 km 22,655...'!J31</f>
        <v>0</v>
      </c>
      <c r="AX54" s="90">
        <f>'SO 101 - II-315 km 22,655...'!J32</f>
        <v>0</v>
      </c>
      <c r="AY54" s="90">
        <f>'SO 101 - II-315 km 22,655...'!J33</f>
        <v>0</v>
      </c>
      <c r="AZ54" s="90">
        <f>'SO 101 - II-315 km 22,655...'!F30</f>
        <v>0</v>
      </c>
      <c r="BA54" s="90">
        <f>'SO 101 - II-315 km 22,655...'!F31</f>
        <v>0</v>
      </c>
      <c r="BB54" s="90">
        <f>'SO 101 - II-315 km 22,655...'!F32</f>
        <v>0</v>
      </c>
      <c r="BC54" s="90">
        <f>'SO 101 - II-315 km 22,655...'!F33</f>
        <v>0</v>
      </c>
      <c r="BD54" s="92">
        <f>'SO 101 - II-315 km 22,655...'!F34</f>
        <v>0</v>
      </c>
      <c r="BT54" s="93" t="s">
        <v>24</v>
      </c>
      <c r="BV54" s="93" t="s">
        <v>74</v>
      </c>
      <c r="BW54" s="93" t="s">
        <v>87</v>
      </c>
      <c r="BX54" s="93" t="s">
        <v>7</v>
      </c>
      <c r="CL54" s="93" t="s">
        <v>5</v>
      </c>
      <c r="CM54" s="93" t="s">
        <v>81</v>
      </c>
    </row>
    <row r="55" spans="1:91" s="5" customFormat="1" ht="31.5" customHeight="1">
      <c r="A55" s="84" t="s">
        <v>76</v>
      </c>
      <c r="B55" s="85"/>
      <c r="C55" s="86"/>
      <c r="D55" s="350" t="s">
        <v>88</v>
      </c>
      <c r="E55" s="350"/>
      <c r="F55" s="350"/>
      <c r="G55" s="350"/>
      <c r="H55" s="350"/>
      <c r="I55" s="87"/>
      <c r="J55" s="350" t="s">
        <v>89</v>
      </c>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48">
        <f>'SO 102 - II-315 km 23,920...'!J27</f>
        <v>0</v>
      </c>
      <c r="AH55" s="349"/>
      <c r="AI55" s="349"/>
      <c r="AJ55" s="349"/>
      <c r="AK55" s="349"/>
      <c r="AL55" s="349"/>
      <c r="AM55" s="349"/>
      <c r="AN55" s="348">
        <f t="shared" si="0"/>
        <v>0</v>
      </c>
      <c r="AO55" s="349"/>
      <c r="AP55" s="349"/>
      <c r="AQ55" s="88" t="s">
        <v>79</v>
      </c>
      <c r="AR55" s="85"/>
      <c r="AS55" s="89">
        <v>0</v>
      </c>
      <c r="AT55" s="90">
        <f t="shared" si="1"/>
        <v>0</v>
      </c>
      <c r="AU55" s="91">
        <f>'SO 102 - II-315 km 23,920...'!P88</f>
        <v>0</v>
      </c>
      <c r="AV55" s="90">
        <f>'SO 102 - II-315 km 23,920...'!J30</f>
        <v>0</v>
      </c>
      <c r="AW55" s="90">
        <f>'SO 102 - II-315 km 23,920...'!J31</f>
        <v>0</v>
      </c>
      <c r="AX55" s="90">
        <f>'SO 102 - II-315 km 23,920...'!J32</f>
        <v>0</v>
      </c>
      <c r="AY55" s="90">
        <f>'SO 102 - II-315 km 23,920...'!J33</f>
        <v>0</v>
      </c>
      <c r="AZ55" s="90">
        <f>'SO 102 - II-315 km 23,920...'!F30</f>
        <v>0</v>
      </c>
      <c r="BA55" s="90">
        <f>'SO 102 - II-315 km 23,920...'!F31</f>
        <v>0</v>
      </c>
      <c r="BB55" s="90">
        <f>'SO 102 - II-315 km 23,920...'!F32</f>
        <v>0</v>
      </c>
      <c r="BC55" s="90">
        <f>'SO 102 - II-315 km 23,920...'!F33</f>
        <v>0</v>
      </c>
      <c r="BD55" s="92">
        <f>'SO 102 - II-315 km 23,920...'!F34</f>
        <v>0</v>
      </c>
      <c r="BT55" s="93" t="s">
        <v>24</v>
      </c>
      <c r="BV55" s="93" t="s">
        <v>74</v>
      </c>
      <c r="BW55" s="93" t="s">
        <v>90</v>
      </c>
      <c r="BX55" s="93" t="s">
        <v>7</v>
      </c>
      <c r="CL55" s="93" t="s">
        <v>5</v>
      </c>
      <c r="CM55" s="93" t="s">
        <v>81</v>
      </c>
    </row>
    <row r="56" spans="1:91" s="5" customFormat="1" ht="16.5" customHeight="1">
      <c r="A56" s="84" t="s">
        <v>76</v>
      </c>
      <c r="B56" s="85"/>
      <c r="C56" s="86"/>
      <c r="D56" s="350" t="s">
        <v>91</v>
      </c>
      <c r="E56" s="350"/>
      <c r="F56" s="350"/>
      <c r="G56" s="350"/>
      <c r="H56" s="350"/>
      <c r="I56" s="87"/>
      <c r="J56" s="350" t="s">
        <v>92</v>
      </c>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48">
        <f>'SO 111 - Trvalé dopravní ...'!J27</f>
        <v>0</v>
      </c>
      <c r="AH56" s="349"/>
      <c r="AI56" s="349"/>
      <c r="AJ56" s="349"/>
      <c r="AK56" s="349"/>
      <c r="AL56" s="349"/>
      <c r="AM56" s="349"/>
      <c r="AN56" s="348">
        <f t="shared" si="0"/>
        <v>0</v>
      </c>
      <c r="AO56" s="349"/>
      <c r="AP56" s="349"/>
      <c r="AQ56" s="88" t="s">
        <v>79</v>
      </c>
      <c r="AR56" s="85"/>
      <c r="AS56" s="89">
        <v>0</v>
      </c>
      <c r="AT56" s="90">
        <f t="shared" si="1"/>
        <v>0</v>
      </c>
      <c r="AU56" s="91">
        <f>'SO 111 - Trvalé dopravní ...'!P78</f>
        <v>0</v>
      </c>
      <c r="AV56" s="90">
        <f>'SO 111 - Trvalé dopravní ...'!J30</f>
        <v>0</v>
      </c>
      <c r="AW56" s="90">
        <f>'SO 111 - Trvalé dopravní ...'!J31</f>
        <v>0</v>
      </c>
      <c r="AX56" s="90">
        <f>'SO 111 - Trvalé dopravní ...'!J32</f>
        <v>0</v>
      </c>
      <c r="AY56" s="90">
        <f>'SO 111 - Trvalé dopravní ...'!J33</f>
        <v>0</v>
      </c>
      <c r="AZ56" s="90">
        <f>'SO 111 - Trvalé dopravní ...'!F30</f>
        <v>0</v>
      </c>
      <c r="BA56" s="90">
        <f>'SO 111 - Trvalé dopravní ...'!F31</f>
        <v>0</v>
      </c>
      <c r="BB56" s="90">
        <f>'SO 111 - Trvalé dopravní ...'!F32</f>
        <v>0</v>
      </c>
      <c r="BC56" s="90">
        <f>'SO 111 - Trvalé dopravní ...'!F33</f>
        <v>0</v>
      </c>
      <c r="BD56" s="92">
        <f>'SO 111 - Trvalé dopravní ...'!F34</f>
        <v>0</v>
      </c>
      <c r="BT56" s="93" t="s">
        <v>24</v>
      </c>
      <c r="BV56" s="93" t="s">
        <v>74</v>
      </c>
      <c r="BW56" s="93" t="s">
        <v>93</v>
      </c>
      <c r="BX56" s="93" t="s">
        <v>7</v>
      </c>
      <c r="CL56" s="93" t="s">
        <v>5</v>
      </c>
      <c r="CM56" s="93" t="s">
        <v>81</v>
      </c>
    </row>
    <row r="57" spans="1:91" s="5" customFormat="1" ht="16.5" customHeight="1">
      <c r="A57" s="84" t="s">
        <v>76</v>
      </c>
      <c r="B57" s="85"/>
      <c r="C57" s="86"/>
      <c r="D57" s="350" t="s">
        <v>94</v>
      </c>
      <c r="E57" s="350"/>
      <c r="F57" s="350"/>
      <c r="G57" s="350"/>
      <c r="H57" s="350"/>
      <c r="I57" s="87"/>
      <c r="J57" s="350" t="s">
        <v>95</v>
      </c>
      <c r="K57" s="350"/>
      <c r="L57" s="350"/>
      <c r="M57" s="350"/>
      <c r="N57" s="350"/>
      <c r="O57" s="350"/>
      <c r="P57" s="350"/>
      <c r="Q57" s="350"/>
      <c r="R57" s="350"/>
      <c r="S57" s="350"/>
      <c r="T57" s="350"/>
      <c r="U57" s="350"/>
      <c r="V57" s="350"/>
      <c r="W57" s="350"/>
      <c r="X57" s="350"/>
      <c r="Y57" s="350"/>
      <c r="Z57" s="350"/>
      <c r="AA57" s="350"/>
      <c r="AB57" s="350"/>
      <c r="AC57" s="350"/>
      <c r="AD57" s="350"/>
      <c r="AE57" s="350"/>
      <c r="AF57" s="350"/>
      <c r="AG57" s="348">
        <f>'SO 112 - Zabezpečení provozu'!J27</f>
        <v>0</v>
      </c>
      <c r="AH57" s="349"/>
      <c r="AI57" s="349"/>
      <c r="AJ57" s="349"/>
      <c r="AK57" s="349"/>
      <c r="AL57" s="349"/>
      <c r="AM57" s="349"/>
      <c r="AN57" s="348">
        <f t="shared" si="0"/>
        <v>0</v>
      </c>
      <c r="AO57" s="349"/>
      <c r="AP57" s="349"/>
      <c r="AQ57" s="88" t="s">
        <v>79</v>
      </c>
      <c r="AR57" s="85"/>
      <c r="AS57" s="89">
        <v>0</v>
      </c>
      <c r="AT57" s="90">
        <f t="shared" si="1"/>
        <v>0</v>
      </c>
      <c r="AU57" s="91">
        <f>'SO 112 - Zabezpečení provozu'!P80</f>
        <v>0</v>
      </c>
      <c r="AV57" s="90">
        <f>'SO 112 - Zabezpečení provozu'!J30</f>
        <v>0</v>
      </c>
      <c r="AW57" s="90">
        <f>'SO 112 - Zabezpečení provozu'!J31</f>
        <v>0</v>
      </c>
      <c r="AX57" s="90">
        <f>'SO 112 - Zabezpečení provozu'!J32</f>
        <v>0</v>
      </c>
      <c r="AY57" s="90">
        <f>'SO 112 - Zabezpečení provozu'!J33</f>
        <v>0</v>
      </c>
      <c r="AZ57" s="90">
        <f>'SO 112 - Zabezpečení provozu'!F30</f>
        <v>0</v>
      </c>
      <c r="BA57" s="90">
        <f>'SO 112 - Zabezpečení provozu'!F31</f>
        <v>0</v>
      </c>
      <c r="BB57" s="90">
        <f>'SO 112 - Zabezpečení provozu'!F32</f>
        <v>0</v>
      </c>
      <c r="BC57" s="90">
        <f>'SO 112 - Zabezpečení provozu'!F33</f>
        <v>0</v>
      </c>
      <c r="BD57" s="92">
        <f>'SO 112 - Zabezpečení provozu'!F34</f>
        <v>0</v>
      </c>
      <c r="BT57" s="93" t="s">
        <v>24</v>
      </c>
      <c r="BV57" s="93" t="s">
        <v>74</v>
      </c>
      <c r="BW57" s="93" t="s">
        <v>96</v>
      </c>
      <c r="BX57" s="93" t="s">
        <v>7</v>
      </c>
      <c r="CL57" s="93" t="s">
        <v>5</v>
      </c>
      <c r="CM57" s="93" t="s">
        <v>81</v>
      </c>
    </row>
    <row r="58" spans="1:91" s="5" customFormat="1" ht="16.5" customHeight="1">
      <c r="A58" s="84" t="s">
        <v>76</v>
      </c>
      <c r="B58" s="85"/>
      <c r="C58" s="86"/>
      <c r="D58" s="350" t="s">
        <v>97</v>
      </c>
      <c r="E58" s="350"/>
      <c r="F58" s="350"/>
      <c r="G58" s="350"/>
      <c r="H58" s="350"/>
      <c r="I58" s="87"/>
      <c r="J58" s="350" t="s">
        <v>98</v>
      </c>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48">
        <f>'SO 113 - Provizorní komun...'!J27</f>
        <v>0</v>
      </c>
      <c r="AH58" s="349"/>
      <c r="AI58" s="349"/>
      <c r="AJ58" s="349"/>
      <c r="AK58" s="349"/>
      <c r="AL58" s="349"/>
      <c r="AM58" s="349"/>
      <c r="AN58" s="348">
        <f t="shared" si="0"/>
        <v>0</v>
      </c>
      <c r="AO58" s="349"/>
      <c r="AP58" s="349"/>
      <c r="AQ58" s="88" t="s">
        <v>79</v>
      </c>
      <c r="AR58" s="85"/>
      <c r="AS58" s="94">
        <v>0</v>
      </c>
      <c r="AT58" s="95">
        <f t="shared" si="1"/>
        <v>0</v>
      </c>
      <c r="AU58" s="96">
        <f>'SO 113 - Provizorní komun...'!P81</f>
        <v>0</v>
      </c>
      <c r="AV58" s="95">
        <f>'SO 113 - Provizorní komun...'!J30</f>
        <v>0</v>
      </c>
      <c r="AW58" s="95">
        <f>'SO 113 - Provizorní komun...'!J31</f>
        <v>0</v>
      </c>
      <c r="AX58" s="95">
        <f>'SO 113 - Provizorní komun...'!J32</f>
        <v>0</v>
      </c>
      <c r="AY58" s="95">
        <f>'SO 113 - Provizorní komun...'!J33</f>
        <v>0</v>
      </c>
      <c r="AZ58" s="95">
        <f>'SO 113 - Provizorní komun...'!F30</f>
        <v>0</v>
      </c>
      <c r="BA58" s="95">
        <f>'SO 113 - Provizorní komun...'!F31</f>
        <v>0</v>
      </c>
      <c r="BB58" s="95">
        <f>'SO 113 - Provizorní komun...'!F32</f>
        <v>0</v>
      </c>
      <c r="BC58" s="95">
        <f>'SO 113 - Provizorní komun...'!F33</f>
        <v>0</v>
      </c>
      <c r="BD58" s="97">
        <f>'SO 113 - Provizorní komun...'!F34</f>
        <v>0</v>
      </c>
      <c r="BT58" s="93" t="s">
        <v>24</v>
      </c>
      <c r="BV58" s="93" t="s">
        <v>74</v>
      </c>
      <c r="BW58" s="93" t="s">
        <v>99</v>
      </c>
      <c r="BX58" s="93" t="s">
        <v>7</v>
      </c>
      <c r="CL58" s="93" t="s">
        <v>5</v>
      </c>
      <c r="CM58" s="93" t="s">
        <v>81</v>
      </c>
    </row>
    <row r="59" spans="1:91" s="1" customFormat="1" ht="30" customHeight="1">
      <c r="B59" s="40"/>
      <c r="AR59" s="40"/>
    </row>
    <row r="60" spans="1:91" s="1" customFormat="1" ht="6.95" customHeight="1">
      <c r="B60" s="55"/>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40"/>
    </row>
  </sheetData>
  <mergeCells count="65">
    <mergeCell ref="AR2:BE2"/>
    <mergeCell ref="AN58:AP58"/>
    <mergeCell ref="AG58:AM58"/>
    <mergeCell ref="D58:H58"/>
    <mergeCell ref="J58:AF58"/>
    <mergeCell ref="AG51:AM51"/>
    <mergeCell ref="AN51:AP51"/>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00 - Vedlejší rozpočt...'!C2" display="/"/>
    <hyperlink ref="A53" location="'SO 001 - Příprava staveniště'!C2" display="/"/>
    <hyperlink ref="A54" location="'SO 101 - II-315 km 22,655...'!C2" display="/"/>
    <hyperlink ref="A55" location="'SO 102 - II-315 km 23,920...'!C2" display="/"/>
    <hyperlink ref="A56" location="'SO 111 - Trvalé dopravní ...'!C2" display="/"/>
    <hyperlink ref="A57" location="'SO 112 - Zabezpečení provozu'!C2" display="/"/>
    <hyperlink ref="A58" location="'SO 113 - Provizorní komun...'!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80</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107</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ROUND(J82,2)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ROUND(SUM(BE82:BE170), 2)</f>
        <v>0</v>
      </c>
      <c r="G30" s="41"/>
      <c r="H30" s="41"/>
      <c r="I30" s="118">
        <v>0.21</v>
      </c>
      <c r="J30" s="117">
        <f>ROUND(ROUND((SUM(BE82:BE170)), 2)*I30, 2)</f>
        <v>0</v>
      </c>
      <c r="K30" s="44"/>
    </row>
    <row r="31" spans="2:11" s="1" customFormat="1" ht="14.45" customHeight="1">
      <c r="B31" s="40"/>
      <c r="C31" s="41"/>
      <c r="D31" s="41"/>
      <c r="E31" s="48" t="s">
        <v>44</v>
      </c>
      <c r="F31" s="117">
        <f>ROUND(SUM(BF82:BF170), 2)</f>
        <v>0</v>
      </c>
      <c r="G31" s="41"/>
      <c r="H31" s="41"/>
      <c r="I31" s="118">
        <v>0.15</v>
      </c>
      <c r="J31" s="117">
        <f>ROUND(ROUND((SUM(BF82:BF170)), 2)*I31, 2)</f>
        <v>0</v>
      </c>
      <c r="K31" s="44"/>
    </row>
    <row r="32" spans="2:11" s="1" customFormat="1" ht="14.45" hidden="1" customHeight="1">
      <c r="B32" s="40"/>
      <c r="C32" s="41"/>
      <c r="D32" s="41"/>
      <c r="E32" s="48" t="s">
        <v>45</v>
      </c>
      <c r="F32" s="117">
        <f>ROUND(SUM(BG82:BG170), 2)</f>
        <v>0</v>
      </c>
      <c r="G32" s="41"/>
      <c r="H32" s="41"/>
      <c r="I32" s="118">
        <v>0.21</v>
      </c>
      <c r="J32" s="117">
        <v>0</v>
      </c>
      <c r="K32" s="44"/>
    </row>
    <row r="33" spans="2:11" s="1" customFormat="1" ht="14.45" hidden="1" customHeight="1">
      <c r="B33" s="40"/>
      <c r="C33" s="41"/>
      <c r="D33" s="41"/>
      <c r="E33" s="48" t="s">
        <v>46</v>
      </c>
      <c r="F33" s="117">
        <f>ROUND(SUM(BH82:BH170), 2)</f>
        <v>0</v>
      </c>
      <c r="G33" s="41"/>
      <c r="H33" s="41"/>
      <c r="I33" s="118">
        <v>0.15</v>
      </c>
      <c r="J33" s="117">
        <v>0</v>
      </c>
      <c r="K33" s="44"/>
    </row>
    <row r="34" spans="2:11" s="1" customFormat="1" ht="14.45" hidden="1" customHeight="1">
      <c r="B34" s="40"/>
      <c r="C34" s="41"/>
      <c r="D34" s="41"/>
      <c r="E34" s="48" t="s">
        <v>47</v>
      </c>
      <c r="F34" s="117">
        <f>ROUND(SUM(BI82:BI170),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000 - Vedlejší rozpočtové náklady</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J82</f>
        <v>0</v>
      </c>
      <c r="K56" s="44"/>
      <c r="AU56" s="24" t="s">
        <v>112</v>
      </c>
    </row>
    <row r="57" spans="2:47" s="7" customFormat="1" ht="24.95" customHeight="1">
      <c r="B57" s="134"/>
      <c r="C57" s="135"/>
      <c r="D57" s="136" t="s">
        <v>113</v>
      </c>
      <c r="E57" s="137"/>
      <c r="F57" s="137"/>
      <c r="G57" s="137"/>
      <c r="H57" s="137"/>
      <c r="I57" s="138"/>
      <c r="J57" s="139">
        <f>J83</f>
        <v>0</v>
      </c>
      <c r="K57" s="140"/>
    </row>
    <row r="58" spans="2:47" s="8" customFormat="1" ht="19.899999999999999" customHeight="1">
      <c r="B58" s="141"/>
      <c r="C58" s="142"/>
      <c r="D58" s="143" t="s">
        <v>114</v>
      </c>
      <c r="E58" s="144"/>
      <c r="F58" s="144"/>
      <c r="G58" s="144"/>
      <c r="H58" s="144"/>
      <c r="I58" s="145"/>
      <c r="J58" s="146">
        <f>J84</f>
        <v>0</v>
      </c>
      <c r="K58" s="147"/>
    </row>
    <row r="59" spans="2:47" s="8" customFormat="1" ht="19.899999999999999" customHeight="1">
      <c r="B59" s="141"/>
      <c r="C59" s="142"/>
      <c r="D59" s="143" t="s">
        <v>115</v>
      </c>
      <c r="E59" s="144"/>
      <c r="F59" s="144"/>
      <c r="G59" s="144"/>
      <c r="H59" s="144"/>
      <c r="I59" s="145"/>
      <c r="J59" s="146">
        <f>J122</f>
        <v>0</v>
      </c>
      <c r="K59" s="147"/>
    </row>
    <row r="60" spans="2:47" s="8" customFormat="1" ht="19.899999999999999" customHeight="1">
      <c r="B60" s="141"/>
      <c r="C60" s="142"/>
      <c r="D60" s="143" t="s">
        <v>116</v>
      </c>
      <c r="E60" s="144"/>
      <c r="F60" s="144"/>
      <c r="G60" s="144"/>
      <c r="H60" s="144"/>
      <c r="I60" s="145"/>
      <c r="J60" s="146">
        <f>J126</f>
        <v>0</v>
      </c>
      <c r="K60" s="147"/>
    </row>
    <row r="61" spans="2:47" s="8" customFormat="1" ht="19.899999999999999" customHeight="1">
      <c r="B61" s="141"/>
      <c r="C61" s="142"/>
      <c r="D61" s="143" t="s">
        <v>117</v>
      </c>
      <c r="E61" s="144"/>
      <c r="F61" s="144"/>
      <c r="G61" s="144"/>
      <c r="H61" s="144"/>
      <c r="I61" s="145"/>
      <c r="J61" s="146">
        <f>J148</f>
        <v>0</v>
      </c>
      <c r="K61" s="147"/>
    </row>
    <row r="62" spans="2:47" s="8" customFormat="1" ht="19.899999999999999" customHeight="1">
      <c r="B62" s="141"/>
      <c r="C62" s="142"/>
      <c r="D62" s="143" t="s">
        <v>118</v>
      </c>
      <c r="E62" s="144"/>
      <c r="F62" s="144"/>
      <c r="G62" s="144"/>
      <c r="H62" s="144"/>
      <c r="I62" s="145"/>
      <c r="J62" s="146">
        <f>J167</f>
        <v>0</v>
      </c>
      <c r="K62" s="147"/>
    </row>
    <row r="63" spans="2:47" s="1" customFormat="1" ht="21.75" customHeight="1">
      <c r="B63" s="40"/>
      <c r="C63" s="41"/>
      <c r="D63" s="41"/>
      <c r="E63" s="41"/>
      <c r="F63" s="41"/>
      <c r="G63" s="41"/>
      <c r="H63" s="41"/>
      <c r="I63" s="105"/>
      <c r="J63" s="41"/>
      <c r="K63" s="44"/>
    </row>
    <row r="64" spans="2:47" s="1" customFormat="1" ht="6.95" customHeight="1">
      <c r="B64" s="55"/>
      <c r="C64" s="56"/>
      <c r="D64" s="56"/>
      <c r="E64" s="56"/>
      <c r="F64" s="56"/>
      <c r="G64" s="56"/>
      <c r="H64" s="56"/>
      <c r="I64" s="126"/>
      <c r="J64" s="56"/>
      <c r="K64" s="57"/>
    </row>
    <row r="68" spans="2:12" s="1" customFormat="1" ht="6.95" customHeight="1">
      <c r="B68" s="58"/>
      <c r="C68" s="59"/>
      <c r="D68" s="59"/>
      <c r="E68" s="59"/>
      <c r="F68" s="59"/>
      <c r="G68" s="59"/>
      <c r="H68" s="59"/>
      <c r="I68" s="127"/>
      <c r="J68" s="59"/>
      <c r="K68" s="59"/>
      <c r="L68" s="40"/>
    </row>
    <row r="69" spans="2:12" s="1" customFormat="1" ht="36.950000000000003" customHeight="1">
      <c r="B69" s="40"/>
      <c r="C69" s="60" t="s">
        <v>119</v>
      </c>
      <c r="L69" s="40"/>
    </row>
    <row r="70" spans="2:12" s="1" customFormat="1" ht="6.95" customHeight="1">
      <c r="B70" s="40"/>
      <c r="L70" s="40"/>
    </row>
    <row r="71" spans="2:12" s="1" customFormat="1" ht="14.45" customHeight="1">
      <c r="B71" s="40"/>
      <c r="C71" s="62" t="s">
        <v>19</v>
      </c>
      <c r="L71" s="40"/>
    </row>
    <row r="72" spans="2:12" s="1" customFormat="1" ht="16.5" customHeight="1">
      <c r="B72" s="40"/>
      <c r="E72" s="360" t="str">
        <f>E7</f>
        <v>Modernizace sil.II/315 Hrádek - Ústí nad Orlicí</v>
      </c>
      <c r="F72" s="361"/>
      <c r="G72" s="361"/>
      <c r="H72" s="361"/>
      <c r="L72" s="40"/>
    </row>
    <row r="73" spans="2:12" s="1" customFormat="1" ht="14.45" customHeight="1">
      <c r="B73" s="40"/>
      <c r="C73" s="62" t="s">
        <v>106</v>
      </c>
      <c r="L73" s="40"/>
    </row>
    <row r="74" spans="2:12" s="1" customFormat="1" ht="17.25" customHeight="1">
      <c r="B74" s="40"/>
      <c r="E74" s="336" t="str">
        <f>E9</f>
        <v>SO 000 - Vedlejší rozpočtové náklady</v>
      </c>
      <c r="F74" s="362"/>
      <c r="G74" s="362"/>
      <c r="H74" s="362"/>
      <c r="L74" s="40"/>
    </row>
    <row r="75" spans="2:12" s="1" customFormat="1" ht="6.95" customHeight="1">
      <c r="B75" s="40"/>
      <c r="L75" s="40"/>
    </row>
    <row r="76" spans="2:12" s="1" customFormat="1" ht="18" customHeight="1">
      <c r="B76" s="40"/>
      <c r="C76" s="62" t="s">
        <v>25</v>
      </c>
      <c r="F76" s="148" t="str">
        <f>F12</f>
        <v xml:space="preserve"> </v>
      </c>
      <c r="I76" s="149" t="s">
        <v>27</v>
      </c>
      <c r="J76" s="66">
        <f>IF(J12="","",J12)</f>
        <v>43408</v>
      </c>
      <c r="L76" s="40"/>
    </row>
    <row r="77" spans="2:12" s="1" customFormat="1" ht="6.95" customHeight="1">
      <c r="B77" s="40"/>
      <c r="L77" s="40"/>
    </row>
    <row r="78" spans="2:12" s="1" customFormat="1">
      <c r="B78" s="40"/>
      <c r="C78" s="62" t="s">
        <v>30</v>
      </c>
      <c r="F78" s="148" t="str">
        <f>E15</f>
        <v xml:space="preserve"> </v>
      </c>
      <c r="I78" s="149" t="s">
        <v>35</v>
      </c>
      <c r="J78" s="148" t="str">
        <f>E21</f>
        <v xml:space="preserve"> </v>
      </c>
      <c r="L78" s="40"/>
    </row>
    <row r="79" spans="2:12" s="1" customFormat="1" ht="14.45" customHeight="1">
      <c r="B79" s="40"/>
      <c r="C79" s="62" t="s">
        <v>33</v>
      </c>
      <c r="F79" s="148" t="str">
        <f>IF(E18="","",E18)</f>
        <v/>
      </c>
      <c r="L79" s="40"/>
    </row>
    <row r="80" spans="2:12" s="1" customFormat="1" ht="10.35" customHeight="1">
      <c r="B80" s="40"/>
      <c r="L80" s="40"/>
    </row>
    <row r="81" spans="2:65" s="9" customFormat="1" ht="29.25" customHeight="1">
      <c r="B81" s="150"/>
      <c r="C81" s="151" t="s">
        <v>120</v>
      </c>
      <c r="D81" s="152" t="s">
        <v>57</v>
      </c>
      <c r="E81" s="152" t="s">
        <v>53</v>
      </c>
      <c r="F81" s="152" t="s">
        <v>121</v>
      </c>
      <c r="G81" s="152" t="s">
        <v>122</v>
      </c>
      <c r="H81" s="152" t="s">
        <v>123</v>
      </c>
      <c r="I81" s="153" t="s">
        <v>124</v>
      </c>
      <c r="J81" s="152" t="s">
        <v>110</v>
      </c>
      <c r="K81" s="154" t="s">
        <v>125</v>
      </c>
      <c r="L81" s="150"/>
      <c r="M81" s="72" t="s">
        <v>126</v>
      </c>
      <c r="N81" s="73" t="s">
        <v>42</v>
      </c>
      <c r="O81" s="73" t="s">
        <v>127</v>
      </c>
      <c r="P81" s="73" t="s">
        <v>128</v>
      </c>
      <c r="Q81" s="73" t="s">
        <v>129</v>
      </c>
      <c r="R81" s="73" t="s">
        <v>130</v>
      </c>
      <c r="S81" s="73" t="s">
        <v>131</v>
      </c>
      <c r="T81" s="74" t="s">
        <v>132</v>
      </c>
    </row>
    <row r="82" spans="2:65" s="1" customFormat="1" ht="29.25" customHeight="1">
      <c r="B82" s="40"/>
      <c r="C82" s="76" t="s">
        <v>111</v>
      </c>
      <c r="J82" s="155">
        <f>BK82</f>
        <v>0</v>
      </c>
      <c r="L82" s="40"/>
      <c r="M82" s="75"/>
      <c r="N82" s="67"/>
      <c r="O82" s="67"/>
      <c r="P82" s="156">
        <f>P83</f>
        <v>0</v>
      </c>
      <c r="Q82" s="67"/>
      <c r="R82" s="156">
        <f>R83</f>
        <v>0</v>
      </c>
      <c r="S82" s="67"/>
      <c r="T82" s="157">
        <f>T83</f>
        <v>0</v>
      </c>
      <c r="AT82" s="24" t="s">
        <v>71</v>
      </c>
      <c r="AU82" s="24" t="s">
        <v>112</v>
      </c>
      <c r="BK82" s="158">
        <f>BK83</f>
        <v>0</v>
      </c>
    </row>
    <row r="83" spans="2:65" s="10" customFormat="1" ht="37.35" customHeight="1">
      <c r="B83" s="159"/>
      <c r="D83" s="160" t="s">
        <v>71</v>
      </c>
      <c r="E83" s="161" t="s">
        <v>133</v>
      </c>
      <c r="F83" s="161" t="s">
        <v>78</v>
      </c>
      <c r="I83" s="162"/>
      <c r="J83" s="163">
        <f>BK83</f>
        <v>0</v>
      </c>
      <c r="L83" s="159"/>
      <c r="M83" s="164"/>
      <c r="N83" s="165"/>
      <c r="O83" s="165"/>
      <c r="P83" s="166">
        <f>P84+P122+P126+P148+P167</f>
        <v>0</v>
      </c>
      <c r="Q83" s="165"/>
      <c r="R83" s="166">
        <f>R84+R122+R126+R148+R167</f>
        <v>0</v>
      </c>
      <c r="S83" s="165"/>
      <c r="T83" s="167">
        <f>T84+T122+T126+T148+T167</f>
        <v>0</v>
      </c>
      <c r="AR83" s="160" t="s">
        <v>24</v>
      </c>
      <c r="AT83" s="168" t="s">
        <v>71</v>
      </c>
      <c r="AU83" s="168" t="s">
        <v>72</v>
      </c>
      <c r="AY83" s="160" t="s">
        <v>134</v>
      </c>
      <c r="BK83" s="169">
        <f>BK84+BK122+BK126+BK148+BK167</f>
        <v>0</v>
      </c>
    </row>
    <row r="84" spans="2:65" s="10" customFormat="1" ht="19.899999999999999" customHeight="1">
      <c r="B84" s="159"/>
      <c r="D84" s="160" t="s">
        <v>71</v>
      </c>
      <c r="E84" s="170" t="s">
        <v>135</v>
      </c>
      <c r="F84" s="170" t="s">
        <v>136</v>
      </c>
      <c r="I84" s="162"/>
      <c r="J84" s="171">
        <f>BK84</f>
        <v>0</v>
      </c>
      <c r="L84" s="159"/>
      <c r="M84" s="164"/>
      <c r="N84" s="165"/>
      <c r="O84" s="165"/>
      <c r="P84" s="166">
        <f>SUM(P85:P121)</f>
        <v>0</v>
      </c>
      <c r="Q84" s="165"/>
      <c r="R84" s="166">
        <f>SUM(R85:R121)</f>
        <v>0</v>
      </c>
      <c r="S84" s="165"/>
      <c r="T84" s="167">
        <f>SUM(T85:T121)</f>
        <v>0</v>
      </c>
      <c r="AR84" s="160" t="s">
        <v>24</v>
      </c>
      <c r="AT84" s="168" t="s">
        <v>71</v>
      </c>
      <c r="AU84" s="168" t="s">
        <v>24</v>
      </c>
      <c r="AY84" s="160" t="s">
        <v>134</v>
      </c>
      <c r="BK84" s="169">
        <f>SUM(BK85:BK121)</f>
        <v>0</v>
      </c>
    </row>
    <row r="85" spans="2:65" s="1" customFormat="1" ht="16.5" customHeight="1">
      <c r="B85" s="172"/>
      <c r="C85" s="173" t="s">
        <v>24</v>
      </c>
      <c r="D85" s="173" t="s">
        <v>137</v>
      </c>
      <c r="E85" s="174" t="s">
        <v>138</v>
      </c>
      <c r="F85" s="175" t="s">
        <v>139</v>
      </c>
      <c r="G85" s="176" t="s">
        <v>140</v>
      </c>
      <c r="H85" s="177">
        <v>45</v>
      </c>
      <c r="I85" s="178"/>
      <c r="J85" s="179">
        <f>ROUND(I85*H85,2)</f>
        <v>0</v>
      </c>
      <c r="K85" s="175" t="s">
        <v>5</v>
      </c>
      <c r="L85" s="40"/>
      <c r="M85" s="180" t="s">
        <v>5</v>
      </c>
      <c r="N85" s="181" t="s">
        <v>43</v>
      </c>
      <c r="O85" s="41"/>
      <c r="P85" s="182">
        <f>O85*H85</f>
        <v>0</v>
      </c>
      <c r="Q85" s="182">
        <v>0</v>
      </c>
      <c r="R85" s="182">
        <f>Q85*H85</f>
        <v>0</v>
      </c>
      <c r="S85" s="182">
        <v>0</v>
      </c>
      <c r="T85" s="183">
        <f>S85*H85</f>
        <v>0</v>
      </c>
      <c r="AR85" s="24" t="s">
        <v>141</v>
      </c>
      <c r="AT85" s="24" t="s">
        <v>137</v>
      </c>
      <c r="AU85" s="24" t="s">
        <v>81</v>
      </c>
      <c r="AY85" s="24" t="s">
        <v>134</v>
      </c>
      <c r="BE85" s="184">
        <f>IF(N85="základní",J85,0)</f>
        <v>0</v>
      </c>
      <c r="BF85" s="184">
        <f>IF(N85="snížená",J85,0)</f>
        <v>0</v>
      </c>
      <c r="BG85" s="184">
        <f>IF(N85="zákl. přenesená",J85,0)</f>
        <v>0</v>
      </c>
      <c r="BH85" s="184">
        <f>IF(N85="sníž. přenesená",J85,0)</f>
        <v>0</v>
      </c>
      <c r="BI85" s="184">
        <f>IF(N85="nulová",J85,0)</f>
        <v>0</v>
      </c>
      <c r="BJ85" s="24" t="s">
        <v>24</v>
      </c>
      <c r="BK85" s="184">
        <f>ROUND(I85*H85,2)</f>
        <v>0</v>
      </c>
      <c r="BL85" s="24" t="s">
        <v>141</v>
      </c>
      <c r="BM85" s="24" t="s">
        <v>142</v>
      </c>
    </row>
    <row r="86" spans="2:65" s="1" customFormat="1" ht="13.5">
      <c r="B86" s="40"/>
      <c r="D86" s="185" t="s">
        <v>143</v>
      </c>
      <c r="F86" s="186" t="s">
        <v>139</v>
      </c>
      <c r="I86" s="187"/>
      <c r="L86" s="40"/>
      <c r="M86" s="188"/>
      <c r="N86" s="41"/>
      <c r="O86" s="41"/>
      <c r="P86" s="41"/>
      <c r="Q86" s="41"/>
      <c r="R86" s="41"/>
      <c r="S86" s="41"/>
      <c r="T86" s="69"/>
      <c r="AT86" s="24" t="s">
        <v>143</v>
      </c>
      <c r="AU86" s="24" t="s">
        <v>81</v>
      </c>
    </row>
    <row r="87" spans="2:65" s="1" customFormat="1" ht="81">
      <c r="B87" s="40"/>
      <c r="D87" s="185" t="s">
        <v>144</v>
      </c>
      <c r="F87" s="189" t="s">
        <v>145</v>
      </c>
      <c r="I87" s="187"/>
      <c r="L87" s="40"/>
      <c r="M87" s="188"/>
      <c r="N87" s="41"/>
      <c r="O87" s="41"/>
      <c r="P87" s="41"/>
      <c r="Q87" s="41"/>
      <c r="R87" s="41"/>
      <c r="S87" s="41"/>
      <c r="T87" s="69"/>
      <c r="AT87" s="24" t="s">
        <v>144</v>
      </c>
      <c r="AU87" s="24" t="s">
        <v>81</v>
      </c>
    </row>
    <row r="88" spans="2:65" s="11" customFormat="1" ht="13.5">
      <c r="B88" s="190"/>
      <c r="D88" s="185" t="s">
        <v>146</v>
      </c>
      <c r="E88" s="191" t="s">
        <v>5</v>
      </c>
      <c r="F88" s="192" t="s">
        <v>147</v>
      </c>
      <c r="H88" s="193">
        <v>45</v>
      </c>
      <c r="I88" s="194"/>
      <c r="L88" s="190"/>
      <c r="M88" s="195"/>
      <c r="N88" s="196"/>
      <c r="O88" s="196"/>
      <c r="P88" s="196"/>
      <c r="Q88" s="196"/>
      <c r="R88" s="196"/>
      <c r="S88" s="196"/>
      <c r="T88" s="197"/>
      <c r="AT88" s="191" t="s">
        <v>146</v>
      </c>
      <c r="AU88" s="191" t="s">
        <v>81</v>
      </c>
      <c r="AV88" s="11" t="s">
        <v>81</v>
      </c>
      <c r="AW88" s="11" t="s">
        <v>36</v>
      </c>
      <c r="AX88" s="11" t="s">
        <v>72</v>
      </c>
      <c r="AY88" s="191" t="s">
        <v>134</v>
      </c>
    </row>
    <row r="89" spans="2:65" s="12" customFormat="1" ht="13.5">
      <c r="B89" s="198"/>
      <c r="D89" s="185" t="s">
        <v>146</v>
      </c>
      <c r="E89" s="199" t="s">
        <v>5</v>
      </c>
      <c r="F89" s="200" t="s">
        <v>148</v>
      </c>
      <c r="H89" s="201">
        <v>45</v>
      </c>
      <c r="I89" s="202"/>
      <c r="L89" s="198"/>
      <c r="M89" s="203"/>
      <c r="N89" s="204"/>
      <c r="O89" s="204"/>
      <c r="P89" s="204"/>
      <c r="Q89" s="204"/>
      <c r="R89" s="204"/>
      <c r="S89" s="204"/>
      <c r="T89" s="205"/>
      <c r="AT89" s="199" t="s">
        <v>146</v>
      </c>
      <c r="AU89" s="199" t="s">
        <v>81</v>
      </c>
      <c r="AV89" s="12" t="s">
        <v>141</v>
      </c>
      <c r="AW89" s="12" t="s">
        <v>36</v>
      </c>
      <c r="AX89" s="12" t="s">
        <v>24</v>
      </c>
      <c r="AY89" s="199" t="s">
        <v>134</v>
      </c>
    </row>
    <row r="90" spans="2:65" s="1" customFormat="1" ht="16.5" customHeight="1">
      <c r="B90" s="172"/>
      <c r="C90" s="173" t="s">
        <v>81</v>
      </c>
      <c r="D90" s="173" t="s">
        <v>137</v>
      </c>
      <c r="E90" s="174" t="s">
        <v>149</v>
      </c>
      <c r="F90" s="175" t="s">
        <v>150</v>
      </c>
      <c r="G90" s="176" t="s">
        <v>140</v>
      </c>
      <c r="H90" s="177">
        <v>3300</v>
      </c>
      <c r="I90" s="178"/>
      <c r="J90" s="179">
        <f>ROUND(I90*H90,2)</f>
        <v>0</v>
      </c>
      <c r="K90" s="175" t="s">
        <v>5</v>
      </c>
      <c r="L90" s="40"/>
      <c r="M90" s="180" t="s">
        <v>5</v>
      </c>
      <c r="N90" s="181" t="s">
        <v>43</v>
      </c>
      <c r="O90" s="41"/>
      <c r="P90" s="182">
        <f>O90*H90</f>
        <v>0</v>
      </c>
      <c r="Q90" s="182">
        <v>0</v>
      </c>
      <c r="R90" s="182">
        <f>Q90*H90</f>
        <v>0</v>
      </c>
      <c r="S90" s="182">
        <v>0</v>
      </c>
      <c r="T90" s="183">
        <f>S90*H90</f>
        <v>0</v>
      </c>
      <c r="AR90" s="24" t="s">
        <v>141</v>
      </c>
      <c r="AT90" s="24" t="s">
        <v>137</v>
      </c>
      <c r="AU90" s="24" t="s">
        <v>81</v>
      </c>
      <c r="AY90" s="24" t="s">
        <v>134</v>
      </c>
      <c r="BE90" s="184">
        <f>IF(N90="základní",J90,0)</f>
        <v>0</v>
      </c>
      <c r="BF90" s="184">
        <f>IF(N90="snížená",J90,0)</f>
        <v>0</v>
      </c>
      <c r="BG90" s="184">
        <f>IF(N90="zákl. přenesená",J90,0)</f>
        <v>0</v>
      </c>
      <c r="BH90" s="184">
        <f>IF(N90="sníž. přenesená",J90,0)</f>
        <v>0</v>
      </c>
      <c r="BI90" s="184">
        <f>IF(N90="nulová",J90,0)</f>
        <v>0</v>
      </c>
      <c r="BJ90" s="24" t="s">
        <v>24</v>
      </c>
      <c r="BK90" s="184">
        <f>ROUND(I90*H90,2)</f>
        <v>0</v>
      </c>
      <c r="BL90" s="24" t="s">
        <v>141</v>
      </c>
      <c r="BM90" s="24" t="s">
        <v>151</v>
      </c>
    </row>
    <row r="91" spans="2:65" s="1" customFormat="1" ht="13.5">
      <c r="B91" s="40"/>
      <c r="D91" s="185" t="s">
        <v>143</v>
      </c>
      <c r="F91" s="186" t="s">
        <v>150</v>
      </c>
      <c r="I91" s="187"/>
      <c r="L91" s="40"/>
      <c r="M91" s="188"/>
      <c r="N91" s="41"/>
      <c r="O91" s="41"/>
      <c r="P91" s="41"/>
      <c r="Q91" s="41"/>
      <c r="R91" s="41"/>
      <c r="S91" s="41"/>
      <c r="T91" s="69"/>
      <c r="AT91" s="24" t="s">
        <v>143</v>
      </c>
      <c r="AU91" s="24" t="s">
        <v>81</v>
      </c>
    </row>
    <row r="92" spans="2:65" s="1" customFormat="1" ht="81">
      <c r="B92" s="40"/>
      <c r="D92" s="185" t="s">
        <v>144</v>
      </c>
      <c r="F92" s="189" t="s">
        <v>152</v>
      </c>
      <c r="I92" s="187"/>
      <c r="L92" s="40"/>
      <c r="M92" s="188"/>
      <c r="N92" s="41"/>
      <c r="O92" s="41"/>
      <c r="P92" s="41"/>
      <c r="Q92" s="41"/>
      <c r="R92" s="41"/>
      <c r="S92" s="41"/>
      <c r="T92" s="69"/>
      <c r="AT92" s="24" t="s">
        <v>144</v>
      </c>
      <c r="AU92" s="24" t="s">
        <v>81</v>
      </c>
    </row>
    <row r="93" spans="2:65" s="1" customFormat="1" ht="16.5" customHeight="1">
      <c r="B93" s="172"/>
      <c r="C93" s="173" t="s">
        <v>153</v>
      </c>
      <c r="D93" s="173" t="s">
        <v>137</v>
      </c>
      <c r="E93" s="174" t="s">
        <v>154</v>
      </c>
      <c r="F93" s="175" t="s">
        <v>150</v>
      </c>
      <c r="G93" s="176" t="s">
        <v>140</v>
      </c>
      <c r="H93" s="177">
        <v>3300</v>
      </c>
      <c r="I93" s="178"/>
      <c r="J93" s="179">
        <f>ROUND(I93*H93,2)</f>
        <v>0</v>
      </c>
      <c r="K93" s="175" t="s">
        <v>5</v>
      </c>
      <c r="L93" s="40"/>
      <c r="M93" s="180" t="s">
        <v>5</v>
      </c>
      <c r="N93" s="181" t="s">
        <v>43</v>
      </c>
      <c r="O93" s="41"/>
      <c r="P93" s="182">
        <f>O93*H93</f>
        <v>0</v>
      </c>
      <c r="Q93" s="182">
        <v>0</v>
      </c>
      <c r="R93" s="182">
        <f>Q93*H93</f>
        <v>0</v>
      </c>
      <c r="S93" s="182">
        <v>0</v>
      </c>
      <c r="T93" s="183">
        <f>S93*H93</f>
        <v>0</v>
      </c>
      <c r="AR93" s="24" t="s">
        <v>141</v>
      </c>
      <c r="AT93" s="24" t="s">
        <v>137</v>
      </c>
      <c r="AU93" s="24" t="s">
        <v>81</v>
      </c>
      <c r="AY93" s="24" t="s">
        <v>134</v>
      </c>
      <c r="BE93" s="184">
        <f>IF(N93="základní",J93,0)</f>
        <v>0</v>
      </c>
      <c r="BF93" s="184">
        <f>IF(N93="snížená",J93,0)</f>
        <v>0</v>
      </c>
      <c r="BG93" s="184">
        <f>IF(N93="zákl. přenesená",J93,0)</f>
        <v>0</v>
      </c>
      <c r="BH93" s="184">
        <f>IF(N93="sníž. přenesená",J93,0)</f>
        <v>0</v>
      </c>
      <c r="BI93" s="184">
        <f>IF(N93="nulová",J93,0)</f>
        <v>0</v>
      </c>
      <c r="BJ93" s="24" t="s">
        <v>24</v>
      </c>
      <c r="BK93" s="184">
        <f>ROUND(I93*H93,2)</f>
        <v>0</v>
      </c>
      <c r="BL93" s="24" t="s">
        <v>141</v>
      </c>
      <c r="BM93" s="24" t="s">
        <v>155</v>
      </c>
    </row>
    <row r="94" spans="2:65" s="1" customFormat="1" ht="13.5">
      <c r="B94" s="40"/>
      <c r="D94" s="185" t="s">
        <v>143</v>
      </c>
      <c r="F94" s="186" t="s">
        <v>150</v>
      </c>
      <c r="I94" s="187"/>
      <c r="L94" s="40"/>
      <c r="M94" s="188"/>
      <c r="N94" s="41"/>
      <c r="O94" s="41"/>
      <c r="P94" s="41"/>
      <c r="Q94" s="41"/>
      <c r="R94" s="41"/>
      <c r="S94" s="41"/>
      <c r="T94" s="69"/>
      <c r="AT94" s="24" t="s">
        <v>143</v>
      </c>
      <c r="AU94" s="24" t="s">
        <v>81</v>
      </c>
    </row>
    <row r="95" spans="2:65" s="1" customFormat="1" ht="67.5">
      <c r="B95" s="40"/>
      <c r="D95" s="185" t="s">
        <v>144</v>
      </c>
      <c r="F95" s="189" t="s">
        <v>156</v>
      </c>
      <c r="I95" s="187"/>
      <c r="L95" s="40"/>
      <c r="M95" s="188"/>
      <c r="N95" s="41"/>
      <c r="O95" s="41"/>
      <c r="P95" s="41"/>
      <c r="Q95" s="41"/>
      <c r="R95" s="41"/>
      <c r="S95" s="41"/>
      <c r="T95" s="69"/>
      <c r="AT95" s="24" t="s">
        <v>144</v>
      </c>
      <c r="AU95" s="24" t="s">
        <v>81</v>
      </c>
    </row>
    <row r="96" spans="2:65" s="1" customFormat="1" ht="16.5" customHeight="1">
      <c r="B96" s="172"/>
      <c r="C96" s="173" t="s">
        <v>141</v>
      </c>
      <c r="D96" s="173" t="s">
        <v>137</v>
      </c>
      <c r="E96" s="174" t="s">
        <v>157</v>
      </c>
      <c r="F96" s="175" t="s">
        <v>158</v>
      </c>
      <c r="G96" s="176" t="s">
        <v>159</v>
      </c>
      <c r="H96" s="177">
        <v>1</v>
      </c>
      <c r="I96" s="178"/>
      <c r="J96" s="179">
        <f>ROUND(I96*H96,2)</f>
        <v>0</v>
      </c>
      <c r="K96" s="175" t="s">
        <v>5</v>
      </c>
      <c r="L96" s="40"/>
      <c r="M96" s="180" t="s">
        <v>5</v>
      </c>
      <c r="N96" s="181" t="s">
        <v>43</v>
      </c>
      <c r="O96" s="41"/>
      <c r="P96" s="182">
        <f>O96*H96</f>
        <v>0</v>
      </c>
      <c r="Q96" s="182">
        <v>0</v>
      </c>
      <c r="R96" s="182">
        <f>Q96*H96</f>
        <v>0</v>
      </c>
      <c r="S96" s="182">
        <v>0</v>
      </c>
      <c r="T96" s="183">
        <f>S96*H96</f>
        <v>0</v>
      </c>
      <c r="AR96" s="24" t="s">
        <v>141</v>
      </c>
      <c r="AT96" s="24" t="s">
        <v>137</v>
      </c>
      <c r="AU96" s="24" t="s">
        <v>81</v>
      </c>
      <c r="AY96" s="24" t="s">
        <v>134</v>
      </c>
      <c r="BE96" s="184">
        <f>IF(N96="základní",J96,0)</f>
        <v>0</v>
      </c>
      <c r="BF96" s="184">
        <f>IF(N96="snížená",J96,0)</f>
        <v>0</v>
      </c>
      <c r="BG96" s="184">
        <f>IF(N96="zákl. přenesená",J96,0)</f>
        <v>0</v>
      </c>
      <c r="BH96" s="184">
        <f>IF(N96="sníž. přenesená",J96,0)</f>
        <v>0</v>
      </c>
      <c r="BI96" s="184">
        <f>IF(N96="nulová",J96,0)</f>
        <v>0</v>
      </c>
      <c r="BJ96" s="24" t="s">
        <v>24</v>
      </c>
      <c r="BK96" s="184">
        <f>ROUND(I96*H96,2)</f>
        <v>0</v>
      </c>
      <c r="BL96" s="24" t="s">
        <v>141</v>
      </c>
      <c r="BM96" s="24" t="s">
        <v>160</v>
      </c>
    </row>
    <row r="97" spans="2:65" s="1" customFormat="1" ht="13.5">
      <c r="B97" s="40"/>
      <c r="D97" s="185" t="s">
        <v>143</v>
      </c>
      <c r="F97" s="186" t="s">
        <v>158</v>
      </c>
      <c r="I97" s="187"/>
      <c r="L97" s="40"/>
      <c r="M97" s="188"/>
      <c r="N97" s="41"/>
      <c r="O97" s="41"/>
      <c r="P97" s="41"/>
      <c r="Q97" s="41"/>
      <c r="R97" s="41"/>
      <c r="S97" s="41"/>
      <c r="T97" s="69"/>
      <c r="AT97" s="24" t="s">
        <v>143</v>
      </c>
      <c r="AU97" s="24" t="s">
        <v>81</v>
      </c>
    </row>
    <row r="98" spans="2:65" s="1" customFormat="1" ht="67.5">
      <c r="B98" s="40"/>
      <c r="D98" s="185" t="s">
        <v>144</v>
      </c>
      <c r="F98" s="189" t="s">
        <v>161</v>
      </c>
      <c r="I98" s="187"/>
      <c r="L98" s="40"/>
      <c r="M98" s="188"/>
      <c r="N98" s="41"/>
      <c r="O98" s="41"/>
      <c r="P98" s="41"/>
      <c r="Q98" s="41"/>
      <c r="R98" s="41"/>
      <c r="S98" s="41"/>
      <c r="T98" s="69"/>
      <c r="AT98" s="24" t="s">
        <v>144</v>
      </c>
      <c r="AU98" s="24" t="s">
        <v>81</v>
      </c>
    </row>
    <row r="99" spans="2:65" s="11" customFormat="1" ht="13.5">
      <c r="B99" s="190"/>
      <c r="D99" s="185" t="s">
        <v>146</v>
      </c>
      <c r="E99" s="191" t="s">
        <v>5</v>
      </c>
      <c r="F99" s="192" t="s">
        <v>24</v>
      </c>
      <c r="H99" s="193">
        <v>1</v>
      </c>
      <c r="I99" s="194"/>
      <c r="L99" s="190"/>
      <c r="M99" s="195"/>
      <c r="N99" s="196"/>
      <c r="O99" s="196"/>
      <c r="P99" s="196"/>
      <c r="Q99" s="196"/>
      <c r="R99" s="196"/>
      <c r="S99" s="196"/>
      <c r="T99" s="197"/>
      <c r="AT99" s="191" t="s">
        <v>146</v>
      </c>
      <c r="AU99" s="191" t="s">
        <v>81</v>
      </c>
      <c r="AV99" s="11" t="s">
        <v>81</v>
      </c>
      <c r="AW99" s="11" t="s">
        <v>36</v>
      </c>
      <c r="AX99" s="11" t="s">
        <v>72</v>
      </c>
      <c r="AY99" s="191" t="s">
        <v>134</v>
      </c>
    </row>
    <row r="100" spans="2:65" s="12" customFormat="1" ht="13.5">
      <c r="B100" s="198"/>
      <c r="D100" s="185" t="s">
        <v>146</v>
      </c>
      <c r="E100" s="199" t="s">
        <v>5</v>
      </c>
      <c r="F100" s="200" t="s">
        <v>148</v>
      </c>
      <c r="H100" s="201">
        <v>1</v>
      </c>
      <c r="I100" s="202"/>
      <c r="L100" s="198"/>
      <c r="M100" s="203"/>
      <c r="N100" s="204"/>
      <c r="O100" s="204"/>
      <c r="P100" s="204"/>
      <c r="Q100" s="204"/>
      <c r="R100" s="204"/>
      <c r="S100" s="204"/>
      <c r="T100" s="205"/>
      <c r="AT100" s="199" t="s">
        <v>146</v>
      </c>
      <c r="AU100" s="199" t="s">
        <v>81</v>
      </c>
      <c r="AV100" s="12" t="s">
        <v>141</v>
      </c>
      <c r="AW100" s="12" t="s">
        <v>36</v>
      </c>
      <c r="AX100" s="12" t="s">
        <v>24</v>
      </c>
      <c r="AY100" s="199" t="s">
        <v>134</v>
      </c>
    </row>
    <row r="101" spans="2:65" s="1" customFormat="1" ht="16.5" customHeight="1">
      <c r="B101" s="172"/>
      <c r="C101" s="173" t="s">
        <v>162</v>
      </c>
      <c r="D101" s="173" t="s">
        <v>137</v>
      </c>
      <c r="E101" s="174" t="s">
        <v>163</v>
      </c>
      <c r="F101" s="175" t="s">
        <v>164</v>
      </c>
      <c r="G101" s="176" t="s">
        <v>159</v>
      </c>
      <c r="H101" s="177">
        <v>1</v>
      </c>
      <c r="I101" s="178"/>
      <c r="J101" s="179">
        <f>ROUND(I101*H101,2)</f>
        <v>0</v>
      </c>
      <c r="K101" s="175" t="s">
        <v>5</v>
      </c>
      <c r="L101" s="40"/>
      <c r="M101" s="180" t="s">
        <v>5</v>
      </c>
      <c r="N101" s="181" t="s">
        <v>43</v>
      </c>
      <c r="O101" s="41"/>
      <c r="P101" s="182">
        <f>O101*H101</f>
        <v>0</v>
      </c>
      <c r="Q101" s="182">
        <v>0</v>
      </c>
      <c r="R101" s="182">
        <f>Q101*H101</f>
        <v>0</v>
      </c>
      <c r="S101" s="182">
        <v>0</v>
      </c>
      <c r="T101" s="183">
        <f>S101*H101</f>
        <v>0</v>
      </c>
      <c r="AR101" s="24" t="s">
        <v>141</v>
      </c>
      <c r="AT101" s="24" t="s">
        <v>137</v>
      </c>
      <c r="AU101" s="24" t="s">
        <v>81</v>
      </c>
      <c r="AY101" s="24" t="s">
        <v>134</v>
      </c>
      <c r="BE101" s="184">
        <f>IF(N101="základní",J101,0)</f>
        <v>0</v>
      </c>
      <c r="BF101" s="184">
        <f>IF(N101="snížená",J101,0)</f>
        <v>0</v>
      </c>
      <c r="BG101" s="184">
        <f>IF(N101="zákl. přenesená",J101,0)</f>
        <v>0</v>
      </c>
      <c r="BH101" s="184">
        <f>IF(N101="sníž. přenesená",J101,0)</f>
        <v>0</v>
      </c>
      <c r="BI101" s="184">
        <f>IF(N101="nulová",J101,0)</f>
        <v>0</v>
      </c>
      <c r="BJ101" s="24" t="s">
        <v>24</v>
      </c>
      <c r="BK101" s="184">
        <f>ROUND(I101*H101,2)</f>
        <v>0</v>
      </c>
      <c r="BL101" s="24" t="s">
        <v>141</v>
      </c>
      <c r="BM101" s="24" t="s">
        <v>165</v>
      </c>
    </row>
    <row r="102" spans="2:65" s="1" customFormat="1" ht="13.5">
      <c r="B102" s="40"/>
      <c r="D102" s="185" t="s">
        <v>143</v>
      </c>
      <c r="F102" s="186" t="s">
        <v>164</v>
      </c>
      <c r="I102" s="187"/>
      <c r="L102" s="40"/>
      <c r="M102" s="188"/>
      <c r="N102" s="41"/>
      <c r="O102" s="41"/>
      <c r="P102" s="41"/>
      <c r="Q102" s="41"/>
      <c r="R102" s="41"/>
      <c r="S102" s="41"/>
      <c r="T102" s="69"/>
      <c r="AT102" s="24" t="s">
        <v>143</v>
      </c>
      <c r="AU102" s="24" t="s">
        <v>81</v>
      </c>
    </row>
    <row r="103" spans="2:65" s="1" customFormat="1" ht="81">
      <c r="B103" s="40"/>
      <c r="D103" s="185" t="s">
        <v>144</v>
      </c>
      <c r="F103" s="189" t="s">
        <v>166</v>
      </c>
      <c r="I103" s="187"/>
      <c r="L103" s="40"/>
      <c r="M103" s="188"/>
      <c r="N103" s="41"/>
      <c r="O103" s="41"/>
      <c r="P103" s="41"/>
      <c r="Q103" s="41"/>
      <c r="R103" s="41"/>
      <c r="S103" s="41"/>
      <c r="T103" s="69"/>
      <c r="AT103" s="24" t="s">
        <v>144</v>
      </c>
      <c r="AU103" s="24" t="s">
        <v>81</v>
      </c>
    </row>
    <row r="104" spans="2:65" s="11" customFormat="1" ht="13.5">
      <c r="B104" s="190"/>
      <c r="D104" s="185" t="s">
        <v>146</v>
      </c>
      <c r="E104" s="191" t="s">
        <v>5</v>
      </c>
      <c r="F104" s="192" t="s">
        <v>24</v>
      </c>
      <c r="H104" s="193">
        <v>1</v>
      </c>
      <c r="I104" s="194"/>
      <c r="L104" s="190"/>
      <c r="M104" s="195"/>
      <c r="N104" s="196"/>
      <c r="O104" s="196"/>
      <c r="P104" s="196"/>
      <c r="Q104" s="196"/>
      <c r="R104" s="196"/>
      <c r="S104" s="196"/>
      <c r="T104" s="197"/>
      <c r="AT104" s="191" t="s">
        <v>146</v>
      </c>
      <c r="AU104" s="191" t="s">
        <v>81</v>
      </c>
      <c r="AV104" s="11" t="s">
        <v>81</v>
      </c>
      <c r="AW104" s="11" t="s">
        <v>36</v>
      </c>
      <c r="AX104" s="11" t="s">
        <v>72</v>
      </c>
      <c r="AY104" s="191" t="s">
        <v>134</v>
      </c>
    </row>
    <row r="105" spans="2:65" s="12" customFormat="1" ht="13.5">
      <c r="B105" s="198"/>
      <c r="D105" s="185" t="s">
        <v>146</v>
      </c>
      <c r="E105" s="199" t="s">
        <v>5</v>
      </c>
      <c r="F105" s="200" t="s">
        <v>148</v>
      </c>
      <c r="H105" s="201">
        <v>1</v>
      </c>
      <c r="I105" s="202"/>
      <c r="L105" s="198"/>
      <c r="M105" s="203"/>
      <c r="N105" s="204"/>
      <c r="O105" s="204"/>
      <c r="P105" s="204"/>
      <c r="Q105" s="204"/>
      <c r="R105" s="204"/>
      <c r="S105" s="204"/>
      <c r="T105" s="205"/>
      <c r="AT105" s="199" t="s">
        <v>146</v>
      </c>
      <c r="AU105" s="199" t="s">
        <v>81</v>
      </c>
      <c r="AV105" s="12" t="s">
        <v>141</v>
      </c>
      <c r="AW105" s="12" t="s">
        <v>36</v>
      </c>
      <c r="AX105" s="12" t="s">
        <v>24</v>
      </c>
      <c r="AY105" s="199" t="s">
        <v>134</v>
      </c>
    </row>
    <row r="106" spans="2:65" s="1" customFormat="1" ht="16.5" customHeight="1">
      <c r="B106" s="172"/>
      <c r="C106" s="173" t="s">
        <v>167</v>
      </c>
      <c r="D106" s="173" t="s">
        <v>137</v>
      </c>
      <c r="E106" s="174" t="s">
        <v>168</v>
      </c>
      <c r="F106" s="175" t="s">
        <v>169</v>
      </c>
      <c r="G106" s="176" t="s">
        <v>159</v>
      </c>
      <c r="H106" s="177">
        <v>1</v>
      </c>
      <c r="I106" s="178"/>
      <c r="J106" s="179">
        <f>ROUND(I106*H106,2)</f>
        <v>0</v>
      </c>
      <c r="K106" s="175" t="s">
        <v>5</v>
      </c>
      <c r="L106" s="40"/>
      <c r="M106" s="180" t="s">
        <v>5</v>
      </c>
      <c r="N106" s="181" t="s">
        <v>43</v>
      </c>
      <c r="O106" s="41"/>
      <c r="P106" s="182">
        <f>O106*H106</f>
        <v>0</v>
      </c>
      <c r="Q106" s="182">
        <v>0</v>
      </c>
      <c r="R106" s="182">
        <f>Q106*H106</f>
        <v>0</v>
      </c>
      <c r="S106" s="182">
        <v>0</v>
      </c>
      <c r="T106" s="183">
        <f>S106*H106</f>
        <v>0</v>
      </c>
      <c r="AR106" s="24" t="s">
        <v>141</v>
      </c>
      <c r="AT106" s="24" t="s">
        <v>137</v>
      </c>
      <c r="AU106" s="24" t="s">
        <v>81</v>
      </c>
      <c r="AY106" s="24" t="s">
        <v>134</v>
      </c>
      <c r="BE106" s="184">
        <f>IF(N106="základní",J106,0)</f>
        <v>0</v>
      </c>
      <c r="BF106" s="184">
        <f>IF(N106="snížená",J106,0)</f>
        <v>0</v>
      </c>
      <c r="BG106" s="184">
        <f>IF(N106="zákl. přenesená",J106,0)</f>
        <v>0</v>
      </c>
      <c r="BH106" s="184">
        <f>IF(N106="sníž. přenesená",J106,0)</f>
        <v>0</v>
      </c>
      <c r="BI106" s="184">
        <f>IF(N106="nulová",J106,0)</f>
        <v>0</v>
      </c>
      <c r="BJ106" s="24" t="s">
        <v>24</v>
      </c>
      <c r="BK106" s="184">
        <f>ROUND(I106*H106,2)</f>
        <v>0</v>
      </c>
      <c r="BL106" s="24" t="s">
        <v>141</v>
      </c>
      <c r="BM106" s="24" t="s">
        <v>170</v>
      </c>
    </row>
    <row r="107" spans="2:65" s="1" customFormat="1" ht="13.5">
      <c r="B107" s="40"/>
      <c r="D107" s="185" t="s">
        <v>143</v>
      </c>
      <c r="F107" s="186" t="s">
        <v>169</v>
      </c>
      <c r="I107" s="187"/>
      <c r="L107" s="40"/>
      <c r="M107" s="188"/>
      <c r="N107" s="41"/>
      <c r="O107" s="41"/>
      <c r="P107" s="41"/>
      <c r="Q107" s="41"/>
      <c r="R107" s="41"/>
      <c r="S107" s="41"/>
      <c r="T107" s="69"/>
      <c r="AT107" s="24" t="s">
        <v>143</v>
      </c>
      <c r="AU107" s="24" t="s">
        <v>81</v>
      </c>
    </row>
    <row r="108" spans="2:65" s="1" customFormat="1" ht="54">
      <c r="B108" s="40"/>
      <c r="D108" s="185" t="s">
        <v>144</v>
      </c>
      <c r="F108" s="189" t="s">
        <v>171</v>
      </c>
      <c r="I108" s="187"/>
      <c r="L108" s="40"/>
      <c r="M108" s="188"/>
      <c r="N108" s="41"/>
      <c r="O108" s="41"/>
      <c r="P108" s="41"/>
      <c r="Q108" s="41"/>
      <c r="R108" s="41"/>
      <c r="S108" s="41"/>
      <c r="T108" s="69"/>
      <c r="AT108" s="24" t="s">
        <v>144</v>
      </c>
      <c r="AU108" s="24" t="s">
        <v>81</v>
      </c>
    </row>
    <row r="109" spans="2:65" s="1" customFormat="1" ht="16.5" customHeight="1">
      <c r="B109" s="172"/>
      <c r="C109" s="173" t="s">
        <v>172</v>
      </c>
      <c r="D109" s="173" t="s">
        <v>137</v>
      </c>
      <c r="E109" s="174" t="s">
        <v>173</v>
      </c>
      <c r="F109" s="175" t="s">
        <v>174</v>
      </c>
      <c r="G109" s="176" t="s">
        <v>159</v>
      </c>
      <c r="H109" s="177">
        <v>1</v>
      </c>
      <c r="I109" s="178"/>
      <c r="J109" s="179">
        <f>ROUND(I109*H109,2)</f>
        <v>0</v>
      </c>
      <c r="K109" s="175" t="s">
        <v>5</v>
      </c>
      <c r="L109" s="40"/>
      <c r="M109" s="180" t="s">
        <v>5</v>
      </c>
      <c r="N109" s="181" t="s">
        <v>43</v>
      </c>
      <c r="O109" s="41"/>
      <c r="P109" s="182">
        <f>O109*H109</f>
        <v>0</v>
      </c>
      <c r="Q109" s="182">
        <v>0</v>
      </c>
      <c r="R109" s="182">
        <f>Q109*H109</f>
        <v>0</v>
      </c>
      <c r="S109" s="182">
        <v>0</v>
      </c>
      <c r="T109" s="183">
        <f>S109*H109</f>
        <v>0</v>
      </c>
      <c r="AR109" s="24" t="s">
        <v>141</v>
      </c>
      <c r="AT109" s="24" t="s">
        <v>137</v>
      </c>
      <c r="AU109" s="24" t="s">
        <v>81</v>
      </c>
      <c r="AY109" s="24" t="s">
        <v>134</v>
      </c>
      <c r="BE109" s="184">
        <f>IF(N109="základní",J109,0)</f>
        <v>0</v>
      </c>
      <c r="BF109" s="184">
        <f>IF(N109="snížená",J109,0)</f>
        <v>0</v>
      </c>
      <c r="BG109" s="184">
        <f>IF(N109="zákl. přenesená",J109,0)</f>
        <v>0</v>
      </c>
      <c r="BH109" s="184">
        <f>IF(N109="sníž. přenesená",J109,0)</f>
        <v>0</v>
      </c>
      <c r="BI109" s="184">
        <f>IF(N109="nulová",J109,0)</f>
        <v>0</v>
      </c>
      <c r="BJ109" s="24" t="s">
        <v>24</v>
      </c>
      <c r="BK109" s="184">
        <f>ROUND(I109*H109,2)</f>
        <v>0</v>
      </c>
      <c r="BL109" s="24" t="s">
        <v>141</v>
      </c>
      <c r="BM109" s="24" t="s">
        <v>175</v>
      </c>
    </row>
    <row r="110" spans="2:65" s="1" customFormat="1" ht="13.5">
      <c r="B110" s="40"/>
      <c r="D110" s="185" t="s">
        <v>143</v>
      </c>
      <c r="F110" s="186" t="s">
        <v>174</v>
      </c>
      <c r="I110" s="187"/>
      <c r="L110" s="40"/>
      <c r="M110" s="188"/>
      <c r="N110" s="41"/>
      <c r="O110" s="41"/>
      <c r="P110" s="41"/>
      <c r="Q110" s="41"/>
      <c r="R110" s="41"/>
      <c r="S110" s="41"/>
      <c r="T110" s="69"/>
      <c r="AT110" s="24" t="s">
        <v>143</v>
      </c>
      <c r="AU110" s="24" t="s">
        <v>81</v>
      </c>
    </row>
    <row r="111" spans="2:65" s="1" customFormat="1" ht="67.5">
      <c r="B111" s="40"/>
      <c r="D111" s="185" t="s">
        <v>144</v>
      </c>
      <c r="F111" s="189" t="s">
        <v>176</v>
      </c>
      <c r="I111" s="187"/>
      <c r="L111" s="40"/>
      <c r="M111" s="188"/>
      <c r="N111" s="41"/>
      <c r="O111" s="41"/>
      <c r="P111" s="41"/>
      <c r="Q111" s="41"/>
      <c r="R111" s="41"/>
      <c r="S111" s="41"/>
      <c r="T111" s="69"/>
      <c r="AT111" s="24" t="s">
        <v>144</v>
      </c>
      <c r="AU111" s="24" t="s">
        <v>81</v>
      </c>
    </row>
    <row r="112" spans="2:65" s="1" customFormat="1" ht="16.5" customHeight="1">
      <c r="B112" s="172"/>
      <c r="C112" s="173" t="s">
        <v>177</v>
      </c>
      <c r="D112" s="173" t="s">
        <v>137</v>
      </c>
      <c r="E112" s="174" t="s">
        <v>178</v>
      </c>
      <c r="F112" s="175" t="s">
        <v>179</v>
      </c>
      <c r="G112" s="176" t="s">
        <v>159</v>
      </c>
      <c r="H112" s="177">
        <v>1</v>
      </c>
      <c r="I112" s="178"/>
      <c r="J112" s="179">
        <f>ROUND(I112*H112,2)</f>
        <v>0</v>
      </c>
      <c r="K112" s="175" t="s">
        <v>5</v>
      </c>
      <c r="L112" s="40"/>
      <c r="M112" s="180" t="s">
        <v>5</v>
      </c>
      <c r="N112" s="181" t="s">
        <v>43</v>
      </c>
      <c r="O112" s="41"/>
      <c r="P112" s="182">
        <f>O112*H112</f>
        <v>0</v>
      </c>
      <c r="Q112" s="182">
        <v>0</v>
      </c>
      <c r="R112" s="182">
        <f>Q112*H112</f>
        <v>0</v>
      </c>
      <c r="S112" s="182">
        <v>0</v>
      </c>
      <c r="T112" s="183">
        <f>S112*H112</f>
        <v>0</v>
      </c>
      <c r="AR112" s="24" t="s">
        <v>141</v>
      </c>
      <c r="AT112" s="24" t="s">
        <v>137</v>
      </c>
      <c r="AU112" s="24" t="s">
        <v>81</v>
      </c>
      <c r="AY112" s="24" t="s">
        <v>134</v>
      </c>
      <c r="BE112" s="184">
        <f>IF(N112="základní",J112,0)</f>
        <v>0</v>
      </c>
      <c r="BF112" s="184">
        <f>IF(N112="snížená",J112,0)</f>
        <v>0</v>
      </c>
      <c r="BG112" s="184">
        <f>IF(N112="zákl. přenesená",J112,0)</f>
        <v>0</v>
      </c>
      <c r="BH112" s="184">
        <f>IF(N112="sníž. přenesená",J112,0)</f>
        <v>0</v>
      </c>
      <c r="BI112" s="184">
        <f>IF(N112="nulová",J112,0)</f>
        <v>0</v>
      </c>
      <c r="BJ112" s="24" t="s">
        <v>24</v>
      </c>
      <c r="BK112" s="184">
        <f>ROUND(I112*H112,2)</f>
        <v>0</v>
      </c>
      <c r="BL112" s="24" t="s">
        <v>141</v>
      </c>
      <c r="BM112" s="24" t="s">
        <v>180</v>
      </c>
    </row>
    <row r="113" spans="2:65" s="1" customFormat="1" ht="13.5">
      <c r="B113" s="40"/>
      <c r="D113" s="185" t="s">
        <v>143</v>
      </c>
      <c r="F113" s="186" t="s">
        <v>179</v>
      </c>
      <c r="I113" s="187"/>
      <c r="L113" s="40"/>
      <c r="M113" s="188"/>
      <c r="N113" s="41"/>
      <c r="O113" s="41"/>
      <c r="P113" s="41"/>
      <c r="Q113" s="41"/>
      <c r="R113" s="41"/>
      <c r="S113" s="41"/>
      <c r="T113" s="69"/>
      <c r="AT113" s="24" t="s">
        <v>143</v>
      </c>
      <c r="AU113" s="24" t="s">
        <v>81</v>
      </c>
    </row>
    <row r="114" spans="2:65" s="1" customFormat="1" ht="108">
      <c r="B114" s="40"/>
      <c r="D114" s="185" t="s">
        <v>144</v>
      </c>
      <c r="F114" s="189" t="s">
        <v>181</v>
      </c>
      <c r="I114" s="187"/>
      <c r="L114" s="40"/>
      <c r="M114" s="188"/>
      <c r="N114" s="41"/>
      <c r="O114" s="41"/>
      <c r="P114" s="41"/>
      <c r="Q114" s="41"/>
      <c r="R114" s="41"/>
      <c r="S114" s="41"/>
      <c r="T114" s="69"/>
      <c r="AT114" s="24" t="s">
        <v>144</v>
      </c>
      <c r="AU114" s="24" t="s">
        <v>81</v>
      </c>
    </row>
    <row r="115" spans="2:65" s="11" customFormat="1" ht="13.5">
      <c r="B115" s="190"/>
      <c r="D115" s="185" t="s">
        <v>146</v>
      </c>
      <c r="E115" s="191" t="s">
        <v>5</v>
      </c>
      <c r="F115" s="192" t="s">
        <v>24</v>
      </c>
      <c r="H115" s="193">
        <v>1</v>
      </c>
      <c r="I115" s="194"/>
      <c r="L115" s="190"/>
      <c r="M115" s="195"/>
      <c r="N115" s="196"/>
      <c r="O115" s="196"/>
      <c r="P115" s="196"/>
      <c r="Q115" s="196"/>
      <c r="R115" s="196"/>
      <c r="S115" s="196"/>
      <c r="T115" s="197"/>
      <c r="AT115" s="191" t="s">
        <v>146</v>
      </c>
      <c r="AU115" s="191" t="s">
        <v>81</v>
      </c>
      <c r="AV115" s="11" t="s">
        <v>81</v>
      </c>
      <c r="AW115" s="11" t="s">
        <v>36</v>
      </c>
      <c r="AX115" s="11" t="s">
        <v>72</v>
      </c>
      <c r="AY115" s="191" t="s">
        <v>134</v>
      </c>
    </row>
    <row r="116" spans="2:65" s="12" customFormat="1" ht="13.5">
      <c r="B116" s="198"/>
      <c r="D116" s="185" t="s">
        <v>146</v>
      </c>
      <c r="E116" s="199" t="s">
        <v>5</v>
      </c>
      <c r="F116" s="200" t="s">
        <v>148</v>
      </c>
      <c r="H116" s="201">
        <v>1</v>
      </c>
      <c r="I116" s="202"/>
      <c r="L116" s="198"/>
      <c r="M116" s="203"/>
      <c r="N116" s="204"/>
      <c r="O116" s="204"/>
      <c r="P116" s="204"/>
      <c r="Q116" s="204"/>
      <c r="R116" s="204"/>
      <c r="S116" s="204"/>
      <c r="T116" s="205"/>
      <c r="AT116" s="199" t="s">
        <v>146</v>
      </c>
      <c r="AU116" s="199" t="s">
        <v>81</v>
      </c>
      <c r="AV116" s="12" t="s">
        <v>141</v>
      </c>
      <c r="AW116" s="12" t="s">
        <v>36</v>
      </c>
      <c r="AX116" s="12" t="s">
        <v>24</v>
      </c>
      <c r="AY116" s="199" t="s">
        <v>134</v>
      </c>
    </row>
    <row r="117" spans="2:65" s="1" customFormat="1" ht="16.5" customHeight="1">
      <c r="B117" s="172"/>
      <c r="C117" s="173" t="s">
        <v>182</v>
      </c>
      <c r="D117" s="173" t="s">
        <v>137</v>
      </c>
      <c r="E117" s="174" t="s">
        <v>183</v>
      </c>
      <c r="F117" s="175" t="s">
        <v>184</v>
      </c>
      <c r="G117" s="176" t="s">
        <v>159</v>
      </c>
      <c r="H117" s="177">
        <v>1</v>
      </c>
      <c r="I117" s="178"/>
      <c r="J117" s="179">
        <f>ROUND(I117*H117,2)</f>
        <v>0</v>
      </c>
      <c r="K117" s="175" t="s">
        <v>5</v>
      </c>
      <c r="L117" s="40"/>
      <c r="M117" s="180" t="s">
        <v>5</v>
      </c>
      <c r="N117" s="181" t="s">
        <v>43</v>
      </c>
      <c r="O117" s="41"/>
      <c r="P117" s="182">
        <f>O117*H117</f>
        <v>0</v>
      </c>
      <c r="Q117" s="182">
        <v>0</v>
      </c>
      <c r="R117" s="182">
        <f>Q117*H117</f>
        <v>0</v>
      </c>
      <c r="S117" s="182">
        <v>0</v>
      </c>
      <c r="T117" s="183">
        <f>S117*H117</f>
        <v>0</v>
      </c>
      <c r="AR117" s="24" t="s">
        <v>141</v>
      </c>
      <c r="AT117" s="24" t="s">
        <v>137</v>
      </c>
      <c r="AU117" s="24" t="s">
        <v>81</v>
      </c>
      <c r="AY117" s="24" t="s">
        <v>134</v>
      </c>
      <c r="BE117" s="184">
        <f>IF(N117="základní",J117,0)</f>
        <v>0</v>
      </c>
      <c r="BF117" s="184">
        <f>IF(N117="snížená",J117,0)</f>
        <v>0</v>
      </c>
      <c r="BG117" s="184">
        <f>IF(N117="zákl. přenesená",J117,0)</f>
        <v>0</v>
      </c>
      <c r="BH117" s="184">
        <f>IF(N117="sníž. přenesená",J117,0)</f>
        <v>0</v>
      </c>
      <c r="BI117" s="184">
        <f>IF(N117="nulová",J117,0)</f>
        <v>0</v>
      </c>
      <c r="BJ117" s="24" t="s">
        <v>24</v>
      </c>
      <c r="BK117" s="184">
        <f>ROUND(I117*H117,2)</f>
        <v>0</v>
      </c>
      <c r="BL117" s="24" t="s">
        <v>141</v>
      </c>
      <c r="BM117" s="24" t="s">
        <v>185</v>
      </c>
    </row>
    <row r="118" spans="2:65" s="1" customFormat="1" ht="13.5">
      <c r="B118" s="40"/>
      <c r="D118" s="185" t="s">
        <v>143</v>
      </c>
      <c r="F118" s="186" t="s">
        <v>184</v>
      </c>
      <c r="I118" s="187"/>
      <c r="L118" s="40"/>
      <c r="M118" s="188"/>
      <c r="N118" s="41"/>
      <c r="O118" s="41"/>
      <c r="P118" s="41"/>
      <c r="Q118" s="41"/>
      <c r="R118" s="41"/>
      <c r="S118" s="41"/>
      <c r="T118" s="69"/>
      <c r="AT118" s="24" t="s">
        <v>143</v>
      </c>
      <c r="AU118" s="24" t="s">
        <v>81</v>
      </c>
    </row>
    <row r="119" spans="2:65" s="1" customFormat="1" ht="108">
      <c r="B119" s="40"/>
      <c r="D119" s="185" t="s">
        <v>144</v>
      </c>
      <c r="F119" s="189" t="s">
        <v>186</v>
      </c>
      <c r="I119" s="187"/>
      <c r="L119" s="40"/>
      <c r="M119" s="188"/>
      <c r="N119" s="41"/>
      <c r="O119" s="41"/>
      <c r="P119" s="41"/>
      <c r="Q119" s="41"/>
      <c r="R119" s="41"/>
      <c r="S119" s="41"/>
      <c r="T119" s="69"/>
      <c r="AT119" s="24" t="s">
        <v>144</v>
      </c>
      <c r="AU119" s="24" t="s">
        <v>81</v>
      </c>
    </row>
    <row r="120" spans="2:65" s="11" customFormat="1" ht="13.5">
      <c r="B120" s="190"/>
      <c r="D120" s="185" t="s">
        <v>146</v>
      </c>
      <c r="E120" s="191" t="s">
        <v>5</v>
      </c>
      <c r="F120" s="192" t="s">
        <v>24</v>
      </c>
      <c r="H120" s="193">
        <v>1</v>
      </c>
      <c r="I120" s="194"/>
      <c r="L120" s="190"/>
      <c r="M120" s="195"/>
      <c r="N120" s="196"/>
      <c r="O120" s="196"/>
      <c r="P120" s="196"/>
      <c r="Q120" s="196"/>
      <c r="R120" s="196"/>
      <c r="S120" s="196"/>
      <c r="T120" s="197"/>
      <c r="AT120" s="191" t="s">
        <v>146</v>
      </c>
      <c r="AU120" s="191" t="s">
        <v>81</v>
      </c>
      <c r="AV120" s="11" t="s">
        <v>81</v>
      </c>
      <c r="AW120" s="11" t="s">
        <v>36</v>
      </c>
      <c r="AX120" s="11" t="s">
        <v>72</v>
      </c>
      <c r="AY120" s="191" t="s">
        <v>134</v>
      </c>
    </row>
    <row r="121" spans="2:65" s="12" customFormat="1" ht="13.5">
      <c r="B121" s="198"/>
      <c r="D121" s="185" t="s">
        <v>146</v>
      </c>
      <c r="E121" s="199" t="s">
        <v>5</v>
      </c>
      <c r="F121" s="200" t="s">
        <v>148</v>
      </c>
      <c r="H121" s="201">
        <v>1</v>
      </c>
      <c r="I121" s="202"/>
      <c r="L121" s="198"/>
      <c r="M121" s="203"/>
      <c r="N121" s="204"/>
      <c r="O121" s="204"/>
      <c r="P121" s="204"/>
      <c r="Q121" s="204"/>
      <c r="R121" s="204"/>
      <c r="S121" s="204"/>
      <c r="T121" s="205"/>
      <c r="AT121" s="199" t="s">
        <v>146</v>
      </c>
      <c r="AU121" s="199" t="s">
        <v>81</v>
      </c>
      <c r="AV121" s="12" t="s">
        <v>141</v>
      </c>
      <c r="AW121" s="12" t="s">
        <v>36</v>
      </c>
      <c r="AX121" s="12" t="s">
        <v>24</v>
      </c>
      <c r="AY121" s="199" t="s">
        <v>134</v>
      </c>
    </row>
    <row r="122" spans="2:65" s="10" customFormat="1" ht="29.85" customHeight="1">
      <c r="B122" s="159"/>
      <c r="D122" s="160" t="s">
        <v>71</v>
      </c>
      <c r="E122" s="170" t="s">
        <v>187</v>
      </c>
      <c r="F122" s="170" t="s">
        <v>83</v>
      </c>
      <c r="I122" s="162"/>
      <c r="J122" s="171">
        <f>BK122</f>
        <v>0</v>
      </c>
      <c r="L122" s="159"/>
      <c r="M122" s="164"/>
      <c r="N122" s="165"/>
      <c r="O122" s="165"/>
      <c r="P122" s="166">
        <f>SUM(P123:P125)</f>
        <v>0</v>
      </c>
      <c r="Q122" s="165"/>
      <c r="R122" s="166">
        <f>SUM(R123:R125)</f>
        <v>0</v>
      </c>
      <c r="S122" s="165"/>
      <c r="T122" s="167">
        <f>SUM(T123:T125)</f>
        <v>0</v>
      </c>
      <c r="AR122" s="160" t="s">
        <v>24</v>
      </c>
      <c r="AT122" s="168" t="s">
        <v>71</v>
      </c>
      <c r="AU122" s="168" t="s">
        <v>24</v>
      </c>
      <c r="AY122" s="160" t="s">
        <v>134</v>
      </c>
      <c r="BK122" s="169">
        <f>SUM(BK123:BK125)</f>
        <v>0</v>
      </c>
    </row>
    <row r="123" spans="2:65" s="1" customFormat="1" ht="16.5" customHeight="1">
      <c r="B123" s="172"/>
      <c r="C123" s="173" t="s">
        <v>28</v>
      </c>
      <c r="D123" s="173" t="s">
        <v>137</v>
      </c>
      <c r="E123" s="174" t="s">
        <v>188</v>
      </c>
      <c r="F123" s="175" t="s">
        <v>189</v>
      </c>
      <c r="G123" s="176" t="s">
        <v>190</v>
      </c>
      <c r="H123" s="177">
        <v>1</v>
      </c>
      <c r="I123" s="178"/>
      <c r="J123" s="179">
        <f>ROUND(I123*H123,2)</f>
        <v>0</v>
      </c>
      <c r="K123" s="175" t="s">
        <v>5</v>
      </c>
      <c r="L123" s="40"/>
      <c r="M123" s="180" t="s">
        <v>5</v>
      </c>
      <c r="N123" s="181" t="s">
        <v>43</v>
      </c>
      <c r="O123" s="41"/>
      <c r="P123" s="182">
        <f>O123*H123</f>
        <v>0</v>
      </c>
      <c r="Q123" s="182">
        <v>0</v>
      </c>
      <c r="R123" s="182">
        <f>Q123*H123</f>
        <v>0</v>
      </c>
      <c r="S123" s="182">
        <v>0</v>
      </c>
      <c r="T123" s="183">
        <f>S123*H123</f>
        <v>0</v>
      </c>
      <c r="AR123" s="24" t="s">
        <v>141</v>
      </c>
      <c r="AT123" s="24" t="s">
        <v>137</v>
      </c>
      <c r="AU123" s="24" t="s">
        <v>81</v>
      </c>
      <c r="AY123" s="24" t="s">
        <v>134</v>
      </c>
      <c r="BE123" s="184">
        <f>IF(N123="základní",J123,0)</f>
        <v>0</v>
      </c>
      <c r="BF123" s="184">
        <f>IF(N123="snížená",J123,0)</f>
        <v>0</v>
      </c>
      <c r="BG123" s="184">
        <f>IF(N123="zákl. přenesená",J123,0)</f>
        <v>0</v>
      </c>
      <c r="BH123" s="184">
        <f>IF(N123="sníž. přenesená",J123,0)</f>
        <v>0</v>
      </c>
      <c r="BI123" s="184">
        <f>IF(N123="nulová",J123,0)</f>
        <v>0</v>
      </c>
      <c r="BJ123" s="24" t="s">
        <v>24</v>
      </c>
      <c r="BK123" s="184">
        <f>ROUND(I123*H123,2)</f>
        <v>0</v>
      </c>
      <c r="BL123" s="24" t="s">
        <v>141</v>
      </c>
      <c r="BM123" s="24" t="s">
        <v>191</v>
      </c>
    </row>
    <row r="124" spans="2:65" s="1" customFormat="1" ht="13.5">
      <c r="B124" s="40"/>
      <c r="D124" s="185" t="s">
        <v>143</v>
      </c>
      <c r="F124" s="186" t="s">
        <v>189</v>
      </c>
      <c r="I124" s="187"/>
      <c r="L124" s="40"/>
      <c r="M124" s="188"/>
      <c r="N124" s="41"/>
      <c r="O124" s="41"/>
      <c r="P124" s="41"/>
      <c r="Q124" s="41"/>
      <c r="R124" s="41"/>
      <c r="S124" s="41"/>
      <c r="T124" s="69"/>
      <c r="AT124" s="24" t="s">
        <v>143</v>
      </c>
      <c r="AU124" s="24" t="s">
        <v>81</v>
      </c>
    </row>
    <row r="125" spans="2:65" s="1" customFormat="1" ht="27">
      <c r="B125" s="40"/>
      <c r="D125" s="185" t="s">
        <v>144</v>
      </c>
      <c r="F125" s="189" t="s">
        <v>192</v>
      </c>
      <c r="I125" s="187"/>
      <c r="L125" s="40"/>
      <c r="M125" s="188"/>
      <c r="N125" s="41"/>
      <c r="O125" s="41"/>
      <c r="P125" s="41"/>
      <c r="Q125" s="41"/>
      <c r="R125" s="41"/>
      <c r="S125" s="41"/>
      <c r="T125" s="69"/>
      <c r="AT125" s="24" t="s">
        <v>144</v>
      </c>
      <c r="AU125" s="24" t="s">
        <v>81</v>
      </c>
    </row>
    <row r="126" spans="2:65" s="10" customFormat="1" ht="29.85" customHeight="1">
      <c r="B126" s="159"/>
      <c r="D126" s="160" t="s">
        <v>71</v>
      </c>
      <c r="E126" s="170" t="s">
        <v>193</v>
      </c>
      <c r="F126" s="170" t="s">
        <v>194</v>
      </c>
      <c r="I126" s="162"/>
      <c r="J126" s="171">
        <f>BK126</f>
        <v>0</v>
      </c>
      <c r="L126" s="159"/>
      <c r="M126" s="164"/>
      <c r="N126" s="165"/>
      <c r="O126" s="165"/>
      <c r="P126" s="166">
        <f>SUM(P127:P147)</f>
        <v>0</v>
      </c>
      <c r="Q126" s="165"/>
      <c r="R126" s="166">
        <f>SUM(R127:R147)</f>
        <v>0</v>
      </c>
      <c r="S126" s="165"/>
      <c r="T126" s="167">
        <f>SUM(T127:T147)</f>
        <v>0</v>
      </c>
      <c r="AR126" s="160" t="s">
        <v>24</v>
      </c>
      <c r="AT126" s="168" t="s">
        <v>71</v>
      </c>
      <c r="AU126" s="168" t="s">
        <v>24</v>
      </c>
      <c r="AY126" s="160" t="s">
        <v>134</v>
      </c>
      <c r="BK126" s="169">
        <f>SUM(BK127:BK147)</f>
        <v>0</v>
      </c>
    </row>
    <row r="127" spans="2:65" s="1" customFormat="1" ht="16.5" customHeight="1">
      <c r="B127" s="172"/>
      <c r="C127" s="173" t="s">
        <v>195</v>
      </c>
      <c r="D127" s="173" t="s">
        <v>137</v>
      </c>
      <c r="E127" s="174" t="s">
        <v>196</v>
      </c>
      <c r="F127" s="175" t="s">
        <v>197</v>
      </c>
      <c r="G127" s="176" t="s">
        <v>159</v>
      </c>
      <c r="H127" s="177">
        <v>1</v>
      </c>
      <c r="I127" s="178"/>
      <c r="J127" s="179">
        <f>ROUND(I127*H127,2)</f>
        <v>0</v>
      </c>
      <c r="K127" s="175" t="s">
        <v>5</v>
      </c>
      <c r="L127" s="40"/>
      <c r="M127" s="180" t="s">
        <v>5</v>
      </c>
      <c r="N127" s="181" t="s">
        <v>43</v>
      </c>
      <c r="O127" s="41"/>
      <c r="P127" s="182">
        <f>O127*H127</f>
        <v>0</v>
      </c>
      <c r="Q127" s="182">
        <v>0</v>
      </c>
      <c r="R127" s="182">
        <f>Q127*H127</f>
        <v>0</v>
      </c>
      <c r="S127" s="182">
        <v>0</v>
      </c>
      <c r="T127" s="183">
        <f>S127*H127</f>
        <v>0</v>
      </c>
      <c r="AR127" s="24" t="s">
        <v>141</v>
      </c>
      <c r="AT127" s="24" t="s">
        <v>137</v>
      </c>
      <c r="AU127" s="24" t="s">
        <v>81</v>
      </c>
      <c r="AY127" s="24" t="s">
        <v>134</v>
      </c>
      <c r="BE127" s="184">
        <f>IF(N127="základní",J127,0)</f>
        <v>0</v>
      </c>
      <c r="BF127" s="184">
        <f>IF(N127="snížená",J127,0)</f>
        <v>0</v>
      </c>
      <c r="BG127" s="184">
        <f>IF(N127="zákl. přenesená",J127,0)</f>
        <v>0</v>
      </c>
      <c r="BH127" s="184">
        <f>IF(N127="sníž. přenesená",J127,0)</f>
        <v>0</v>
      </c>
      <c r="BI127" s="184">
        <f>IF(N127="nulová",J127,0)</f>
        <v>0</v>
      </c>
      <c r="BJ127" s="24" t="s">
        <v>24</v>
      </c>
      <c r="BK127" s="184">
        <f>ROUND(I127*H127,2)</f>
        <v>0</v>
      </c>
      <c r="BL127" s="24" t="s">
        <v>141</v>
      </c>
      <c r="BM127" s="24" t="s">
        <v>198</v>
      </c>
    </row>
    <row r="128" spans="2:65" s="1" customFormat="1" ht="13.5">
      <c r="B128" s="40"/>
      <c r="D128" s="185" t="s">
        <v>143</v>
      </c>
      <c r="F128" s="186" t="s">
        <v>197</v>
      </c>
      <c r="I128" s="187"/>
      <c r="L128" s="40"/>
      <c r="M128" s="188"/>
      <c r="N128" s="41"/>
      <c r="O128" s="41"/>
      <c r="P128" s="41"/>
      <c r="Q128" s="41"/>
      <c r="R128" s="41"/>
      <c r="S128" s="41"/>
      <c r="T128" s="69"/>
      <c r="AT128" s="24" t="s">
        <v>143</v>
      </c>
      <c r="AU128" s="24" t="s">
        <v>81</v>
      </c>
    </row>
    <row r="129" spans="2:65" s="1" customFormat="1" ht="54">
      <c r="B129" s="40"/>
      <c r="D129" s="185" t="s">
        <v>144</v>
      </c>
      <c r="F129" s="189" t="s">
        <v>199</v>
      </c>
      <c r="I129" s="187"/>
      <c r="L129" s="40"/>
      <c r="M129" s="188"/>
      <c r="N129" s="41"/>
      <c r="O129" s="41"/>
      <c r="P129" s="41"/>
      <c r="Q129" s="41"/>
      <c r="R129" s="41"/>
      <c r="S129" s="41"/>
      <c r="T129" s="69"/>
      <c r="AT129" s="24" t="s">
        <v>144</v>
      </c>
      <c r="AU129" s="24" t="s">
        <v>81</v>
      </c>
    </row>
    <row r="130" spans="2:65" s="11" customFormat="1" ht="13.5">
      <c r="B130" s="190"/>
      <c r="D130" s="185" t="s">
        <v>146</v>
      </c>
      <c r="E130" s="191" t="s">
        <v>5</v>
      </c>
      <c r="F130" s="192" t="s">
        <v>24</v>
      </c>
      <c r="H130" s="193">
        <v>1</v>
      </c>
      <c r="I130" s="194"/>
      <c r="L130" s="190"/>
      <c r="M130" s="195"/>
      <c r="N130" s="196"/>
      <c r="O130" s="196"/>
      <c r="P130" s="196"/>
      <c r="Q130" s="196"/>
      <c r="R130" s="196"/>
      <c r="S130" s="196"/>
      <c r="T130" s="197"/>
      <c r="AT130" s="191" t="s">
        <v>146</v>
      </c>
      <c r="AU130" s="191" t="s">
        <v>81</v>
      </c>
      <c r="AV130" s="11" t="s">
        <v>81</v>
      </c>
      <c r="AW130" s="11" t="s">
        <v>36</v>
      </c>
      <c r="AX130" s="11" t="s">
        <v>72</v>
      </c>
      <c r="AY130" s="191" t="s">
        <v>134</v>
      </c>
    </row>
    <row r="131" spans="2:65" s="12" customFormat="1" ht="13.5">
      <c r="B131" s="198"/>
      <c r="D131" s="185" t="s">
        <v>146</v>
      </c>
      <c r="E131" s="199" t="s">
        <v>5</v>
      </c>
      <c r="F131" s="200" t="s">
        <v>148</v>
      </c>
      <c r="H131" s="201">
        <v>1</v>
      </c>
      <c r="I131" s="202"/>
      <c r="L131" s="198"/>
      <c r="M131" s="203"/>
      <c r="N131" s="204"/>
      <c r="O131" s="204"/>
      <c r="P131" s="204"/>
      <c r="Q131" s="204"/>
      <c r="R131" s="204"/>
      <c r="S131" s="204"/>
      <c r="T131" s="205"/>
      <c r="AT131" s="199" t="s">
        <v>146</v>
      </c>
      <c r="AU131" s="199" t="s">
        <v>81</v>
      </c>
      <c r="AV131" s="12" t="s">
        <v>141</v>
      </c>
      <c r="AW131" s="12" t="s">
        <v>36</v>
      </c>
      <c r="AX131" s="12" t="s">
        <v>24</v>
      </c>
      <c r="AY131" s="199" t="s">
        <v>134</v>
      </c>
    </row>
    <row r="132" spans="2:65" s="1" customFormat="1" ht="16.5" customHeight="1">
      <c r="B132" s="172"/>
      <c r="C132" s="173" t="s">
        <v>200</v>
      </c>
      <c r="D132" s="173" t="s">
        <v>137</v>
      </c>
      <c r="E132" s="174" t="s">
        <v>201</v>
      </c>
      <c r="F132" s="175" t="s">
        <v>202</v>
      </c>
      <c r="G132" s="176" t="s">
        <v>159</v>
      </c>
      <c r="H132" s="177">
        <v>1</v>
      </c>
      <c r="I132" s="178"/>
      <c r="J132" s="179">
        <f>ROUND(I132*H132,2)</f>
        <v>0</v>
      </c>
      <c r="K132" s="175" t="s">
        <v>5</v>
      </c>
      <c r="L132" s="40"/>
      <c r="M132" s="180" t="s">
        <v>5</v>
      </c>
      <c r="N132" s="181" t="s">
        <v>43</v>
      </c>
      <c r="O132" s="41"/>
      <c r="P132" s="182">
        <f>O132*H132</f>
        <v>0</v>
      </c>
      <c r="Q132" s="182">
        <v>0</v>
      </c>
      <c r="R132" s="182">
        <f>Q132*H132</f>
        <v>0</v>
      </c>
      <c r="S132" s="182">
        <v>0</v>
      </c>
      <c r="T132" s="183">
        <f>S132*H132</f>
        <v>0</v>
      </c>
      <c r="AR132" s="24" t="s">
        <v>141</v>
      </c>
      <c r="AT132" s="24" t="s">
        <v>137</v>
      </c>
      <c r="AU132" s="24" t="s">
        <v>81</v>
      </c>
      <c r="AY132" s="24" t="s">
        <v>134</v>
      </c>
      <c r="BE132" s="184">
        <f>IF(N132="základní",J132,0)</f>
        <v>0</v>
      </c>
      <c r="BF132" s="184">
        <f>IF(N132="snížená",J132,0)</f>
        <v>0</v>
      </c>
      <c r="BG132" s="184">
        <f>IF(N132="zákl. přenesená",J132,0)</f>
        <v>0</v>
      </c>
      <c r="BH132" s="184">
        <f>IF(N132="sníž. přenesená",J132,0)</f>
        <v>0</v>
      </c>
      <c r="BI132" s="184">
        <f>IF(N132="nulová",J132,0)</f>
        <v>0</v>
      </c>
      <c r="BJ132" s="24" t="s">
        <v>24</v>
      </c>
      <c r="BK132" s="184">
        <f>ROUND(I132*H132,2)</f>
        <v>0</v>
      </c>
      <c r="BL132" s="24" t="s">
        <v>141</v>
      </c>
      <c r="BM132" s="24" t="s">
        <v>203</v>
      </c>
    </row>
    <row r="133" spans="2:65" s="1" customFormat="1" ht="13.5">
      <c r="B133" s="40"/>
      <c r="D133" s="185" t="s">
        <v>143</v>
      </c>
      <c r="F133" s="186" t="s">
        <v>202</v>
      </c>
      <c r="I133" s="187"/>
      <c r="L133" s="40"/>
      <c r="M133" s="188"/>
      <c r="N133" s="41"/>
      <c r="O133" s="41"/>
      <c r="P133" s="41"/>
      <c r="Q133" s="41"/>
      <c r="R133" s="41"/>
      <c r="S133" s="41"/>
      <c r="T133" s="69"/>
      <c r="AT133" s="24" t="s">
        <v>143</v>
      </c>
      <c r="AU133" s="24" t="s">
        <v>81</v>
      </c>
    </row>
    <row r="134" spans="2:65" s="11" customFormat="1" ht="27">
      <c r="B134" s="190"/>
      <c r="D134" s="185" t="s">
        <v>146</v>
      </c>
      <c r="E134" s="191" t="s">
        <v>5</v>
      </c>
      <c r="F134" s="192" t="s">
        <v>204</v>
      </c>
      <c r="H134" s="193">
        <v>1</v>
      </c>
      <c r="I134" s="194"/>
      <c r="L134" s="190"/>
      <c r="M134" s="195"/>
      <c r="N134" s="196"/>
      <c r="O134" s="196"/>
      <c r="P134" s="196"/>
      <c r="Q134" s="196"/>
      <c r="R134" s="196"/>
      <c r="S134" s="196"/>
      <c r="T134" s="197"/>
      <c r="AT134" s="191" t="s">
        <v>146</v>
      </c>
      <c r="AU134" s="191" t="s">
        <v>81</v>
      </c>
      <c r="AV134" s="11" t="s">
        <v>81</v>
      </c>
      <c r="AW134" s="11" t="s">
        <v>36</v>
      </c>
      <c r="AX134" s="11" t="s">
        <v>72</v>
      </c>
      <c r="AY134" s="191" t="s">
        <v>134</v>
      </c>
    </row>
    <row r="135" spans="2:65" s="12" customFormat="1" ht="13.5">
      <c r="B135" s="198"/>
      <c r="D135" s="185" t="s">
        <v>146</v>
      </c>
      <c r="E135" s="199" t="s">
        <v>5</v>
      </c>
      <c r="F135" s="200" t="s">
        <v>148</v>
      </c>
      <c r="H135" s="201">
        <v>1</v>
      </c>
      <c r="I135" s="202"/>
      <c r="L135" s="198"/>
      <c r="M135" s="203"/>
      <c r="N135" s="204"/>
      <c r="O135" s="204"/>
      <c r="P135" s="204"/>
      <c r="Q135" s="204"/>
      <c r="R135" s="204"/>
      <c r="S135" s="204"/>
      <c r="T135" s="205"/>
      <c r="AT135" s="199" t="s">
        <v>146</v>
      </c>
      <c r="AU135" s="199" t="s">
        <v>81</v>
      </c>
      <c r="AV135" s="12" t="s">
        <v>141</v>
      </c>
      <c r="AW135" s="12" t="s">
        <v>36</v>
      </c>
      <c r="AX135" s="12" t="s">
        <v>24</v>
      </c>
      <c r="AY135" s="199" t="s">
        <v>134</v>
      </c>
    </row>
    <row r="136" spans="2:65" s="1" customFormat="1" ht="16.5" customHeight="1">
      <c r="B136" s="172"/>
      <c r="C136" s="173" t="s">
        <v>205</v>
      </c>
      <c r="D136" s="173" t="s">
        <v>137</v>
      </c>
      <c r="E136" s="174" t="s">
        <v>206</v>
      </c>
      <c r="F136" s="175" t="s">
        <v>207</v>
      </c>
      <c r="G136" s="176" t="s">
        <v>190</v>
      </c>
      <c r="H136" s="177">
        <v>1</v>
      </c>
      <c r="I136" s="178"/>
      <c r="J136" s="179">
        <f>ROUND(I136*H136,2)</f>
        <v>0</v>
      </c>
      <c r="K136" s="175" t="s">
        <v>5</v>
      </c>
      <c r="L136" s="40"/>
      <c r="M136" s="180" t="s">
        <v>5</v>
      </c>
      <c r="N136" s="181" t="s">
        <v>43</v>
      </c>
      <c r="O136" s="41"/>
      <c r="P136" s="182">
        <f>O136*H136</f>
        <v>0</v>
      </c>
      <c r="Q136" s="182">
        <v>0</v>
      </c>
      <c r="R136" s="182">
        <f>Q136*H136</f>
        <v>0</v>
      </c>
      <c r="S136" s="182">
        <v>0</v>
      </c>
      <c r="T136" s="183">
        <f>S136*H136</f>
        <v>0</v>
      </c>
      <c r="AR136" s="24" t="s">
        <v>141</v>
      </c>
      <c r="AT136" s="24" t="s">
        <v>137</v>
      </c>
      <c r="AU136" s="24" t="s">
        <v>81</v>
      </c>
      <c r="AY136" s="24" t="s">
        <v>134</v>
      </c>
      <c r="BE136" s="184">
        <f>IF(N136="základní",J136,0)</f>
        <v>0</v>
      </c>
      <c r="BF136" s="184">
        <f>IF(N136="snížená",J136,0)</f>
        <v>0</v>
      </c>
      <c r="BG136" s="184">
        <f>IF(N136="zákl. přenesená",J136,0)</f>
        <v>0</v>
      </c>
      <c r="BH136" s="184">
        <f>IF(N136="sníž. přenesená",J136,0)</f>
        <v>0</v>
      </c>
      <c r="BI136" s="184">
        <f>IF(N136="nulová",J136,0)</f>
        <v>0</v>
      </c>
      <c r="BJ136" s="24" t="s">
        <v>24</v>
      </c>
      <c r="BK136" s="184">
        <f>ROUND(I136*H136,2)</f>
        <v>0</v>
      </c>
      <c r="BL136" s="24" t="s">
        <v>141</v>
      </c>
      <c r="BM136" s="24" t="s">
        <v>208</v>
      </c>
    </row>
    <row r="137" spans="2:65" s="1" customFormat="1" ht="13.5">
      <c r="B137" s="40"/>
      <c r="D137" s="185" t="s">
        <v>143</v>
      </c>
      <c r="F137" s="186" t="s">
        <v>207</v>
      </c>
      <c r="I137" s="187"/>
      <c r="L137" s="40"/>
      <c r="M137" s="188"/>
      <c r="N137" s="41"/>
      <c r="O137" s="41"/>
      <c r="P137" s="41"/>
      <c r="Q137" s="41"/>
      <c r="R137" s="41"/>
      <c r="S137" s="41"/>
      <c r="T137" s="69"/>
      <c r="AT137" s="24" t="s">
        <v>143</v>
      </c>
      <c r="AU137" s="24" t="s">
        <v>81</v>
      </c>
    </row>
    <row r="138" spans="2:65" s="1" customFormat="1" ht="27">
      <c r="B138" s="40"/>
      <c r="D138" s="185" t="s">
        <v>144</v>
      </c>
      <c r="F138" s="189" t="s">
        <v>209</v>
      </c>
      <c r="I138" s="187"/>
      <c r="L138" s="40"/>
      <c r="M138" s="188"/>
      <c r="N138" s="41"/>
      <c r="O138" s="41"/>
      <c r="P138" s="41"/>
      <c r="Q138" s="41"/>
      <c r="R138" s="41"/>
      <c r="S138" s="41"/>
      <c r="T138" s="69"/>
      <c r="AT138" s="24" t="s">
        <v>144</v>
      </c>
      <c r="AU138" s="24" t="s">
        <v>81</v>
      </c>
    </row>
    <row r="139" spans="2:65" s="13" customFormat="1" ht="27">
      <c r="B139" s="206"/>
      <c r="D139" s="185" t="s">
        <v>146</v>
      </c>
      <c r="E139" s="207" t="s">
        <v>5</v>
      </c>
      <c r="F139" s="208" t="s">
        <v>210</v>
      </c>
      <c r="H139" s="207" t="s">
        <v>5</v>
      </c>
      <c r="I139" s="209"/>
      <c r="L139" s="206"/>
      <c r="M139" s="210"/>
      <c r="N139" s="211"/>
      <c r="O139" s="211"/>
      <c r="P139" s="211"/>
      <c r="Q139" s="211"/>
      <c r="R139" s="211"/>
      <c r="S139" s="211"/>
      <c r="T139" s="212"/>
      <c r="AT139" s="207" t="s">
        <v>146</v>
      </c>
      <c r="AU139" s="207" t="s">
        <v>81</v>
      </c>
      <c r="AV139" s="13" t="s">
        <v>24</v>
      </c>
      <c r="AW139" s="13" t="s">
        <v>36</v>
      </c>
      <c r="AX139" s="13" t="s">
        <v>72</v>
      </c>
      <c r="AY139" s="207" t="s">
        <v>134</v>
      </c>
    </row>
    <row r="140" spans="2:65" s="11" customFormat="1" ht="27">
      <c r="B140" s="190"/>
      <c r="D140" s="185" t="s">
        <v>146</v>
      </c>
      <c r="E140" s="191" t="s">
        <v>5</v>
      </c>
      <c r="F140" s="192" t="s">
        <v>211</v>
      </c>
      <c r="H140" s="193">
        <v>1</v>
      </c>
      <c r="I140" s="194"/>
      <c r="L140" s="190"/>
      <c r="M140" s="195"/>
      <c r="N140" s="196"/>
      <c r="O140" s="196"/>
      <c r="P140" s="196"/>
      <c r="Q140" s="196"/>
      <c r="R140" s="196"/>
      <c r="S140" s="196"/>
      <c r="T140" s="197"/>
      <c r="AT140" s="191" t="s">
        <v>146</v>
      </c>
      <c r="AU140" s="191" t="s">
        <v>81</v>
      </c>
      <c r="AV140" s="11" t="s">
        <v>81</v>
      </c>
      <c r="AW140" s="11" t="s">
        <v>36</v>
      </c>
      <c r="AX140" s="11" t="s">
        <v>72</v>
      </c>
      <c r="AY140" s="191" t="s">
        <v>134</v>
      </c>
    </row>
    <row r="141" spans="2:65" s="12" customFormat="1" ht="13.5">
      <c r="B141" s="198"/>
      <c r="D141" s="185" t="s">
        <v>146</v>
      </c>
      <c r="E141" s="199" t="s">
        <v>5</v>
      </c>
      <c r="F141" s="200" t="s">
        <v>148</v>
      </c>
      <c r="H141" s="201">
        <v>1</v>
      </c>
      <c r="I141" s="202"/>
      <c r="L141" s="198"/>
      <c r="M141" s="203"/>
      <c r="N141" s="204"/>
      <c r="O141" s="204"/>
      <c r="P141" s="204"/>
      <c r="Q141" s="204"/>
      <c r="R141" s="204"/>
      <c r="S141" s="204"/>
      <c r="T141" s="205"/>
      <c r="AT141" s="199" t="s">
        <v>146</v>
      </c>
      <c r="AU141" s="199" t="s">
        <v>81</v>
      </c>
      <c r="AV141" s="12" t="s">
        <v>141</v>
      </c>
      <c r="AW141" s="12" t="s">
        <v>36</v>
      </c>
      <c r="AX141" s="12" t="s">
        <v>24</v>
      </c>
      <c r="AY141" s="199" t="s">
        <v>134</v>
      </c>
    </row>
    <row r="142" spans="2:65" s="1" customFormat="1" ht="16.5" customHeight="1">
      <c r="B142" s="172"/>
      <c r="C142" s="173" t="s">
        <v>212</v>
      </c>
      <c r="D142" s="173" t="s">
        <v>137</v>
      </c>
      <c r="E142" s="174" t="s">
        <v>213</v>
      </c>
      <c r="F142" s="175" t="s">
        <v>214</v>
      </c>
      <c r="G142" s="176" t="s">
        <v>190</v>
      </c>
      <c r="H142" s="177">
        <v>1</v>
      </c>
      <c r="I142" s="178"/>
      <c r="J142" s="179">
        <f>ROUND(I142*H142,2)</f>
        <v>0</v>
      </c>
      <c r="K142" s="175" t="s">
        <v>5</v>
      </c>
      <c r="L142" s="40"/>
      <c r="M142" s="180" t="s">
        <v>5</v>
      </c>
      <c r="N142" s="181" t="s">
        <v>43</v>
      </c>
      <c r="O142" s="41"/>
      <c r="P142" s="182">
        <f>O142*H142</f>
        <v>0</v>
      </c>
      <c r="Q142" s="182">
        <v>0</v>
      </c>
      <c r="R142" s="182">
        <f>Q142*H142</f>
        <v>0</v>
      </c>
      <c r="S142" s="182">
        <v>0</v>
      </c>
      <c r="T142" s="183">
        <f>S142*H142</f>
        <v>0</v>
      </c>
      <c r="AR142" s="24" t="s">
        <v>141</v>
      </c>
      <c r="AT142" s="24" t="s">
        <v>137</v>
      </c>
      <c r="AU142" s="24" t="s">
        <v>81</v>
      </c>
      <c r="AY142" s="24" t="s">
        <v>134</v>
      </c>
      <c r="BE142" s="184">
        <f>IF(N142="základní",J142,0)</f>
        <v>0</v>
      </c>
      <c r="BF142" s="184">
        <f>IF(N142="snížená",J142,0)</f>
        <v>0</v>
      </c>
      <c r="BG142" s="184">
        <f>IF(N142="zákl. přenesená",J142,0)</f>
        <v>0</v>
      </c>
      <c r="BH142" s="184">
        <f>IF(N142="sníž. přenesená",J142,0)</f>
        <v>0</v>
      </c>
      <c r="BI142" s="184">
        <f>IF(N142="nulová",J142,0)</f>
        <v>0</v>
      </c>
      <c r="BJ142" s="24" t="s">
        <v>24</v>
      </c>
      <c r="BK142" s="184">
        <f>ROUND(I142*H142,2)</f>
        <v>0</v>
      </c>
      <c r="BL142" s="24" t="s">
        <v>141</v>
      </c>
      <c r="BM142" s="24" t="s">
        <v>215</v>
      </c>
    </row>
    <row r="143" spans="2:65" s="1" customFormat="1" ht="13.5">
      <c r="B143" s="40"/>
      <c r="D143" s="185" t="s">
        <v>143</v>
      </c>
      <c r="F143" s="186" t="s">
        <v>214</v>
      </c>
      <c r="I143" s="187"/>
      <c r="L143" s="40"/>
      <c r="M143" s="188"/>
      <c r="N143" s="41"/>
      <c r="O143" s="41"/>
      <c r="P143" s="41"/>
      <c r="Q143" s="41"/>
      <c r="R143" s="41"/>
      <c r="S143" s="41"/>
      <c r="T143" s="69"/>
      <c r="AT143" s="24" t="s">
        <v>143</v>
      </c>
      <c r="AU143" s="24" t="s">
        <v>81</v>
      </c>
    </row>
    <row r="144" spans="2:65" s="1" customFormat="1" ht="27">
      <c r="B144" s="40"/>
      <c r="D144" s="185" t="s">
        <v>144</v>
      </c>
      <c r="F144" s="189" t="s">
        <v>216</v>
      </c>
      <c r="I144" s="187"/>
      <c r="L144" s="40"/>
      <c r="M144" s="188"/>
      <c r="N144" s="41"/>
      <c r="O144" s="41"/>
      <c r="P144" s="41"/>
      <c r="Q144" s="41"/>
      <c r="R144" s="41"/>
      <c r="S144" s="41"/>
      <c r="T144" s="69"/>
      <c r="AT144" s="24" t="s">
        <v>144</v>
      </c>
      <c r="AU144" s="24" t="s">
        <v>81</v>
      </c>
    </row>
    <row r="145" spans="2:65" s="13" customFormat="1" ht="27">
      <c r="B145" s="206"/>
      <c r="D145" s="185" t="s">
        <v>146</v>
      </c>
      <c r="E145" s="207" t="s">
        <v>5</v>
      </c>
      <c r="F145" s="208" t="s">
        <v>217</v>
      </c>
      <c r="H145" s="207" t="s">
        <v>5</v>
      </c>
      <c r="I145" s="209"/>
      <c r="L145" s="206"/>
      <c r="M145" s="210"/>
      <c r="N145" s="211"/>
      <c r="O145" s="211"/>
      <c r="P145" s="211"/>
      <c r="Q145" s="211"/>
      <c r="R145" s="211"/>
      <c r="S145" s="211"/>
      <c r="T145" s="212"/>
      <c r="AT145" s="207" t="s">
        <v>146</v>
      </c>
      <c r="AU145" s="207" t="s">
        <v>81</v>
      </c>
      <c r="AV145" s="13" t="s">
        <v>24</v>
      </c>
      <c r="AW145" s="13" t="s">
        <v>36</v>
      </c>
      <c r="AX145" s="13" t="s">
        <v>72</v>
      </c>
      <c r="AY145" s="207" t="s">
        <v>134</v>
      </c>
    </row>
    <row r="146" spans="2:65" s="11" customFormat="1" ht="13.5">
      <c r="B146" s="190"/>
      <c r="D146" s="185" t="s">
        <v>146</v>
      </c>
      <c r="E146" s="191" t="s">
        <v>5</v>
      </c>
      <c r="F146" s="192" t="s">
        <v>218</v>
      </c>
      <c r="H146" s="193">
        <v>1</v>
      </c>
      <c r="I146" s="194"/>
      <c r="L146" s="190"/>
      <c r="M146" s="195"/>
      <c r="N146" s="196"/>
      <c r="O146" s="196"/>
      <c r="P146" s="196"/>
      <c r="Q146" s="196"/>
      <c r="R146" s="196"/>
      <c r="S146" s="196"/>
      <c r="T146" s="197"/>
      <c r="AT146" s="191" t="s">
        <v>146</v>
      </c>
      <c r="AU146" s="191" t="s">
        <v>81</v>
      </c>
      <c r="AV146" s="11" t="s">
        <v>81</v>
      </c>
      <c r="AW146" s="11" t="s">
        <v>36</v>
      </c>
      <c r="AX146" s="11" t="s">
        <v>72</v>
      </c>
      <c r="AY146" s="191" t="s">
        <v>134</v>
      </c>
    </row>
    <row r="147" spans="2:65" s="12" customFormat="1" ht="13.5">
      <c r="B147" s="198"/>
      <c r="D147" s="185" t="s">
        <v>146</v>
      </c>
      <c r="E147" s="199" t="s">
        <v>5</v>
      </c>
      <c r="F147" s="200" t="s">
        <v>148</v>
      </c>
      <c r="H147" s="201">
        <v>1</v>
      </c>
      <c r="I147" s="202"/>
      <c r="L147" s="198"/>
      <c r="M147" s="203"/>
      <c r="N147" s="204"/>
      <c r="O147" s="204"/>
      <c r="P147" s="204"/>
      <c r="Q147" s="204"/>
      <c r="R147" s="204"/>
      <c r="S147" s="204"/>
      <c r="T147" s="205"/>
      <c r="AT147" s="199" t="s">
        <v>146</v>
      </c>
      <c r="AU147" s="199" t="s">
        <v>81</v>
      </c>
      <c r="AV147" s="12" t="s">
        <v>141</v>
      </c>
      <c r="AW147" s="12" t="s">
        <v>36</v>
      </c>
      <c r="AX147" s="12" t="s">
        <v>24</v>
      </c>
      <c r="AY147" s="199" t="s">
        <v>134</v>
      </c>
    </row>
    <row r="148" spans="2:65" s="10" customFormat="1" ht="29.85" customHeight="1">
      <c r="B148" s="159"/>
      <c r="D148" s="160" t="s">
        <v>71</v>
      </c>
      <c r="E148" s="170" t="s">
        <v>219</v>
      </c>
      <c r="F148" s="170" t="s">
        <v>220</v>
      </c>
      <c r="I148" s="162"/>
      <c r="J148" s="171">
        <f>BK148</f>
        <v>0</v>
      </c>
      <c r="L148" s="159"/>
      <c r="M148" s="164"/>
      <c r="N148" s="165"/>
      <c r="O148" s="165"/>
      <c r="P148" s="166">
        <f>SUM(P149:P166)</f>
        <v>0</v>
      </c>
      <c r="Q148" s="165"/>
      <c r="R148" s="166">
        <f>SUM(R149:R166)</f>
        <v>0</v>
      </c>
      <c r="S148" s="165"/>
      <c r="T148" s="167">
        <f>SUM(T149:T166)</f>
        <v>0</v>
      </c>
      <c r="AR148" s="160" t="s">
        <v>24</v>
      </c>
      <c r="AT148" s="168" t="s">
        <v>71</v>
      </c>
      <c r="AU148" s="168" t="s">
        <v>24</v>
      </c>
      <c r="AY148" s="160" t="s">
        <v>134</v>
      </c>
      <c r="BK148" s="169">
        <f>SUM(BK149:BK166)</f>
        <v>0</v>
      </c>
    </row>
    <row r="149" spans="2:65" s="1" customFormat="1" ht="16.5" customHeight="1">
      <c r="B149" s="172"/>
      <c r="C149" s="173" t="s">
        <v>11</v>
      </c>
      <c r="D149" s="173" t="s">
        <v>137</v>
      </c>
      <c r="E149" s="174" t="s">
        <v>221</v>
      </c>
      <c r="F149" s="175" t="s">
        <v>222</v>
      </c>
      <c r="G149" s="176" t="s">
        <v>159</v>
      </c>
      <c r="H149" s="177">
        <v>1</v>
      </c>
      <c r="I149" s="178"/>
      <c r="J149" s="179">
        <f>ROUND(I149*H149,2)</f>
        <v>0</v>
      </c>
      <c r="K149" s="175" t="s">
        <v>5</v>
      </c>
      <c r="L149" s="40"/>
      <c r="M149" s="180" t="s">
        <v>5</v>
      </c>
      <c r="N149" s="181" t="s">
        <v>43</v>
      </c>
      <c r="O149" s="41"/>
      <c r="P149" s="182">
        <f>O149*H149</f>
        <v>0</v>
      </c>
      <c r="Q149" s="182">
        <v>0</v>
      </c>
      <c r="R149" s="182">
        <f>Q149*H149</f>
        <v>0</v>
      </c>
      <c r="S149" s="182">
        <v>0</v>
      </c>
      <c r="T149" s="183">
        <f>S149*H149</f>
        <v>0</v>
      </c>
      <c r="AR149" s="24" t="s">
        <v>141</v>
      </c>
      <c r="AT149" s="24" t="s">
        <v>137</v>
      </c>
      <c r="AU149" s="24" t="s">
        <v>81</v>
      </c>
      <c r="AY149" s="24" t="s">
        <v>134</v>
      </c>
      <c r="BE149" s="184">
        <f>IF(N149="základní",J149,0)</f>
        <v>0</v>
      </c>
      <c r="BF149" s="184">
        <f>IF(N149="snížená",J149,0)</f>
        <v>0</v>
      </c>
      <c r="BG149" s="184">
        <f>IF(N149="zákl. přenesená",J149,0)</f>
        <v>0</v>
      </c>
      <c r="BH149" s="184">
        <f>IF(N149="sníž. přenesená",J149,0)</f>
        <v>0</v>
      </c>
      <c r="BI149" s="184">
        <f>IF(N149="nulová",J149,0)</f>
        <v>0</v>
      </c>
      <c r="BJ149" s="24" t="s">
        <v>24</v>
      </c>
      <c r="BK149" s="184">
        <f>ROUND(I149*H149,2)</f>
        <v>0</v>
      </c>
      <c r="BL149" s="24" t="s">
        <v>141</v>
      </c>
      <c r="BM149" s="24" t="s">
        <v>223</v>
      </c>
    </row>
    <row r="150" spans="2:65" s="1" customFormat="1" ht="13.5">
      <c r="B150" s="40"/>
      <c r="D150" s="185" t="s">
        <v>143</v>
      </c>
      <c r="F150" s="186" t="s">
        <v>222</v>
      </c>
      <c r="I150" s="187"/>
      <c r="L150" s="40"/>
      <c r="M150" s="188"/>
      <c r="N150" s="41"/>
      <c r="O150" s="41"/>
      <c r="P150" s="41"/>
      <c r="Q150" s="41"/>
      <c r="R150" s="41"/>
      <c r="S150" s="41"/>
      <c r="T150" s="69"/>
      <c r="AT150" s="24" t="s">
        <v>143</v>
      </c>
      <c r="AU150" s="24" t="s">
        <v>81</v>
      </c>
    </row>
    <row r="151" spans="2:65" s="1" customFormat="1" ht="81">
      <c r="B151" s="40"/>
      <c r="D151" s="185" t="s">
        <v>144</v>
      </c>
      <c r="F151" s="189" t="s">
        <v>224</v>
      </c>
      <c r="I151" s="187"/>
      <c r="L151" s="40"/>
      <c r="M151" s="188"/>
      <c r="N151" s="41"/>
      <c r="O151" s="41"/>
      <c r="P151" s="41"/>
      <c r="Q151" s="41"/>
      <c r="R151" s="41"/>
      <c r="S151" s="41"/>
      <c r="T151" s="69"/>
      <c r="AT151" s="24" t="s">
        <v>144</v>
      </c>
      <c r="AU151" s="24" t="s">
        <v>81</v>
      </c>
    </row>
    <row r="152" spans="2:65" s="1" customFormat="1" ht="16.5" customHeight="1">
      <c r="B152" s="172"/>
      <c r="C152" s="173" t="s">
        <v>225</v>
      </c>
      <c r="D152" s="173" t="s">
        <v>137</v>
      </c>
      <c r="E152" s="174" t="s">
        <v>226</v>
      </c>
      <c r="F152" s="175" t="s">
        <v>227</v>
      </c>
      <c r="G152" s="176" t="s">
        <v>190</v>
      </c>
      <c r="H152" s="177">
        <v>3</v>
      </c>
      <c r="I152" s="178"/>
      <c r="J152" s="179">
        <f>ROUND(I152*H152,2)</f>
        <v>0</v>
      </c>
      <c r="K152" s="175" t="s">
        <v>5</v>
      </c>
      <c r="L152" s="40"/>
      <c r="M152" s="180" t="s">
        <v>5</v>
      </c>
      <c r="N152" s="181" t="s">
        <v>43</v>
      </c>
      <c r="O152" s="41"/>
      <c r="P152" s="182">
        <f>O152*H152</f>
        <v>0</v>
      </c>
      <c r="Q152" s="182">
        <v>0</v>
      </c>
      <c r="R152" s="182">
        <f>Q152*H152</f>
        <v>0</v>
      </c>
      <c r="S152" s="182">
        <v>0</v>
      </c>
      <c r="T152" s="183">
        <f>S152*H152</f>
        <v>0</v>
      </c>
      <c r="AR152" s="24" t="s">
        <v>141</v>
      </c>
      <c r="AT152" s="24" t="s">
        <v>137</v>
      </c>
      <c r="AU152" s="24" t="s">
        <v>81</v>
      </c>
      <c r="AY152" s="24" t="s">
        <v>134</v>
      </c>
      <c r="BE152" s="184">
        <f>IF(N152="základní",J152,0)</f>
        <v>0</v>
      </c>
      <c r="BF152" s="184">
        <f>IF(N152="snížená",J152,0)</f>
        <v>0</v>
      </c>
      <c r="BG152" s="184">
        <f>IF(N152="zákl. přenesená",J152,0)</f>
        <v>0</v>
      </c>
      <c r="BH152" s="184">
        <f>IF(N152="sníž. přenesená",J152,0)</f>
        <v>0</v>
      </c>
      <c r="BI152" s="184">
        <f>IF(N152="nulová",J152,0)</f>
        <v>0</v>
      </c>
      <c r="BJ152" s="24" t="s">
        <v>24</v>
      </c>
      <c r="BK152" s="184">
        <f>ROUND(I152*H152,2)</f>
        <v>0</v>
      </c>
      <c r="BL152" s="24" t="s">
        <v>141</v>
      </c>
      <c r="BM152" s="24" t="s">
        <v>228</v>
      </c>
    </row>
    <row r="153" spans="2:65" s="1" customFormat="1" ht="13.5">
      <c r="B153" s="40"/>
      <c r="D153" s="185" t="s">
        <v>143</v>
      </c>
      <c r="F153" s="186" t="s">
        <v>227</v>
      </c>
      <c r="I153" s="187"/>
      <c r="L153" s="40"/>
      <c r="M153" s="188"/>
      <c r="N153" s="41"/>
      <c r="O153" s="41"/>
      <c r="P153" s="41"/>
      <c r="Q153" s="41"/>
      <c r="R153" s="41"/>
      <c r="S153" s="41"/>
      <c r="T153" s="69"/>
      <c r="AT153" s="24" t="s">
        <v>143</v>
      </c>
      <c r="AU153" s="24" t="s">
        <v>81</v>
      </c>
    </row>
    <row r="154" spans="2:65" s="1" customFormat="1" ht="27">
      <c r="B154" s="40"/>
      <c r="D154" s="185" t="s">
        <v>144</v>
      </c>
      <c r="F154" s="189" t="s">
        <v>229</v>
      </c>
      <c r="I154" s="187"/>
      <c r="L154" s="40"/>
      <c r="M154" s="188"/>
      <c r="N154" s="41"/>
      <c r="O154" s="41"/>
      <c r="P154" s="41"/>
      <c r="Q154" s="41"/>
      <c r="R154" s="41"/>
      <c r="S154" s="41"/>
      <c r="T154" s="69"/>
      <c r="AT154" s="24" t="s">
        <v>144</v>
      </c>
      <c r="AU154" s="24" t="s">
        <v>81</v>
      </c>
    </row>
    <row r="155" spans="2:65" s="11" customFormat="1" ht="27">
      <c r="B155" s="190"/>
      <c r="D155" s="185" t="s">
        <v>146</v>
      </c>
      <c r="E155" s="191" t="s">
        <v>5</v>
      </c>
      <c r="F155" s="192" t="s">
        <v>230</v>
      </c>
      <c r="H155" s="193">
        <v>3</v>
      </c>
      <c r="I155" s="194"/>
      <c r="L155" s="190"/>
      <c r="M155" s="195"/>
      <c r="N155" s="196"/>
      <c r="O155" s="196"/>
      <c r="P155" s="196"/>
      <c r="Q155" s="196"/>
      <c r="R155" s="196"/>
      <c r="S155" s="196"/>
      <c r="T155" s="197"/>
      <c r="AT155" s="191" t="s">
        <v>146</v>
      </c>
      <c r="AU155" s="191" t="s">
        <v>81</v>
      </c>
      <c r="AV155" s="11" t="s">
        <v>81</v>
      </c>
      <c r="AW155" s="11" t="s">
        <v>36</v>
      </c>
      <c r="AX155" s="11" t="s">
        <v>72</v>
      </c>
      <c r="AY155" s="191" t="s">
        <v>134</v>
      </c>
    </row>
    <row r="156" spans="2:65" s="12" customFormat="1" ht="13.5">
      <c r="B156" s="198"/>
      <c r="D156" s="185" t="s">
        <v>146</v>
      </c>
      <c r="E156" s="199" t="s">
        <v>5</v>
      </c>
      <c r="F156" s="200" t="s">
        <v>148</v>
      </c>
      <c r="H156" s="201">
        <v>3</v>
      </c>
      <c r="I156" s="202"/>
      <c r="L156" s="198"/>
      <c r="M156" s="203"/>
      <c r="N156" s="204"/>
      <c r="O156" s="204"/>
      <c r="P156" s="204"/>
      <c r="Q156" s="204"/>
      <c r="R156" s="204"/>
      <c r="S156" s="204"/>
      <c r="T156" s="205"/>
      <c r="AT156" s="199" t="s">
        <v>146</v>
      </c>
      <c r="AU156" s="199" t="s">
        <v>81</v>
      </c>
      <c r="AV156" s="12" t="s">
        <v>141</v>
      </c>
      <c r="AW156" s="12" t="s">
        <v>36</v>
      </c>
      <c r="AX156" s="12" t="s">
        <v>24</v>
      </c>
      <c r="AY156" s="199" t="s">
        <v>134</v>
      </c>
    </row>
    <row r="157" spans="2:65" s="1" customFormat="1" ht="16.5" customHeight="1">
      <c r="B157" s="172"/>
      <c r="C157" s="173" t="s">
        <v>231</v>
      </c>
      <c r="D157" s="173" t="s">
        <v>137</v>
      </c>
      <c r="E157" s="174" t="s">
        <v>232</v>
      </c>
      <c r="F157" s="175" t="s">
        <v>227</v>
      </c>
      <c r="G157" s="176" t="s">
        <v>233</v>
      </c>
      <c r="H157" s="177">
        <v>3.2</v>
      </c>
      <c r="I157" s="178"/>
      <c r="J157" s="179">
        <f>ROUND(I157*H157,2)</f>
        <v>0</v>
      </c>
      <c r="K157" s="175" t="s">
        <v>5</v>
      </c>
      <c r="L157" s="40"/>
      <c r="M157" s="180" t="s">
        <v>5</v>
      </c>
      <c r="N157" s="181" t="s">
        <v>43</v>
      </c>
      <c r="O157" s="41"/>
      <c r="P157" s="182">
        <f>O157*H157</f>
        <v>0</v>
      </c>
      <c r="Q157" s="182">
        <v>0</v>
      </c>
      <c r="R157" s="182">
        <f>Q157*H157</f>
        <v>0</v>
      </c>
      <c r="S157" s="182">
        <v>0</v>
      </c>
      <c r="T157" s="183">
        <f>S157*H157</f>
        <v>0</v>
      </c>
      <c r="AR157" s="24" t="s">
        <v>141</v>
      </c>
      <c r="AT157" s="24" t="s">
        <v>137</v>
      </c>
      <c r="AU157" s="24" t="s">
        <v>81</v>
      </c>
      <c r="AY157" s="24" t="s">
        <v>134</v>
      </c>
      <c r="BE157" s="184">
        <f>IF(N157="základní",J157,0)</f>
        <v>0</v>
      </c>
      <c r="BF157" s="184">
        <f>IF(N157="snížená",J157,0)</f>
        <v>0</v>
      </c>
      <c r="BG157" s="184">
        <f>IF(N157="zákl. přenesená",J157,0)</f>
        <v>0</v>
      </c>
      <c r="BH157" s="184">
        <f>IF(N157="sníž. přenesená",J157,0)</f>
        <v>0</v>
      </c>
      <c r="BI157" s="184">
        <f>IF(N157="nulová",J157,0)</f>
        <v>0</v>
      </c>
      <c r="BJ157" s="24" t="s">
        <v>24</v>
      </c>
      <c r="BK157" s="184">
        <f>ROUND(I157*H157,2)</f>
        <v>0</v>
      </c>
      <c r="BL157" s="24" t="s">
        <v>141</v>
      </c>
      <c r="BM157" s="24" t="s">
        <v>234</v>
      </c>
    </row>
    <row r="158" spans="2:65" s="1" customFormat="1" ht="13.5">
      <c r="B158" s="40"/>
      <c r="D158" s="185" t="s">
        <v>143</v>
      </c>
      <c r="F158" s="186" t="s">
        <v>227</v>
      </c>
      <c r="I158" s="187"/>
      <c r="L158" s="40"/>
      <c r="M158" s="188"/>
      <c r="N158" s="41"/>
      <c r="O158" s="41"/>
      <c r="P158" s="41"/>
      <c r="Q158" s="41"/>
      <c r="R158" s="41"/>
      <c r="S158" s="41"/>
      <c r="T158" s="69"/>
      <c r="AT158" s="24" t="s">
        <v>143</v>
      </c>
      <c r="AU158" s="24" t="s">
        <v>81</v>
      </c>
    </row>
    <row r="159" spans="2:65" s="1" customFormat="1" ht="27">
      <c r="B159" s="40"/>
      <c r="D159" s="185" t="s">
        <v>144</v>
      </c>
      <c r="F159" s="189" t="s">
        <v>235</v>
      </c>
      <c r="I159" s="187"/>
      <c r="L159" s="40"/>
      <c r="M159" s="188"/>
      <c r="N159" s="41"/>
      <c r="O159" s="41"/>
      <c r="P159" s="41"/>
      <c r="Q159" s="41"/>
      <c r="R159" s="41"/>
      <c r="S159" s="41"/>
      <c r="T159" s="69"/>
      <c r="AT159" s="24" t="s">
        <v>144</v>
      </c>
      <c r="AU159" s="24" t="s">
        <v>81</v>
      </c>
    </row>
    <row r="160" spans="2:65" s="11" customFormat="1" ht="27">
      <c r="B160" s="190"/>
      <c r="D160" s="185" t="s">
        <v>146</v>
      </c>
      <c r="E160" s="191" t="s">
        <v>5</v>
      </c>
      <c r="F160" s="192" t="s">
        <v>236</v>
      </c>
      <c r="H160" s="193">
        <v>3.2</v>
      </c>
      <c r="I160" s="194"/>
      <c r="L160" s="190"/>
      <c r="M160" s="195"/>
      <c r="N160" s="196"/>
      <c r="O160" s="196"/>
      <c r="P160" s="196"/>
      <c r="Q160" s="196"/>
      <c r="R160" s="196"/>
      <c r="S160" s="196"/>
      <c r="T160" s="197"/>
      <c r="AT160" s="191" t="s">
        <v>146</v>
      </c>
      <c r="AU160" s="191" t="s">
        <v>81</v>
      </c>
      <c r="AV160" s="11" t="s">
        <v>81</v>
      </c>
      <c r="AW160" s="11" t="s">
        <v>36</v>
      </c>
      <c r="AX160" s="11" t="s">
        <v>72</v>
      </c>
      <c r="AY160" s="191" t="s">
        <v>134</v>
      </c>
    </row>
    <row r="161" spans="2:65" s="12" customFormat="1" ht="13.5">
      <c r="B161" s="198"/>
      <c r="D161" s="185" t="s">
        <v>146</v>
      </c>
      <c r="E161" s="199" t="s">
        <v>5</v>
      </c>
      <c r="F161" s="200" t="s">
        <v>148</v>
      </c>
      <c r="H161" s="201">
        <v>3.2</v>
      </c>
      <c r="I161" s="202"/>
      <c r="L161" s="198"/>
      <c r="M161" s="203"/>
      <c r="N161" s="204"/>
      <c r="O161" s="204"/>
      <c r="P161" s="204"/>
      <c r="Q161" s="204"/>
      <c r="R161" s="204"/>
      <c r="S161" s="204"/>
      <c r="T161" s="205"/>
      <c r="AT161" s="199" t="s">
        <v>146</v>
      </c>
      <c r="AU161" s="199" t="s">
        <v>81</v>
      </c>
      <c r="AV161" s="12" t="s">
        <v>141</v>
      </c>
      <c r="AW161" s="12" t="s">
        <v>36</v>
      </c>
      <c r="AX161" s="12" t="s">
        <v>24</v>
      </c>
      <c r="AY161" s="199" t="s">
        <v>134</v>
      </c>
    </row>
    <row r="162" spans="2:65" s="1" customFormat="1" ht="16.5" customHeight="1">
      <c r="B162" s="172"/>
      <c r="C162" s="173" t="s">
        <v>237</v>
      </c>
      <c r="D162" s="173" t="s">
        <v>137</v>
      </c>
      <c r="E162" s="174" t="s">
        <v>238</v>
      </c>
      <c r="F162" s="175" t="s">
        <v>227</v>
      </c>
      <c r="G162" s="176" t="s">
        <v>190</v>
      </c>
      <c r="H162" s="177">
        <v>3.2</v>
      </c>
      <c r="I162" s="178"/>
      <c r="J162" s="179">
        <f>ROUND(I162*H162,2)</f>
        <v>0</v>
      </c>
      <c r="K162" s="175" t="s">
        <v>5</v>
      </c>
      <c r="L162" s="40"/>
      <c r="M162" s="180" t="s">
        <v>5</v>
      </c>
      <c r="N162" s="181" t="s">
        <v>43</v>
      </c>
      <c r="O162" s="41"/>
      <c r="P162" s="182">
        <f>O162*H162</f>
        <v>0</v>
      </c>
      <c r="Q162" s="182">
        <v>0</v>
      </c>
      <c r="R162" s="182">
        <f>Q162*H162</f>
        <v>0</v>
      </c>
      <c r="S162" s="182">
        <v>0</v>
      </c>
      <c r="T162" s="183">
        <f>S162*H162</f>
        <v>0</v>
      </c>
      <c r="AR162" s="24" t="s">
        <v>141</v>
      </c>
      <c r="AT162" s="24" t="s">
        <v>137</v>
      </c>
      <c r="AU162" s="24" t="s">
        <v>81</v>
      </c>
      <c r="AY162" s="24" t="s">
        <v>134</v>
      </c>
      <c r="BE162" s="184">
        <f>IF(N162="základní",J162,0)</f>
        <v>0</v>
      </c>
      <c r="BF162" s="184">
        <f>IF(N162="snížená",J162,0)</f>
        <v>0</v>
      </c>
      <c r="BG162" s="184">
        <f>IF(N162="zákl. přenesená",J162,0)</f>
        <v>0</v>
      </c>
      <c r="BH162" s="184">
        <f>IF(N162="sníž. přenesená",J162,0)</f>
        <v>0</v>
      </c>
      <c r="BI162" s="184">
        <f>IF(N162="nulová",J162,0)</f>
        <v>0</v>
      </c>
      <c r="BJ162" s="24" t="s">
        <v>24</v>
      </c>
      <c r="BK162" s="184">
        <f>ROUND(I162*H162,2)</f>
        <v>0</v>
      </c>
      <c r="BL162" s="24" t="s">
        <v>141</v>
      </c>
      <c r="BM162" s="24" t="s">
        <v>239</v>
      </c>
    </row>
    <row r="163" spans="2:65" s="1" customFormat="1" ht="13.5">
      <c r="B163" s="40"/>
      <c r="D163" s="185" t="s">
        <v>143</v>
      </c>
      <c r="F163" s="186" t="s">
        <v>227</v>
      </c>
      <c r="I163" s="187"/>
      <c r="L163" s="40"/>
      <c r="M163" s="188"/>
      <c r="N163" s="41"/>
      <c r="O163" s="41"/>
      <c r="P163" s="41"/>
      <c r="Q163" s="41"/>
      <c r="R163" s="41"/>
      <c r="S163" s="41"/>
      <c r="T163" s="69"/>
      <c r="AT163" s="24" t="s">
        <v>143</v>
      </c>
      <c r="AU163" s="24" t="s">
        <v>81</v>
      </c>
    </row>
    <row r="164" spans="2:65" s="1" customFormat="1" ht="27">
      <c r="B164" s="40"/>
      <c r="D164" s="185" t="s">
        <v>144</v>
      </c>
      <c r="F164" s="189" t="s">
        <v>240</v>
      </c>
      <c r="I164" s="187"/>
      <c r="L164" s="40"/>
      <c r="M164" s="188"/>
      <c r="N164" s="41"/>
      <c r="O164" s="41"/>
      <c r="P164" s="41"/>
      <c r="Q164" s="41"/>
      <c r="R164" s="41"/>
      <c r="S164" s="41"/>
      <c r="T164" s="69"/>
      <c r="AT164" s="24" t="s">
        <v>144</v>
      </c>
      <c r="AU164" s="24" t="s">
        <v>81</v>
      </c>
    </row>
    <row r="165" spans="2:65" s="11" customFormat="1" ht="27">
      <c r="B165" s="190"/>
      <c r="D165" s="185" t="s">
        <v>146</v>
      </c>
      <c r="E165" s="191" t="s">
        <v>5</v>
      </c>
      <c r="F165" s="192" t="s">
        <v>241</v>
      </c>
      <c r="H165" s="193">
        <v>3.2</v>
      </c>
      <c r="I165" s="194"/>
      <c r="L165" s="190"/>
      <c r="M165" s="195"/>
      <c r="N165" s="196"/>
      <c r="O165" s="196"/>
      <c r="P165" s="196"/>
      <c r="Q165" s="196"/>
      <c r="R165" s="196"/>
      <c r="S165" s="196"/>
      <c r="T165" s="197"/>
      <c r="AT165" s="191" t="s">
        <v>146</v>
      </c>
      <c r="AU165" s="191" t="s">
        <v>81</v>
      </c>
      <c r="AV165" s="11" t="s">
        <v>81</v>
      </c>
      <c r="AW165" s="11" t="s">
        <v>36</v>
      </c>
      <c r="AX165" s="11" t="s">
        <v>72</v>
      </c>
      <c r="AY165" s="191" t="s">
        <v>134</v>
      </c>
    </row>
    <row r="166" spans="2:65" s="12" customFormat="1" ht="13.5">
      <c r="B166" s="198"/>
      <c r="D166" s="185" t="s">
        <v>146</v>
      </c>
      <c r="E166" s="199" t="s">
        <v>5</v>
      </c>
      <c r="F166" s="200" t="s">
        <v>148</v>
      </c>
      <c r="H166" s="201">
        <v>3.2</v>
      </c>
      <c r="I166" s="202"/>
      <c r="L166" s="198"/>
      <c r="M166" s="203"/>
      <c r="N166" s="204"/>
      <c r="O166" s="204"/>
      <c r="P166" s="204"/>
      <c r="Q166" s="204"/>
      <c r="R166" s="204"/>
      <c r="S166" s="204"/>
      <c r="T166" s="205"/>
      <c r="AT166" s="199" t="s">
        <v>146</v>
      </c>
      <c r="AU166" s="199" t="s">
        <v>81</v>
      </c>
      <c r="AV166" s="12" t="s">
        <v>141</v>
      </c>
      <c r="AW166" s="12" t="s">
        <v>36</v>
      </c>
      <c r="AX166" s="12" t="s">
        <v>24</v>
      </c>
      <c r="AY166" s="199" t="s">
        <v>134</v>
      </c>
    </row>
    <row r="167" spans="2:65" s="10" customFormat="1" ht="29.85" customHeight="1">
      <c r="B167" s="159"/>
      <c r="D167" s="160" t="s">
        <v>71</v>
      </c>
      <c r="E167" s="170" t="s">
        <v>242</v>
      </c>
      <c r="F167" s="170" t="s">
        <v>243</v>
      </c>
      <c r="I167" s="162"/>
      <c r="J167" s="171">
        <f>BK167</f>
        <v>0</v>
      </c>
      <c r="L167" s="159"/>
      <c r="M167" s="164"/>
      <c r="N167" s="165"/>
      <c r="O167" s="165"/>
      <c r="P167" s="166">
        <f>SUM(P168:P170)</f>
        <v>0</v>
      </c>
      <c r="Q167" s="165"/>
      <c r="R167" s="166">
        <f>SUM(R168:R170)</f>
        <v>0</v>
      </c>
      <c r="S167" s="165"/>
      <c r="T167" s="167">
        <f>SUM(T168:T170)</f>
        <v>0</v>
      </c>
      <c r="AR167" s="160" t="s">
        <v>24</v>
      </c>
      <c r="AT167" s="168" t="s">
        <v>71</v>
      </c>
      <c r="AU167" s="168" t="s">
        <v>24</v>
      </c>
      <c r="AY167" s="160" t="s">
        <v>134</v>
      </c>
      <c r="BK167" s="169">
        <f>SUM(BK168:BK170)</f>
        <v>0</v>
      </c>
    </row>
    <row r="168" spans="2:65" s="1" customFormat="1" ht="16.5" customHeight="1">
      <c r="B168" s="172"/>
      <c r="C168" s="173" t="s">
        <v>244</v>
      </c>
      <c r="D168" s="173" t="s">
        <v>137</v>
      </c>
      <c r="E168" s="174" t="s">
        <v>245</v>
      </c>
      <c r="F168" s="175" t="s">
        <v>246</v>
      </c>
      <c r="G168" s="176" t="s">
        <v>159</v>
      </c>
      <c r="H168" s="177">
        <v>1</v>
      </c>
      <c r="I168" s="178"/>
      <c r="J168" s="179">
        <f>ROUND(I168*H168,2)</f>
        <v>0</v>
      </c>
      <c r="K168" s="175" t="s">
        <v>5</v>
      </c>
      <c r="L168" s="40"/>
      <c r="M168" s="180" t="s">
        <v>5</v>
      </c>
      <c r="N168" s="181" t="s">
        <v>43</v>
      </c>
      <c r="O168" s="41"/>
      <c r="P168" s="182">
        <f>O168*H168</f>
        <v>0</v>
      </c>
      <c r="Q168" s="182">
        <v>0</v>
      </c>
      <c r="R168" s="182">
        <f>Q168*H168</f>
        <v>0</v>
      </c>
      <c r="S168" s="182">
        <v>0</v>
      </c>
      <c r="T168" s="183">
        <f>S168*H168</f>
        <v>0</v>
      </c>
      <c r="AR168" s="24" t="s">
        <v>141</v>
      </c>
      <c r="AT168" s="24" t="s">
        <v>137</v>
      </c>
      <c r="AU168" s="24" t="s">
        <v>81</v>
      </c>
      <c r="AY168" s="24" t="s">
        <v>134</v>
      </c>
      <c r="BE168" s="184">
        <f>IF(N168="základní",J168,0)</f>
        <v>0</v>
      </c>
      <c r="BF168" s="184">
        <f>IF(N168="snížená",J168,0)</f>
        <v>0</v>
      </c>
      <c r="BG168" s="184">
        <f>IF(N168="zákl. přenesená",J168,0)</f>
        <v>0</v>
      </c>
      <c r="BH168" s="184">
        <f>IF(N168="sníž. přenesená",J168,0)</f>
        <v>0</v>
      </c>
      <c r="BI168" s="184">
        <f>IF(N168="nulová",J168,0)</f>
        <v>0</v>
      </c>
      <c r="BJ168" s="24" t="s">
        <v>24</v>
      </c>
      <c r="BK168" s="184">
        <f>ROUND(I168*H168,2)</f>
        <v>0</v>
      </c>
      <c r="BL168" s="24" t="s">
        <v>141</v>
      </c>
      <c r="BM168" s="24" t="s">
        <v>247</v>
      </c>
    </row>
    <row r="169" spans="2:65" s="1" customFormat="1" ht="13.5">
      <c r="B169" s="40"/>
      <c r="D169" s="185" t="s">
        <v>143</v>
      </c>
      <c r="F169" s="186" t="s">
        <v>246</v>
      </c>
      <c r="I169" s="187"/>
      <c r="L169" s="40"/>
      <c r="M169" s="188"/>
      <c r="N169" s="41"/>
      <c r="O169" s="41"/>
      <c r="P169" s="41"/>
      <c r="Q169" s="41"/>
      <c r="R169" s="41"/>
      <c r="S169" s="41"/>
      <c r="T169" s="69"/>
      <c r="AT169" s="24" t="s">
        <v>143</v>
      </c>
      <c r="AU169" s="24" t="s">
        <v>81</v>
      </c>
    </row>
    <row r="170" spans="2:65" s="1" customFormat="1" ht="40.5">
      <c r="B170" s="40"/>
      <c r="D170" s="185" t="s">
        <v>144</v>
      </c>
      <c r="F170" s="189" t="s">
        <v>248</v>
      </c>
      <c r="I170" s="187"/>
      <c r="L170" s="40"/>
      <c r="M170" s="213"/>
      <c r="N170" s="214"/>
      <c r="O170" s="214"/>
      <c r="P170" s="214"/>
      <c r="Q170" s="214"/>
      <c r="R170" s="214"/>
      <c r="S170" s="214"/>
      <c r="T170" s="215"/>
      <c r="AT170" s="24" t="s">
        <v>144</v>
      </c>
      <c r="AU170" s="24" t="s">
        <v>81</v>
      </c>
    </row>
    <row r="171" spans="2:65" s="1" customFormat="1" ht="6.95" customHeight="1">
      <c r="B171" s="55"/>
      <c r="C171" s="56"/>
      <c r="D171" s="56"/>
      <c r="E171" s="56"/>
      <c r="F171" s="56"/>
      <c r="G171" s="56"/>
      <c r="H171" s="56"/>
      <c r="I171" s="126"/>
      <c r="J171" s="56"/>
      <c r="K171" s="56"/>
      <c r="L171" s="40"/>
    </row>
  </sheetData>
  <autoFilter ref="C81:K170"/>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0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84</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249</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ROUND(J80,2)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ROUND(SUM(BE80:BE202), 2)</f>
        <v>0</v>
      </c>
      <c r="G30" s="41"/>
      <c r="H30" s="41"/>
      <c r="I30" s="118">
        <v>0.21</v>
      </c>
      <c r="J30" s="117">
        <f>ROUND(ROUND((SUM(BE80:BE202)), 2)*I30, 2)</f>
        <v>0</v>
      </c>
      <c r="K30" s="44"/>
    </row>
    <row r="31" spans="2:11" s="1" customFormat="1" ht="14.45" customHeight="1">
      <c r="B31" s="40"/>
      <c r="C31" s="41"/>
      <c r="D31" s="41"/>
      <c r="E31" s="48" t="s">
        <v>44</v>
      </c>
      <c r="F31" s="117">
        <f>ROUND(SUM(BF80:BF202), 2)</f>
        <v>0</v>
      </c>
      <c r="G31" s="41"/>
      <c r="H31" s="41"/>
      <c r="I31" s="118">
        <v>0.15</v>
      </c>
      <c r="J31" s="117">
        <f>ROUND(ROUND((SUM(BF80:BF202)), 2)*I31, 2)</f>
        <v>0</v>
      </c>
      <c r="K31" s="44"/>
    </row>
    <row r="32" spans="2:11" s="1" customFormat="1" ht="14.45" hidden="1" customHeight="1">
      <c r="B32" s="40"/>
      <c r="C32" s="41"/>
      <c r="D32" s="41"/>
      <c r="E32" s="48" t="s">
        <v>45</v>
      </c>
      <c r="F32" s="117">
        <f>ROUND(SUM(BG80:BG202), 2)</f>
        <v>0</v>
      </c>
      <c r="G32" s="41"/>
      <c r="H32" s="41"/>
      <c r="I32" s="118">
        <v>0.21</v>
      </c>
      <c r="J32" s="117">
        <v>0</v>
      </c>
      <c r="K32" s="44"/>
    </row>
    <row r="33" spans="2:11" s="1" customFormat="1" ht="14.45" hidden="1" customHeight="1">
      <c r="B33" s="40"/>
      <c r="C33" s="41"/>
      <c r="D33" s="41"/>
      <c r="E33" s="48" t="s">
        <v>46</v>
      </c>
      <c r="F33" s="117">
        <f>ROUND(SUM(BH80:BH202), 2)</f>
        <v>0</v>
      </c>
      <c r="G33" s="41"/>
      <c r="H33" s="41"/>
      <c r="I33" s="118">
        <v>0.15</v>
      </c>
      <c r="J33" s="117">
        <v>0</v>
      </c>
      <c r="K33" s="44"/>
    </row>
    <row r="34" spans="2:11" s="1" customFormat="1" ht="14.45" hidden="1" customHeight="1">
      <c r="B34" s="40"/>
      <c r="C34" s="41"/>
      <c r="D34" s="41"/>
      <c r="E34" s="48" t="s">
        <v>47</v>
      </c>
      <c r="F34" s="117">
        <f>ROUND(SUM(BI80:BI202),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001 - Příprava staveniště</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J80</f>
        <v>0</v>
      </c>
      <c r="K56" s="44"/>
      <c r="AU56" s="24" t="s">
        <v>112</v>
      </c>
    </row>
    <row r="57" spans="2:47" s="7" customFormat="1" ht="24.95" customHeight="1">
      <c r="B57" s="134"/>
      <c r="C57" s="135"/>
      <c r="D57" s="136" t="s">
        <v>250</v>
      </c>
      <c r="E57" s="137"/>
      <c r="F57" s="137"/>
      <c r="G57" s="137"/>
      <c r="H57" s="137"/>
      <c r="I57" s="138"/>
      <c r="J57" s="139">
        <f>J81</f>
        <v>0</v>
      </c>
      <c r="K57" s="140"/>
    </row>
    <row r="58" spans="2:47" s="8" customFormat="1" ht="19.899999999999999" customHeight="1">
      <c r="B58" s="141"/>
      <c r="C58" s="142"/>
      <c r="D58" s="143" t="s">
        <v>251</v>
      </c>
      <c r="E58" s="144"/>
      <c r="F58" s="144"/>
      <c r="G58" s="144"/>
      <c r="H58" s="144"/>
      <c r="I58" s="145"/>
      <c r="J58" s="146">
        <f>J82</f>
        <v>0</v>
      </c>
      <c r="K58" s="147"/>
    </row>
    <row r="59" spans="2:47" s="8" customFormat="1" ht="19.899999999999999" customHeight="1">
      <c r="B59" s="141"/>
      <c r="C59" s="142"/>
      <c r="D59" s="143" t="s">
        <v>252</v>
      </c>
      <c r="E59" s="144"/>
      <c r="F59" s="144"/>
      <c r="G59" s="144"/>
      <c r="H59" s="144"/>
      <c r="I59" s="145"/>
      <c r="J59" s="146">
        <f>J175</f>
        <v>0</v>
      </c>
      <c r="K59" s="147"/>
    </row>
    <row r="60" spans="2:47" s="8" customFormat="1" ht="19.899999999999999" customHeight="1">
      <c r="B60" s="141"/>
      <c r="C60" s="142"/>
      <c r="D60" s="143" t="s">
        <v>253</v>
      </c>
      <c r="E60" s="144"/>
      <c r="F60" s="144"/>
      <c r="G60" s="144"/>
      <c r="H60" s="144"/>
      <c r="I60" s="145"/>
      <c r="J60" s="146">
        <f>J183</f>
        <v>0</v>
      </c>
      <c r="K60" s="147"/>
    </row>
    <row r="61" spans="2:47" s="1" customFormat="1" ht="21.75" customHeight="1">
      <c r="B61" s="40"/>
      <c r="C61" s="41"/>
      <c r="D61" s="41"/>
      <c r="E61" s="41"/>
      <c r="F61" s="41"/>
      <c r="G61" s="41"/>
      <c r="H61" s="41"/>
      <c r="I61" s="105"/>
      <c r="J61" s="41"/>
      <c r="K61" s="44"/>
    </row>
    <row r="62" spans="2:47" s="1" customFormat="1" ht="6.95" customHeight="1">
      <c r="B62" s="55"/>
      <c r="C62" s="56"/>
      <c r="D62" s="56"/>
      <c r="E62" s="56"/>
      <c r="F62" s="56"/>
      <c r="G62" s="56"/>
      <c r="H62" s="56"/>
      <c r="I62" s="126"/>
      <c r="J62" s="56"/>
      <c r="K62" s="57"/>
    </row>
    <row r="66" spans="2:63" s="1" customFormat="1" ht="6.95" customHeight="1">
      <c r="B66" s="58"/>
      <c r="C66" s="59"/>
      <c r="D66" s="59"/>
      <c r="E66" s="59"/>
      <c r="F66" s="59"/>
      <c r="G66" s="59"/>
      <c r="H66" s="59"/>
      <c r="I66" s="127"/>
      <c r="J66" s="59"/>
      <c r="K66" s="59"/>
      <c r="L66" s="40"/>
    </row>
    <row r="67" spans="2:63" s="1" customFormat="1" ht="36.950000000000003" customHeight="1">
      <c r="B67" s="40"/>
      <c r="C67" s="60" t="s">
        <v>119</v>
      </c>
      <c r="L67" s="40"/>
    </row>
    <row r="68" spans="2:63" s="1" customFormat="1" ht="6.95" customHeight="1">
      <c r="B68" s="40"/>
      <c r="L68" s="40"/>
    </row>
    <row r="69" spans="2:63" s="1" customFormat="1" ht="14.45" customHeight="1">
      <c r="B69" s="40"/>
      <c r="C69" s="62" t="s">
        <v>19</v>
      </c>
      <c r="L69" s="40"/>
    </row>
    <row r="70" spans="2:63" s="1" customFormat="1" ht="16.5" customHeight="1">
      <c r="B70" s="40"/>
      <c r="E70" s="360" t="str">
        <f>E7</f>
        <v>Modernizace sil.II/315 Hrádek - Ústí nad Orlicí</v>
      </c>
      <c r="F70" s="361"/>
      <c r="G70" s="361"/>
      <c r="H70" s="361"/>
      <c r="L70" s="40"/>
    </row>
    <row r="71" spans="2:63" s="1" customFormat="1" ht="14.45" customHeight="1">
      <c r="B71" s="40"/>
      <c r="C71" s="62" t="s">
        <v>106</v>
      </c>
      <c r="L71" s="40"/>
    </row>
    <row r="72" spans="2:63" s="1" customFormat="1" ht="17.25" customHeight="1">
      <c r="B72" s="40"/>
      <c r="E72" s="336" t="str">
        <f>E9</f>
        <v>SO 001 - Příprava staveniště</v>
      </c>
      <c r="F72" s="362"/>
      <c r="G72" s="362"/>
      <c r="H72" s="362"/>
      <c r="L72" s="40"/>
    </row>
    <row r="73" spans="2:63" s="1" customFormat="1" ht="6.95" customHeight="1">
      <c r="B73" s="40"/>
      <c r="L73" s="40"/>
    </row>
    <row r="74" spans="2:63" s="1" customFormat="1" ht="18" customHeight="1">
      <c r="B74" s="40"/>
      <c r="C74" s="62" t="s">
        <v>25</v>
      </c>
      <c r="F74" s="148" t="str">
        <f>F12</f>
        <v xml:space="preserve"> </v>
      </c>
      <c r="I74" s="149" t="s">
        <v>27</v>
      </c>
      <c r="J74" s="66">
        <f>IF(J12="","",J12)</f>
        <v>43408</v>
      </c>
      <c r="L74" s="40"/>
    </row>
    <row r="75" spans="2:63" s="1" customFormat="1" ht="6.95" customHeight="1">
      <c r="B75" s="40"/>
      <c r="L75" s="40"/>
    </row>
    <row r="76" spans="2:63" s="1" customFormat="1">
      <c r="B76" s="40"/>
      <c r="C76" s="62" t="s">
        <v>30</v>
      </c>
      <c r="F76" s="148" t="str">
        <f>E15</f>
        <v xml:space="preserve"> </v>
      </c>
      <c r="I76" s="149" t="s">
        <v>35</v>
      </c>
      <c r="J76" s="148" t="str">
        <f>E21</f>
        <v xml:space="preserve"> </v>
      </c>
      <c r="L76" s="40"/>
    </row>
    <row r="77" spans="2:63" s="1" customFormat="1" ht="14.45" customHeight="1">
      <c r="B77" s="40"/>
      <c r="C77" s="62" t="s">
        <v>33</v>
      </c>
      <c r="F77" s="148" t="str">
        <f>IF(E18="","",E18)</f>
        <v/>
      </c>
      <c r="L77" s="40"/>
    </row>
    <row r="78" spans="2:63" s="1" customFormat="1" ht="10.35" customHeight="1">
      <c r="B78" s="40"/>
      <c r="L78" s="40"/>
    </row>
    <row r="79" spans="2:63" s="9" customFormat="1" ht="29.25" customHeight="1">
      <c r="B79" s="150"/>
      <c r="C79" s="151" t="s">
        <v>120</v>
      </c>
      <c r="D79" s="152" t="s">
        <v>57</v>
      </c>
      <c r="E79" s="152" t="s">
        <v>53</v>
      </c>
      <c r="F79" s="152" t="s">
        <v>121</v>
      </c>
      <c r="G79" s="152" t="s">
        <v>122</v>
      </c>
      <c r="H79" s="152" t="s">
        <v>123</v>
      </c>
      <c r="I79" s="153" t="s">
        <v>124</v>
      </c>
      <c r="J79" s="152" t="s">
        <v>110</v>
      </c>
      <c r="K79" s="154" t="s">
        <v>125</v>
      </c>
      <c r="L79" s="150"/>
      <c r="M79" s="72" t="s">
        <v>126</v>
      </c>
      <c r="N79" s="73" t="s">
        <v>42</v>
      </c>
      <c r="O79" s="73" t="s">
        <v>127</v>
      </c>
      <c r="P79" s="73" t="s">
        <v>128</v>
      </c>
      <c r="Q79" s="73" t="s">
        <v>129</v>
      </c>
      <c r="R79" s="73" t="s">
        <v>130</v>
      </c>
      <c r="S79" s="73" t="s">
        <v>131</v>
      </c>
      <c r="T79" s="74" t="s">
        <v>132</v>
      </c>
    </row>
    <row r="80" spans="2:63" s="1" customFormat="1" ht="29.25" customHeight="1">
      <c r="B80" s="40"/>
      <c r="C80" s="76" t="s">
        <v>111</v>
      </c>
      <c r="J80" s="155">
        <f>BK80</f>
        <v>0</v>
      </c>
      <c r="L80" s="40"/>
      <c r="M80" s="75"/>
      <c r="N80" s="67"/>
      <c r="O80" s="67"/>
      <c r="P80" s="156">
        <f>P81</f>
        <v>0</v>
      </c>
      <c r="Q80" s="67"/>
      <c r="R80" s="156">
        <f>R81</f>
        <v>0.11705</v>
      </c>
      <c r="S80" s="67"/>
      <c r="T80" s="157">
        <f>T81</f>
        <v>48.804000000000002</v>
      </c>
      <c r="AT80" s="24" t="s">
        <v>71</v>
      </c>
      <c r="AU80" s="24" t="s">
        <v>112</v>
      </c>
      <c r="BK80" s="158">
        <f>BK81</f>
        <v>0</v>
      </c>
    </row>
    <row r="81" spans="2:65" s="10" customFormat="1" ht="37.35" customHeight="1">
      <c r="B81" s="159"/>
      <c r="D81" s="160" t="s">
        <v>71</v>
      </c>
      <c r="E81" s="161" t="s">
        <v>254</v>
      </c>
      <c r="F81" s="161" t="s">
        <v>255</v>
      </c>
      <c r="I81" s="162"/>
      <c r="J81" s="163">
        <f>BK81</f>
        <v>0</v>
      </c>
      <c r="L81" s="159"/>
      <c r="M81" s="164"/>
      <c r="N81" s="165"/>
      <c r="O81" s="165"/>
      <c r="P81" s="166">
        <f>P82+P175+P183</f>
        <v>0</v>
      </c>
      <c r="Q81" s="165"/>
      <c r="R81" s="166">
        <f>R82+R175+R183</f>
        <v>0.11705</v>
      </c>
      <c r="S81" s="165"/>
      <c r="T81" s="167">
        <f>T82+T175+T183</f>
        <v>48.804000000000002</v>
      </c>
      <c r="AR81" s="160" t="s">
        <v>24</v>
      </c>
      <c r="AT81" s="168" t="s">
        <v>71</v>
      </c>
      <c r="AU81" s="168" t="s">
        <v>72</v>
      </c>
      <c r="AY81" s="160" t="s">
        <v>134</v>
      </c>
      <c r="BK81" s="169">
        <f>BK82+BK175+BK183</f>
        <v>0</v>
      </c>
    </row>
    <row r="82" spans="2:65" s="10" customFormat="1" ht="19.899999999999999" customHeight="1">
      <c r="B82" s="159"/>
      <c r="D82" s="160" t="s">
        <v>71</v>
      </c>
      <c r="E82" s="170" t="s">
        <v>24</v>
      </c>
      <c r="F82" s="170" t="s">
        <v>256</v>
      </c>
      <c r="I82" s="162"/>
      <c r="J82" s="171">
        <f>BK82</f>
        <v>0</v>
      </c>
      <c r="L82" s="159"/>
      <c r="M82" s="164"/>
      <c r="N82" s="165"/>
      <c r="O82" s="165"/>
      <c r="P82" s="166">
        <f>SUM(P83:P174)</f>
        <v>0</v>
      </c>
      <c r="Q82" s="165"/>
      <c r="R82" s="166">
        <f>SUM(R83:R174)</f>
        <v>1.247E-2</v>
      </c>
      <c r="S82" s="165"/>
      <c r="T82" s="167">
        <f>SUM(T83:T174)</f>
        <v>0</v>
      </c>
      <c r="AR82" s="160" t="s">
        <v>24</v>
      </c>
      <c r="AT82" s="168" t="s">
        <v>71</v>
      </c>
      <c r="AU82" s="168" t="s">
        <v>24</v>
      </c>
      <c r="AY82" s="160" t="s">
        <v>134</v>
      </c>
      <c r="BK82" s="169">
        <f>SUM(BK83:BK174)</f>
        <v>0</v>
      </c>
    </row>
    <row r="83" spans="2:65" s="1" customFormat="1" ht="25.5" customHeight="1">
      <c r="B83" s="172"/>
      <c r="C83" s="173" t="s">
        <v>24</v>
      </c>
      <c r="D83" s="173" t="s">
        <v>137</v>
      </c>
      <c r="E83" s="174" t="s">
        <v>257</v>
      </c>
      <c r="F83" s="175" t="s">
        <v>258</v>
      </c>
      <c r="G83" s="176" t="s">
        <v>259</v>
      </c>
      <c r="H83" s="177">
        <v>273</v>
      </c>
      <c r="I83" s="178"/>
      <c r="J83" s="179">
        <f>ROUND(I83*H83,2)</f>
        <v>0</v>
      </c>
      <c r="K83" s="175" t="s">
        <v>260</v>
      </c>
      <c r="L83" s="40"/>
      <c r="M83" s="180" t="s">
        <v>5</v>
      </c>
      <c r="N83" s="181" t="s">
        <v>43</v>
      </c>
      <c r="O83" s="41"/>
      <c r="P83" s="182">
        <f>O83*H83</f>
        <v>0</v>
      </c>
      <c r="Q83" s="182">
        <v>0</v>
      </c>
      <c r="R83" s="182">
        <f>Q83*H83</f>
        <v>0</v>
      </c>
      <c r="S83" s="182">
        <v>0</v>
      </c>
      <c r="T83" s="183">
        <f>S83*H83</f>
        <v>0</v>
      </c>
      <c r="AR83" s="24" t="s">
        <v>141</v>
      </c>
      <c r="AT83" s="24" t="s">
        <v>137</v>
      </c>
      <c r="AU83" s="24" t="s">
        <v>81</v>
      </c>
      <c r="AY83" s="24" t="s">
        <v>134</v>
      </c>
      <c r="BE83" s="184">
        <f>IF(N83="základní",J83,0)</f>
        <v>0</v>
      </c>
      <c r="BF83" s="184">
        <f>IF(N83="snížená",J83,0)</f>
        <v>0</v>
      </c>
      <c r="BG83" s="184">
        <f>IF(N83="zákl. přenesená",J83,0)</f>
        <v>0</v>
      </c>
      <c r="BH83" s="184">
        <f>IF(N83="sníž. přenesená",J83,0)</f>
        <v>0</v>
      </c>
      <c r="BI83" s="184">
        <f>IF(N83="nulová",J83,0)</f>
        <v>0</v>
      </c>
      <c r="BJ83" s="24" t="s">
        <v>24</v>
      </c>
      <c r="BK83" s="184">
        <f>ROUND(I83*H83,2)</f>
        <v>0</v>
      </c>
      <c r="BL83" s="24" t="s">
        <v>141</v>
      </c>
      <c r="BM83" s="24" t="s">
        <v>261</v>
      </c>
    </row>
    <row r="84" spans="2:65" s="1" customFormat="1" ht="27">
      <c r="B84" s="40"/>
      <c r="D84" s="185" t="s">
        <v>143</v>
      </c>
      <c r="F84" s="186" t="s">
        <v>262</v>
      </c>
      <c r="I84" s="187"/>
      <c r="L84" s="40"/>
      <c r="M84" s="188"/>
      <c r="N84" s="41"/>
      <c r="O84" s="41"/>
      <c r="P84" s="41"/>
      <c r="Q84" s="41"/>
      <c r="R84" s="41"/>
      <c r="S84" s="41"/>
      <c r="T84" s="69"/>
      <c r="AT84" s="24" t="s">
        <v>143</v>
      </c>
      <c r="AU84" s="24" t="s">
        <v>81</v>
      </c>
    </row>
    <row r="85" spans="2:65" s="11" customFormat="1" ht="13.5">
      <c r="B85" s="190"/>
      <c r="D85" s="185" t="s">
        <v>146</v>
      </c>
      <c r="E85" s="191" t="s">
        <v>5</v>
      </c>
      <c r="F85" s="192" t="s">
        <v>263</v>
      </c>
      <c r="H85" s="193">
        <v>273</v>
      </c>
      <c r="I85" s="194"/>
      <c r="L85" s="190"/>
      <c r="M85" s="195"/>
      <c r="N85" s="196"/>
      <c r="O85" s="196"/>
      <c r="P85" s="196"/>
      <c r="Q85" s="196"/>
      <c r="R85" s="196"/>
      <c r="S85" s="196"/>
      <c r="T85" s="197"/>
      <c r="AT85" s="191" t="s">
        <v>146</v>
      </c>
      <c r="AU85" s="191" t="s">
        <v>81</v>
      </c>
      <c r="AV85" s="11" t="s">
        <v>81</v>
      </c>
      <c r="AW85" s="11" t="s">
        <v>36</v>
      </c>
      <c r="AX85" s="11" t="s">
        <v>24</v>
      </c>
      <c r="AY85" s="191" t="s">
        <v>134</v>
      </c>
    </row>
    <row r="86" spans="2:65" s="1" customFormat="1" ht="16.5" customHeight="1">
      <c r="B86" s="172"/>
      <c r="C86" s="173" t="s">
        <v>81</v>
      </c>
      <c r="D86" s="173" t="s">
        <v>137</v>
      </c>
      <c r="E86" s="174" t="s">
        <v>264</v>
      </c>
      <c r="F86" s="175" t="s">
        <v>265</v>
      </c>
      <c r="G86" s="176" t="s">
        <v>190</v>
      </c>
      <c r="H86" s="177">
        <v>104</v>
      </c>
      <c r="I86" s="178"/>
      <c r="J86" s="179">
        <f>ROUND(I86*H86,2)</f>
        <v>0</v>
      </c>
      <c r="K86" s="175" t="s">
        <v>260</v>
      </c>
      <c r="L86" s="40"/>
      <c r="M86" s="180" t="s">
        <v>5</v>
      </c>
      <c r="N86" s="181" t="s">
        <v>43</v>
      </c>
      <c r="O86" s="41"/>
      <c r="P86" s="182">
        <f>O86*H86</f>
        <v>0</v>
      </c>
      <c r="Q86" s="182">
        <v>0</v>
      </c>
      <c r="R86" s="182">
        <f>Q86*H86</f>
        <v>0</v>
      </c>
      <c r="S86" s="182">
        <v>0</v>
      </c>
      <c r="T86" s="183">
        <f>S86*H86</f>
        <v>0</v>
      </c>
      <c r="AR86" s="24" t="s">
        <v>141</v>
      </c>
      <c r="AT86" s="24" t="s">
        <v>137</v>
      </c>
      <c r="AU86" s="24" t="s">
        <v>81</v>
      </c>
      <c r="AY86" s="24" t="s">
        <v>134</v>
      </c>
      <c r="BE86" s="184">
        <f>IF(N86="základní",J86,0)</f>
        <v>0</v>
      </c>
      <c r="BF86" s="184">
        <f>IF(N86="snížená",J86,0)</f>
        <v>0</v>
      </c>
      <c r="BG86" s="184">
        <f>IF(N86="zákl. přenesená",J86,0)</f>
        <v>0</v>
      </c>
      <c r="BH86" s="184">
        <f>IF(N86="sníž. přenesená",J86,0)</f>
        <v>0</v>
      </c>
      <c r="BI86" s="184">
        <f>IF(N86="nulová",J86,0)</f>
        <v>0</v>
      </c>
      <c r="BJ86" s="24" t="s">
        <v>24</v>
      </c>
      <c r="BK86" s="184">
        <f>ROUND(I86*H86,2)</f>
        <v>0</v>
      </c>
      <c r="BL86" s="24" t="s">
        <v>141</v>
      </c>
      <c r="BM86" s="24" t="s">
        <v>266</v>
      </c>
    </row>
    <row r="87" spans="2:65" s="1" customFormat="1" ht="13.5">
      <c r="B87" s="40"/>
      <c r="D87" s="185" t="s">
        <v>143</v>
      </c>
      <c r="F87" s="186" t="s">
        <v>267</v>
      </c>
      <c r="I87" s="187"/>
      <c r="L87" s="40"/>
      <c r="M87" s="188"/>
      <c r="N87" s="41"/>
      <c r="O87" s="41"/>
      <c r="P87" s="41"/>
      <c r="Q87" s="41"/>
      <c r="R87" s="41"/>
      <c r="S87" s="41"/>
      <c r="T87" s="69"/>
      <c r="AT87" s="24" t="s">
        <v>143</v>
      </c>
      <c r="AU87" s="24" t="s">
        <v>81</v>
      </c>
    </row>
    <row r="88" spans="2:65" s="11" customFormat="1" ht="13.5">
      <c r="B88" s="190"/>
      <c r="D88" s="185" t="s">
        <v>146</v>
      </c>
      <c r="E88" s="191" t="s">
        <v>5</v>
      </c>
      <c r="F88" s="192" t="s">
        <v>268</v>
      </c>
      <c r="H88" s="193">
        <v>80</v>
      </c>
      <c r="I88" s="194"/>
      <c r="L88" s="190"/>
      <c r="M88" s="195"/>
      <c r="N88" s="196"/>
      <c r="O88" s="196"/>
      <c r="P88" s="196"/>
      <c r="Q88" s="196"/>
      <c r="R88" s="196"/>
      <c r="S88" s="196"/>
      <c r="T88" s="197"/>
      <c r="AT88" s="191" t="s">
        <v>146</v>
      </c>
      <c r="AU88" s="191" t="s">
        <v>81</v>
      </c>
      <c r="AV88" s="11" t="s">
        <v>81</v>
      </c>
      <c r="AW88" s="11" t="s">
        <v>36</v>
      </c>
      <c r="AX88" s="11" t="s">
        <v>72</v>
      </c>
      <c r="AY88" s="191" t="s">
        <v>134</v>
      </c>
    </row>
    <row r="89" spans="2:65" s="11" customFormat="1" ht="13.5">
      <c r="B89" s="190"/>
      <c r="D89" s="185" t="s">
        <v>146</v>
      </c>
      <c r="E89" s="191" t="s">
        <v>5</v>
      </c>
      <c r="F89" s="192" t="s">
        <v>269</v>
      </c>
      <c r="H89" s="193">
        <v>24</v>
      </c>
      <c r="I89" s="194"/>
      <c r="L89" s="190"/>
      <c r="M89" s="195"/>
      <c r="N89" s="196"/>
      <c r="O89" s="196"/>
      <c r="P89" s="196"/>
      <c r="Q89" s="196"/>
      <c r="R89" s="196"/>
      <c r="S89" s="196"/>
      <c r="T89" s="197"/>
      <c r="AT89" s="191" t="s">
        <v>146</v>
      </c>
      <c r="AU89" s="191" t="s">
        <v>81</v>
      </c>
      <c r="AV89" s="11" t="s">
        <v>81</v>
      </c>
      <c r="AW89" s="11" t="s">
        <v>36</v>
      </c>
      <c r="AX89" s="11" t="s">
        <v>72</v>
      </c>
      <c r="AY89" s="191" t="s">
        <v>134</v>
      </c>
    </row>
    <row r="90" spans="2:65" s="12" customFormat="1" ht="13.5">
      <c r="B90" s="198"/>
      <c r="D90" s="185" t="s">
        <v>146</v>
      </c>
      <c r="E90" s="199" t="s">
        <v>5</v>
      </c>
      <c r="F90" s="200" t="s">
        <v>148</v>
      </c>
      <c r="H90" s="201">
        <v>104</v>
      </c>
      <c r="I90" s="202"/>
      <c r="L90" s="198"/>
      <c r="M90" s="203"/>
      <c r="N90" s="204"/>
      <c r="O90" s="204"/>
      <c r="P90" s="204"/>
      <c r="Q90" s="204"/>
      <c r="R90" s="204"/>
      <c r="S90" s="204"/>
      <c r="T90" s="205"/>
      <c r="AT90" s="199" t="s">
        <v>146</v>
      </c>
      <c r="AU90" s="199" t="s">
        <v>81</v>
      </c>
      <c r="AV90" s="12" t="s">
        <v>141</v>
      </c>
      <c r="AW90" s="12" t="s">
        <v>36</v>
      </c>
      <c r="AX90" s="12" t="s">
        <v>24</v>
      </c>
      <c r="AY90" s="199" t="s">
        <v>134</v>
      </c>
    </row>
    <row r="91" spans="2:65" s="1" customFormat="1" ht="16.5" customHeight="1">
      <c r="B91" s="172"/>
      <c r="C91" s="173" t="s">
        <v>153</v>
      </c>
      <c r="D91" s="173" t="s">
        <v>137</v>
      </c>
      <c r="E91" s="174" t="s">
        <v>270</v>
      </c>
      <c r="F91" s="175" t="s">
        <v>271</v>
      </c>
      <c r="G91" s="176" t="s">
        <v>190</v>
      </c>
      <c r="H91" s="177">
        <v>68</v>
      </c>
      <c r="I91" s="178"/>
      <c r="J91" s="179">
        <f>ROUND(I91*H91,2)</f>
        <v>0</v>
      </c>
      <c r="K91" s="175" t="s">
        <v>260</v>
      </c>
      <c r="L91" s="40"/>
      <c r="M91" s="180" t="s">
        <v>5</v>
      </c>
      <c r="N91" s="181" t="s">
        <v>43</v>
      </c>
      <c r="O91" s="41"/>
      <c r="P91" s="182">
        <f>O91*H91</f>
        <v>0</v>
      </c>
      <c r="Q91" s="182">
        <v>0</v>
      </c>
      <c r="R91" s="182">
        <f>Q91*H91</f>
        <v>0</v>
      </c>
      <c r="S91" s="182">
        <v>0</v>
      </c>
      <c r="T91" s="183">
        <f>S91*H91</f>
        <v>0</v>
      </c>
      <c r="AR91" s="24" t="s">
        <v>141</v>
      </c>
      <c r="AT91" s="24" t="s">
        <v>137</v>
      </c>
      <c r="AU91" s="24" t="s">
        <v>81</v>
      </c>
      <c r="AY91" s="24" t="s">
        <v>134</v>
      </c>
      <c r="BE91" s="184">
        <f>IF(N91="základní",J91,0)</f>
        <v>0</v>
      </c>
      <c r="BF91" s="184">
        <f>IF(N91="snížená",J91,0)</f>
        <v>0</v>
      </c>
      <c r="BG91" s="184">
        <f>IF(N91="zákl. přenesená",J91,0)</f>
        <v>0</v>
      </c>
      <c r="BH91" s="184">
        <f>IF(N91="sníž. přenesená",J91,0)</f>
        <v>0</v>
      </c>
      <c r="BI91" s="184">
        <f>IF(N91="nulová",J91,0)</f>
        <v>0</v>
      </c>
      <c r="BJ91" s="24" t="s">
        <v>24</v>
      </c>
      <c r="BK91" s="184">
        <f>ROUND(I91*H91,2)</f>
        <v>0</v>
      </c>
      <c r="BL91" s="24" t="s">
        <v>141</v>
      </c>
      <c r="BM91" s="24" t="s">
        <v>272</v>
      </c>
    </row>
    <row r="92" spans="2:65" s="1" customFormat="1" ht="13.5">
      <c r="B92" s="40"/>
      <c r="D92" s="185" t="s">
        <v>143</v>
      </c>
      <c r="F92" s="186" t="s">
        <v>273</v>
      </c>
      <c r="I92" s="187"/>
      <c r="L92" s="40"/>
      <c r="M92" s="188"/>
      <c r="N92" s="41"/>
      <c r="O92" s="41"/>
      <c r="P92" s="41"/>
      <c r="Q92" s="41"/>
      <c r="R92" s="41"/>
      <c r="S92" s="41"/>
      <c r="T92" s="69"/>
      <c r="AT92" s="24" t="s">
        <v>143</v>
      </c>
      <c r="AU92" s="24" t="s">
        <v>81</v>
      </c>
    </row>
    <row r="93" spans="2:65" s="11" customFormat="1" ht="13.5">
      <c r="B93" s="190"/>
      <c r="D93" s="185" t="s">
        <v>146</v>
      </c>
      <c r="E93" s="191" t="s">
        <v>5</v>
      </c>
      <c r="F93" s="192" t="s">
        <v>274</v>
      </c>
      <c r="H93" s="193">
        <v>47</v>
      </c>
      <c r="I93" s="194"/>
      <c r="L93" s="190"/>
      <c r="M93" s="195"/>
      <c r="N93" s="196"/>
      <c r="O93" s="196"/>
      <c r="P93" s="196"/>
      <c r="Q93" s="196"/>
      <c r="R93" s="196"/>
      <c r="S93" s="196"/>
      <c r="T93" s="197"/>
      <c r="AT93" s="191" t="s">
        <v>146</v>
      </c>
      <c r="AU93" s="191" t="s">
        <v>81</v>
      </c>
      <c r="AV93" s="11" t="s">
        <v>81</v>
      </c>
      <c r="AW93" s="11" t="s">
        <v>36</v>
      </c>
      <c r="AX93" s="11" t="s">
        <v>72</v>
      </c>
      <c r="AY93" s="191" t="s">
        <v>134</v>
      </c>
    </row>
    <row r="94" spans="2:65" s="11" customFormat="1" ht="13.5">
      <c r="B94" s="190"/>
      <c r="D94" s="185" t="s">
        <v>146</v>
      </c>
      <c r="E94" s="191" t="s">
        <v>5</v>
      </c>
      <c r="F94" s="192" t="s">
        <v>275</v>
      </c>
      <c r="H94" s="193">
        <v>21</v>
      </c>
      <c r="I94" s="194"/>
      <c r="L94" s="190"/>
      <c r="M94" s="195"/>
      <c r="N94" s="196"/>
      <c r="O94" s="196"/>
      <c r="P94" s="196"/>
      <c r="Q94" s="196"/>
      <c r="R94" s="196"/>
      <c r="S94" s="196"/>
      <c r="T94" s="197"/>
      <c r="AT94" s="191" t="s">
        <v>146</v>
      </c>
      <c r="AU94" s="191" t="s">
        <v>81</v>
      </c>
      <c r="AV94" s="11" t="s">
        <v>81</v>
      </c>
      <c r="AW94" s="11" t="s">
        <v>36</v>
      </c>
      <c r="AX94" s="11" t="s">
        <v>72</v>
      </c>
      <c r="AY94" s="191" t="s">
        <v>134</v>
      </c>
    </row>
    <row r="95" spans="2:65" s="12" customFormat="1" ht="13.5">
      <c r="B95" s="198"/>
      <c r="D95" s="185" t="s">
        <v>146</v>
      </c>
      <c r="E95" s="199" t="s">
        <v>5</v>
      </c>
      <c r="F95" s="200" t="s">
        <v>148</v>
      </c>
      <c r="H95" s="201">
        <v>68</v>
      </c>
      <c r="I95" s="202"/>
      <c r="L95" s="198"/>
      <c r="M95" s="203"/>
      <c r="N95" s="204"/>
      <c r="O95" s="204"/>
      <c r="P95" s="204"/>
      <c r="Q95" s="204"/>
      <c r="R95" s="204"/>
      <c r="S95" s="204"/>
      <c r="T95" s="205"/>
      <c r="AT95" s="199" t="s">
        <v>146</v>
      </c>
      <c r="AU95" s="199" t="s">
        <v>81</v>
      </c>
      <c r="AV95" s="12" t="s">
        <v>141</v>
      </c>
      <c r="AW95" s="12" t="s">
        <v>36</v>
      </c>
      <c r="AX95" s="12" t="s">
        <v>24</v>
      </c>
      <c r="AY95" s="199" t="s">
        <v>134</v>
      </c>
    </row>
    <row r="96" spans="2:65" s="1" customFormat="1" ht="16.5" customHeight="1">
      <c r="B96" s="172"/>
      <c r="C96" s="173" t="s">
        <v>141</v>
      </c>
      <c r="D96" s="173" t="s">
        <v>137</v>
      </c>
      <c r="E96" s="174" t="s">
        <v>276</v>
      </c>
      <c r="F96" s="175" t="s">
        <v>277</v>
      </c>
      <c r="G96" s="176" t="s">
        <v>190</v>
      </c>
      <c r="H96" s="177">
        <v>19</v>
      </c>
      <c r="I96" s="178"/>
      <c r="J96" s="179">
        <f>ROUND(I96*H96,2)</f>
        <v>0</v>
      </c>
      <c r="K96" s="175" t="s">
        <v>260</v>
      </c>
      <c r="L96" s="40"/>
      <c r="M96" s="180" t="s">
        <v>5</v>
      </c>
      <c r="N96" s="181" t="s">
        <v>43</v>
      </c>
      <c r="O96" s="41"/>
      <c r="P96" s="182">
        <f>O96*H96</f>
        <v>0</v>
      </c>
      <c r="Q96" s="182">
        <v>0</v>
      </c>
      <c r="R96" s="182">
        <f>Q96*H96</f>
        <v>0</v>
      </c>
      <c r="S96" s="182">
        <v>0</v>
      </c>
      <c r="T96" s="183">
        <f>S96*H96</f>
        <v>0</v>
      </c>
      <c r="AR96" s="24" t="s">
        <v>141</v>
      </c>
      <c r="AT96" s="24" t="s">
        <v>137</v>
      </c>
      <c r="AU96" s="24" t="s">
        <v>81</v>
      </c>
      <c r="AY96" s="24" t="s">
        <v>134</v>
      </c>
      <c r="BE96" s="184">
        <f>IF(N96="základní",J96,0)</f>
        <v>0</v>
      </c>
      <c r="BF96" s="184">
        <f>IF(N96="snížená",J96,0)</f>
        <v>0</v>
      </c>
      <c r="BG96" s="184">
        <f>IF(N96="zákl. přenesená",J96,0)</f>
        <v>0</v>
      </c>
      <c r="BH96" s="184">
        <f>IF(N96="sníž. přenesená",J96,0)</f>
        <v>0</v>
      </c>
      <c r="BI96" s="184">
        <f>IF(N96="nulová",J96,0)</f>
        <v>0</v>
      </c>
      <c r="BJ96" s="24" t="s">
        <v>24</v>
      </c>
      <c r="BK96" s="184">
        <f>ROUND(I96*H96,2)</f>
        <v>0</v>
      </c>
      <c r="BL96" s="24" t="s">
        <v>141</v>
      </c>
      <c r="BM96" s="24" t="s">
        <v>278</v>
      </c>
    </row>
    <row r="97" spans="2:65" s="1" customFormat="1" ht="27">
      <c r="B97" s="40"/>
      <c r="D97" s="185" t="s">
        <v>143</v>
      </c>
      <c r="F97" s="186" t="s">
        <v>279</v>
      </c>
      <c r="I97" s="187"/>
      <c r="L97" s="40"/>
      <c r="M97" s="188"/>
      <c r="N97" s="41"/>
      <c r="O97" s="41"/>
      <c r="P97" s="41"/>
      <c r="Q97" s="41"/>
      <c r="R97" s="41"/>
      <c r="S97" s="41"/>
      <c r="T97" s="69"/>
      <c r="AT97" s="24" t="s">
        <v>143</v>
      </c>
      <c r="AU97" s="24" t="s">
        <v>81</v>
      </c>
    </row>
    <row r="98" spans="2:65" s="11" customFormat="1" ht="13.5">
      <c r="B98" s="190"/>
      <c r="D98" s="185" t="s">
        <v>146</v>
      </c>
      <c r="E98" s="191" t="s">
        <v>5</v>
      </c>
      <c r="F98" s="192" t="s">
        <v>280</v>
      </c>
      <c r="H98" s="193">
        <v>15</v>
      </c>
      <c r="I98" s="194"/>
      <c r="L98" s="190"/>
      <c r="M98" s="195"/>
      <c r="N98" s="196"/>
      <c r="O98" s="196"/>
      <c r="P98" s="196"/>
      <c r="Q98" s="196"/>
      <c r="R98" s="196"/>
      <c r="S98" s="196"/>
      <c r="T98" s="197"/>
      <c r="AT98" s="191" t="s">
        <v>146</v>
      </c>
      <c r="AU98" s="191" t="s">
        <v>81</v>
      </c>
      <c r="AV98" s="11" t="s">
        <v>81</v>
      </c>
      <c r="AW98" s="11" t="s">
        <v>36</v>
      </c>
      <c r="AX98" s="11" t="s">
        <v>72</v>
      </c>
      <c r="AY98" s="191" t="s">
        <v>134</v>
      </c>
    </row>
    <row r="99" spans="2:65" s="11" customFormat="1" ht="13.5">
      <c r="B99" s="190"/>
      <c r="D99" s="185" t="s">
        <v>146</v>
      </c>
      <c r="E99" s="191" t="s">
        <v>5</v>
      </c>
      <c r="F99" s="192" t="s">
        <v>281</v>
      </c>
      <c r="H99" s="193">
        <v>4</v>
      </c>
      <c r="I99" s="194"/>
      <c r="L99" s="190"/>
      <c r="M99" s="195"/>
      <c r="N99" s="196"/>
      <c r="O99" s="196"/>
      <c r="P99" s="196"/>
      <c r="Q99" s="196"/>
      <c r="R99" s="196"/>
      <c r="S99" s="196"/>
      <c r="T99" s="197"/>
      <c r="AT99" s="191" t="s">
        <v>146</v>
      </c>
      <c r="AU99" s="191" t="s">
        <v>81</v>
      </c>
      <c r="AV99" s="11" t="s">
        <v>81</v>
      </c>
      <c r="AW99" s="11" t="s">
        <v>36</v>
      </c>
      <c r="AX99" s="11" t="s">
        <v>72</v>
      </c>
      <c r="AY99" s="191" t="s">
        <v>134</v>
      </c>
    </row>
    <row r="100" spans="2:65" s="12" customFormat="1" ht="13.5">
      <c r="B100" s="198"/>
      <c r="D100" s="185" t="s">
        <v>146</v>
      </c>
      <c r="E100" s="199" t="s">
        <v>5</v>
      </c>
      <c r="F100" s="200" t="s">
        <v>148</v>
      </c>
      <c r="H100" s="201">
        <v>19</v>
      </c>
      <c r="I100" s="202"/>
      <c r="L100" s="198"/>
      <c r="M100" s="203"/>
      <c r="N100" s="204"/>
      <c r="O100" s="204"/>
      <c r="P100" s="204"/>
      <c r="Q100" s="204"/>
      <c r="R100" s="204"/>
      <c r="S100" s="204"/>
      <c r="T100" s="205"/>
      <c r="AT100" s="199" t="s">
        <v>146</v>
      </c>
      <c r="AU100" s="199" t="s">
        <v>81</v>
      </c>
      <c r="AV100" s="12" t="s">
        <v>141</v>
      </c>
      <c r="AW100" s="12" t="s">
        <v>36</v>
      </c>
      <c r="AX100" s="12" t="s">
        <v>24</v>
      </c>
      <c r="AY100" s="199" t="s">
        <v>134</v>
      </c>
    </row>
    <row r="101" spans="2:65" s="1" customFormat="1" ht="16.5" customHeight="1">
      <c r="B101" s="172"/>
      <c r="C101" s="173" t="s">
        <v>162</v>
      </c>
      <c r="D101" s="173" t="s">
        <v>137</v>
      </c>
      <c r="E101" s="174" t="s">
        <v>282</v>
      </c>
      <c r="F101" s="175" t="s">
        <v>283</v>
      </c>
      <c r="G101" s="176" t="s">
        <v>190</v>
      </c>
      <c r="H101" s="177">
        <v>16</v>
      </c>
      <c r="I101" s="178"/>
      <c r="J101" s="179">
        <f>ROUND(I101*H101,2)</f>
        <v>0</v>
      </c>
      <c r="K101" s="175" t="s">
        <v>260</v>
      </c>
      <c r="L101" s="40"/>
      <c r="M101" s="180" t="s">
        <v>5</v>
      </c>
      <c r="N101" s="181" t="s">
        <v>43</v>
      </c>
      <c r="O101" s="41"/>
      <c r="P101" s="182">
        <f>O101*H101</f>
        <v>0</v>
      </c>
      <c r="Q101" s="182">
        <v>0</v>
      </c>
      <c r="R101" s="182">
        <f>Q101*H101</f>
        <v>0</v>
      </c>
      <c r="S101" s="182">
        <v>0</v>
      </c>
      <c r="T101" s="183">
        <f>S101*H101</f>
        <v>0</v>
      </c>
      <c r="AR101" s="24" t="s">
        <v>141</v>
      </c>
      <c r="AT101" s="24" t="s">
        <v>137</v>
      </c>
      <c r="AU101" s="24" t="s">
        <v>81</v>
      </c>
      <c r="AY101" s="24" t="s">
        <v>134</v>
      </c>
      <c r="BE101" s="184">
        <f>IF(N101="základní",J101,0)</f>
        <v>0</v>
      </c>
      <c r="BF101" s="184">
        <f>IF(N101="snížená",J101,0)</f>
        <v>0</v>
      </c>
      <c r="BG101" s="184">
        <f>IF(N101="zákl. přenesená",J101,0)</f>
        <v>0</v>
      </c>
      <c r="BH101" s="184">
        <f>IF(N101="sníž. přenesená",J101,0)</f>
        <v>0</v>
      </c>
      <c r="BI101" s="184">
        <f>IF(N101="nulová",J101,0)</f>
        <v>0</v>
      </c>
      <c r="BJ101" s="24" t="s">
        <v>24</v>
      </c>
      <c r="BK101" s="184">
        <f>ROUND(I101*H101,2)</f>
        <v>0</v>
      </c>
      <c r="BL101" s="24" t="s">
        <v>141</v>
      </c>
      <c r="BM101" s="24" t="s">
        <v>284</v>
      </c>
    </row>
    <row r="102" spans="2:65" s="1" customFormat="1" ht="27">
      <c r="B102" s="40"/>
      <c r="D102" s="185" t="s">
        <v>143</v>
      </c>
      <c r="F102" s="186" t="s">
        <v>285</v>
      </c>
      <c r="I102" s="187"/>
      <c r="L102" s="40"/>
      <c r="M102" s="188"/>
      <c r="N102" s="41"/>
      <c r="O102" s="41"/>
      <c r="P102" s="41"/>
      <c r="Q102" s="41"/>
      <c r="R102" s="41"/>
      <c r="S102" s="41"/>
      <c r="T102" s="69"/>
      <c r="AT102" s="24" t="s">
        <v>143</v>
      </c>
      <c r="AU102" s="24" t="s">
        <v>81</v>
      </c>
    </row>
    <row r="103" spans="2:65" s="11" customFormat="1" ht="13.5">
      <c r="B103" s="190"/>
      <c r="D103" s="185" t="s">
        <v>146</v>
      </c>
      <c r="E103" s="191" t="s">
        <v>5</v>
      </c>
      <c r="F103" s="192" t="s">
        <v>286</v>
      </c>
      <c r="H103" s="193">
        <v>16</v>
      </c>
      <c r="I103" s="194"/>
      <c r="L103" s="190"/>
      <c r="M103" s="195"/>
      <c r="N103" s="196"/>
      <c r="O103" s="196"/>
      <c r="P103" s="196"/>
      <c r="Q103" s="196"/>
      <c r="R103" s="196"/>
      <c r="S103" s="196"/>
      <c r="T103" s="197"/>
      <c r="AT103" s="191" t="s">
        <v>146</v>
      </c>
      <c r="AU103" s="191" t="s">
        <v>81</v>
      </c>
      <c r="AV103" s="11" t="s">
        <v>81</v>
      </c>
      <c r="AW103" s="11" t="s">
        <v>36</v>
      </c>
      <c r="AX103" s="11" t="s">
        <v>24</v>
      </c>
      <c r="AY103" s="191" t="s">
        <v>134</v>
      </c>
    </row>
    <row r="104" spans="2:65" s="1" customFormat="1" ht="16.5" customHeight="1">
      <c r="B104" s="172"/>
      <c r="C104" s="173" t="s">
        <v>167</v>
      </c>
      <c r="D104" s="173" t="s">
        <v>137</v>
      </c>
      <c r="E104" s="174" t="s">
        <v>287</v>
      </c>
      <c r="F104" s="175" t="s">
        <v>288</v>
      </c>
      <c r="G104" s="176" t="s">
        <v>190</v>
      </c>
      <c r="H104" s="177">
        <v>7</v>
      </c>
      <c r="I104" s="178"/>
      <c r="J104" s="179">
        <f>ROUND(I104*H104,2)</f>
        <v>0</v>
      </c>
      <c r="K104" s="175" t="s">
        <v>260</v>
      </c>
      <c r="L104" s="40"/>
      <c r="M104" s="180" t="s">
        <v>5</v>
      </c>
      <c r="N104" s="181" t="s">
        <v>43</v>
      </c>
      <c r="O104" s="41"/>
      <c r="P104" s="182">
        <f>O104*H104</f>
        <v>0</v>
      </c>
      <c r="Q104" s="182">
        <v>0</v>
      </c>
      <c r="R104" s="182">
        <f>Q104*H104</f>
        <v>0</v>
      </c>
      <c r="S104" s="182">
        <v>0</v>
      </c>
      <c r="T104" s="183">
        <f>S104*H104</f>
        <v>0</v>
      </c>
      <c r="AR104" s="24" t="s">
        <v>141</v>
      </c>
      <c r="AT104" s="24" t="s">
        <v>137</v>
      </c>
      <c r="AU104" s="24" t="s">
        <v>81</v>
      </c>
      <c r="AY104" s="24" t="s">
        <v>134</v>
      </c>
      <c r="BE104" s="184">
        <f>IF(N104="základní",J104,0)</f>
        <v>0</v>
      </c>
      <c r="BF104" s="184">
        <f>IF(N104="snížená",J104,0)</f>
        <v>0</v>
      </c>
      <c r="BG104" s="184">
        <f>IF(N104="zákl. přenesená",J104,0)</f>
        <v>0</v>
      </c>
      <c r="BH104" s="184">
        <f>IF(N104="sníž. přenesená",J104,0)</f>
        <v>0</v>
      </c>
      <c r="BI104" s="184">
        <f>IF(N104="nulová",J104,0)</f>
        <v>0</v>
      </c>
      <c r="BJ104" s="24" t="s">
        <v>24</v>
      </c>
      <c r="BK104" s="184">
        <f>ROUND(I104*H104,2)</f>
        <v>0</v>
      </c>
      <c r="BL104" s="24" t="s">
        <v>141</v>
      </c>
      <c r="BM104" s="24" t="s">
        <v>289</v>
      </c>
    </row>
    <row r="105" spans="2:65" s="1" customFormat="1" ht="27">
      <c r="B105" s="40"/>
      <c r="D105" s="185" t="s">
        <v>143</v>
      </c>
      <c r="F105" s="186" t="s">
        <v>290</v>
      </c>
      <c r="I105" s="187"/>
      <c r="L105" s="40"/>
      <c r="M105" s="188"/>
      <c r="N105" s="41"/>
      <c r="O105" s="41"/>
      <c r="P105" s="41"/>
      <c r="Q105" s="41"/>
      <c r="R105" s="41"/>
      <c r="S105" s="41"/>
      <c r="T105" s="69"/>
      <c r="AT105" s="24" t="s">
        <v>143</v>
      </c>
      <c r="AU105" s="24" t="s">
        <v>81</v>
      </c>
    </row>
    <row r="106" spans="2:65" s="11" customFormat="1" ht="13.5">
      <c r="B106" s="190"/>
      <c r="D106" s="185" t="s">
        <v>146</v>
      </c>
      <c r="E106" s="191" t="s">
        <v>5</v>
      </c>
      <c r="F106" s="192" t="s">
        <v>291</v>
      </c>
      <c r="H106" s="193">
        <v>7</v>
      </c>
      <c r="I106" s="194"/>
      <c r="L106" s="190"/>
      <c r="M106" s="195"/>
      <c r="N106" s="196"/>
      <c r="O106" s="196"/>
      <c r="P106" s="196"/>
      <c r="Q106" s="196"/>
      <c r="R106" s="196"/>
      <c r="S106" s="196"/>
      <c r="T106" s="197"/>
      <c r="AT106" s="191" t="s">
        <v>146</v>
      </c>
      <c r="AU106" s="191" t="s">
        <v>81</v>
      </c>
      <c r="AV106" s="11" t="s">
        <v>81</v>
      </c>
      <c r="AW106" s="11" t="s">
        <v>36</v>
      </c>
      <c r="AX106" s="11" t="s">
        <v>24</v>
      </c>
      <c r="AY106" s="191" t="s">
        <v>134</v>
      </c>
    </row>
    <row r="107" spans="2:65" s="1" customFormat="1" ht="16.5" customHeight="1">
      <c r="B107" s="172"/>
      <c r="C107" s="173" t="s">
        <v>172</v>
      </c>
      <c r="D107" s="173" t="s">
        <v>137</v>
      </c>
      <c r="E107" s="174" t="s">
        <v>292</v>
      </c>
      <c r="F107" s="175" t="s">
        <v>293</v>
      </c>
      <c r="G107" s="176" t="s">
        <v>190</v>
      </c>
      <c r="H107" s="177">
        <v>1</v>
      </c>
      <c r="I107" s="178"/>
      <c r="J107" s="179">
        <f>ROUND(I107*H107,2)</f>
        <v>0</v>
      </c>
      <c r="K107" s="175" t="s">
        <v>260</v>
      </c>
      <c r="L107" s="40"/>
      <c r="M107" s="180" t="s">
        <v>5</v>
      </c>
      <c r="N107" s="181" t="s">
        <v>43</v>
      </c>
      <c r="O107" s="41"/>
      <c r="P107" s="182">
        <f>O107*H107</f>
        <v>0</v>
      </c>
      <c r="Q107" s="182">
        <v>0</v>
      </c>
      <c r="R107" s="182">
        <f>Q107*H107</f>
        <v>0</v>
      </c>
      <c r="S107" s="182">
        <v>0</v>
      </c>
      <c r="T107" s="183">
        <f>S107*H107</f>
        <v>0</v>
      </c>
      <c r="AR107" s="24" t="s">
        <v>141</v>
      </c>
      <c r="AT107" s="24" t="s">
        <v>137</v>
      </c>
      <c r="AU107" s="24" t="s">
        <v>81</v>
      </c>
      <c r="AY107" s="24" t="s">
        <v>134</v>
      </c>
      <c r="BE107" s="184">
        <f>IF(N107="základní",J107,0)</f>
        <v>0</v>
      </c>
      <c r="BF107" s="184">
        <f>IF(N107="snížená",J107,0)</f>
        <v>0</v>
      </c>
      <c r="BG107" s="184">
        <f>IF(N107="zákl. přenesená",J107,0)</f>
        <v>0</v>
      </c>
      <c r="BH107" s="184">
        <f>IF(N107="sníž. přenesená",J107,0)</f>
        <v>0</v>
      </c>
      <c r="BI107" s="184">
        <f>IF(N107="nulová",J107,0)</f>
        <v>0</v>
      </c>
      <c r="BJ107" s="24" t="s">
        <v>24</v>
      </c>
      <c r="BK107" s="184">
        <f>ROUND(I107*H107,2)</f>
        <v>0</v>
      </c>
      <c r="BL107" s="24" t="s">
        <v>141</v>
      </c>
      <c r="BM107" s="24" t="s">
        <v>294</v>
      </c>
    </row>
    <row r="108" spans="2:65" s="1" customFormat="1" ht="27">
      <c r="B108" s="40"/>
      <c r="D108" s="185" t="s">
        <v>143</v>
      </c>
      <c r="F108" s="186" t="s">
        <v>295</v>
      </c>
      <c r="I108" s="187"/>
      <c r="L108" s="40"/>
      <c r="M108" s="188"/>
      <c r="N108" s="41"/>
      <c r="O108" s="41"/>
      <c r="P108" s="41"/>
      <c r="Q108" s="41"/>
      <c r="R108" s="41"/>
      <c r="S108" s="41"/>
      <c r="T108" s="69"/>
      <c r="AT108" s="24" t="s">
        <v>143</v>
      </c>
      <c r="AU108" s="24" t="s">
        <v>81</v>
      </c>
    </row>
    <row r="109" spans="2:65" s="11" customFormat="1" ht="13.5">
      <c r="B109" s="190"/>
      <c r="D109" s="185" t="s">
        <v>146</v>
      </c>
      <c r="E109" s="191" t="s">
        <v>5</v>
      </c>
      <c r="F109" s="192" t="s">
        <v>296</v>
      </c>
      <c r="H109" s="193">
        <v>1</v>
      </c>
      <c r="I109" s="194"/>
      <c r="L109" s="190"/>
      <c r="M109" s="195"/>
      <c r="N109" s="196"/>
      <c r="O109" s="196"/>
      <c r="P109" s="196"/>
      <c r="Q109" s="196"/>
      <c r="R109" s="196"/>
      <c r="S109" s="196"/>
      <c r="T109" s="197"/>
      <c r="AT109" s="191" t="s">
        <v>146</v>
      </c>
      <c r="AU109" s="191" t="s">
        <v>81</v>
      </c>
      <c r="AV109" s="11" t="s">
        <v>81</v>
      </c>
      <c r="AW109" s="11" t="s">
        <v>36</v>
      </c>
      <c r="AX109" s="11" t="s">
        <v>24</v>
      </c>
      <c r="AY109" s="191" t="s">
        <v>134</v>
      </c>
    </row>
    <row r="110" spans="2:65" s="1" customFormat="1" ht="16.5" customHeight="1">
      <c r="B110" s="172"/>
      <c r="C110" s="173" t="s">
        <v>177</v>
      </c>
      <c r="D110" s="173" t="s">
        <v>137</v>
      </c>
      <c r="E110" s="174" t="s">
        <v>297</v>
      </c>
      <c r="F110" s="175" t="s">
        <v>298</v>
      </c>
      <c r="G110" s="176" t="s">
        <v>190</v>
      </c>
      <c r="H110" s="177">
        <v>104</v>
      </c>
      <c r="I110" s="178"/>
      <c r="J110" s="179">
        <f>ROUND(I110*H110,2)</f>
        <v>0</v>
      </c>
      <c r="K110" s="175" t="s">
        <v>260</v>
      </c>
      <c r="L110" s="40"/>
      <c r="M110" s="180" t="s">
        <v>5</v>
      </c>
      <c r="N110" s="181" t="s">
        <v>43</v>
      </c>
      <c r="O110" s="41"/>
      <c r="P110" s="182">
        <f>O110*H110</f>
        <v>0</v>
      </c>
      <c r="Q110" s="182">
        <v>5.0000000000000002E-5</v>
      </c>
      <c r="R110" s="182">
        <f>Q110*H110</f>
        <v>5.2000000000000006E-3</v>
      </c>
      <c r="S110" s="182">
        <v>0</v>
      </c>
      <c r="T110" s="183">
        <f>S110*H110</f>
        <v>0</v>
      </c>
      <c r="AR110" s="24" t="s">
        <v>141</v>
      </c>
      <c r="AT110" s="24" t="s">
        <v>137</v>
      </c>
      <c r="AU110" s="24" t="s">
        <v>81</v>
      </c>
      <c r="AY110" s="24" t="s">
        <v>134</v>
      </c>
      <c r="BE110" s="184">
        <f>IF(N110="základní",J110,0)</f>
        <v>0</v>
      </c>
      <c r="BF110" s="184">
        <f>IF(N110="snížená",J110,0)</f>
        <v>0</v>
      </c>
      <c r="BG110" s="184">
        <f>IF(N110="zákl. přenesená",J110,0)</f>
        <v>0</v>
      </c>
      <c r="BH110" s="184">
        <f>IF(N110="sníž. přenesená",J110,0)</f>
        <v>0</v>
      </c>
      <c r="BI110" s="184">
        <f>IF(N110="nulová",J110,0)</f>
        <v>0</v>
      </c>
      <c r="BJ110" s="24" t="s">
        <v>24</v>
      </c>
      <c r="BK110" s="184">
        <f>ROUND(I110*H110,2)</f>
        <v>0</v>
      </c>
      <c r="BL110" s="24" t="s">
        <v>141</v>
      </c>
      <c r="BM110" s="24" t="s">
        <v>299</v>
      </c>
    </row>
    <row r="111" spans="2:65" s="1" customFormat="1" ht="27">
      <c r="B111" s="40"/>
      <c r="D111" s="185" t="s">
        <v>143</v>
      </c>
      <c r="F111" s="186" t="s">
        <v>300</v>
      </c>
      <c r="I111" s="187"/>
      <c r="L111" s="40"/>
      <c r="M111" s="188"/>
      <c r="N111" s="41"/>
      <c r="O111" s="41"/>
      <c r="P111" s="41"/>
      <c r="Q111" s="41"/>
      <c r="R111" s="41"/>
      <c r="S111" s="41"/>
      <c r="T111" s="69"/>
      <c r="AT111" s="24" t="s">
        <v>143</v>
      </c>
      <c r="AU111" s="24" t="s">
        <v>81</v>
      </c>
    </row>
    <row r="112" spans="2:65" s="1" customFormat="1" ht="16.5" customHeight="1">
      <c r="B112" s="172"/>
      <c r="C112" s="173" t="s">
        <v>182</v>
      </c>
      <c r="D112" s="173" t="s">
        <v>137</v>
      </c>
      <c r="E112" s="174" t="s">
        <v>301</v>
      </c>
      <c r="F112" s="175" t="s">
        <v>302</v>
      </c>
      <c r="G112" s="176" t="s">
        <v>190</v>
      </c>
      <c r="H112" s="177">
        <v>68</v>
      </c>
      <c r="I112" s="178"/>
      <c r="J112" s="179">
        <f>ROUND(I112*H112,2)</f>
        <v>0</v>
      </c>
      <c r="K112" s="175" t="s">
        <v>260</v>
      </c>
      <c r="L112" s="40"/>
      <c r="M112" s="180" t="s">
        <v>5</v>
      </c>
      <c r="N112" s="181" t="s">
        <v>43</v>
      </c>
      <c r="O112" s="41"/>
      <c r="P112" s="182">
        <f>O112*H112</f>
        <v>0</v>
      </c>
      <c r="Q112" s="182">
        <v>5.0000000000000002E-5</v>
      </c>
      <c r="R112" s="182">
        <f>Q112*H112</f>
        <v>3.4000000000000002E-3</v>
      </c>
      <c r="S112" s="182">
        <v>0</v>
      </c>
      <c r="T112" s="183">
        <f>S112*H112</f>
        <v>0</v>
      </c>
      <c r="AR112" s="24" t="s">
        <v>141</v>
      </c>
      <c r="AT112" s="24" t="s">
        <v>137</v>
      </c>
      <c r="AU112" s="24" t="s">
        <v>81</v>
      </c>
      <c r="AY112" s="24" t="s">
        <v>134</v>
      </c>
      <c r="BE112" s="184">
        <f>IF(N112="základní",J112,0)</f>
        <v>0</v>
      </c>
      <c r="BF112" s="184">
        <f>IF(N112="snížená",J112,0)</f>
        <v>0</v>
      </c>
      <c r="BG112" s="184">
        <f>IF(N112="zákl. přenesená",J112,0)</f>
        <v>0</v>
      </c>
      <c r="BH112" s="184">
        <f>IF(N112="sníž. přenesená",J112,0)</f>
        <v>0</v>
      </c>
      <c r="BI112" s="184">
        <f>IF(N112="nulová",J112,0)</f>
        <v>0</v>
      </c>
      <c r="BJ112" s="24" t="s">
        <v>24</v>
      </c>
      <c r="BK112" s="184">
        <f>ROUND(I112*H112,2)</f>
        <v>0</v>
      </c>
      <c r="BL112" s="24" t="s">
        <v>141</v>
      </c>
      <c r="BM112" s="24" t="s">
        <v>303</v>
      </c>
    </row>
    <row r="113" spans="2:65" s="1" customFormat="1" ht="27">
      <c r="B113" s="40"/>
      <c r="D113" s="185" t="s">
        <v>143</v>
      </c>
      <c r="F113" s="186" t="s">
        <v>304</v>
      </c>
      <c r="I113" s="187"/>
      <c r="L113" s="40"/>
      <c r="M113" s="188"/>
      <c r="N113" s="41"/>
      <c r="O113" s="41"/>
      <c r="P113" s="41"/>
      <c r="Q113" s="41"/>
      <c r="R113" s="41"/>
      <c r="S113" s="41"/>
      <c r="T113" s="69"/>
      <c r="AT113" s="24" t="s">
        <v>143</v>
      </c>
      <c r="AU113" s="24" t="s">
        <v>81</v>
      </c>
    </row>
    <row r="114" spans="2:65" s="1" customFormat="1" ht="16.5" customHeight="1">
      <c r="B114" s="172"/>
      <c r="C114" s="173" t="s">
        <v>28</v>
      </c>
      <c r="D114" s="173" t="s">
        <v>137</v>
      </c>
      <c r="E114" s="174" t="s">
        <v>305</v>
      </c>
      <c r="F114" s="175" t="s">
        <v>306</v>
      </c>
      <c r="G114" s="176" t="s">
        <v>190</v>
      </c>
      <c r="H114" s="177">
        <v>19</v>
      </c>
      <c r="I114" s="178"/>
      <c r="J114" s="179">
        <f>ROUND(I114*H114,2)</f>
        <v>0</v>
      </c>
      <c r="K114" s="175" t="s">
        <v>260</v>
      </c>
      <c r="L114" s="40"/>
      <c r="M114" s="180" t="s">
        <v>5</v>
      </c>
      <c r="N114" s="181" t="s">
        <v>43</v>
      </c>
      <c r="O114" s="41"/>
      <c r="P114" s="182">
        <f>O114*H114</f>
        <v>0</v>
      </c>
      <c r="Q114" s="182">
        <v>9.0000000000000006E-5</v>
      </c>
      <c r="R114" s="182">
        <f>Q114*H114</f>
        <v>1.7100000000000001E-3</v>
      </c>
      <c r="S114" s="182">
        <v>0</v>
      </c>
      <c r="T114" s="183">
        <f>S114*H114</f>
        <v>0</v>
      </c>
      <c r="AR114" s="24" t="s">
        <v>141</v>
      </c>
      <c r="AT114" s="24" t="s">
        <v>137</v>
      </c>
      <c r="AU114" s="24" t="s">
        <v>81</v>
      </c>
      <c r="AY114" s="24" t="s">
        <v>134</v>
      </c>
      <c r="BE114" s="184">
        <f>IF(N114="základní",J114,0)</f>
        <v>0</v>
      </c>
      <c r="BF114" s="184">
        <f>IF(N114="snížená",J114,0)</f>
        <v>0</v>
      </c>
      <c r="BG114" s="184">
        <f>IF(N114="zákl. přenesená",J114,0)</f>
        <v>0</v>
      </c>
      <c r="BH114" s="184">
        <f>IF(N114="sníž. přenesená",J114,0)</f>
        <v>0</v>
      </c>
      <c r="BI114" s="184">
        <f>IF(N114="nulová",J114,0)</f>
        <v>0</v>
      </c>
      <c r="BJ114" s="24" t="s">
        <v>24</v>
      </c>
      <c r="BK114" s="184">
        <f>ROUND(I114*H114,2)</f>
        <v>0</v>
      </c>
      <c r="BL114" s="24" t="s">
        <v>141</v>
      </c>
      <c r="BM114" s="24" t="s">
        <v>307</v>
      </c>
    </row>
    <row r="115" spans="2:65" s="1" customFormat="1" ht="27">
      <c r="B115" s="40"/>
      <c r="D115" s="185" t="s">
        <v>143</v>
      </c>
      <c r="F115" s="186" t="s">
        <v>308</v>
      </c>
      <c r="I115" s="187"/>
      <c r="L115" s="40"/>
      <c r="M115" s="188"/>
      <c r="N115" s="41"/>
      <c r="O115" s="41"/>
      <c r="P115" s="41"/>
      <c r="Q115" s="41"/>
      <c r="R115" s="41"/>
      <c r="S115" s="41"/>
      <c r="T115" s="69"/>
      <c r="AT115" s="24" t="s">
        <v>143</v>
      </c>
      <c r="AU115" s="24" t="s">
        <v>81</v>
      </c>
    </row>
    <row r="116" spans="2:65" s="1" customFormat="1" ht="16.5" customHeight="1">
      <c r="B116" s="172"/>
      <c r="C116" s="173" t="s">
        <v>195</v>
      </c>
      <c r="D116" s="173" t="s">
        <v>137</v>
      </c>
      <c r="E116" s="174" t="s">
        <v>309</v>
      </c>
      <c r="F116" s="175" t="s">
        <v>310</v>
      </c>
      <c r="G116" s="176" t="s">
        <v>190</v>
      </c>
      <c r="H116" s="177">
        <v>16</v>
      </c>
      <c r="I116" s="178"/>
      <c r="J116" s="179">
        <f>ROUND(I116*H116,2)</f>
        <v>0</v>
      </c>
      <c r="K116" s="175" t="s">
        <v>260</v>
      </c>
      <c r="L116" s="40"/>
      <c r="M116" s="180" t="s">
        <v>5</v>
      </c>
      <c r="N116" s="181" t="s">
        <v>43</v>
      </c>
      <c r="O116" s="41"/>
      <c r="P116" s="182">
        <f>O116*H116</f>
        <v>0</v>
      </c>
      <c r="Q116" s="182">
        <v>9.0000000000000006E-5</v>
      </c>
      <c r="R116" s="182">
        <f>Q116*H116</f>
        <v>1.4400000000000001E-3</v>
      </c>
      <c r="S116" s="182">
        <v>0</v>
      </c>
      <c r="T116" s="183">
        <f>S116*H116</f>
        <v>0</v>
      </c>
      <c r="AR116" s="24" t="s">
        <v>141</v>
      </c>
      <c r="AT116" s="24" t="s">
        <v>137</v>
      </c>
      <c r="AU116" s="24" t="s">
        <v>81</v>
      </c>
      <c r="AY116" s="24" t="s">
        <v>134</v>
      </c>
      <c r="BE116" s="184">
        <f>IF(N116="základní",J116,0)</f>
        <v>0</v>
      </c>
      <c r="BF116" s="184">
        <f>IF(N116="snížená",J116,0)</f>
        <v>0</v>
      </c>
      <c r="BG116" s="184">
        <f>IF(N116="zákl. přenesená",J116,0)</f>
        <v>0</v>
      </c>
      <c r="BH116" s="184">
        <f>IF(N116="sníž. přenesená",J116,0)</f>
        <v>0</v>
      </c>
      <c r="BI116" s="184">
        <f>IF(N116="nulová",J116,0)</f>
        <v>0</v>
      </c>
      <c r="BJ116" s="24" t="s">
        <v>24</v>
      </c>
      <c r="BK116" s="184">
        <f>ROUND(I116*H116,2)</f>
        <v>0</v>
      </c>
      <c r="BL116" s="24" t="s">
        <v>141</v>
      </c>
      <c r="BM116" s="24" t="s">
        <v>311</v>
      </c>
    </row>
    <row r="117" spans="2:65" s="1" customFormat="1" ht="27">
      <c r="B117" s="40"/>
      <c r="D117" s="185" t="s">
        <v>143</v>
      </c>
      <c r="F117" s="186" t="s">
        <v>312</v>
      </c>
      <c r="I117" s="187"/>
      <c r="L117" s="40"/>
      <c r="M117" s="188"/>
      <c r="N117" s="41"/>
      <c r="O117" s="41"/>
      <c r="P117" s="41"/>
      <c r="Q117" s="41"/>
      <c r="R117" s="41"/>
      <c r="S117" s="41"/>
      <c r="T117" s="69"/>
      <c r="AT117" s="24" t="s">
        <v>143</v>
      </c>
      <c r="AU117" s="24" t="s">
        <v>81</v>
      </c>
    </row>
    <row r="118" spans="2:65" s="1" customFormat="1" ht="16.5" customHeight="1">
      <c r="B118" s="172"/>
      <c r="C118" s="173" t="s">
        <v>200</v>
      </c>
      <c r="D118" s="173" t="s">
        <v>137</v>
      </c>
      <c r="E118" s="174" t="s">
        <v>313</v>
      </c>
      <c r="F118" s="175" t="s">
        <v>314</v>
      </c>
      <c r="G118" s="176" t="s">
        <v>190</v>
      </c>
      <c r="H118" s="177">
        <v>8</v>
      </c>
      <c r="I118" s="178"/>
      <c r="J118" s="179">
        <f>ROUND(I118*H118,2)</f>
        <v>0</v>
      </c>
      <c r="K118" s="175" t="s">
        <v>260</v>
      </c>
      <c r="L118" s="40"/>
      <c r="M118" s="180" t="s">
        <v>5</v>
      </c>
      <c r="N118" s="181" t="s">
        <v>43</v>
      </c>
      <c r="O118" s="41"/>
      <c r="P118" s="182">
        <f>O118*H118</f>
        <v>0</v>
      </c>
      <c r="Q118" s="182">
        <v>9.0000000000000006E-5</v>
      </c>
      <c r="R118" s="182">
        <f>Q118*H118</f>
        <v>7.2000000000000005E-4</v>
      </c>
      <c r="S118" s="182">
        <v>0</v>
      </c>
      <c r="T118" s="183">
        <f>S118*H118</f>
        <v>0</v>
      </c>
      <c r="AR118" s="24" t="s">
        <v>141</v>
      </c>
      <c r="AT118" s="24" t="s">
        <v>137</v>
      </c>
      <c r="AU118" s="24" t="s">
        <v>81</v>
      </c>
      <c r="AY118" s="24" t="s">
        <v>134</v>
      </c>
      <c r="BE118" s="184">
        <f>IF(N118="základní",J118,0)</f>
        <v>0</v>
      </c>
      <c r="BF118" s="184">
        <f>IF(N118="snížená",J118,0)</f>
        <v>0</v>
      </c>
      <c r="BG118" s="184">
        <f>IF(N118="zákl. přenesená",J118,0)</f>
        <v>0</v>
      </c>
      <c r="BH118" s="184">
        <f>IF(N118="sníž. přenesená",J118,0)</f>
        <v>0</v>
      </c>
      <c r="BI118" s="184">
        <f>IF(N118="nulová",J118,0)</f>
        <v>0</v>
      </c>
      <c r="BJ118" s="24" t="s">
        <v>24</v>
      </c>
      <c r="BK118" s="184">
        <f>ROUND(I118*H118,2)</f>
        <v>0</v>
      </c>
      <c r="BL118" s="24" t="s">
        <v>141</v>
      </c>
      <c r="BM118" s="24" t="s">
        <v>315</v>
      </c>
    </row>
    <row r="119" spans="2:65" s="1" customFormat="1" ht="27">
      <c r="B119" s="40"/>
      <c r="D119" s="185" t="s">
        <v>143</v>
      </c>
      <c r="F119" s="186" t="s">
        <v>316</v>
      </c>
      <c r="I119" s="187"/>
      <c r="L119" s="40"/>
      <c r="M119" s="188"/>
      <c r="N119" s="41"/>
      <c r="O119" s="41"/>
      <c r="P119" s="41"/>
      <c r="Q119" s="41"/>
      <c r="R119" s="41"/>
      <c r="S119" s="41"/>
      <c r="T119" s="69"/>
      <c r="AT119" s="24" t="s">
        <v>143</v>
      </c>
      <c r="AU119" s="24" t="s">
        <v>81</v>
      </c>
    </row>
    <row r="120" spans="2:65" s="11" customFormat="1" ht="13.5">
      <c r="B120" s="190"/>
      <c r="D120" s="185" t="s">
        <v>146</v>
      </c>
      <c r="E120" s="191" t="s">
        <v>5</v>
      </c>
      <c r="F120" s="192" t="s">
        <v>317</v>
      </c>
      <c r="H120" s="193">
        <v>8</v>
      </c>
      <c r="I120" s="194"/>
      <c r="L120" s="190"/>
      <c r="M120" s="195"/>
      <c r="N120" s="196"/>
      <c r="O120" s="196"/>
      <c r="P120" s="196"/>
      <c r="Q120" s="196"/>
      <c r="R120" s="196"/>
      <c r="S120" s="196"/>
      <c r="T120" s="197"/>
      <c r="AT120" s="191" t="s">
        <v>146</v>
      </c>
      <c r="AU120" s="191" t="s">
        <v>81</v>
      </c>
      <c r="AV120" s="11" t="s">
        <v>81</v>
      </c>
      <c r="AW120" s="11" t="s">
        <v>36</v>
      </c>
      <c r="AX120" s="11" t="s">
        <v>24</v>
      </c>
      <c r="AY120" s="191" t="s">
        <v>134</v>
      </c>
    </row>
    <row r="121" spans="2:65" s="1" customFormat="1" ht="16.5" customHeight="1">
      <c r="B121" s="172"/>
      <c r="C121" s="173" t="s">
        <v>205</v>
      </c>
      <c r="D121" s="173" t="s">
        <v>137</v>
      </c>
      <c r="E121" s="174" t="s">
        <v>318</v>
      </c>
      <c r="F121" s="175" t="s">
        <v>319</v>
      </c>
      <c r="G121" s="176" t="s">
        <v>190</v>
      </c>
      <c r="H121" s="177">
        <v>104</v>
      </c>
      <c r="I121" s="178"/>
      <c r="J121" s="179">
        <f>ROUND(I121*H121,2)</f>
        <v>0</v>
      </c>
      <c r="K121" s="175" t="s">
        <v>260</v>
      </c>
      <c r="L121" s="40"/>
      <c r="M121" s="180" t="s">
        <v>5</v>
      </c>
      <c r="N121" s="181" t="s">
        <v>43</v>
      </c>
      <c r="O121" s="41"/>
      <c r="P121" s="182">
        <f>O121*H121</f>
        <v>0</v>
      </c>
      <c r="Q121" s="182">
        <v>0</v>
      </c>
      <c r="R121" s="182">
        <f>Q121*H121</f>
        <v>0</v>
      </c>
      <c r="S121" s="182">
        <v>0</v>
      </c>
      <c r="T121" s="183">
        <f>S121*H121</f>
        <v>0</v>
      </c>
      <c r="AR121" s="24" t="s">
        <v>141</v>
      </c>
      <c r="AT121" s="24" t="s">
        <v>137</v>
      </c>
      <c r="AU121" s="24" t="s">
        <v>81</v>
      </c>
      <c r="AY121" s="24" t="s">
        <v>134</v>
      </c>
      <c r="BE121" s="184">
        <f>IF(N121="základní",J121,0)</f>
        <v>0</v>
      </c>
      <c r="BF121" s="184">
        <f>IF(N121="snížená",J121,0)</f>
        <v>0</v>
      </c>
      <c r="BG121" s="184">
        <f>IF(N121="zákl. přenesená",J121,0)</f>
        <v>0</v>
      </c>
      <c r="BH121" s="184">
        <f>IF(N121="sníž. přenesená",J121,0)</f>
        <v>0</v>
      </c>
      <c r="BI121" s="184">
        <f>IF(N121="nulová",J121,0)</f>
        <v>0</v>
      </c>
      <c r="BJ121" s="24" t="s">
        <v>24</v>
      </c>
      <c r="BK121" s="184">
        <f>ROUND(I121*H121,2)</f>
        <v>0</v>
      </c>
      <c r="BL121" s="24" t="s">
        <v>141</v>
      </c>
      <c r="BM121" s="24" t="s">
        <v>320</v>
      </c>
    </row>
    <row r="122" spans="2:65" s="1" customFormat="1" ht="27">
      <c r="B122" s="40"/>
      <c r="D122" s="185" t="s">
        <v>143</v>
      </c>
      <c r="F122" s="186" t="s">
        <v>321</v>
      </c>
      <c r="I122" s="187"/>
      <c r="L122" s="40"/>
      <c r="M122" s="188"/>
      <c r="N122" s="41"/>
      <c r="O122" s="41"/>
      <c r="P122" s="41"/>
      <c r="Q122" s="41"/>
      <c r="R122" s="41"/>
      <c r="S122" s="41"/>
      <c r="T122" s="69"/>
      <c r="AT122" s="24" t="s">
        <v>143</v>
      </c>
      <c r="AU122" s="24" t="s">
        <v>81</v>
      </c>
    </row>
    <row r="123" spans="2:65" s="1" customFormat="1" ht="16.5" customHeight="1">
      <c r="B123" s="172"/>
      <c r="C123" s="173" t="s">
        <v>212</v>
      </c>
      <c r="D123" s="173" t="s">
        <v>137</v>
      </c>
      <c r="E123" s="174" t="s">
        <v>322</v>
      </c>
      <c r="F123" s="175" t="s">
        <v>323</v>
      </c>
      <c r="G123" s="176" t="s">
        <v>190</v>
      </c>
      <c r="H123" s="177">
        <v>68</v>
      </c>
      <c r="I123" s="178"/>
      <c r="J123" s="179">
        <f>ROUND(I123*H123,2)</f>
        <v>0</v>
      </c>
      <c r="K123" s="175" t="s">
        <v>260</v>
      </c>
      <c r="L123" s="40"/>
      <c r="M123" s="180" t="s">
        <v>5</v>
      </c>
      <c r="N123" s="181" t="s">
        <v>43</v>
      </c>
      <c r="O123" s="41"/>
      <c r="P123" s="182">
        <f>O123*H123</f>
        <v>0</v>
      </c>
      <c r="Q123" s="182">
        <v>0</v>
      </c>
      <c r="R123" s="182">
        <f>Q123*H123</f>
        <v>0</v>
      </c>
      <c r="S123" s="182">
        <v>0</v>
      </c>
      <c r="T123" s="183">
        <f>S123*H123</f>
        <v>0</v>
      </c>
      <c r="AR123" s="24" t="s">
        <v>141</v>
      </c>
      <c r="AT123" s="24" t="s">
        <v>137</v>
      </c>
      <c r="AU123" s="24" t="s">
        <v>81</v>
      </c>
      <c r="AY123" s="24" t="s">
        <v>134</v>
      </c>
      <c r="BE123" s="184">
        <f>IF(N123="základní",J123,0)</f>
        <v>0</v>
      </c>
      <c r="BF123" s="184">
        <f>IF(N123="snížená",J123,0)</f>
        <v>0</v>
      </c>
      <c r="BG123" s="184">
        <f>IF(N123="zákl. přenesená",J123,0)</f>
        <v>0</v>
      </c>
      <c r="BH123" s="184">
        <f>IF(N123="sníž. přenesená",J123,0)</f>
        <v>0</v>
      </c>
      <c r="BI123" s="184">
        <f>IF(N123="nulová",J123,0)</f>
        <v>0</v>
      </c>
      <c r="BJ123" s="24" t="s">
        <v>24</v>
      </c>
      <c r="BK123" s="184">
        <f>ROUND(I123*H123,2)</f>
        <v>0</v>
      </c>
      <c r="BL123" s="24" t="s">
        <v>141</v>
      </c>
      <c r="BM123" s="24" t="s">
        <v>324</v>
      </c>
    </row>
    <row r="124" spans="2:65" s="1" customFormat="1" ht="27">
      <c r="B124" s="40"/>
      <c r="D124" s="185" t="s">
        <v>143</v>
      </c>
      <c r="F124" s="186" t="s">
        <v>325</v>
      </c>
      <c r="I124" s="187"/>
      <c r="L124" s="40"/>
      <c r="M124" s="188"/>
      <c r="N124" s="41"/>
      <c r="O124" s="41"/>
      <c r="P124" s="41"/>
      <c r="Q124" s="41"/>
      <c r="R124" s="41"/>
      <c r="S124" s="41"/>
      <c r="T124" s="69"/>
      <c r="AT124" s="24" t="s">
        <v>143</v>
      </c>
      <c r="AU124" s="24" t="s">
        <v>81</v>
      </c>
    </row>
    <row r="125" spans="2:65" s="1" customFormat="1" ht="16.5" customHeight="1">
      <c r="B125" s="172"/>
      <c r="C125" s="173" t="s">
        <v>11</v>
      </c>
      <c r="D125" s="173" t="s">
        <v>137</v>
      </c>
      <c r="E125" s="174" t="s">
        <v>326</v>
      </c>
      <c r="F125" s="175" t="s">
        <v>327</v>
      </c>
      <c r="G125" s="176" t="s">
        <v>190</v>
      </c>
      <c r="H125" s="177">
        <v>19</v>
      </c>
      <c r="I125" s="178"/>
      <c r="J125" s="179">
        <f>ROUND(I125*H125,2)</f>
        <v>0</v>
      </c>
      <c r="K125" s="175" t="s">
        <v>260</v>
      </c>
      <c r="L125" s="40"/>
      <c r="M125" s="180" t="s">
        <v>5</v>
      </c>
      <c r="N125" s="181" t="s">
        <v>43</v>
      </c>
      <c r="O125" s="41"/>
      <c r="P125" s="182">
        <f>O125*H125</f>
        <v>0</v>
      </c>
      <c r="Q125" s="182">
        <v>0</v>
      </c>
      <c r="R125" s="182">
        <f>Q125*H125</f>
        <v>0</v>
      </c>
      <c r="S125" s="182">
        <v>0</v>
      </c>
      <c r="T125" s="183">
        <f>S125*H125</f>
        <v>0</v>
      </c>
      <c r="AR125" s="24" t="s">
        <v>141</v>
      </c>
      <c r="AT125" s="24" t="s">
        <v>137</v>
      </c>
      <c r="AU125" s="24" t="s">
        <v>81</v>
      </c>
      <c r="AY125" s="24" t="s">
        <v>134</v>
      </c>
      <c r="BE125" s="184">
        <f>IF(N125="základní",J125,0)</f>
        <v>0</v>
      </c>
      <c r="BF125" s="184">
        <f>IF(N125="snížená",J125,0)</f>
        <v>0</v>
      </c>
      <c r="BG125" s="184">
        <f>IF(N125="zákl. přenesená",J125,0)</f>
        <v>0</v>
      </c>
      <c r="BH125" s="184">
        <f>IF(N125="sníž. přenesená",J125,0)</f>
        <v>0</v>
      </c>
      <c r="BI125" s="184">
        <f>IF(N125="nulová",J125,0)</f>
        <v>0</v>
      </c>
      <c r="BJ125" s="24" t="s">
        <v>24</v>
      </c>
      <c r="BK125" s="184">
        <f>ROUND(I125*H125,2)</f>
        <v>0</v>
      </c>
      <c r="BL125" s="24" t="s">
        <v>141</v>
      </c>
      <c r="BM125" s="24" t="s">
        <v>328</v>
      </c>
    </row>
    <row r="126" spans="2:65" s="1" customFormat="1" ht="27">
      <c r="B126" s="40"/>
      <c r="D126" s="185" t="s">
        <v>143</v>
      </c>
      <c r="F126" s="186" t="s">
        <v>329</v>
      </c>
      <c r="I126" s="187"/>
      <c r="L126" s="40"/>
      <c r="M126" s="188"/>
      <c r="N126" s="41"/>
      <c r="O126" s="41"/>
      <c r="P126" s="41"/>
      <c r="Q126" s="41"/>
      <c r="R126" s="41"/>
      <c r="S126" s="41"/>
      <c r="T126" s="69"/>
      <c r="AT126" s="24" t="s">
        <v>143</v>
      </c>
      <c r="AU126" s="24" t="s">
        <v>81</v>
      </c>
    </row>
    <row r="127" spans="2:65" s="1" customFormat="1" ht="16.5" customHeight="1">
      <c r="B127" s="172"/>
      <c r="C127" s="173" t="s">
        <v>225</v>
      </c>
      <c r="D127" s="173" t="s">
        <v>137</v>
      </c>
      <c r="E127" s="174" t="s">
        <v>330</v>
      </c>
      <c r="F127" s="175" t="s">
        <v>331</v>
      </c>
      <c r="G127" s="176" t="s">
        <v>190</v>
      </c>
      <c r="H127" s="177">
        <v>24</v>
      </c>
      <c r="I127" s="178"/>
      <c r="J127" s="179">
        <f>ROUND(I127*H127,2)</f>
        <v>0</v>
      </c>
      <c r="K127" s="175" t="s">
        <v>260</v>
      </c>
      <c r="L127" s="40"/>
      <c r="M127" s="180" t="s">
        <v>5</v>
      </c>
      <c r="N127" s="181" t="s">
        <v>43</v>
      </c>
      <c r="O127" s="41"/>
      <c r="P127" s="182">
        <f>O127*H127</f>
        <v>0</v>
      </c>
      <c r="Q127" s="182">
        <v>0</v>
      </c>
      <c r="R127" s="182">
        <f>Q127*H127</f>
        <v>0</v>
      </c>
      <c r="S127" s="182">
        <v>0</v>
      </c>
      <c r="T127" s="183">
        <f>S127*H127</f>
        <v>0</v>
      </c>
      <c r="AR127" s="24" t="s">
        <v>141</v>
      </c>
      <c r="AT127" s="24" t="s">
        <v>137</v>
      </c>
      <c r="AU127" s="24" t="s">
        <v>81</v>
      </c>
      <c r="AY127" s="24" t="s">
        <v>134</v>
      </c>
      <c r="BE127" s="184">
        <f>IF(N127="základní",J127,0)</f>
        <v>0</v>
      </c>
      <c r="BF127" s="184">
        <f>IF(N127="snížená",J127,0)</f>
        <v>0</v>
      </c>
      <c r="BG127" s="184">
        <f>IF(N127="zákl. přenesená",J127,0)</f>
        <v>0</v>
      </c>
      <c r="BH127" s="184">
        <f>IF(N127="sníž. přenesená",J127,0)</f>
        <v>0</v>
      </c>
      <c r="BI127" s="184">
        <f>IF(N127="nulová",J127,0)</f>
        <v>0</v>
      </c>
      <c r="BJ127" s="24" t="s">
        <v>24</v>
      </c>
      <c r="BK127" s="184">
        <f>ROUND(I127*H127,2)</f>
        <v>0</v>
      </c>
      <c r="BL127" s="24" t="s">
        <v>141</v>
      </c>
      <c r="BM127" s="24" t="s">
        <v>332</v>
      </c>
    </row>
    <row r="128" spans="2:65" s="1" customFormat="1" ht="27">
      <c r="B128" s="40"/>
      <c r="D128" s="185" t="s">
        <v>143</v>
      </c>
      <c r="F128" s="186" t="s">
        <v>333</v>
      </c>
      <c r="I128" s="187"/>
      <c r="L128" s="40"/>
      <c r="M128" s="188"/>
      <c r="N128" s="41"/>
      <c r="O128" s="41"/>
      <c r="P128" s="41"/>
      <c r="Q128" s="41"/>
      <c r="R128" s="41"/>
      <c r="S128" s="41"/>
      <c r="T128" s="69"/>
      <c r="AT128" s="24" t="s">
        <v>143</v>
      </c>
      <c r="AU128" s="24" t="s">
        <v>81</v>
      </c>
    </row>
    <row r="129" spans="2:65" s="11" customFormat="1" ht="13.5">
      <c r="B129" s="190"/>
      <c r="D129" s="185" t="s">
        <v>146</v>
      </c>
      <c r="E129" s="191" t="s">
        <v>5</v>
      </c>
      <c r="F129" s="192" t="s">
        <v>334</v>
      </c>
      <c r="H129" s="193">
        <v>24</v>
      </c>
      <c r="I129" s="194"/>
      <c r="L129" s="190"/>
      <c r="M129" s="195"/>
      <c r="N129" s="196"/>
      <c r="O129" s="196"/>
      <c r="P129" s="196"/>
      <c r="Q129" s="196"/>
      <c r="R129" s="196"/>
      <c r="S129" s="196"/>
      <c r="T129" s="197"/>
      <c r="AT129" s="191" t="s">
        <v>146</v>
      </c>
      <c r="AU129" s="191" t="s">
        <v>81</v>
      </c>
      <c r="AV129" s="11" t="s">
        <v>81</v>
      </c>
      <c r="AW129" s="11" t="s">
        <v>36</v>
      </c>
      <c r="AX129" s="11" t="s">
        <v>24</v>
      </c>
      <c r="AY129" s="191" t="s">
        <v>134</v>
      </c>
    </row>
    <row r="130" spans="2:65" s="1" customFormat="1" ht="25.5" customHeight="1">
      <c r="B130" s="172"/>
      <c r="C130" s="173" t="s">
        <v>231</v>
      </c>
      <c r="D130" s="173" t="s">
        <v>137</v>
      </c>
      <c r="E130" s="174" t="s">
        <v>335</v>
      </c>
      <c r="F130" s="175" t="s">
        <v>336</v>
      </c>
      <c r="G130" s="176" t="s">
        <v>190</v>
      </c>
      <c r="H130" s="177">
        <v>104</v>
      </c>
      <c r="I130" s="178"/>
      <c r="J130" s="179">
        <f>ROUND(I130*H130,2)</f>
        <v>0</v>
      </c>
      <c r="K130" s="175" t="s">
        <v>260</v>
      </c>
      <c r="L130" s="40"/>
      <c r="M130" s="180" t="s">
        <v>5</v>
      </c>
      <c r="N130" s="181" t="s">
        <v>43</v>
      </c>
      <c r="O130" s="41"/>
      <c r="P130" s="182">
        <f>O130*H130</f>
        <v>0</v>
      </c>
      <c r="Q130" s="182">
        <v>0</v>
      </c>
      <c r="R130" s="182">
        <f>Q130*H130</f>
        <v>0</v>
      </c>
      <c r="S130" s="182">
        <v>0</v>
      </c>
      <c r="T130" s="183">
        <f>S130*H130</f>
        <v>0</v>
      </c>
      <c r="AR130" s="24" t="s">
        <v>141</v>
      </c>
      <c r="AT130" s="24" t="s">
        <v>137</v>
      </c>
      <c r="AU130" s="24" t="s">
        <v>81</v>
      </c>
      <c r="AY130" s="24" t="s">
        <v>134</v>
      </c>
      <c r="BE130" s="184">
        <f>IF(N130="základní",J130,0)</f>
        <v>0</v>
      </c>
      <c r="BF130" s="184">
        <f>IF(N130="snížená",J130,0)</f>
        <v>0</v>
      </c>
      <c r="BG130" s="184">
        <f>IF(N130="zákl. přenesená",J130,0)</f>
        <v>0</v>
      </c>
      <c r="BH130" s="184">
        <f>IF(N130="sníž. přenesená",J130,0)</f>
        <v>0</v>
      </c>
      <c r="BI130" s="184">
        <f>IF(N130="nulová",J130,0)</f>
        <v>0</v>
      </c>
      <c r="BJ130" s="24" t="s">
        <v>24</v>
      </c>
      <c r="BK130" s="184">
        <f>ROUND(I130*H130,2)</f>
        <v>0</v>
      </c>
      <c r="BL130" s="24" t="s">
        <v>141</v>
      </c>
      <c r="BM130" s="24" t="s">
        <v>337</v>
      </c>
    </row>
    <row r="131" spans="2:65" s="1" customFormat="1" ht="27">
      <c r="B131" s="40"/>
      <c r="D131" s="185" t="s">
        <v>143</v>
      </c>
      <c r="F131" s="186" t="s">
        <v>338</v>
      </c>
      <c r="I131" s="187"/>
      <c r="L131" s="40"/>
      <c r="M131" s="188"/>
      <c r="N131" s="41"/>
      <c r="O131" s="41"/>
      <c r="P131" s="41"/>
      <c r="Q131" s="41"/>
      <c r="R131" s="41"/>
      <c r="S131" s="41"/>
      <c r="T131" s="69"/>
      <c r="AT131" s="24" t="s">
        <v>143</v>
      </c>
      <c r="AU131" s="24" t="s">
        <v>81</v>
      </c>
    </row>
    <row r="132" spans="2:65" s="1" customFormat="1" ht="25.5" customHeight="1">
      <c r="B132" s="172"/>
      <c r="C132" s="173" t="s">
        <v>237</v>
      </c>
      <c r="D132" s="173" t="s">
        <v>137</v>
      </c>
      <c r="E132" s="174" t="s">
        <v>339</v>
      </c>
      <c r="F132" s="175" t="s">
        <v>340</v>
      </c>
      <c r="G132" s="176" t="s">
        <v>190</v>
      </c>
      <c r="H132" s="177">
        <v>68</v>
      </c>
      <c r="I132" s="178"/>
      <c r="J132" s="179">
        <f>ROUND(I132*H132,2)</f>
        <v>0</v>
      </c>
      <c r="K132" s="175" t="s">
        <v>260</v>
      </c>
      <c r="L132" s="40"/>
      <c r="M132" s="180" t="s">
        <v>5</v>
      </c>
      <c r="N132" s="181" t="s">
        <v>43</v>
      </c>
      <c r="O132" s="41"/>
      <c r="P132" s="182">
        <f>O132*H132</f>
        <v>0</v>
      </c>
      <c r="Q132" s="182">
        <v>0</v>
      </c>
      <c r="R132" s="182">
        <f>Q132*H132</f>
        <v>0</v>
      </c>
      <c r="S132" s="182">
        <v>0</v>
      </c>
      <c r="T132" s="183">
        <f>S132*H132</f>
        <v>0</v>
      </c>
      <c r="AR132" s="24" t="s">
        <v>141</v>
      </c>
      <c r="AT132" s="24" t="s">
        <v>137</v>
      </c>
      <c r="AU132" s="24" t="s">
        <v>81</v>
      </c>
      <c r="AY132" s="24" t="s">
        <v>134</v>
      </c>
      <c r="BE132" s="184">
        <f>IF(N132="základní",J132,0)</f>
        <v>0</v>
      </c>
      <c r="BF132" s="184">
        <f>IF(N132="snížená",J132,0)</f>
        <v>0</v>
      </c>
      <c r="BG132" s="184">
        <f>IF(N132="zákl. přenesená",J132,0)</f>
        <v>0</v>
      </c>
      <c r="BH132" s="184">
        <f>IF(N132="sníž. přenesená",J132,0)</f>
        <v>0</v>
      </c>
      <c r="BI132" s="184">
        <f>IF(N132="nulová",J132,0)</f>
        <v>0</v>
      </c>
      <c r="BJ132" s="24" t="s">
        <v>24</v>
      </c>
      <c r="BK132" s="184">
        <f>ROUND(I132*H132,2)</f>
        <v>0</v>
      </c>
      <c r="BL132" s="24" t="s">
        <v>141</v>
      </c>
      <c r="BM132" s="24" t="s">
        <v>341</v>
      </c>
    </row>
    <row r="133" spans="2:65" s="1" customFormat="1" ht="27">
      <c r="B133" s="40"/>
      <c r="D133" s="185" t="s">
        <v>143</v>
      </c>
      <c r="F133" s="186" t="s">
        <v>342</v>
      </c>
      <c r="I133" s="187"/>
      <c r="L133" s="40"/>
      <c r="M133" s="188"/>
      <c r="N133" s="41"/>
      <c r="O133" s="41"/>
      <c r="P133" s="41"/>
      <c r="Q133" s="41"/>
      <c r="R133" s="41"/>
      <c r="S133" s="41"/>
      <c r="T133" s="69"/>
      <c r="AT133" s="24" t="s">
        <v>143</v>
      </c>
      <c r="AU133" s="24" t="s">
        <v>81</v>
      </c>
    </row>
    <row r="134" spans="2:65" s="1" customFormat="1" ht="25.5" customHeight="1">
      <c r="B134" s="172"/>
      <c r="C134" s="173" t="s">
        <v>244</v>
      </c>
      <c r="D134" s="173" t="s">
        <v>137</v>
      </c>
      <c r="E134" s="174" t="s">
        <v>343</v>
      </c>
      <c r="F134" s="175" t="s">
        <v>344</v>
      </c>
      <c r="G134" s="176" t="s">
        <v>190</v>
      </c>
      <c r="H134" s="177">
        <v>19</v>
      </c>
      <c r="I134" s="178"/>
      <c r="J134" s="179">
        <f>ROUND(I134*H134,2)</f>
        <v>0</v>
      </c>
      <c r="K134" s="175" t="s">
        <v>260</v>
      </c>
      <c r="L134" s="40"/>
      <c r="M134" s="180" t="s">
        <v>5</v>
      </c>
      <c r="N134" s="181" t="s">
        <v>43</v>
      </c>
      <c r="O134" s="41"/>
      <c r="P134" s="182">
        <f>O134*H134</f>
        <v>0</v>
      </c>
      <c r="Q134" s="182">
        <v>0</v>
      </c>
      <c r="R134" s="182">
        <f>Q134*H134</f>
        <v>0</v>
      </c>
      <c r="S134" s="182">
        <v>0</v>
      </c>
      <c r="T134" s="183">
        <f>S134*H134</f>
        <v>0</v>
      </c>
      <c r="AR134" s="24" t="s">
        <v>141</v>
      </c>
      <c r="AT134" s="24" t="s">
        <v>137</v>
      </c>
      <c r="AU134" s="24" t="s">
        <v>81</v>
      </c>
      <c r="AY134" s="24" t="s">
        <v>134</v>
      </c>
      <c r="BE134" s="184">
        <f>IF(N134="základní",J134,0)</f>
        <v>0</v>
      </c>
      <c r="BF134" s="184">
        <f>IF(N134="snížená",J134,0)</f>
        <v>0</v>
      </c>
      <c r="BG134" s="184">
        <f>IF(N134="zákl. přenesená",J134,0)</f>
        <v>0</v>
      </c>
      <c r="BH134" s="184">
        <f>IF(N134="sníž. přenesená",J134,0)</f>
        <v>0</v>
      </c>
      <c r="BI134" s="184">
        <f>IF(N134="nulová",J134,0)</f>
        <v>0</v>
      </c>
      <c r="BJ134" s="24" t="s">
        <v>24</v>
      </c>
      <c r="BK134" s="184">
        <f>ROUND(I134*H134,2)</f>
        <v>0</v>
      </c>
      <c r="BL134" s="24" t="s">
        <v>141</v>
      </c>
      <c r="BM134" s="24" t="s">
        <v>345</v>
      </c>
    </row>
    <row r="135" spans="2:65" s="1" customFormat="1" ht="27">
      <c r="B135" s="40"/>
      <c r="D135" s="185" t="s">
        <v>143</v>
      </c>
      <c r="F135" s="186" t="s">
        <v>346</v>
      </c>
      <c r="I135" s="187"/>
      <c r="L135" s="40"/>
      <c r="M135" s="188"/>
      <c r="N135" s="41"/>
      <c r="O135" s="41"/>
      <c r="P135" s="41"/>
      <c r="Q135" s="41"/>
      <c r="R135" s="41"/>
      <c r="S135" s="41"/>
      <c r="T135" s="69"/>
      <c r="AT135" s="24" t="s">
        <v>143</v>
      </c>
      <c r="AU135" s="24" t="s">
        <v>81</v>
      </c>
    </row>
    <row r="136" spans="2:65" s="1" customFormat="1" ht="25.5" customHeight="1">
      <c r="B136" s="172"/>
      <c r="C136" s="173" t="s">
        <v>347</v>
      </c>
      <c r="D136" s="173" t="s">
        <v>137</v>
      </c>
      <c r="E136" s="174" t="s">
        <v>348</v>
      </c>
      <c r="F136" s="175" t="s">
        <v>349</v>
      </c>
      <c r="G136" s="176" t="s">
        <v>190</v>
      </c>
      <c r="H136" s="177">
        <v>24</v>
      </c>
      <c r="I136" s="178"/>
      <c r="J136" s="179">
        <f>ROUND(I136*H136,2)</f>
        <v>0</v>
      </c>
      <c r="K136" s="175" t="s">
        <v>260</v>
      </c>
      <c r="L136" s="40"/>
      <c r="M136" s="180" t="s">
        <v>5</v>
      </c>
      <c r="N136" s="181" t="s">
        <v>43</v>
      </c>
      <c r="O136" s="41"/>
      <c r="P136" s="182">
        <f>O136*H136</f>
        <v>0</v>
      </c>
      <c r="Q136" s="182">
        <v>0</v>
      </c>
      <c r="R136" s="182">
        <f>Q136*H136</f>
        <v>0</v>
      </c>
      <c r="S136" s="182">
        <v>0</v>
      </c>
      <c r="T136" s="183">
        <f>S136*H136</f>
        <v>0</v>
      </c>
      <c r="AR136" s="24" t="s">
        <v>141</v>
      </c>
      <c r="AT136" s="24" t="s">
        <v>137</v>
      </c>
      <c r="AU136" s="24" t="s">
        <v>81</v>
      </c>
      <c r="AY136" s="24" t="s">
        <v>134</v>
      </c>
      <c r="BE136" s="184">
        <f>IF(N136="základní",J136,0)</f>
        <v>0</v>
      </c>
      <c r="BF136" s="184">
        <f>IF(N136="snížená",J136,0)</f>
        <v>0</v>
      </c>
      <c r="BG136" s="184">
        <f>IF(N136="zákl. přenesená",J136,0)</f>
        <v>0</v>
      </c>
      <c r="BH136" s="184">
        <f>IF(N136="sníž. přenesená",J136,0)</f>
        <v>0</v>
      </c>
      <c r="BI136" s="184">
        <f>IF(N136="nulová",J136,0)</f>
        <v>0</v>
      </c>
      <c r="BJ136" s="24" t="s">
        <v>24</v>
      </c>
      <c r="BK136" s="184">
        <f>ROUND(I136*H136,2)</f>
        <v>0</v>
      </c>
      <c r="BL136" s="24" t="s">
        <v>141</v>
      </c>
      <c r="BM136" s="24" t="s">
        <v>350</v>
      </c>
    </row>
    <row r="137" spans="2:65" s="1" customFormat="1" ht="27">
      <c r="B137" s="40"/>
      <c r="D137" s="185" t="s">
        <v>143</v>
      </c>
      <c r="F137" s="186" t="s">
        <v>351</v>
      </c>
      <c r="I137" s="187"/>
      <c r="L137" s="40"/>
      <c r="M137" s="188"/>
      <c r="N137" s="41"/>
      <c r="O137" s="41"/>
      <c r="P137" s="41"/>
      <c r="Q137" s="41"/>
      <c r="R137" s="41"/>
      <c r="S137" s="41"/>
      <c r="T137" s="69"/>
      <c r="AT137" s="24" t="s">
        <v>143</v>
      </c>
      <c r="AU137" s="24" t="s">
        <v>81</v>
      </c>
    </row>
    <row r="138" spans="2:65" s="11" customFormat="1" ht="13.5">
      <c r="B138" s="190"/>
      <c r="D138" s="185" t="s">
        <v>146</v>
      </c>
      <c r="E138" s="191" t="s">
        <v>5</v>
      </c>
      <c r="F138" s="192" t="s">
        <v>334</v>
      </c>
      <c r="H138" s="193">
        <v>24</v>
      </c>
      <c r="I138" s="194"/>
      <c r="L138" s="190"/>
      <c r="M138" s="195"/>
      <c r="N138" s="196"/>
      <c r="O138" s="196"/>
      <c r="P138" s="196"/>
      <c r="Q138" s="196"/>
      <c r="R138" s="196"/>
      <c r="S138" s="196"/>
      <c r="T138" s="197"/>
      <c r="AT138" s="191" t="s">
        <v>146</v>
      </c>
      <c r="AU138" s="191" t="s">
        <v>81</v>
      </c>
      <c r="AV138" s="11" t="s">
        <v>81</v>
      </c>
      <c r="AW138" s="11" t="s">
        <v>36</v>
      </c>
      <c r="AX138" s="11" t="s">
        <v>24</v>
      </c>
      <c r="AY138" s="191" t="s">
        <v>134</v>
      </c>
    </row>
    <row r="139" spans="2:65" s="1" customFormat="1" ht="16.5" customHeight="1">
      <c r="B139" s="172"/>
      <c r="C139" s="173" t="s">
        <v>10</v>
      </c>
      <c r="D139" s="173" t="s">
        <v>137</v>
      </c>
      <c r="E139" s="174" t="s">
        <v>352</v>
      </c>
      <c r="F139" s="175" t="s">
        <v>353</v>
      </c>
      <c r="G139" s="176" t="s">
        <v>190</v>
      </c>
      <c r="H139" s="177">
        <v>104</v>
      </c>
      <c r="I139" s="178"/>
      <c r="J139" s="179">
        <f>ROUND(I139*H139,2)</f>
        <v>0</v>
      </c>
      <c r="K139" s="175" t="s">
        <v>260</v>
      </c>
      <c r="L139" s="40"/>
      <c r="M139" s="180" t="s">
        <v>5</v>
      </c>
      <c r="N139" s="181" t="s">
        <v>43</v>
      </c>
      <c r="O139" s="41"/>
      <c r="P139" s="182">
        <f>O139*H139</f>
        <v>0</v>
      </c>
      <c r="Q139" s="182">
        <v>0</v>
      </c>
      <c r="R139" s="182">
        <f>Q139*H139</f>
        <v>0</v>
      </c>
      <c r="S139" s="182">
        <v>0</v>
      </c>
      <c r="T139" s="183">
        <f>S139*H139</f>
        <v>0</v>
      </c>
      <c r="AR139" s="24" t="s">
        <v>141</v>
      </c>
      <c r="AT139" s="24" t="s">
        <v>137</v>
      </c>
      <c r="AU139" s="24" t="s">
        <v>81</v>
      </c>
      <c r="AY139" s="24" t="s">
        <v>134</v>
      </c>
      <c r="BE139" s="184">
        <f>IF(N139="základní",J139,0)</f>
        <v>0</v>
      </c>
      <c r="BF139" s="184">
        <f>IF(N139="snížená",J139,0)</f>
        <v>0</v>
      </c>
      <c r="BG139" s="184">
        <f>IF(N139="zákl. přenesená",J139,0)</f>
        <v>0</v>
      </c>
      <c r="BH139" s="184">
        <f>IF(N139="sníž. přenesená",J139,0)</f>
        <v>0</v>
      </c>
      <c r="BI139" s="184">
        <f>IF(N139="nulová",J139,0)</f>
        <v>0</v>
      </c>
      <c r="BJ139" s="24" t="s">
        <v>24</v>
      </c>
      <c r="BK139" s="184">
        <f>ROUND(I139*H139,2)</f>
        <v>0</v>
      </c>
      <c r="BL139" s="24" t="s">
        <v>141</v>
      </c>
      <c r="BM139" s="24" t="s">
        <v>354</v>
      </c>
    </row>
    <row r="140" spans="2:65" s="1" customFormat="1" ht="27">
      <c r="B140" s="40"/>
      <c r="D140" s="185" t="s">
        <v>143</v>
      </c>
      <c r="F140" s="186" t="s">
        <v>355</v>
      </c>
      <c r="I140" s="187"/>
      <c r="L140" s="40"/>
      <c r="M140" s="188"/>
      <c r="N140" s="41"/>
      <c r="O140" s="41"/>
      <c r="P140" s="41"/>
      <c r="Q140" s="41"/>
      <c r="R140" s="41"/>
      <c r="S140" s="41"/>
      <c r="T140" s="69"/>
      <c r="AT140" s="24" t="s">
        <v>143</v>
      </c>
      <c r="AU140" s="24" t="s">
        <v>81</v>
      </c>
    </row>
    <row r="141" spans="2:65" s="1" customFormat="1" ht="16.5" customHeight="1">
      <c r="B141" s="172"/>
      <c r="C141" s="173" t="s">
        <v>356</v>
      </c>
      <c r="D141" s="173" t="s">
        <v>137</v>
      </c>
      <c r="E141" s="174" t="s">
        <v>357</v>
      </c>
      <c r="F141" s="175" t="s">
        <v>358</v>
      </c>
      <c r="G141" s="176" t="s">
        <v>190</v>
      </c>
      <c r="H141" s="177">
        <v>68</v>
      </c>
      <c r="I141" s="178"/>
      <c r="J141" s="179">
        <f>ROUND(I141*H141,2)</f>
        <v>0</v>
      </c>
      <c r="K141" s="175" t="s">
        <v>260</v>
      </c>
      <c r="L141" s="40"/>
      <c r="M141" s="180" t="s">
        <v>5</v>
      </c>
      <c r="N141" s="181" t="s">
        <v>43</v>
      </c>
      <c r="O141" s="41"/>
      <c r="P141" s="182">
        <f>O141*H141</f>
        <v>0</v>
      </c>
      <c r="Q141" s="182">
        <v>0</v>
      </c>
      <c r="R141" s="182">
        <f>Q141*H141</f>
        <v>0</v>
      </c>
      <c r="S141" s="182">
        <v>0</v>
      </c>
      <c r="T141" s="183">
        <f>S141*H141</f>
        <v>0</v>
      </c>
      <c r="AR141" s="24" t="s">
        <v>141</v>
      </c>
      <c r="AT141" s="24" t="s">
        <v>137</v>
      </c>
      <c r="AU141" s="24" t="s">
        <v>81</v>
      </c>
      <c r="AY141" s="24" t="s">
        <v>134</v>
      </c>
      <c r="BE141" s="184">
        <f>IF(N141="základní",J141,0)</f>
        <v>0</v>
      </c>
      <c r="BF141" s="184">
        <f>IF(N141="snížená",J141,0)</f>
        <v>0</v>
      </c>
      <c r="BG141" s="184">
        <f>IF(N141="zákl. přenesená",J141,0)</f>
        <v>0</v>
      </c>
      <c r="BH141" s="184">
        <f>IF(N141="sníž. přenesená",J141,0)</f>
        <v>0</v>
      </c>
      <c r="BI141" s="184">
        <f>IF(N141="nulová",J141,0)</f>
        <v>0</v>
      </c>
      <c r="BJ141" s="24" t="s">
        <v>24</v>
      </c>
      <c r="BK141" s="184">
        <f>ROUND(I141*H141,2)</f>
        <v>0</v>
      </c>
      <c r="BL141" s="24" t="s">
        <v>141</v>
      </c>
      <c r="BM141" s="24" t="s">
        <v>359</v>
      </c>
    </row>
    <row r="142" spans="2:65" s="1" customFormat="1" ht="27">
      <c r="B142" s="40"/>
      <c r="D142" s="185" t="s">
        <v>143</v>
      </c>
      <c r="F142" s="186" t="s">
        <v>360</v>
      </c>
      <c r="I142" s="187"/>
      <c r="L142" s="40"/>
      <c r="M142" s="188"/>
      <c r="N142" s="41"/>
      <c r="O142" s="41"/>
      <c r="P142" s="41"/>
      <c r="Q142" s="41"/>
      <c r="R142" s="41"/>
      <c r="S142" s="41"/>
      <c r="T142" s="69"/>
      <c r="AT142" s="24" t="s">
        <v>143</v>
      </c>
      <c r="AU142" s="24" t="s">
        <v>81</v>
      </c>
    </row>
    <row r="143" spans="2:65" s="1" customFormat="1" ht="16.5" customHeight="1">
      <c r="B143" s="172"/>
      <c r="C143" s="173" t="s">
        <v>361</v>
      </c>
      <c r="D143" s="173" t="s">
        <v>137</v>
      </c>
      <c r="E143" s="174" t="s">
        <v>362</v>
      </c>
      <c r="F143" s="175" t="s">
        <v>363</v>
      </c>
      <c r="G143" s="176" t="s">
        <v>190</v>
      </c>
      <c r="H143" s="177">
        <v>19</v>
      </c>
      <c r="I143" s="178"/>
      <c r="J143" s="179">
        <f>ROUND(I143*H143,2)</f>
        <v>0</v>
      </c>
      <c r="K143" s="175" t="s">
        <v>260</v>
      </c>
      <c r="L143" s="40"/>
      <c r="M143" s="180" t="s">
        <v>5</v>
      </c>
      <c r="N143" s="181" t="s">
        <v>43</v>
      </c>
      <c r="O143" s="41"/>
      <c r="P143" s="182">
        <f>O143*H143</f>
        <v>0</v>
      </c>
      <c r="Q143" s="182">
        <v>0</v>
      </c>
      <c r="R143" s="182">
        <f>Q143*H143</f>
        <v>0</v>
      </c>
      <c r="S143" s="182">
        <v>0</v>
      </c>
      <c r="T143" s="183">
        <f>S143*H143</f>
        <v>0</v>
      </c>
      <c r="AR143" s="24" t="s">
        <v>141</v>
      </c>
      <c r="AT143" s="24" t="s">
        <v>137</v>
      </c>
      <c r="AU143" s="24" t="s">
        <v>81</v>
      </c>
      <c r="AY143" s="24" t="s">
        <v>134</v>
      </c>
      <c r="BE143" s="184">
        <f>IF(N143="základní",J143,0)</f>
        <v>0</v>
      </c>
      <c r="BF143" s="184">
        <f>IF(N143="snížená",J143,0)</f>
        <v>0</v>
      </c>
      <c r="BG143" s="184">
        <f>IF(N143="zákl. přenesená",J143,0)</f>
        <v>0</v>
      </c>
      <c r="BH143" s="184">
        <f>IF(N143="sníž. přenesená",J143,0)</f>
        <v>0</v>
      </c>
      <c r="BI143" s="184">
        <f>IF(N143="nulová",J143,0)</f>
        <v>0</v>
      </c>
      <c r="BJ143" s="24" t="s">
        <v>24</v>
      </c>
      <c r="BK143" s="184">
        <f>ROUND(I143*H143,2)</f>
        <v>0</v>
      </c>
      <c r="BL143" s="24" t="s">
        <v>141</v>
      </c>
      <c r="BM143" s="24" t="s">
        <v>364</v>
      </c>
    </row>
    <row r="144" spans="2:65" s="1" customFormat="1" ht="27">
      <c r="B144" s="40"/>
      <c r="D144" s="185" t="s">
        <v>143</v>
      </c>
      <c r="F144" s="186" t="s">
        <v>365</v>
      </c>
      <c r="I144" s="187"/>
      <c r="L144" s="40"/>
      <c r="M144" s="188"/>
      <c r="N144" s="41"/>
      <c r="O144" s="41"/>
      <c r="P144" s="41"/>
      <c r="Q144" s="41"/>
      <c r="R144" s="41"/>
      <c r="S144" s="41"/>
      <c r="T144" s="69"/>
      <c r="AT144" s="24" t="s">
        <v>143</v>
      </c>
      <c r="AU144" s="24" t="s">
        <v>81</v>
      </c>
    </row>
    <row r="145" spans="2:65" s="1" customFormat="1" ht="16.5" customHeight="1">
      <c r="B145" s="172"/>
      <c r="C145" s="173" t="s">
        <v>366</v>
      </c>
      <c r="D145" s="173" t="s">
        <v>137</v>
      </c>
      <c r="E145" s="174" t="s">
        <v>367</v>
      </c>
      <c r="F145" s="175" t="s">
        <v>368</v>
      </c>
      <c r="G145" s="176" t="s">
        <v>190</v>
      </c>
      <c r="H145" s="177">
        <v>24</v>
      </c>
      <c r="I145" s="178"/>
      <c r="J145" s="179">
        <f>ROUND(I145*H145,2)</f>
        <v>0</v>
      </c>
      <c r="K145" s="175" t="s">
        <v>260</v>
      </c>
      <c r="L145" s="40"/>
      <c r="M145" s="180" t="s">
        <v>5</v>
      </c>
      <c r="N145" s="181" t="s">
        <v>43</v>
      </c>
      <c r="O145" s="41"/>
      <c r="P145" s="182">
        <f>O145*H145</f>
        <v>0</v>
      </c>
      <c r="Q145" s="182">
        <v>0</v>
      </c>
      <c r="R145" s="182">
        <f>Q145*H145</f>
        <v>0</v>
      </c>
      <c r="S145" s="182">
        <v>0</v>
      </c>
      <c r="T145" s="183">
        <f>S145*H145</f>
        <v>0</v>
      </c>
      <c r="AR145" s="24" t="s">
        <v>141</v>
      </c>
      <c r="AT145" s="24" t="s">
        <v>137</v>
      </c>
      <c r="AU145" s="24" t="s">
        <v>81</v>
      </c>
      <c r="AY145" s="24" t="s">
        <v>134</v>
      </c>
      <c r="BE145" s="184">
        <f>IF(N145="základní",J145,0)</f>
        <v>0</v>
      </c>
      <c r="BF145" s="184">
        <f>IF(N145="snížená",J145,0)</f>
        <v>0</v>
      </c>
      <c r="BG145" s="184">
        <f>IF(N145="zákl. přenesená",J145,0)</f>
        <v>0</v>
      </c>
      <c r="BH145" s="184">
        <f>IF(N145="sníž. přenesená",J145,0)</f>
        <v>0</v>
      </c>
      <c r="BI145" s="184">
        <f>IF(N145="nulová",J145,0)</f>
        <v>0</v>
      </c>
      <c r="BJ145" s="24" t="s">
        <v>24</v>
      </c>
      <c r="BK145" s="184">
        <f>ROUND(I145*H145,2)</f>
        <v>0</v>
      </c>
      <c r="BL145" s="24" t="s">
        <v>141</v>
      </c>
      <c r="BM145" s="24" t="s">
        <v>369</v>
      </c>
    </row>
    <row r="146" spans="2:65" s="1" customFormat="1" ht="27">
      <c r="B146" s="40"/>
      <c r="D146" s="185" t="s">
        <v>143</v>
      </c>
      <c r="F146" s="186" t="s">
        <v>370</v>
      </c>
      <c r="I146" s="187"/>
      <c r="L146" s="40"/>
      <c r="M146" s="188"/>
      <c r="N146" s="41"/>
      <c r="O146" s="41"/>
      <c r="P146" s="41"/>
      <c r="Q146" s="41"/>
      <c r="R146" s="41"/>
      <c r="S146" s="41"/>
      <c r="T146" s="69"/>
      <c r="AT146" s="24" t="s">
        <v>143</v>
      </c>
      <c r="AU146" s="24" t="s">
        <v>81</v>
      </c>
    </row>
    <row r="147" spans="2:65" s="11" customFormat="1" ht="13.5">
      <c r="B147" s="190"/>
      <c r="D147" s="185" t="s">
        <v>146</v>
      </c>
      <c r="E147" s="191" t="s">
        <v>5</v>
      </c>
      <c r="F147" s="192" t="s">
        <v>334</v>
      </c>
      <c r="H147" s="193">
        <v>24</v>
      </c>
      <c r="I147" s="194"/>
      <c r="L147" s="190"/>
      <c r="M147" s="195"/>
      <c r="N147" s="196"/>
      <c r="O147" s="196"/>
      <c r="P147" s="196"/>
      <c r="Q147" s="196"/>
      <c r="R147" s="196"/>
      <c r="S147" s="196"/>
      <c r="T147" s="197"/>
      <c r="AT147" s="191" t="s">
        <v>146</v>
      </c>
      <c r="AU147" s="191" t="s">
        <v>81</v>
      </c>
      <c r="AV147" s="11" t="s">
        <v>81</v>
      </c>
      <c r="AW147" s="11" t="s">
        <v>36</v>
      </c>
      <c r="AX147" s="11" t="s">
        <v>24</v>
      </c>
      <c r="AY147" s="191" t="s">
        <v>134</v>
      </c>
    </row>
    <row r="148" spans="2:65" s="1" customFormat="1" ht="25.5" customHeight="1">
      <c r="B148" s="172"/>
      <c r="C148" s="173" t="s">
        <v>371</v>
      </c>
      <c r="D148" s="173" t="s">
        <v>137</v>
      </c>
      <c r="E148" s="174" t="s">
        <v>372</v>
      </c>
      <c r="F148" s="175" t="s">
        <v>373</v>
      </c>
      <c r="G148" s="176" t="s">
        <v>190</v>
      </c>
      <c r="H148" s="177">
        <v>104</v>
      </c>
      <c r="I148" s="178"/>
      <c r="J148" s="179">
        <f>ROUND(I148*H148,2)</f>
        <v>0</v>
      </c>
      <c r="K148" s="175" t="s">
        <v>260</v>
      </c>
      <c r="L148" s="40"/>
      <c r="M148" s="180" t="s">
        <v>5</v>
      </c>
      <c r="N148" s="181" t="s">
        <v>43</v>
      </c>
      <c r="O148" s="41"/>
      <c r="P148" s="182">
        <f>O148*H148</f>
        <v>0</v>
      </c>
      <c r="Q148" s="182">
        <v>0</v>
      </c>
      <c r="R148" s="182">
        <f>Q148*H148</f>
        <v>0</v>
      </c>
      <c r="S148" s="182">
        <v>0</v>
      </c>
      <c r="T148" s="183">
        <f>S148*H148</f>
        <v>0</v>
      </c>
      <c r="AR148" s="24" t="s">
        <v>141</v>
      </c>
      <c r="AT148" s="24" t="s">
        <v>137</v>
      </c>
      <c r="AU148" s="24" t="s">
        <v>81</v>
      </c>
      <c r="AY148" s="24" t="s">
        <v>134</v>
      </c>
      <c r="BE148" s="184">
        <f>IF(N148="základní",J148,0)</f>
        <v>0</v>
      </c>
      <c r="BF148" s="184">
        <f>IF(N148="snížená",J148,0)</f>
        <v>0</v>
      </c>
      <c r="BG148" s="184">
        <f>IF(N148="zákl. přenesená",J148,0)</f>
        <v>0</v>
      </c>
      <c r="BH148" s="184">
        <f>IF(N148="sníž. přenesená",J148,0)</f>
        <v>0</v>
      </c>
      <c r="BI148" s="184">
        <f>IF(N148="nulová",J148,0)</f>
        <v>0</v>
      </c>
      <c r="BJ148" s="24" t="s">
        <v>24</v>
      </c>
      <c r="BK148" s="184">
        <f>ROUND(I148*H148,2)</f>
        <v>0</v>
      </c>
      <c r="BL148" s="24" t="s">
        <v>141</v>
      </c>
      <c r="BM148" s="24" t="s">
        <v>374</v>
      </c>
    </row>
    <row r="149" spans="2:65" s="1" customFormat="1" ht="40.5">
      <c r="B149" s="40"/>
      <c r="D149" s="185" t="s">
        <v>143</v>
      </c>
      <c r="F149" s="186" t="s">
        <v>375</v>
      </c>
      <c r="I149" s="187"/>
      <c r="L149" s="40"/>
      <c r="M149" s="188"/>
      <c r="N149" s="41"/>
      <c r="O149" s="41"/>
      <c r="P149" s="41"/>
      <c r="Q149" s="41"/>
      <c r="R149" s="41"/>
      <c r="S149" s="41"/>
      <c r="T149" s="69"/>
      <c r="AT149" s="24" t="s">
        <v>143</v>
      </c>
      <c r="AU149" s="24" t="s">
        <v>81</v>
      </c>
    </row>
    <row r="150" spans="2:65" s="1" customFormat="1" ht="25.5" customHeight="1">
      <c r="B150" s="172"/>
      <c r="C150" s="173" t="s">
        <v>376</v>
      </c>
      <c r="D150" s="173" t="s">
        <v>137</v>
      </c>
      <c r="E150" s="174" t="s">
        <v>377</v>
      </c>
      <c r="F150" s="175" t="s">
        <v>378</v>
      </c>
      <c r="G150" s="176" t="s">
        <v>190</v>
      </c>
      <c r="H150" s="177">
        <v>68</v>
      </c>
      <c r="I150" s="178"/>
      <c r="J150" s="179">
        <f>ROUND(I150*H150,2)</f>
        <v>0</v>
      </c>
      <c r="K150" s="175" t="s">
        <v>260</v>
      </c>
      <c r="L150" s="40"/>
      <c r="M150" s="180" t="s">
        <v>5</v>
      </c>
      <c r="N150" s="181" t="s">
        <v>43</v>
      </c>
      <c r="O150" s="41"/>
      <c r="P150" s="182">
        <f>O150*H150</f>
        <v>0</v>
      </c>
      <c r="Q150" s="182">
        <v>0</v>
      </c>
      <c r="R150" s="182">
        <f>Q150*H150</f>
        <v>0</v>
      </c>
      <c r="S150" s="182">
        <v>0</v>
      </c>
      <c r="T150" s="183">
        <f>S150*H150</f>
        <v>0</v>
      </c>
      <c r="AR150" s="24" t="s">
        <v>141</v>
      </c>
      <c r="AT150" s="24" t="s">
        <v>137</v>
      </c>
      <c r="AU150" s="24" t="s">
        <v>81</v>
      </c>
      <c r="AY150" s="24" t="s">
        <v>134</v>
      </c>
      <c r="BE150" s="184">
        <f>IF(N150="základní",J150,0)</f>
        <v>0</v>
      </c>
      <c r="BF150" s="184">
        <f>IF(N150="snížená",J150,0)</f>
        <v>0</v>
      </c>
      <c r="BG150" s="184">
        <f>IF(N150="zákl. přenesená",J150,0)</f>
        <v>0</v>
      </c>
      <c r="BH150" s="184">
        <f>IF(N150="sníž. přenesená",J150,0)</f>
        <v>0</v>
      </c>
      <c r="BI150" s="184">
        <f>IF(N150="nulová",J150,0)</f>
        <v>0</v>
      </c>
      <c r="BJ150" s="24" t="s">
        <v>24</v>
      </c>
      <c r="BK150" s="184">
        <f>ROUND(I150*H150,2)</f>
        <v>0</v>
      </c>
      <c r="BL150" s="24" t="s">
        <v>141</v>
      </c>
      <c r="BM150" s="24" t="s">
        <v>379</v>
      </c>
    </row>
    <row r="151" spans="2:65" s="1" customFormat="1" ht="40.5">
      <c r="B151" s="40"/>
      <c r="D151" s="185" t="s">
        <v>143</v>
      </c>
      <c r="F151" s="186" t="s">
        <v>380</v>
      </c>
      <c r="I151" s="187"/>
      <c r="L151" s="40"/>
      <c r="M151" s="188"/>
      <c r="N151" s="41"/>
      <c r="O151" s="41"/>
      <c r="P151" s="41"/>
      <c r="Q151" s="41"/>
      <c r="R151" s="41"/>
      <c r="S151" s="41"/>
      <c r="T151" s="69"/>
      <c r="AT151" s="24" t="s">
        <v>143</v>
      </c>
      <c r="AU151" s="24" t="s">
        <v>81</v>
      </c>
    </row>
    <row r="152" spans="2:65" s="1" customFormat="1" ht="25.5" customHeight="1">
      <c r="B152" s="172"/>
      <c r="C152" s="173" t="s">
        <v>381</v>
      </c>
      <c r="D152" s="173" t="s">
        <v>137</v>
      </c>
      <c r="E152" s="174" t="s">
        <v>382</v>
      </c>
      <c r="F152" s="175" t="s">
        <v>383</v>
      </c>
      <c r="G152" s="176" t="s">
        <v>190</v>
      </c>
      <c r="H152" s="177">
        <v>19</v>
      </c>
      <c r="I152" s="178"/>
      <c r="J152" s="179">
        <f>ROUND(I152*H152,2)</f>
        <v>0</v>
      </c>
      <c r="K152" s="175" t="s">
        <v>260</v>
      </c>
      <c r="L152" s="40"/>
      <c r="M152" s="180" t="s">
        <v>5</v>
      </c>
      <c r="N152" s="181" t="s">
        <v>43</v>
      </c>
      <c r="O152" s="41"/>
      <c r="P152" s="182">
        <f>O152*H152</f>
        <v>0</v>
      </c>
      <c r="Q152" s="182">
        <v>0</v>
      </c>
      <c r="R152" s="182">
        <f>Q152*H152</f>
        <v>0</v>
      </c>
      <c r="S152" s="182">
        <v>0</v>
      </c>
      <c r="T152" s="183">
        <f>S152*H152</f>
        <v>0</v>
      </c>
      <c r="AR152" s="24" t="s">
        <v>141</v>
      </c>
      <c r="AT152" s="24" t="s">
        <v>137</v>
      </c>
      <c r="AU152" s="24" t="s">
        <v>81</v>
      </c>
      <c r="AY152" s="24" t="s">
        <v>134</v>
      </c>
      <c r="BE152" s="184">
        <f>IF(N152="základní",J152,0)</f>
        <v>0</v>
      </c>
      <c r="BF152" s="184">
        <f>IF(N152="snížená",J152,0)</f>
        <v>0</v>
      </c>
      <c r="BG152" s="184">
        <f>IF(N152="zákl. přenesená",J152,0)</f>
        <v>0</v>
      </c>
      <c r="BH152" s="184">
        <f>IF(N152="sníž. přenesená",J152,0)</f>
        <v>0</v>
      </c>
      <c r="BI152" s="184">
        <f>IF(N152="nulová",J152,0)</f>
        <v>0</v>
      </c>
      <c r="BJ152" s="24" t="s">
        <v>24</v>
      </c>
      <c r="BK152" s="184">
        <f>ROUND(I152*H152,2)</f>
        <v>0</v>
      </c>
      <c r="BL152" s="24" t="s">
        <v>141</v>
      </c>
      <c r="BM152" s="24" t="s">
        <v>384</v>
      </c>
    </row>
    <row r="153" spans="2:65" s="1" customFormat="1" ht="40.5">
      <c r="B153" s="40"/>
      <c r="D153" s="185" t="s">
        <v>143</v>
      </c>
      <c r="F153" s="186" t="s">
        <v>385</v>
      </c>
      <c r="I153" s="187"/>
      <c r="L153" s="40"/>
      <c r="M153" s="188"/>
      <c r="N153" s="41"/>
      <c r="O153" s="41"/>
      <c r="P153" s="41"/>
      <c r="Q153" s="41"/>
      <c r="R153" s="41"/>
      <c r="S153" s="41"/>
      <c r="T153" s="69"/>
      <c r="AT153" s="24" t="s">
        <v>143</v>
      </c>
      <c r="AU153" s="24" t="s">
        <v>81</v>
      </c>
    </row>
    <row r="154" spans="2:65" s="1" customFormat="1" ht="25.5" customHeight="1">
      <c r="B154" s="172"/>
      <c r="C154" s="173" t="s">
        <v>386</v>
      </c>
      <c r="D154" s="173" t="s">
        <v>137</v>
      </c>
      <c r="E154" s="174" t="s">
        <v>387</v>
      </c>
      <c r="F154" s="175" t="s">
        <v>388</v>
      </c>
      <c r="G154" s="176" t="s">
        <v>190</v>
      </c>
      <c r="H154" s="177">
        <v>24</v>
      </c>
      <c r="I154" s="178"/>
      <c r="J154" s="179">
        <f>ROUND(I154*H154,2)</f>
        <v>0</v>
      </c>
      <c r="K154" s="175" t="s">
        <v>260</v>
      </c>
      <c r="L154" s="40"/>
      <c r="M154" s="180" t="s">
        <v>5</v>
      </c>
      <c r="N154" s="181" t="s">
        <v>43</v>
      </c>
      <c r="O154" s="41"/>
      <c r="P154" s="182">
        <f>O154*H154</f>
        <v>0</v>
      </c>
      <c r="Q154" s="182">
        <v>0</v>
      </c>
      <c r="R154" s="182">
        <f>Q154*H154</f>
        <v>0</v>
      </c>
      <c r="S154" s="182">
        <v>0</v>
      </c>
      <c r="T154" s="183">
        <f>S154*H154</f>
        <v>0</v>
      </c>
      <c r="AR154" s="24" t="s">
        <v>141</v>
      </c>
      <c r="AT154" s="24" t="s">
        <v>137</v>
      </c>
      <c r="AU154" s="24" t="s">
        <v>81</v>
      </c>
      <c r="AY154" s="24" t="s">
        <v>134</v>
      </c>
      <c r="BE154" s="184">
        <f>IF(N154="základní",J154,0)</f>
        <v>0</v>
      </c>
      <c r="BF154" s="184">
        <f>IF(N154="snížená",J154,0)</f>
        <v>0</v>
      </c>
      <c r="BG154" s="184">
        <f>IF(N154="zákl. přenesená",J154,0)</f>
        <v>0</v>
      </c>
      <c r="BH154" s="184">
        <f>IF(N154="sníž. přenesená",J154,0)</f>
        <v>0</v>
      </c>
      <c r="BI154" s="184">
        <f>IF(N154="nulová",J154,0)</f>
        <v>0</v>
      </c>
      <c r="BJ154" s="24" t="s">
        <v>24</v>
      </c>
      <c r="BK154" s="184">
        <f>ROUND(I154*H154,2)</f>
        <v>0</v>
      </c>
      <c r="BL154" s="24" t="s">
        <v>141</v>
      </c>
      <c r="BM154" s="24" t="s">
        <v>389</v>
      </c>
    </row>
    <row r="155" spans="2:65" s="1" customFormat="1" ht="40.5">
      <c r="B155" s="40"/>
      <c r="D155" s="185" t="s">
        <v>143</v>
      </c>
      <c r="F155" s="186" t="s">
        <v>390</v>
      </c>
      <c r="I155" s="187"/>
      <c r="L155" s="40"/>
      <c r="M155" s="188"/>
      <c r="N155" s="41"/>
      <c r="O155" s="41"/>
      <c r="P155" s="41"/>
      <c r="Q155" s="41"/>
      <c r="R155" s="41"/>
      <c r="S155" s="41"/>
      <c r="T155" s="69"/>
      <c r="AT155" s="24" t="s">
        <v>143</v>
      </c>
      <c r="AU155" s="24" t="s">
        <v>81</v>
      </c>
    </row>
    <row r="156" spans="2:65" s="11" customFormat="1" ht="13.5">
      <c r="B156" s="190"/>
      <c r="D156" s="185" t="s">
        <v>146</v>
      </c>
      <c r="E156" s="191" t="s">
        <v>5</v>
      </c>
      <c r="F156" s="192" t="s">
        <v>334</v>
      </c>
      <c r="H156" s="193">
        <v>24</v>
      </c>
      <c r="I156" s="194"/>
      <c r="L156" s="190"/>
      <c r="M156" s="195"/>
      <c r="N156" s="196"/>
      <c r="O156" s="196"/>
      <c r="P156" s="196"/>
      <c r="Q156" s="196"/>
      <c r="R156" s="196"/>
      <c r="S156" s="196"/>
      <c r="T156" s="197"/>
      <c r="AT156" s="191" t="s">
        <v>146</v>
      </c>
      <c r="AU156" s="191" t="s">
        <v>81</v>
      </c>
      <c r="AV156" s="11" t="s">
        <v>81</v>
      </c>
      <c r="AW156" s="11" t="s">
        <v>36</v>
      </c>
      <c r="AX156" s="11" t="s">
        <v>24</v>
      </c>
      <c r="AY156" s="191" t="s">
        <v>134</v>
      </c>
    </row>
    <row r="157" spans="2:65" s="1" customFormat="1" ht="25.5" customHeight="1">
      <c r="B157" s="172"/>
      <c r="C157" s="173" t="s">
        <v>391</v>
      </c>
      <c r="D157" s="173" t="s">
        <v>137</v>
      </c>
      <c r="E157" s="174" t="s">
        <v>392</v>
      </c>
      <c r="F157" s="175" t="s">
        <v>393</v>
      </c>
      <c r="G157" s="176" t="s">
        <v>190</v>
      </c>
      <c r="H157" s="177">
        <v>104</v>
      </c>
      <c r="I157" s="178"/>
      <c r="J157" s="179">
        <f>ROUND(I157*H157,2)</f>
        <v>0</v>
      </c>
      <c r="K157" s="175" t="s">
        <v>260</v>
      </c>
      <c r="L157" s="40"/>
      <c r="M157" s="180" t="s">
        <v>5</v>
      </c>
      <c r="N157" s="181" t="s">
        <v>43</v>
      </c>
      <c r="O157" s="41"/>
      <c r="P157" s="182">
        <f>O157*H157</f>
        <v>0</v>
      </c>
      <c r="Q157" s="182">
        <v>0</v>
      </c>
      <c r="R157" s="182">
        <f>Q157*H157</f>
        <v>0</v>
      </c>
      <c r="S157" s="182">
        <v>0</v>
      </c>
      <c r="T157" s="183">
        <f>S157*H157</f>
        <v>0</v>
      </c>
      <c r="AR157" s="24" t="s">
        <v>141</v>
      </c>
      <c r="AT157" s="24" t="s">
        <v>137</v>
      </c>
      <c r="AU157" s="24" t="s">
        <v>81</v>
      </c>
      <c r="AY157" s="24" t="s">
        <v>134</v>
      </c>
      <c r="BE157" s="184">
        <f>IF(N157="základní",J157,0)</f>
        <v>0</v>
      </c>
      <c r="BF157" s="184">
        <f>IF(N157="snížená",J157,0)</f>
        <v>0</v>
      </c>
      <c r="BG157" s="184">
        <f>IF(N157="zákl. přenesená",J157,0)</f>
        <v>0</v>
      </c>
      <c r="BH157" s="184">
        <f>IF(N157="sníž. přenesená",J157,0)</f>
        <v>0</v>
      </c>
      <c r="BI157" s="184">
        <f>IF(N157="nulová",J157,0)</f>
        <v>0</v>
      </c>
      <c r="BJ157" s="24" t="s">
        <v>24</v>
      </c>
      <c r="BK157" s="184">
        <f>ROUND(I157*H157,2)</f>
        <v>0</v>
      </c>
      <c r="BL157" s="24" t="s">
        <v>141</v>
      </c>
      <c r="BM157" s="24" t="s">
        <v>394</v>
      </c>
    </row>
    <row r="158" spans="2:65" s="1" customFormat="1" ht="40.5">
      <c r="B158" s="40"/>
      <c r="D158" s="185" t="s">
        <v>143</v>
      </c>
      <c r="F158" s="186" t="s">
        <v>395</v>
      </c>
      <c r="I158" s="187"/>
      <c r="L158" s="40"/>
      <c r="M158" s="188"/>
      <c r="N158" s="41"/>
      <c r="O158" s="41"/>
      <c r="P158" s="41"/>
      <c r="Q158" s="41"/>
      <c r="R158" s="41"/>
      <c r="S158" s="41"/>
      <c r="T158" s="69"/>
      <c r="AT158" s="24" t="s">
        <v>143</v>
      </c>
      <c r="AU158" s="24" t="s">
        <v>81</v>
      </c>
    </row>
    <row r="159" spans="2:65" s="1" customFormat="1" ht="25.5" customHeight="1">
      <c r="B159" s="172"/>
      <c r="C159" s="173" t="s">
        <v>396</v>
      </c>
      <c r="D159" s="173" t="s">
        <v>137</v>
      </c>
      <c r="E159" s="174" t="s">
        <v>397</v>
      </c>
      <c r="F159" s="175" t="s">
        <v>398</v>
      </c>
      <c r="G159" s="176" t="s">
        <v>190</v>
      </c>
      <c r="H159" s="177">
        <v>68</v>
      </c>
      <c r="I159" s="178"/>
      <c r="J159" s="179">
        <f>ROUND(I159*H159,2)</f>
        <v>0</v>
      </c>
      <c r="K159" s="175" t="s">
        <v>260</v>
      </c>
      <c r="L159" s="40"/>
      <c r="M159" s="180" t="s">
        <v>5</v>
      </c>
      <c r="N159" s="181" t="s">
        <v>43</v>
      </c>
      <c r="O159" s="41"/>
      <c r="P159" s="182">
        <f>O159*H159</f>
        <v>0</v>
      </c>
      <c r="Q159" s="182">
        <v>0</v>
      </c>
      <c r="R159" s="182">
        <f>Q159*H159</f>
        <v>0</v>
      </c>
      <c r="S159" s="182">
        <v>0</v>
      </c>
      <c r="T159" s="183">
        <f>S159*H159</f>
        <v>0</v>
      </c>
      <c r="AR159" s="24" t="s">
        <v>141</v>
      </c>
      <c r="AT159" s="24" t="s">
        <v>137</v>
      </c>
      <c r="AU159" s="24" t="s">
        <v>81</v>
      </c>
      <c r="AY159" s="24" t="s">
        <v>134</v>
      </c>
      <c r="BE159" s="184">
        <f>IF(N159="základní",J159,0)</f>
        <v>0</v>
      </c>
      <c r="BF159" s="184">
        <f>IF(N159="snížená",J159,0)</f>
        <v>0</v>
      </c>
      <c r="BG159" s="184">
        <f>IF(N159="zákl. přenesená",J159,0)</f>
        <v>0</v>
      </c>
      <c r="BH159" s="184">
        <f>IF(N159="sníž. přenesená",J159,0)</f>
        <v>0</v>
      </c>
      <c r="BI159" s="184">
        <f>IF(N159="nulová",J159,0)</f>
        <v>0</v>
      </c>
      <c r="BJ159" s="24" t="s">
        <v>24</v>
      </c>
      <c r="BK159" s="184">
        <f>ROUND(I159*H159,2)</f>
        <v>0</v>
      </c>
      <c r="BL159" s="24" t="s">
        <v>141</v>
      </c>
      <c r="BM159" s="24" t="s">
        <v>399</v>
      </c>
    </row>
    <row r="160" spans="2:65" s="1" customFormat="1" ht="40.5">
      <c r="B160" s="40"/>
      <c r="D160" s="185" t="s">
        <v>143</v>
      </c>
      <c r="F160" s="186" t="s">
        <v>400</v>
      </c>
      <c r="I160" s="187"/>
      <c r="L160" s="40"/>
      <c r="M160" s="188"/>
      <c r="N160" s="41"/>
      <c r="O160" s="41"/>
      <c r="P160" s="41"/>
      <c r="Q160" s="41"/>
      <c r="R160" s="41"/>
      <c r="S160" s="41"/>
      <c r="T160" s="69"/>
      <c r="AT160" s="24" t="s">
        <v>143</v>
      </c>
      <c r="AU160" s="24" t="s">
        <v>81</v>
      </c>
    </row>
    <row r="161" spans="2:65" s="1" customFormat="1" ht="25.5" customHeight="1">
      <c r="B161" s="172"/>
      <c r="C161" s="173" t="s">
        <v>401</v>
      </c>
      <c r="D161" s="173" t="s">
        <v>137</v>
      </c>
      <c r="E161" s="174" t="s">
        <v>402</v>
      </c>
      <c r="F161" s="175" t="s">
        <v>403</v>
      </c>
      <c r="G161" s="176" t="s">
        <v>190</v>
      </c>
      <c r="H161" s="177">
        <v>19</v>
      </c>
      <c r="I161" s="178"/>
      <c r="J161" s="179">
        <f>ROUND(I161*H161,2)</f>
        <v>0</v>
      </c>
      <c r="K161" s="175" t="s">
        <v>260</v>
      </c>
      <c r="L161" s="40"/>
      <c r="M161" s="180" t="s">
        <v>5</v>
      </c>
      <c r="N161" s="181" t="s">
        <v>43</v>
      </c>
      <c r="O161" s="41"/>
      <c r="P161" s="182">
        <f>O161*H161</f>
        <v>0</v>
      </c>
      <c r="Q161" s="182">
        <v>0</v>
      </c>
      <c r="R161" s="182">
        <f>Q161*H161</f>
        <v>0</v>
      </c>
      <c r="S161" s="182">
        <v>0</v>
      </c>
      <c r="T161" s="183">
        <f>S161*H161</f>
        <v>0</v>
      </c>
      <c r="AR161" s="24" t="s">
        <v>141</v>
      </c>
      <c r="AT161" s="24" t="s">
        <v>137</v>
      </c>
      <c r="AU161" s="24" t="s">
        <v>81</v>
      </c>
      <c r="AY161" s="24" t="s">
        <v>134</v>
      </c>
      <c r="BE161" s="184">
        <f>IF(N161="základní",J161,0)</f>
        <v>0</v>
      </c>
      <c r="BF161" s="184">
        <f>IF(N161="snížená",J161,0)</f>
        <v>0</v>
      </c>
      <c r="BG161" s="184">
        <f>IF(N161="zákl. přenesená",J161,0)</f>
        <v>0</v>
      </c>
      <c r="BH161" s="184">
        <f>IF(N161="sníž. přenesená",J161,0)</f>
        <v>0</v>
      </c>
      <c r="BI161" s="184">
        <f>IF(N161="nulová",J161,0)</f>
        <v>0</v>
      </c>
      <c r="BJ161" s="24" t="s">
        <v>24</v>
      </c>
      <c r="BK161" s="184">
        <f>ROUND(I161*H161,2)</f>
        <v>0</v>
      </c>
      <c r="BL161" s="24" t="s">
        <v>141</v>
      </c>
      <c r="BM161" s="24" t="s">
        <v>404</v>
      </c>
    </row>
    <row r="162" spans="2:65" s="1" customFormat="1" ht="40.5">
      <c r="B162" s="40"/>
      <c r="D162" s="185" t="s">
        <v>143</v>
      </c>
      <c r="F162" s="186" t="s">
        <v>405</v>
      </c>
      <c r="I162" s="187"/>
      <c r="L162" s="40"/>
      <c r="M162" s="188"/>
      <c r="N162" s="41"/>
      <c r="O162" s="41"/>
      <c r="P162" s="41"/>
      <c r="Q162" s="41"/>
      <c r="R162" s="41"/>
      <c r="S162" s="41"/>
      <c r="T162" s="69"/>
      <c r="AT162" s="24" t="s">
        <v>143</v>
      </c>
      <c r="AU162" s="24" t="s">
        <v>81</v>
      </c>
    </row>
    <row r="163" spans="2:65" s="1" customFormat="1" ht="25.5" customHeight="1">
      <c r="B163" s="172"/>
      <c r="C163" s="173" t="s">
        <v>406</v>
      </c>
      <c r="D163" s="173" t="s">
        <v>137</v>
      </c>
      <c r="E163" s="174" t="s">
        <v>407</v>
      </c>
      <c r="F163" s="175" t="s">
        <v>408</v>
      </c>
      <c r="G163" s="176" t="s">
        <v>190</v>
      </c>
      <c r="H163" s="177">
        <v>24</v>
      </c>
      <c r="I163" s="178"/>
      <c r="J163" s="179">
        <f>ROUND(I163*H163,2)</f>
        <v>0</v>
      </c>
      <c r="K163" s="175" t="s">
        <v>260</v>
      </c>
      <c r="L163" s="40"/>
      <c r="M163" s="180" t="s">
        <v>5</v>
      </c>
      <c r="N163" s="181" t="s">
        <v>43</v>
      </c>
      <c r="O163" s="41"/>
      <c r="P163" s="182">
        <f>O163*H163</f>
        <v>0</v>
      </c>
      <c r="Q163" s="182">
        <v>0</v>
      </c>
      <c r="R163" s="182">
        <f>Q163*H163</f>
        <v>0</v>
      </c>
      <c r="S163" s="182">
        <v>0</v>
      </c>
      <c r="T163" s="183">
        <f>S163*H163</f>
        <v>0</v>
      </c>
      <c r="AR163" s="24" t="s">
        <v>141</v>
      </c>
      <c r="AT163" s="24" t="s">
        <v>137</v>
      </c>
      <c r="AU163" s="24" t="s">
        <v>81</v>
      </c>
      <c r="AY163" s="24" t="s">
        <v>134</v>
      </c>
      <c r="BE163" s="184">
        <f>IF(N163="základní",J163,0)</f>
        <v>0</v>
      </c>
      <c r="BF163" s="184">
        <f>IF(N163="snížená",J163,0)</f>
        <v>0</v>
      </c>
      <c r="BG163" s="184">
        <f>IF(N163="zákl. přenesená",J163,0)</f>
        <v>0</v>
      </c>
      <c r="BH163" s="184">
        <f>IF(N163="sníž. přenesená",J163,0)</f>
        <v>0</v>
      </c>
      <c r="BI163" s="184">
        <f>IF(N163="nulová",J163,0)</f>
        <v>0</v>
      </c>
      <c r="BJ163" s="24" t="s">
        <v>24</v>
      </c>
      <c r="BK163" s="184">
        <f>ROUND(I163*H163,2)</f>
        <v>0</v>
      </c>
      <c r="BL163" s="24" t="s">
        <v>141</v>
      </c>
      <c r="BM163" s="24" t="s">
        <v>409</v>
      </c>
    </row>
    <row r="164" spans="2:65" s="1" customFormat="1" ht="40.5">
      <c r="B164" s="40"/>
      <c r="D164" s="185" t="s">
        <v>143</v>
      </c>
      <c r="F164" s="186" t="s">
        <v>410</v>
      </c>
      <c r="I164" s="187"/>
      <c r="L164" s="40"/>
      <c r="M164" s="188"/>
      <c r="N164" s="41"/>
      <c r="O164" s="41"/>
      <c r="P164" s="41"/>
      <c r="Q164" s="41"/>
      <c r="R164" s="41"/>
      <c r="S164" s="41"/>
      <c r="T164" s="69"/>
      <c r="AT164" s="24" t="s">
        <v>143</v>
      </c>
      <c r="AU164" s="24" t="s">
        <v>81</v>
      </c>
    </row>
    <row r="165" spans="2:65" s="11" customFormat="1" ht="13.5">
      <c r="B165" s="190"/>
      <c r="D165" s="185" t="s">
        <v>146</v>
      </c>
      <c r="E165" s="191" t="s">
        <v>5</v>
      </c>
      <c r="F165" s="192" t="s">
        <v>334</v>
      </c>
      <c r="H165" s="193">
        <v>24</v>
      </c>
      <c r="I165" s="194"/>
      <c r="L165" s="190"/>
      <c r="M165" s="195"/>
      <c r="N165" s="196"/>
      <c r="O165" s="196"/>
      <c r="P165" s="196"/>
      <c r="Q165" s="196"/>
      <c r="R165" s="196"/>
      <c r="S165" s="196"/>
      <c r="T165" s="197"/>
      <c r="AT165" s="191" t="s">
        <v>146</v>
      </c>
      <c r="AU165" s="191" t="s">
        <v>81</v>
      </c>
      <c r="AV165" s="11" t="s">
        <v>81</v>
      </c>
      <c r="AW165" s="11" t="s">
        <v>36</v>
      </c>
      <c r="AX165" s="11" t="s">
        <v>24</v>
      </c>
      <c r="AY165" s="191" t="s">
        <v>134</v>
      </c>
    </row>
    <row r="166" spans="2:65" s="1" customFormat="1" ht="16.5" customHeight="1">
      <c r="B166" s="172"/>
      <c r="C166" s="173" t="s">
        <v>411</v>
      </c>
      <c r="D166" s="173" t="s">
        <v>137</v>
      </c>
      <c r="E166" s="174" t="s">
        <v>412</v>
      </c>
      <c r="F166" s="175" t="s">
        <v>413</v>
      </c>
      <c r="G166" s="176" t="s">
        <v>190</v>
      </c>
      <c r="H166" s="177">
        <v>104</v>
      </c>
      <c r="I166" s="178"/>
      <c r="J166" s="179">
        <f>ROUND(I166*H166,2)</f>
        <v>0</v>
      </c>
      <c r="K166" s="175" t="s">
        <v>260</v>
      </c>
      <c r="L166" s="40"/>
      <c r="M166" s="180" t="s">
        <v>5</v>
      </c>
      <c r="N166" s="181" t="s">
        <v>43</v>
      </c>
      <c r="O166" s="41"/>
      <c r="P166" s="182">
        <f>O166*H166</f>
        <v>0</v>
      </c>
      <c r="Q166" s="182">
        <v>0</v>
      </c>
      <c r="R166" s="182">
        <f>Q166*H166</f>
        <v>0</v>
      </c>
      <c r="S166" s="182">
        <v>0</v>
      </c>
      <c r="T166" s="183">
        <f>S166*H166</f>
        <v>0</v>
      </c>
      <c r="AR166" s="24" t="s">
        <v>141</v>
      </c>
      <c r="AT166" s="24" t="s">
        <v>137</v>
      </c>
      <c r="AU166" s="24" t="s">
        <v>81</v>
      </c>
      <c r="AY166" s="24" t="s">
        <v>134</v>
      </c>
      <c r="BE166" s="184">
        <f>IF(N166="základní",J166,0)</f>
        <v>0</v>
      </c>
      <c r="BF166" s="184">
        <f>IF(N166="snížená",J166,0)</f>
        <v>0</v>
      </c>
      <c r="BG166" s="184">
        <f>IF(N166="zákl. přenesená",J166,0)</f>
        <v>0</v>
      </c>
      <c r="BH166" s="184">
        <f>IF(N166="sníž. přenesená",J166,0)</f>
        <v>0</v>
      </c>
      <c r="BI166" s="184">
        <f>IF(N166="nulová",J166,0)</f>
        <v>0</v>
      </c>
      <c r="BJ166" s="24" t="s">
        <v>24</v>
      </c>
      <c r="BK166" s="184">
        <f>ROUND(I166*H166,2)</f>
        <v>0</v>
      </c>
      <c r="BL166" s="24" t="s">
        <v>141</v>
      </c>
      <c r="BM166" s="24" t="s">
        <v>414</v>
      </c>
    </row>
    <row r="167" spans="2:65" s="1" customFormat="1" ht="40.5">
      <c r="B167" s="40"/>
      <c r="D167" s="185" t="s">
        <v>143</v>
      </c>
      <c r="F167" s="186" t="s">
        <v>415</v>
      </c>
      <c r="I167" s="187"/>
      <c r="L167" s="40"/>
      <c r="M167" s="188"/>
      <c r="N167" s="41"/>
      <c r="O167" s="41"/>
      <c r="P167" s="41"/>
      <c r="Q167" s="41"/>
      <c r="R167" s="41"/>
      <c r="S167" s="41"/>
      <c r="T167" s="69"/>
      <c r="AT167" s="24" t="s">
        <v>143</v>
      </c>
      <c r="AU167" s="24" t="s">
        <v>81</v>
      </c>
    </row>
    <row r="168" spans="2:65" s="1" customFormat="1" ht="16.5" customHeight="1">
      <c r="B168" s="172"/>
      <c r="C168" s="173" t="s">
        <v>416</v>
      </c>
      <c r="D168" s="173" t="s">
        <v>137</v>
      </c>
      <c r="E168" s="174" t="s">
        <v>417</v>
      </c>
      <c r="F168" s="175" t="s">
        <v>418</v>
      </c>
      <c r="G168" s="176" t="s">
        <v>190</v>
      </c>
      <c r="H168" s="177">
        <v>68</v>
      </c>
      <c r="I168" s="178"/>
      <c r="J168" s="179">
        <f>ROUND(I168*H168,2)</f>
        <v>0</v>
      </c>
      <c r="K168" s="175" t="s">
        <v>260</v>
      </c>
      <c r="L168" s="40"/>
      <c r="M168" s="180" t="s">
        <v>5</v>
      </c>
      <c r="N168" s="181" t="s">
        <v>43</v>
      </c>
      <c r="O168" s="41"/>
      <c r="P168" s="182">
        <f>O168*H168</f>
        <v>0</v>
      </c>
      <c r="Q168" s="182">
        <v>0</v>
      </c>
      <c r="R168" s="182">
        <f>Q168*H168</f>
        <v>0</v>
      </c>
      <c r="S168" s="182">
        <v>0</v>
      </c>
      <c r="T168" s="183">
        <f>S168*H168</f>
        <v>0</v>
      </c>
      <c r="AR168" s="24" t="s">
        <v>141</v>
      </c>
      <c r="AT168" s="24" t="s">
        <v>137</v>
      </c>
      <c r="AU168" s="24" t="s">
        <v>81</v>
      </c>
      <c r="AY168" s="24" t="s">
        <v>134</v>
      </c>
      <c r="BE168" s="184">
        <f>IF(N168="základní",J168,0)</f>
        <v>0</v>
      </c>
      <c r="BF168" s="184">
        <f>IF(N168="snížená",J168,0)</f>
        <v>0</v>
      </c>
      <c r="BG168" s="184">
        <f>IF(N168="zákl. přenesená",J168,0)</f>
        <v>0</v>
      </c>
      <c r="BH168" s="184">
        <f>IF(N168="sníž. přenesená",J168,0)</f>
        <v>0</v>
      </c>
      <c r="BI168" s="184">
        <f>IF(N168="nulová",J168,0)</f>
        <v>0</v>
      </c>
      <c r="BJ168" s="24" t="s">
        <v>24</v>
      </c>
      <c r="BK168" s="184">
        <f>ROUND(I168*H168,2)</f>
        <v>0</v>
      </c>
      <c r="BL168" s="24" t="s">
        <v>141</v>
      </c>
      <c r="BM168" s="24" t="s">
        <v>419</v>
      </c>
    </row>
    <row r="169" spans="2:65" s="1" customFormat="1" ht="40.5">
      <c r="B169" s="40"/>
      <c r="D169" s="185" t="s">
        <v>143</v>
      </c>
      <c r="F169" s="186" t="s">
        <v>420</v>
      </c>
      <c r="I169" s="187"/>
      <c r="L169" s="40"/>
      <c r="M169" s="188"/>
      <c r="N169" s="41"/>
      <c r="O169" s="41"/>
      <c r="P169" s="41"/>
      <c r="Q169" s="41"/>
      <c r="R169" s="41"/>
      <c r="S169" s="41"/>
      <c r="T169" s="69"/>
      <c r="AT169" s="24" t="s">
        <v>143</v>
      </c>
      <c r="AU169" s="24" t="s">
        <v>81</v>
      </c>
    </row>
    <row r="170" spans="2:65" s="1" customFormat="1" ht="16.5" customHeight="1">
      <c r="B170" s="172"/>
      <c r="C170" s="173" t="s">
        <v>421</v>
      </c>
      <c r="D170" s="173" t="s">
        <v>137</v>
      </c>
      <c r="E170" s="174" t="s">
        <v>422</v>
      </c>
      <c r="F170" s="175" t="s">
        <v>423</v>
      </c>
      <c r="G170" s="176" t="s">
        <v>190</v>
      </c>
      <c r="H170" s="177">
        <v>19</v>
      </c>
      <c r="I170" s="178"/>
      <c r="J170" s="179">
        <f>ROUND(I170*H170,2)</f>
        <v>0</v>
      </c>
      <c r="K170" s="175" t="s">
        <v>260</v>
      </c>
      <c r="L170" s="40"/>
      <c r="M170" s="180" t="s">
        <v>5</v>
      </c>
      <c r="N170" s="181" t="s">
        <v>43</v>
      </c>
      <c r="O170" s="41"/>
      <c r="P170" s="182">
        <f>O170*H170</f>
        <v>0</v>
      </c>
      <c r="Q170" s="182">
        <v>0</v>
      </c>
      <c r="R170" s="182">
        <f>Q170*H170</f>
        <v>0</v>
      </c>
      <c r="S170" s="182">
        <v>0</v>
      </c>
      <c r="T170" s="183">
        <f>S170*H170</f>
        <v>0</v>
      </c>
      <c r="AR170" s="24" t="s">
        <v>141</v>
      </c>
      <c r="AT170" s="24" t="s">
        <v>137</v>
      </c>
      <c r="AU170" s="24" t="s">
        <v>81</v>
      </c>
      <c r="AY170" s="24" t="s">
        <v>134</v>
      </c>
      <c r="BE170" s="184">
        <f>IF(N170="základní",J170,0)</f>
        <v>0</v>
      </c>
      <c r="BF170" s="184">
        <f>IF(N170="snížená",J170,0)</f>
        <v>0</v>
      </c>
      <c r="BG170" s="184">
        <f>IF(N170="zákl. přenesená",J170,0)</f>
        <v>0</v>
      </c>
      <c r="BH170" s="184">
        <f>IF(N170="sníž. přenesená",J170,0)</f>
        <v>0</v>
      </c>
      <c r="BI170" s="184">
        <f>IF(N170="nulová",J170,0)</f>
        <v>0</v>
      </c>
      <c r="BJ170" s="24" t="s">
        <v>24</v>
      </c>
      <c r="BK170" s="184">
        <f>ROUND(I170*H170,2)</f>
        <v>0</v>
      </c>
      <c r="BL170" s="24" t="s">
        <v>141</v>
      </c>
      <c r="BM170" s="24" t="s">
        <v>424</v>
      </c>
    </row>
    <row r="171" spans="2:65" s="1" customFormat="1" ht="40.5">
      <c r="B171" s="40"/>
      <c r="D171" s="185" t="s">
        <v>143</v>
      </c>
      <c r="F171" s="186" t="s">
        <v>425</v>
      </c>
      <c r="I171" s="187"/>
      <c r="L171" s="40"/>
      <c r="M171" s="188"/>
      <c r="N171" s="41"/>
      <c r="O171" s="41"/>
      <c r="P171" s="41"/>
      <c r="Q171" s="41"/>
      <c r="R171" s="41"/>
      <c r="S171" s="41"/>
      <c r="T171" s="69"/>
      <c r="AT171" s="24" t="s">
        <v>143</v>
      </c>
      <c r="AU171" s="24" t="s">
        <v>81</v>
      </c>
    </row>
    <row r="172" spans="2:65" s="1" customFormat="1" ht="16.5" customHeight="1">
      <c r="B172" s="172"/>
      <c r="C172" s="173" t="s">
        <v>426</v>
      </c>
      <c r="D172" s="173" t="s">
        <v>137</v>
      </c>
      <c r="E172" s="174" t="s">
        <v>427</v>
      </c>
      <c r="F172" s="175" t="s">
        <v>428</v>
      </c>
      <c r="G172" s="176" t="s">
        <v>190</v>
      </c>
      <c r="H172" s="177">
        <v>24</v>
      </c>
      <c r="I172" s="178"/>
      <c r="J172" s="179">
        <f>ROUND(I172*H172,2)</f>
        <v>0</v>
      </c>
      <c r="K172" s="175" t="s">
        <v>260</v>
      </c>
      <c r="L172" s="40"/>
      <c r="M172" s="180" t="s">
        <v>5</v>
      </c>
      <c r="N172" s="181" t="s">
        <v>43</v>
      </c>
      <c r="O172" s="41"/>
      <c r="P172" s="182">
        <f>O172*H172</f>
        <v>0</v>
      </c>
      <c r="Q172" s="182">
        <v>0</v>
      </c>
      <c r="R172" s="182">
        <f>Q172*H172</f>
        <v>0</v>
      </c>
      <c r="S172" s="182">
        <v>0</v>
      </c>
      <c r="T172" s="183">
        <f>S172*H172</f>
        <v>0</v>
      </c>
      <c r="AR172" s="24" t="s">
        <v>141</v>
      </c>
      <c r="AT172" s="24" t="s">
        <v>137</v>
      </c>
      <c r="AU172" s="24" t="s">
        <v>81</v>
      </c>
      <c r="AY172" s="24" t="s">
        <v>134</v>
      </c>
      <c r="BE172" s="184">
        <f>IF(N172="základní",J172,0)</f>
        <v>0</v>
      </c>
      <c r="BF172" s="184">
        <f>IF(N172="snížená",J172,0)</f>
        <v>0</v>
      </c>
      <c r="BG172" s="184">
        <f>IF(N172="zákl. přenesená",J172,0)</f>
        <v>0</v>
      </c>
      <c r="BH172" s="184">
        <f>IF(N172="sníž. přenesená",J172,0)</f>
        <v>0</v>
      </c>
      <c r="BI172" s="184">
        <f>IF(N172="nulová",J172,0)</f>
        <v>0</v>
      </c>
      <c r="BJ172" s="24" t="s">
        <v>24</v>
      </c>
      <c r="BK172" s="184">
        <f>ROUND(I172*H172,2)</f>
        <v>0</v>
      </c>
      <c r="BL172" s="24" t="s">
        <v>141</v>
      </c>
      <c r="BM172" s="24" t="s">
        <v>429</v>
      </c>
    </row>
    <row r="173" spans="2:65" s="1" customFormat="1" ht="40.5">
      <c r="B173" s="40"/>
      <c r="D173" s="185" t="s">
        <v>143</v>
      </c>
      <c r="F173" s="186" t="s">
        <v>430</v>
      </c>
      <c r="I173" s="187"/>
      <c r="L173" s="40"/>
      <c r="M173" s="188"/>
      <c r="N173" s="41"/>
      <c r="O173" s="41"/>
      <c r="P173" s="41"/>
      <c r="Q173" s="41"/>
      <c r="R173" s="41"/>
      <c r="S173" s="41"/>
      <c r="T173" s="69"/>
      <c r="AT173" s="24" t="s">
        <v>143</v>
      </c>
      <c r="AU173" s="24" t="s">
        <v>81</v>
      </c>
    </row>
    <row r="174" spans="2:65" s="11" customFormat="1" ht="13.5">
      <c r="B174" s="190"/>
      <c r="D174" s="185" t="s">
        <v>146</v>
      </c>
      <c r="E174" s="191" t="s">
        <v>5</v>
      </c>
      <c r="F174" s="192" t="s">
        <v>334</v>
      </c>
      <c r="H174" s="193">
        <v>24</v>
      </c>
      <c r="I174" s="194"/>
      <c r="L174" s="190"/>
      <c r="M174" s="195"/>
      <c r="N174" s="196"/>
      <c r="O174" s="196"/>
      <c r="P174" s="196"/>
      <c r="Q174" s="196"/>
      <c r="R174" s="196"/>
      <c r="S174" s="196"/>
      <c r="T174" s="197"/>
      <c r="AT174" s="191" t="s">
        <v>146</v>
      </c>
      <c r="AU174" s="191" t="s">
        <v>81</v>
      </c>
      <c r="AV174" s="11" t="s">
        <v>81</v>
      </c>
      <c r="AW174" s="11" t="s">
        <v>36</v>
      </c>
      <c r="AX174" s="11" t="s">
        <v>24</v>
      </c>
      <c r="AY174" s="191" t="s">
        <v>134</v>
      </c>
    </row>
    <row r="175" spans="2:65" s="10" customFormat="1" ht="29.85" customHeight="1">
      <c r="B175" s="159"/>
      <c r="D175" s="160" t="s">
        <v>71</v>
      </c>
      <c r="E175" s="170" t="s">
        <v>182</v>
      </c>
      <c r="F175" s="170" t="s">
        <v>431</v>
      </c>
      <c r="I175" s="162"/>
      <c r="J175" s="171">
        <f>BK175</f>
        <v>0</v>
      </c>
      <c r="L175" s="159"/>
      <c r="M175" s="164"/>
      <c r="N175" s="165"/>
      <c r="O175" s="165"/>
      <c r="P175" s="166">
        <f>SUM(P176:P182)</f>
        <v>0</v>
      </c>
      <c r="Q175" s="165"/>
      <c r="R175" s="166">
        <f>SUM(R176:R182)</f>
        <v>0.10458000000000001</v>
      </c>
      <c r="S175" s="165"/>
      <c r="T175" s="167">
        <f>SUM(T176:T182)</f>
        <v>48.804000000000002</v>
      </c>
      <c r="AR175" s="160" t="s">
        <v>24</v>
      </c>
      <c r="AT175" s="168" t="s">
        <v>71</v>
      </c>
      <c r="AU175" s="168" t="s">
        <v>24</v>
      </c>
      <c r="AY175" s="160" t="s">
        <v>134</v>
      </c>
      <c r="BK175" s="169">
        <f>SUM(BK176:BK182)</f>
        <v>0</v>
      </c>
    </row>
    <row r="176" spans="2:65" s="1" customFormat="1" ht="16.5" customHeight="1">
      <c r="B176" s="172"/>
      <c r="C176" s="173" t="s">
        <v>432</v>
      </c>
      <c r="D176" s="173" t="s">
        <v>137</v>
      </c>
      <c r="E176" s="174" t="s">
        <v>433</v>
      </c>
      <c r="F176" s="175" t="s">
        <v>434</v>
      </c>
      <c r="G176" s="176" t="s">
        <v>140</v>
      </c>
      <c r="H176" s="177">
        <v>1162</v>
      </c>
      <c r="I176" s="178"/>
      <c r="J176" s="179">
        <f>ROUND(I176*H176,2)</f>
        <v>0</v>
      </c>
      <c r="K176" s="175" t="s">
        <v>260</v>
      </c>
      <c r="L176" s="40"/>
      <c r="M176" s="180" t="s">
        <v>5</v>
      </c>
      <c r="N176" s="181" t="s">
        <v>43</v>
      </c>
      <c r="O176" s="41"/>
      <c r="P176" s="182">
        <f>O176*H176</f>
        <v>0</v>
      </c>
      <c r="Q176" s="182">
        <v>9.0000000000000006E-5</v>
      </c>
      <c r="R176" s="182">
        <f>Q176*H176</f>
        <v>0.10458000000000001</v>
      </c>
      <c r="S176" s="182">
        <v>4.2000000000000003E-2</v>
      </c>
      <c r="T176" s="183">
        <f>S176*H176</f>
        <v>48.804000000000002</v>
      </c>
      <c r="AR176" s="24" t="s">
        <v>141</v>
      </c>
      <c r="AT176" s="24" t="s">
        <v>137</v>
      </c>
      <c r="AU176" s="24" t="s">
        <v>81</v>
      </c>
      <c r="AY176" s="24" t="s">
        <v>134</v>
      </c>
      <c r="BE176" s="184">
        <f>IF(N176="základní",J176,0)</f>
        <v>0</v>
      </c>
      <c r="BF176" s="184">
        <f>IF(N176="snížená",J176,0)</f>
        <v>0</v>
      </c>
      <c r="BG176" s="184">
        <f>IF(N176="zákl. přenesená",J176,0)</f>
        <v>0</v>
      </c>
      <c r="BH176" s="184">
        <f>IF(N176="sníž. přenesená",J176,0)</f>
        <v>0</v>
      </c>
      <c r="BI176" s="184">
        <f>IF(N176="nulová",J176,0)</f>
        <v>0</v>
      </c>
      <c r="BJ176" s="24" t="s">
        <v>24</v>
      </c>
      <c r="BK176" s="184">
        <f>ROUND(I176*H176,2)</f>
        <v>0</v>
      </c>
      <c r="BL176" s="24" t="s">
        <v>141</v>
      </c>
      <c r="BM176" s="24" t="s">
        <v>435</v>
      </c>
    </row>
    <row r="177" spans="2:65" s="1" customFormat="1" ht="40.5">
      <c r="B177" s="40"/>
      <c r="D177" s="185" t="s">
        <v>143</v>
      </c>
      <c r="F177" s="186" t="s">
        <v>436</v>
      </c>
      <c r="I177" s="187"/>
      <c r="L177" s="40"/>
      <c r="M177" s="188"/>
      <c r="N177" s="41"/>
      <c r="O177" s="41"/>
      <c r="P177" s="41"/>
      <c r="Q177" s="41"/>
      <c r="R177" s="41"/>
      <c r="S177" s="41"/>
      <c r="T177" s="69"/>
      <c r="AT177" s="24" t="s">
        <v>143</v>
      </c>
      <c r="AU177" s="24" t="s">
        <v>81</v>
      </c>
    </row>
    <row r="178" spans="2:65" s="11" customFormat="1" ht="13.5">
      <c r="B178" s="190"/>
      <c r="D178" s="185" t="s">
        <v>146</v>
      </c>
      <c r="E178" s="191" t="s">
        <v>5</v>
      </c>
      <c r="F178" s="192" t="s">
        <v>437</v>
      </c>
      <c r="H178" s="193">
        <v>340</v>
      </c>
      <c r="I178" s="194"/>
      <c r="L178" s="190"/>
      <c r="M178" s="195"/>
      <c r="N178" s="196"/>
      <c r="O178" s="196"/>
      <c r="P178" s="196"/>
      <c r="Q178" s="196"/>
      <c r="R178" s="196"/>
      <c r="S178" s="196"/>
      <c r="T178" s="197"/>
      <c r="AT178" s="191" t="s">
        <v>146</v>
      </c>
      <c r="AU178" s="191" t="s">
        <v>81</v>
      </c>
      <c r="AV178" s="11" t="s">
        <v>81</v>
      </c>
      <c r="AW178" s="11" t="s">
        <v>36</v>
      </c>
      <c r="AX178" s="11" t="s">
        <v>72</v>
      </c>
      <c r="AY178" s="191" t="s">
        <v>134</v>
      </c>
    </row>
    <row r="179" spans="2:65" s="11" customFormat="1" ht="13.5">
      <c r="B179" s="190"/>
      <c r="D179" s="185" t="s">
        <v>146</v>
      </c>
      <c r="E179" s="191" t="s">
        <v>5</v>
      </c>
      <c r="F179" s="192" t="s">
        <v>438</v>
      </c>
      <c r="H179" s="193">
        <v>350</v>
      </c>
      <c r="I179" s="194"/>
      <c r="L179" s="190"/>
      <c r="M179" s="195"/>
      <c r="N179" s="196"/>
      <c r="O179" s="196"/>
      <c r="P179" s="196"/>
      <c r="Q179" s="196"/>
      <c r="R179" s="196"/>
      <c r="S179" s="196"/>
      <c r="T179" s="197"/>
      <c r="AT179" s="191" t="s">
        <v>146</v>
      </c>
      <c r="AU179" s="191" t="s">
        <v>81</v>
      </c>
      <c r="AV179" s="11" t="s">
        <v>81</v>
      </c>
      <c r="AW179" s="11" t="s">
        <v>36</v>
      </c>
      <c r="AX179" s="11" t="s">
        <v>72</v>
      </c>
      <c r="AY179" s="191" t="s">
        <v>134</v>
      </c>
    </row>
    <row r="180" spans="2:65" s="11" customFormat="1" ht="13.5">
      <c r="B180" s="190"/>
      <c r="D180" s="185" t="s">
        <v>146</v>
      </c>
      <c r="E180" s="191" t="s">
        <v>5</v>
      </c>
      <c r="F180" s="192" t="s">
        <v>439</v>
      </c>
      <c r="H180" s="193">
        <v>472</v>
      </c>
      <c r="I180" s="194"/>
      <c r="L180" s="190"/>
      <c r="M180" s="195"/>
      <c r="N180" s="196"/>
      <c r="O180" s="196"/>
      <c r="P180" s="196"/>
      <c r="Q180" s="196"/>
      <c r="R180" s="196"/>
      <c r="S180" s="196"/>
      <c r="T180" s="197"/>
      <c r="AT180" s="191" t="s">
        <v>146</v>
      </c>
      <c r="AU180" s="191" t="s">
        <v>81</v>
      </c>
      <c r="AV180" s="11" t="s">
        <v>81</v>
      </c>
      <c r="AW180" s="11" t="s">
        <v>36</v>
      </c>
      <c r="AX180" s="11" t="s">
        <v>72</v>
      </c>
      <c r="AY180" s="191" t="s">
        <v>134</v>
      </c>
    </row>
    <row r="181" spans="2:65" s="12" customFormat="1" ht="13.5">
      <c r="B181" s="198"/>
      <c r="D181" s="185" t="s">
        <v>146</v>
      </c>
      <c r="E181" s="199" t="s">
        <v>5</v>
      </c>
      <c r="F181" s="200" t="s">
        <v>148</v>
      </c>
      <c r="H181" s="201">
        <v>1162</v>
      </c>
      <c r="I181" s="202"/>
      <c r="L181" s="198"/>
      <c r="M181" s="203"/>
      <c r="N181" s="204"/>
      <c r="O181" s="204"/>
      <c r="P181" s="204"/>
      <c r="Q181" s="204"/>
      <c r="R181" s="204"/>
      <c r="S181" s="204"/>
      <c r="T181" s="205"/>
      <c r="AT181" s="199" t="s">
        <v>146</v>
      </c>
      <c r="AU181" s="199" t="s">
        <v>81</v>
      </c>
      <c r="AV181" s="12" t="s">
        <v>141</v>
      </c>
      <c r="AW181" s="12" t="s">
        <v>36</v>
      </c>
      <c r="AX181" s="12" t="s">
        <v>24</v>
      </c>
      <c r="AY181" s="199" t="s">
        <v>134</v>
      </c>
    </row>
    <row r="182" spans="2:65" s="13" customFormat="1" ht="13.5">
      <c r="B182" s="206"/>
      <c r="D182" s="185" t="s">
        <v>146</v>
      </c>
      <c r="E182" s="207" t="s">
        <v>5</v>
      </c>
      <c r="F182" s="208" t="s">
        <v>440</v>
      </c>
      <c r="H182" s="207" t="s">
        <v>5</v>
      </c>
      <c r="I182" s="209"/>
      <c r="L182" s="206"/>
      <c r="M182" s="210"/>
      <c r="N182" s="211"/>
      <c r="O182" s="211"/>
      <c r="P182" s="211"/>
      <c r="Q182" s="211"/>
      <c r="R182" s="211"/>
      <c r="S182" s="211"/>
      <c r="T182" s="212"/>
      <c r="AT182" s="207" t="s">
        <v>146</v>
      </c>
      <c r="AU182" s="207" t="s">
        <v>81</v>
      </c>
      <c r="AV182" s="13" t="s">
        <v>24</v>
      </c>
      <c r="AW182" s="13" t="s">
        <v>36</v>
      </c>
      <c r="AX182" s="13" t="s">
        <v>72</v>
      </c>
      <c r="AY182" s="207" t="s">
        <v>134</v>
      </c>
    </row>
    <row r="183" spans="2:65" s="10" customFormat="1" ht="29.85" customHeight="1">
      <c r="B183" s="159"/>
      <c r="D183" s="160" t="s">
        <v>71</v>
      </c>
      <c r="E183" s="170" t="s">
        <v>441</v>
      </c>
      <c r="F183" s="170" t="s">
        <v>442</v>
      </c>
      <c r="I183" s="162"/>
      <c r="J183" s="171">
        <f>BK183</f>
        <v>0</v>
      </c>
      <c r="L183" s="159"/>
      <c r="M183" s="164"/>
      <c r="N183" s="165"/>
      <c r="O183" s="165"/>
      <c r="P183" s="166">
        <f>SUM(P184:P202)</f>
        <v>0</v>
      </c>
      <c r="Q183" s="165"/>
      <c r="R183" s="166">
        <f>SUM(R184:R202)</f>
        <v>0</v>
      </c>
      <c r="S183" s="165"/>
      <c r="T183" s="167">
        <f>SUM(T184:T202)</f>
        <v>0</v>
      </c>
      <c r="AR183" s="160" t="s">
        <v>24</v>
      </c>
      <c r="AT183" s="168" t="s">
        <v>71</v>
      </c>
      <c r="AU183" s="168" t="s">
        <v>24</v>
      </c>
      <c r="AY183" s="160" t="s">
        <v>134</v>
      </c>
      <c r="BK183" s="169">
        <f>SUM(BK184:BK202)</f>
        <v>0</v>
      </c>
    </row>
    <row r="184" spans="2:65" s="1" customFormat="1" ht="16.5" customHeight="1">
      <c r="B184" s="172"/>
      <c r="C184" s="173" t="s">
        <v>443</v>
      </c>
      <c r="D184" s="173" t="s">
        <v>137</v>
      </c>
      <c r="E184" s="174" t="s">
        <v>444</v>
      </c>
      <c r="F184" s="175" t="s">
        <v>445</v>
      </c>
      <c r="G184" s="176" t="s">
        <v>446</v>
      </c>
      <c r="H184" s="177">
        <v>598.13199999999995</v>
      </c>
      <c r="I184" s="178"/>
      <c r="J184" s="179">
        <f>ROUND(I184*H184,2)</f>
        <v>0</v>
      </c>
      <c r="K184" s="175" t="s">
        <v>260</v>
      </c>
      <c r="L184" s="40"/>
      <c r="M184" s="180" t="s">
        <v>5</v>
      </c>
      <c r="N184" s="181" t="s">
        <v>43</v>
      </c>
      <c r="O184" s="41"/>
      <c r="P184" s="182">
        <f>O184*H184</f>
        <v>0</v>
      </c>
      <c r="Q184" s="182">
        <v>0</v>
      </c>
      <c r="R184" s="182">
        <f>Q184*H184</f>
        <v>0</v>
      </c>
      <c r="S184" s="182">
        <v>0</v>
      </c>
      <c r="T184" s="183">
        <f>S184*H184</f>
        <v>0</v>
      </c>
      <c r="AR184" s="24" t="s">
        <v>141</v>
      </c>
      <c r="AT184" s="24" t="s">
        <v>137</v>
      </c>
      <c r="AU184" s="24" t="s">
        <v>81</v>
      </c>
      <c r="AY184" s="24" t="s">
        <v>134</v>
      </c>
      <c r="BE184" s="184">
        <f>IF(N184="základní",J184,0)</f>
        <v>0</v>
      </c>
      <c r="BF184" s="184">
        <f>IF(N184="snížená",J184,0)</f>
        <v>0</v>
      </c>
      <c r="BG184" s="184">
        <f>IF(N184="zákl. přenesená",J184,0)</f>
        <v>0</v>
      </c>
      <c r="BH184" s="184">
        <f>IF(N184="sníž. přenesená",J184,0)</f>
        <v>0</v>
      </c>
      <c r="BI184" s="184">
        <f>IF(N184="nulová",J184,0)</f>
        <v>0</v>
      </c>
      <c r="BJ184" s="24" t="s">
        <v>24</v>
      </c>
      <c r="BK184" s="184">
        <f>ROUND(I184*H184,2)</f>
        <v>0</v>
      </c>
      <c r="BL184" s="24" t="s">
        <v>141</v>
      </c>
      <c r="BM184" s="24" t="s">
        <v>447</v>
      </c>
    </row>
    <row r="185" spans="2:65" s="1" customFormat="1" ht="13.5">
      <c r="B185" s="40"/>
      <c r="D185" s="185" t="s">
        <v>143</v>
      </c>
      <c r="F185" s="186" t="s">
        <v>448</v>
      </c>
      <c r="I185" s="187"/>
      <c r="L185" s="40"/>
      <c r="M185" s="188"/>
      <c r="N185" s="41"/>
      <c r="O185" s="41"/>
      <c r="P185" s="41"/>
      <c r="Q185" s="41"/>
      <c r="R185" s="41"/>
      <c r="S185" s="41"/>
      <c r="T185" s="69"/>
      <c r="AT185" s="24" t="s">
        <v>143</v>
      </c>
      <c r="AU185" s="24" t="s">
        <v>81</v>
      </c>
    </row>
    <row r="186" spans="2:65" s="13" customFormat="1" ht="13.5">
      <c r="B186" s="206"/>
      <c r="D186" s="185" t="s">
        <v>146</v>
      </c>
      <c r="E186" s="207" t="s">
        <v>5</v>
      </c>
      <c r="F186" s="208" t="s">
        <v>449</v>
      </c>
      <c r="H186" s="207" t="s">
        <v>5</v>
      </c>
      <c r="I186" s="209"/>
      <c r="L186" s="206"/>
      <c r="M186" s="210"/>
      <c r="N186" s="211"/>
      <c r="O186" s="211"/>
      <c r="P186" s="211"/>
      <c r="Q186" s="211"/>
      <c r="R186" s="211"/>
      <c r="S186" s="211"/>
      <c r="T186" s="212"/>
      <c r="AT186" s="207" t="s">
        <v>146</v>
      </c>
      <c r="AU186" s="207" t="s">
        <v>81</v>
      </c>
      <c r="AV186" s="13" t="s">
        <v>24</v>
      </c>
      <c r="AW186" s="13" t="s">
        <v>36</v>
      </c>
      <c r="AX186" s="13" t="s">
        <v>72</v>
      </c>
      <c r="AY186" s="207" t="s">
        <v>134</v>
      </c>
    </row>
    <row r="187" spans="2:65" s="13" customFormat="1" ht="13.5">
      <c r="B187" s="206"/>
      <c r="D187" s="185" t="s">
        <v>146</v>
      </c>
      <c r="E187" s="207" t="s">
        <v>5</v>
      </c>
      <c r="F187" s="208" t="s">
        <v>450</v>
      </c>
      <c r="H187" s="207" t="s">
        <v>5</v>
      </c>
      <c r="I187" s="209"/>
      <c r="L187" s="206"/>
      <c r="M187" s="210"/>
      <c r="N187" s="211"/>
      <c r="O187" s="211"/>
      <c r="P187" s="211"/>
      <c r="Q187" s="211"/>
      <c r="R187" s="211"/>
      <c r="S187" s="211"/>
      <c r="T187" s="212"/>
      <c r="AT187" s="207" t="s">
        <v>146</v>
      </c>
      <c r="AU187" s="207" t="s">
        <v>81</v>
      </c>
      <c r="AV187" s="13" t="s">
        <v>24</v>
      </c>
      <c r="AW187" s="13" t="s">
        <v>36</v>
      </c>
      <c r="AX187" s="13" t="s">
        <v>72</v>
      </c>
      <c r="AY187" s="207" t="s">
        <v>134</v>
      </c>
    </row>
    <row r="188" spans="2:65" s="11" customFormat="1" ht="13.5">
      <c r="B188" s="190"/>
      <c r="D188" s="185" t="s">
        <v>146</v>
      </c>
      <c r="E188" s="191" t="s">
        <v>5</v>
      </c>
      <c r="F188" s="192" t="s">
        <v>451</v>
      </c>
      <c r="H188" s="193">
        <v>35.268000000000001</v>
      </c>
      <c r="I188" s="194"/>
      <c r="L188" s="190"/>
      <c r="M188" s="195"/>
      <c r="N188" s="196"/>
      <c r="O188" s="196"/>
      <c r="P188" s="196"/>
      <c r="Q188" s="196"/>
      <c r="R188" s="196"/>
      <c r="S188" s="196"/>
      <c r="T188" s="197"/>
      <c r="AT188" s="191" t="s">
        <v>146</v>
      </c>
      <c r="AU188" s="191" t="s">
        <v>81</v>
      </c>
      <c r="AV188" s="11" t="s">
        <v>81</v>
      </c>
      <c r="AW188" s="11" t="s">
        <v>36</v>
      </c>
      <c r="AX188" s="11" t="s">
        <v>72</v>
      </c>
      <c r="AY188" s="191" t="s">
        <v>134</v>
      </c>
    </row>
    <row r="189" spans="2:65" s="11" customFormat="1" ht="13.5">
      <c r="B189" s="190"/>
      <c r="D189" s="185" t="s">
        <v>146</v>
      </c>
      <c r="E189" s="191" t="s">
        <v>5</v>
      </c>
      <c r="F189" s="192" t="s">
        <v>452</v>
      </c>
      <c r="H189" s="193">
        <v>106.76</v>
      </c>
      <c r="I189" s="194"/>
      <c r="L189" s="190"/>
      <c r="M189" s="195"/>
      <c r="N189" s="196"/>
      <c r="O189" s="196"/>
      <c r="P189" s="196"/>
      <c r="Q189" s="196"/>
      <c r="R189" s="196"/>
      <c r="S189" s="196"/>
      <c r="T189" s="197"/>
      <c r="AT189" s="191" t="s">
        <v>146</v>
      </c>
      <c r="AU189" s="191" t="s">
        <v>81</v>
      </c>
      <c r="AV189" s="11" t="s">
        <v>81</v>
      </c>
      <c r="AW189" s="11" t="s">
        <v>36</v>
      </c>
      <c r="AX189" s="11" t="s">
        <v>72</v>
      </c>
      <c r="AY189" s="191" t="s">
        <v>134</v>
      </c>
    </row>
    <row r="190" spans="2:65" s="11" customFormat="1" ht="13.5">
      <c r="B190" s="190"/>
      <c r="D190" s="185" t="s">
        <v>146</v>
      </c>
      <c r="E190" s="191" t="s">
        <v>5</v>
      </c>
      <c r="F190" s="192" t="s">
        <v>453</v>
      </c>
      <c r="H190" s="193">
        <v>116.934</v>
      </c>
      <c r="I190" s="194"/>
      <c r="L190" s="190"/>
      <c r="M190" s="195"/>
      <c r="N190" s="196"/>
      <c r="O190" s="196"/>
      <c r="P190" s="196"/>
      <c r="Q190" s="196"/>
      <c r="R190" s="196"/>
      <c r="S190" s="196"/>
      <c r="T190" s="197"/>
      <c r="AT190" s="191" t="s">
        <v>146</v>
      </c>
      <c r="AU190" s="191" t="s">
        <v>81</v>
      </c>
      <c r="AV190" s="11" t="s">
        <v>81</v>
      </c>
      <c r="AW190" s="11" t="s">
        <v>36</v>
      </c>
      <c r="AX190" s="11" t="s">
        <v>72</v>
      </c>
      <c r="AY190" s="191" t="s">
        <v>134</v>
      </c>
    </row>
    <row r="191" spans="2:65" s="11" customFormat="1" ht="13.5">
      <c r="B191" s="190"/>
      <c r="D191" s="185" t="s">
        <v>146</v>
      </c>
      <c r="E191" s="191" t="s">
        <v>5</v>
      </c>
      <c r="F191" s="192" t="s">
        <v>454</v>
      </c>
      <c r="H191" s="193">
        <v>187.19399999999999</v>
      </c>
      <c r="I191" s="194"/>
      <c r="L191" s="190"/>
      <c r="M191" s="195"/>
      <c r="N191" s="196"/>
      <c r="O191" s="196"/>
      <c r="P191" s="196"/>
      <c r="Q191" s="196"/>
      <c r="R191" s="196"/>
      <c r="S191" s="196"/>
      <c r="T191" s="197"/>
      <c r="AT191" s="191" t="s">
        <v>146</v>
      </c>
      <c r="AU191" s="191" t="s">
        <v>81</v>
      </c>
      <c r="AV191" s="11" t="s">
        <v>81</v>
      </c>
      <c r="AW191" s="11" t="s">
        <v>36</v>
      </c>
      <c r="AX191" s="11" t="s">
        <v>72</v>
      </c>
      <c r="AY191" s="191" t="s">
        <v>134</v>
      </c>
    </row>
    <row r="192" spans="2:65" s="11" customFormat="1" ht="13.5">
      <c r="B192" s="190"/>
      <c r="D192" s="185" t="s">
        <v>146</v>
      </c>
      <c r="E192" s="191" t="s">
        <v>5</v>
      </c>
      <c r="F192" s="192" t="s">
        <v>455</v>
      </c>
      <c r="H192" s="193">
        <v>151.976</v>
      </c>
      <c r="I192" s="194"/>
      <c r="L192" s="190"/>
      <c r="M192" s="195"/>
      <c r="N192" s="196"/>
      <c r="O192" s="196"/>
      <c r="P192" s="196"/>
      <c r="Q192" s="196"/>
      <c r="R192" s="196"/>
      <c r="S192" s="196"/>
      <c r="T192" s="197"/>
      <c r="AT192" s="191" t="s">
        <v>146</v>
      </c>
      <c r="AU192" s="191" t="s">
        <v>81</v>
      </c>
      <c r="AV192" s="11" t="s">
        <v>81</v>
      </c>
      <c r="AW192" s="11" t="s">
        <v>36</v>
      </c>
      <c r="AX192" s="11" t="s">
        <v>72</v>
      </c>
      <c r="AY192" s="191" t="s">
        <v>134</v>
      </c>
    </row>
    <row r="193" spans="2:65" s="12" customFormat="1" ht="13.5">
      <c r="B193" s="198"/>
      <c r="D193" s="185" t="s">
        <v>146</v>
      </c>
      <c r="E193" s="199" t="s">
        <v>5</v>
      </c>
      <c r="F193" s="200" t="s">
        <v>148</v>
      </c>
      <c r="H193" s="201">
        <v>598.13199999999995</v>
      </c>
      <c r="I193" s="202"/>
      <c r="L193" s="198"/>
      <c r="M193" s="203"/>
      <c r="N193" s="204"/>
      <c r="O193" s="204"/>
      <c r="P193" s="204"/>
      <c r="Q193" s="204"/>
      <c r="R193" s="204"/>
      <c r="S193" s="204"/>
      <c r="T193" s="205"/>
      <c r="AT193" s="199" t="s">
        <v>146</v>
      </c>
      <c r="AU193" s="199" t="s">
        <v>81</v>
      </c>
      <c r="AV193" s="12" t="s">
        <v>141</v>
      </c>
      <c r="AW193" s="12" t="s">
        <v>36</v>
      </c>
      <c r="AX193" s="12" t="s">
        <v>24</v>
      </c>
      <c r="AY193" s="199" t="s">
        <v>134</v>
      </c>
    </row>
    <row r="194" spans="2:65" s="1" customFormat="1" ht="16.5" customHeight="1">
      <c r="B194" s="172"/>
      <c r="C194" s="173" t="s">
        <v>456</v>
      </c>
      <c r="D194" s="173" t="s">
        <v>137</v>
      </c>
      <c r="E194" s="174" t="s">
        <v>457</v>
      </c>
      <c r="F194" s="175" t="s">
        <v>458</v>
      </c>
      <c r="G194" s="176" t="s">
        <v>446</v>
      </c>
      <c r="H194" s="177">
        <v>48.804000000000002</v>
      </c>
      <c r="I194" s="178"/>
      <c r="J194" s="179">
        <f>ROUND(I194*H194,2)</f>
        <v>0</v>
      </c>
      <c r="K194" s="175" t="s">
        <v>260</v>
      </c>
      <c r="L194" s="40"/>
      <c r="M194" s="180" t="s">
        <v>5</v>
      </c>
      <c r="N194" s="181" t="s">
        <v>43</v>
      </c>
      <c r="O194" s="41"/>
      <c r="P194" s="182">
        <f>O194*H194</f>
        <v>0</v>
      </c>
      <c r="Q194" s="182">
        <v>0</v>
      </c>
      <c r="R194" s="182">
        <f>Q194*H194</f>
        <v>0</v>
      </c>
      <c r="S194" s="182">
        <v>0</v>
      </c>
      <c r="T194" s="183">
        <f>S194*H194</f>
        <v>0</v>
      </c>
      <c r="AR194" s="24" t="s">
        <v>141</v>
      </c>
      <c r="AT194" s="24" t="s">
        <v>137</v>
      </c>
      <c r="AU194" s="24" t="s">
        <v>81</v>
      </c>
      <c r="AY194" s="24" t="s">
        <v>134</v>
      </c>
      <c r="BE194" s="184">
        <f>IF(N194="základní",J194,0)</f>
        <v>0</v>
      </c>
      <c r="BF194" s="184">
        <f>IF(N194="snížená",J194,0)</f>
        <v>0</v>
      </c>
      <c r="BG194" s="184">
        <f>IF(N194="zákl. přenesená",J194,0)</f>
        <v>0</v>
      </c>
      <c r="BH194" s="184">
        <f>IF(N194="sníž. přenesená",J194,0)</f>
        <v>0</v>
      </c>
      <c r="BI194" s="184">
        <f>IF(N194="nulová",J194,0)</f>
        <v>0</v>
      </c>
      <c r="BJ194" s="24" t="s">
        <v>24</v>
      </c>
      <c r="BK194" s="184">
        <f>ROUND(I194*H194,2)</f>
        <v>0</v>
      </c>
      <c r="BL194" s="24" t="s">
        <v>141</v>
      </c>
      <c r="BM194" s="24" t="s">
        <v>459</v>
      </c>
    </row>
    <row r="195" spans="2:65" s="1" customFormat="1" ht="27">
      <c r="B195" s="40"/>
      <c r="D195" s="185" t="s">
        <v>143</v>
      </c>
      <c r="F195" s="186" t="s">
        <v>460</v>
      </c>
      <c r="I195" s="187"/>
      <c r="L195" s="40"/>
      <c r="M195" s="188"/>
      <c r="N195" s="41"/>
      <c r="O195" s="41"/>
      <c r="P195" s="41"/>
      <c r="Q195" s="41"/>
      <c r="R195" s="41"/>
      <c r="S195" s="41"/>
      <c r="T195" s="69"/>
      <c r="AT195" s="24" t="s">
        <v>143</v>
      </c>
      <c r="AU195" s="24" t="s">
        <v>81</v>
      </c>
    </row>
    <row r="196" spans="2:65" s="11" customFormat="1" ht="13.5">
      <c r="B196" s="190"/>
      <c r="D196" s="185" t="s">
        <v>146</v>
      </c>
      <c r="E196" s="191" t="s">
        <v>5</v>
      </c>
      <c r="F196" s="192" t="s">
        <v>461</v>
      </c>
      <c r="H196" s="193">
        <v>48.804000000000002</v>
      </c>
      <c r="I196" s="194"/>
      <c r="L196" s="190"/>
      <c r="M196" s="195"/>
      <c r="N196" s="196"/>
      <c r="O196" s="196"/>
      <c r="P196" s="196"/>
      <c r="Q196" s="196"/>
      <c r="R196" s="196"/>
      <c r="S196" s="196"/>
      <c r="T196" s="197"/>
      <c r="AT196" s="191" t="s">
        <v>146</v>
      </c>
      <c r="AU196" s="191" t="s">
        <v>81</v>
      </c>
      <c r="AV196" s="11" t="s">
        <v>81</v>
      </c>
      <c r="AW196" s="11" t="s">
        <v>36</v>
      </c>
      <c r="AX196" s="11" t="s">
        <v>24</v>
      </c>
      <c r="AY196" s="191" t="s">
        <v>134</v>
      </c>
    </row>
    <row r="197" spans="2:65" s="1" customFormat="1" ht="16.5" customHeight="1">
      <c r="B197" s="172"/>
      <c r="C197" s="173" t="s">
        <v>462</v>
      </c>
      <c r="D197" s="173" t="s">
        <v>137</v>
      </c>
      <c r="E197" s="174" t="s">
        <v>463</v>
      </c>
      <c r="F197" s="175" t="s">
        <v>464</v>
      </c>
      <c r="G197" s="176" t="s">
        <v>446</v>
      </c>
      <c r="H197" s="177">
        <v>683.25599999999997</v>
      </c>
      <c r="I197" s="178"/>
      <c r="J197" s="179">
        <f>ROUND(I197*H197,2)</f>
        <v>0</v>
      </c>
      <c r="K197" s="175" t="s">
        <v>260</v>
      </c>
      <c r="L197" s="40"/>
      <c r="M197" s="180" t="s">
        <v>5</v>
      </c>
      <c r="N197" s="181" t="s">
        <v>43</v>
      </c>
      <c r="O197" s="41"/>
      <c r="P197" s="182">
        <f>O197*H197</f>
        <v>0</v>
      </c>
      <c r="Q197" s="182">
        <v>0</v>
      </c>
      <c r="R197" s="182">
        <f>Q197*H197</f>
        <v>0</v>
      </c>
      <c r="S197" s="182">
        <v>0</v>
      </c>
      <c r="T197" s="183">
        <f>S197*H197</f>
        <v>0</v>
      </c>
      <c r="AR197" s="24" t="s">
        <v>141</v>
      </c>
      <c r="AT197" s="24" t="s">
        <v>137</v>
      </c>
      <c r="AU197" s="24" t="s">
        <v>81</v>
      </c>
      <c r="AY197" s="24" t="s">
        <v>134</v>
      </c>
      <c r="BE197" s="184">
        <f>IF(N197="základní",J197,0)</f>
        <v>0</v>
      </c>
      <c r="BF197" s="184">
        <f>IF(N197="snížená",J197,0)</f>
        <v>0</v>
      </c>
      <c r="BG197" s="184">
        <f>IF(N197="zákl. přenesená",J197,0)</f>
        <v>0</v>
      </c>
      <c r="BH197" s="184">
        <f>IF(N197="sníž. přenesená",J197,0)</f>
        <v>0</v>
      </c>
      <c r="BI197" s="184">
        <f>IF(N197="nulová",J197,0)</f>
        <v>0</v>
      </c>
      <c r="BJ197" s="24" t="s">
        <v>24</v>
      </c>
      <c r="BK197" s="184">
        <f>ROUND(I197*H197,2)</f>
        <v>0</v>
      </c>
      <c r="BL197" s="24" t="s">
        <v>141</v>
      </c>
      <c r="BM197" s="24" t="s">
        <v>465</v>
      </c>
    </row>
    <row r="198" spans="2:65" s="1" customFormat="1" ht="27">
      <c r="B198" s="40"/>
      <c r="D198" s="185" t="s">
        <v>143</v>
      </c>
      <c r="F198" s="186" t="s">
        <v>466</v>
      </c>
      <c r="I198" s="187"/>
      <c r="L198" s="40"/>
      <c r="M198" s="188"/>
      <c r="N198" s="41"/>
      <c r="O198" s="41"/>
      <c r="P198" s="41"/>
      <c r="Q198" s="41"/>
      <c r="R198" s="41"/>
      <c r="S198" s="41"/>
      <c r="T198" s="69"/>
      <c r="AT198" s="24" t="s">
        <v>143</v>
      </c>
      <c r="AU198" s="24" t="s">
        <v>81</v>
      </c>
    </row>
    <row r="199" spans="2:65" s="11" customFormat="1" ht="13.5">
      <c r="B199" s="190"/>
      <c r="D199" s="185" t="s">
        <v>146</v>
      </c>
      <c r="E199" s="191" t="s">
        <v>5</v>
      </c>
      <c r="F199" s="192" t="s">
        <v>467</v>
      </c>
      <c r="H199" s="193">
        <v>683.25599999999997</v>
      </c>
      <c r="I199" s="194"/>
      <c r="L199" s="190"/>
      <c r="M199" s="195"/>
      <c r="N199" s="196"/>
      <c r="O199" s="196"/>
      <c r="P199" s="196"/>
      <c r="Q199" s="196"/>
      <c r="R199" s="196"/>
      <c r="S199" s="196"/>
      <c r="T199" s="197"/>
      <c r="AT199" s="191" t="s">
        <v>146</v>
      </c>
      <c r="AU199" s="191" t="s">
        <v>81</v>
      </c>
      <c r="AV199" s="11" t="s">
        <v>81</v>
      </c>
      <c r="AW199" s="11" t="s">
        <v>36</v>
      </c>
      <c r="AX199" s="11" t="s">
        <v>24</v>
      </c>
      <c r="AY199" s="191" t="s">
        <v>134</v>
      </c>
    </row>
    <row r="200" spans="2:65" s="1" customFormat="1" ht="16.5" customHeight="1">
      <c r="B200" s="172"/>
      <c r="C200" s="173" t="s">
        <v>468</v>
      </c>
      <c r="D200" s="173" t="s">
        <v>137</v>
      </c>
      <c r="E200" s="174" t="s">
        <v>469</v>
      </c>
      <c r="F200" s="175" t="s">
        <v>470</v>
      </c>
      <c r="G200" s="176" t="s">
        <v>446</v>
      </c>
      <c r="H200" s="177">
        <v>48.804000000000002</v>
      </c>
      <c r="I200" s="178"/>
      <c r="J200" s="179">
        <f>ROUND(I200*H200,2)</f>
        <v>0</v>
      </c>
      <c r="K200" s="175" t="s">
        <v>260</v>
      </c>
      <c r="L200" s="40"/>
      <c r="M200" s="180" t="s">
        <v>5</v>
      </c>
      <c r="N200" s="181" t="s">
        <v>43</v>
      </c>
      <c r="O200" s="41"/>
      <c r="P200" s="182">
        <f>O200*H200</f>
        <v>0</v>
      </c>
      <c r="Q200" s="182">
        <v>0</v>
      </c>
      <c r="R200" s="182">
        <f>Q200*H200</f>
        <v>0</v>
      </c>
      <c r="S200" s="182">
        <v>0</v>
      </c>
      <c r="T200" s="183">
        <f>S200*H200</f>
        <v>0</v>
      </c>
      <c r="AR200" s="24" t="s">
        <v>141</v>
      </c>
      <c r="AT200" s="24" t="s">
        <v>137</v>
      </c>
      <c r="AU200" s="24" t="s">
        <v>81</v>
      </c>
      <c r="AY200" s="24" t="s">
        <v>134</v>
      </c>
      <c r="BE200" s="184">
        <f>IF(N200="základní",J200,0)</f>
        <v>0</v>
      </c>
      <c r="BF200" s="184">
        <f>IF(N200="snížená",J200,0)</f>
        <v>0</v>
      </c>
      <c r="BG200" s="184">
        <f>IF(N200="zákl. přenesená",J200,0)</f>
        <v>0</v>
      </c>
      <c r="BH200" s="184">
        <f>IF(N200="sníž. přenesená",J200,0)</f>
        <v>0</v>
      </c>
      <c r="BI200" s="184">
        <f>IF(N200="nulová",J200,0)</f>
        <v>0</v>
      </c>
      <c r="BJ200" s="24" t="s">
        <v>24</v>
      </c>
      <c r="BK200" s="184">
        <f>ROUND(I200*H200,2)</f>
        <v>0</v>
      </c>
      <c r="BL200" s="24" t="s">
        <v>141</v>
      </c>
      <c r="BM200" s="24" t="s">
        <v>471</v>
      </c>
    </row>
    <row r="201" spans="2:65" s="1" customFormat="1" ht="13.5">
      <c r="B201" s="40"/>
      <c r="D201" s="185" t="s">
        <v>143</v>
      </c>
      <c r="F201" s="186" t="s">
        <v>472</v>
      </c>
      <c r="I201" s="187"/>
      <c r="L201" s="40"/>
      <c r="M201" s="188"/>
      <c r="N201" s="41"/>
      <c r="O201" s="41"/>
      <c r="P201" s="41"/>
      <c r="Q201" s="41"/>
      <c r="R201" s="41"/>
      <c r="S201" s="41"/>
      <c r="T201" s="69"/>
      <c r="AT201" s="24" t="s">
        <v>143</v>
      </c>
      <c r="AU201" s="24" t="s">
        <v>81</v>
      </c>
    </row>
    <row r="202" spans="2:65" s="11" customFormat="1" ht="13.5">
      <c r="B202" s="190"/>
      <c r="D202" s="185" t="s">
        <v>146</v>
      </c>
      <c r="E202" s="191" t="s">
        <v>5</v>
      </c>
      <c r="F202" s="192" t="s">
        <v>473</v>
      </c>
      <c r="H202" s="193">
        <v>48.804000000000002</v>
      </c>
      <c r="I202" s="194"/>
      <c r="L202" s="190"/>
      <c r="M202" s="216"/>
      <c r="N202" s="217"/>
      <c r="O202" s="217"/>
      <c r="P202" s="217"/>
      <c r="Q202" s="217"/>
      <c r="R202" s="217"/>
      <c r="S202" s="217"/>
      <c r="T202" s="218"/>
      <c r="AT202" s="191" t="s">
        <v>146</v>
      </c>
      <c r="AU202" s="191" t="s">
        <v>81</v>
      </c>
      <c r="AV202" s="11" t="s">
        <v>81</v>
      </c>
      <c r="AW202" s="11" t="s">
        <v>36</v>
      </c>
      <c r="AX202" s="11" t="s">
        <v>24</v>
      </c>
      <c r="AY202" s="191" t="s">
        <v>134</v>
      </c>
    </row>
    <row r="203" spans="2:65" s="1" customFormat="1" ht="6.95" customHeight="1">
      <c r="B203" s="55"/>
      <c r="C203" s="56"/>
      <c r="D203" s="56"/>
      <c r="E203" s="56"/>
      <c r="F203" s="56"/>
      <c r="G203" s="56"/>
      <c r="H203" s="56"/>
      <c r="I203" s="126"/>
      <c r="J203" s="56"/>
      <c r="K203" s="56"/>
      <c r="L203" s="40"/>
    </row>
  </sheetData>
  <autoFilter ref="C79:K202"/>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6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87</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474</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ROUND(J86,2)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ROUND(SUM(BE86:BE360), 2)</f>
        <v>0</v>
      </c>
      <c r="G30" s="41"/>
      <c r="H30" s="41"/>
      <c r="I30" s="118">
        <v>0.21</v>
      </c>
      <c r="J30" s="117">
        <f>ROUND(ROUND((SUM(BE86:BE360)), 2)*I30, 2)</f>
        <v>0</v>
      </c>
      <c r="K30" s="44"/>
    </row>
    <row r="31" spans="2:11" s="1" customFormat="1" ht="14.45" customHeight="1">
      <c r="B31" s="40"/>
      <c r="C31" s="41"/>
      <c r="D31" s="41"/>
      <c r="E31" s="48" t="s">
        <v>44</v>
      </c>
      <c r="F31" s="117">
        <f>ROUND(SUM(BF86:BF360), 2)</f>
        <v>0</v>
      </c>
      <c r="G31" s="41"/>
      <c r="H31" s="41"/>
      <c r="I31" s="118">
        <v>0.15</v>
      </c>
      <c r="J31" s="117">
        <f>ROUND(ROUND((SUM(BF86:BF360)), 2)*I31, 2)</f>
        <v>0</v>
      </c>
      <c r="K31" s="44"/>
    </row>
    <row r="32" spans="2:11" s="1" customFormat="1" ht="14.45" hidden="1" customHeight="1">
      <c r="B32" s="40"/>
      <c r="C32" s="41"/>
      <c r="D32" s="41"/>
      <c r="E32" s="48" t="s">
        <v>45</v>
      </c>
      <c r="F32" s="117">
        <f>ROUND(SUM(BG86:BG360), 2)</f>
        <v>0</v>
      </c>
      <c r="G32" s="41"/>
      <c r="H32" s="41"/>
      <c r="I32" s="118">
        <v>0.21</v>
      </c>
      <c r="J32" s="117">
        <v>0</v>
      </c>
      <c r="K32" s="44"/>
    </row>
    <row r="33" spans="2:11" s="1" customFormat="1" ht="14.45" hidden="1" customHeight="1">
      <c r="B33" s="40"/>
      <c r="C33" s="41"/>
      <c r="D33" s="41"/>
      <c r="E33" s="48" t="s">
        <v>46</v>
      </c>
      <c r="F33" s="117">
        <f>ROUND(SUM(BH86:BH360), 2)</f>
        <v>0</v>
      </c>
      <c r="G33" s="41"/>
      <c r="H33" s="41"/>
      <c r="I33" s="118">
        <v>0.15</v>
      </c>
      <c r="J33" s="117">
        <v>0</v>
      </c>
      <c r="K33" s="44"/>
    </row>
    <row r="34" spans="2:11" s="1" customFormat="1" ht="14.45" hidden="1" customHeight="1">
      <c r="B34" s="40"/>
      <c r="C34" s="41"/>
      <c r="D34" s="41"/>
      <c r="E34" s="48" t="s">
        <v>47</v>
      </c>
      <c r="F34" s="117">
        <f>ROUND(SUM(BI86:BI360),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101 - II/315 km 22,655-23,920, Hrádek - Kerhartice</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J86</f>
        <v>0</v>
      </c>
      <c r="K56" s="44"/>
      <c r="AU56" s="24" t="s">
        <v>112</v>
      </c>
    </row>
    <row r="57" spans="2:47" s="7" customFormat="1" ht="24.95" customHeight="1">
      <c r="B57" s="134"/>
      <c r="C57" s="135"/>
      <c r="D57" s="136" t="s">
        <v>250</v>
      </c>
      <c r="E57" s="137"/>
      <c r="F57" s="137"/>
      <c r="G57" s="137"/>
      <c r="H57" s="137"/>
      <c r="I57" s="138"/>
      <c r="J57" s="139">
        <f>J87</f>
        <v>0</v>
      </c>
      <c r="K57" s="140"/>
    </row>
    <row r="58" spans="2:47" s="8" customFormat="1" ht="19.899999999999999" customHeight="1">
      <c r="B58" s="141"/>
      <c r="C58" s="142"/>
      <c r="D58" s="143" t="s">
        <v>251</v>
      </c>
      <c r="E58" s="144"/>
      <c r="F58" s="144"/>
      <c r="G58" s="144"/>
      <c r="H58" s="144"/>
      <c r="I58" s="145"/>
      <c r="J58" s="146">
        <f>J88</f>
        <v>0</v>
      </c>
      <c r="K58" s="147"/>
    </row>
    <row r="59" spans="2:47" s="8" customFormat="1" ht="19.899999999999999" customHeight="1">
      <c r="B59" s="141"/>
      <c r="C59" s="142"/>
      <c r="D59" s="143" t="s">
        <v>475</v>
      </c>
      <c r="E59" s="144"/>
      <c r="F59" s="144"/>
      <c r="G59" s="144"/>
      <c r="H59" s="144"/>
      <c r="I59" s="145"/>
      <c r="J59" s="146">
        <f>J153</f>
        <v>0</v>
      </c>
      <c r="K59" s="147"/>
    </row>
    <row r="60" spans="2:47" s="8" customFormat="1" ht="19.899999999999999" customHeight="1">
      <c r="B60" s="141"/>
      <c r="C60" s="142"/>
      <c r="D60" s="143" t="s">
        <v>476</v>
      </c>
      <c r="E60" s="144"/>
      <c r="F60" s="144"/>
      <c r="G60" s="144"/>
      <c r="H60" s="144"/>
      <c r="I60" s="145"/>
      <c r="J60" s="146">
        <f>J171</f>
        <v>0</v>
      </c>
      <c r="K60" s="147"/>
    </row>
    <row r="61" spans="2:47" s="8" customFormat="1" ht="19.899999999999999" customHeight="1">
      <c r="B61" s="141"/>
      <c r="C61" s="142"/>
      <c r="D61" s="143" t="s">
        <v>477</v>
      </c>
      <c r="E61" s="144"/>
      <c r="F61" s="144"/>
      <c r="G61" s="144"/>
      <c r="H61" s="144"/>
      <c r="I61" s="145"/>
      <c r="J61" s="146">
        <f>J207</f>
        <v>0</v>
      </c>
      <c r="K61" s="147"/>
    </row>
    <row r="62" spans="2:47" s="8" customFormat="1" ht="19.899999999999999" customHeight="1">
      <c r="B62" s="141"/>
      <c r="C62" s="142"/>
      <c r="D62" s="143" t="s">
        <v>252</v>
      </c>
      <c r="E62" s="144"/>
      <c r="F62" s="144"/>
      <c r="G62" s="144"/>
      <c r="H62" s="144"/>
      <c r="I62" s="145"/>
      <c r="J62" s="146">
        <f>J219</f>
        <v>0</v>
      </c>
      <c r="K62" s="147"/>
    </row>
    <row r="63" spans="2:47" s="8" customFormat="1" ht="19.899999999999999" customHeight="1">
      <c r="B63" s="141"/>
      <c r="C63" s="142"/>
      <c r="D63" s="143" t="s">
        <v>253</v>
      </c>
      <c r="E63" s="144"/>
      <c r="F63" s="144"/>
      <c r="G63" s="144"/>
      <c r="H63" s="144"/>
      <c r="I63" s="145"/>
      <c r="J63" s="146">
        <f>J311</f>
        <v>0</v>
      </c>
      <c r="K63" s="147"/>
    </row>
    <row r="64" spans="2:47" s="8" customFormat="1" ht="19.899999999999999" customHeight="1">
      <c r="B64" s="141"/>
      <c r="C64" s="142"/>
      <c r="D64" s="143" t="s">
        <v>478</v>
      </c>
      <c r="E64" s="144"/>
      <c r="F64" s="144"/>
      <c r="G64" s="144"/>
      <c r="H64" s="144"/>
      <c r="I64" s="145"/>
      <c r="J64" s="146">
        <f>J328</f>
        <v>0</v>
      </c>
      <c r="K64" s="147"/>
    </row>
    <row r="65" spans="2:12" s="7" customFormat="1" ht="24.95" customHeight="1">
      <c r="B65" s="134"/>
      <c r="C65" s="135"/>
      <c r="D65" s="136" t="s">
        <v>479</v>
      </c>
      <c r="E65" s="137"/>
      <c r="F65" s="137"/>
      <c r="G65" s="137"/>
      <c r="H65" s="137"/>
      <c r="I65" s="138"/>
      <c r="J65" s="139">
        <f>J331</f>
        <v>0</v>
      </c>
      <c r="K65" s="140"/>
    </row>
    <row r="66" spans="2:12" s="8" customFormat="1" ht="19.899999999999999" customHeight="1">
      <c r="B66" s="141"/>
      <c r="C66" s="142"/>
      <c r="D66" s="143" t="s">
        <v>480</v>
      </c>
      <c r="E66" s="144"/>
      <c r="F66" s="144"/>
      <c r="G66" s="144"/>
      <c r="H66" s="144"/>
      <c r="I66" s="145"/>
      <c r="J66" s="146">
        <f>J332</f>
        <v>0</v>
      </c>
      <c r="K66" s="147"/>
    </row>
    <row r="67" spans="2:12" s="1" customFormat="1" ht="21.75" customHeight="1">
      <c r="B67" s="40"/>
      <c r="C67" s="41"/>
      <c r="D67" s="41"/>
      <c r="E67" s="41"/>
      <c r="F67" s="41"/>
      <c r="G67" s="41"/>
      <c r="H67" s="41"/>
      <c r="I67" s="105"/>
      <c r="J67" s="41"/>
      <c r="K67" s="44"/>
    </row>
    <row r="68" spans="2:12" s="1" customFormat="1" ht="6.95" customHeight="1">
      <c r="B68" s="55"/>
      <c r="C68" s="56"/>
      <c r="D68" s="56"/>
      <c r="E68" s="56"/>
      <c r="F68" s="56"/>
      <c r="G68" s="56"/>
      <c r="H68" s="56"/>
      <c r="I68" s="126"/>
      <c r="J68" s="56"/>
      <c r="K68" s="57"/>
    </row>
    <row r="72" spans="2:12" s="1" customFormat="1" ht="6.95" customHeight="1">
      <c r="B72" s="58"/>
      <c r="C72" s="59"/>
      <c r="D72" s="59"/>
      <c r="E72" s="59"/>
      <c r="F72" s="59"/>
      <c r="G72" s="59"/>
      <c r="H72" s="59"/>
      <c r="I72" s="127"/>
      <c r="J72" s="59"/>
      <c r="K72" s="59"/>
      <c r="L72" s="40"/>
    </row>
    <row r="73" spans="2:12" s="1" customFormat="1" ht="36.950000000000003" customHeight="1">
      <c r="B73" s="40"/>
      <c r="C73" s="60" t="s">
        <v>119</v>
      </c>
      <c r="L73" s="40"/>
    </row>
    <row r="74" spans="2:12" s="1" customFormat="1" ht="6.95" customHeight="1">
      <c r="B74" s="40"/>
      <c r="L74" s="40"/>
    </row>
    <row r="75" spans="2:12" s="1" customFormat="1" ht="14.45" customHeight="1">
      <c r="B75" s="40"/>
      <c r="C75" s="62" t="s">
        <v>19</v>
      </c>
      <c r="L75" s="40"/>
    </row>
    <row r="76" spans="2:12" s="1" customFormat="1" ht="16.5" customHeight="1">
      <c r="B76" s="40"/>
      <c r="E76" s="360" t="str">
        <f>E7</f>
        <v>Modernizace sil.II/315 Hrádek - Ústí nad Orlicí</v>
      </c>
      <c r="F76" s="361"/>
      <c r="G76" s="361"/>
      <c r="H76" s="361"/>
      <c r="L76" s="40"/>
    </row>
    <row r="77" spans="2:12" s="1" customFormat="1" ht="14.45" customHeight="1">
      <c r="B77" s="40"/>
      <c r="C77" s="62" t="s">
        <v>106</v>
      </c>
      <c r="L77" s="40"/>
    </row>
    <row r="78" spans="2:12" s="1" customFormat="1" ht="17.25" customHeight="1">
      <c r="B78" s="40"/>
      <c r="E78" s="336" t="str">
        <f>E9</f>
        <v>SO 101 - II/315 km 22,655-23,920, Hrádek - Kerhartice</v>
      </c>
      <c r="F78" s="362"/>
      <c r="G78" s="362"/>
      <c r="H78" s="362"/>
      <c r="L78" s="40"/>
    </row>
    <row r="79" spans="2:12" s="1" customFormat="1" ht="6.95" customHeight="1">
      <c r="B79" s="40"/>
      <c r="L79" s="40"/>
    </row>
    <row r="80" spans="2:12" s="1" customFormat="1" ht="18" customHeight="1">
      <c r="B80" s="40"/>
      <c r="C80" s="62" t="s">
        <v>25</v>
      </c>
      <c r="F80" s="148" t="str">
        <f>F12</f>
        <v xml:space="preserve"> </v>
      </c>
      <c r="I80" s="149" t="s">
        <v>27</v>
      </c>
      <c r="J80" s="66">
        <f>IF(J12="","",J12)</f>
        <v>43408</v>
      </c>
      <c r="L80" s="40"/>
    </row>
    <row r="81" spans="2:65" s="1" customFormat="1" ht="6.95" customHeight="1">
      <c r="B81" s="40"/>
      <c r="L81" s="40"/>
    </row>
    <row r="82" spans="2:65" s="1" customFormat="1">
      <c r="B82" s="40"/>
      <c r="C82" s="62" t="s">
        <v>30</v>
      </c>
      <c r="F82" s="148" t="str">
        <f>E15</f>
        <v xml:space="preserve"> </v>
      </c>
      <c r="I82" s="149" t="s">
        <v>35</v>
      </c>
      <c r="J82" s="148" t="str">
        <f>E21</f>
        <v xml:space="preserve"> </v>
      </c>
      <c r="L82" s="40"/>
    </row>
    <row r="83" spans="2:65" s="1" customFormat="1" ht="14.45" customHeight="1">
      <c r="B83" s="40"/>
      <c r="C83" s="62" t="s">
        <v>33</v>
      </c>
      <c r="F83" s="148" t="str">
        <f>IF(E18="","",E18)</f>
        <v/>
      </c>
      <c r="L83" s="40"/>
    </row>
    <row r="84" spans="2:65" s="1" customFormat="1" ht="10.35" customHeight="1">
      <c r="B84" s="40"/>
      <c r="L84" s="40"/>
    </row>
    <row r="85" spans="2:65" s="9" customFormat="1" ht="29.25" customHeight="1">
      <c r="B85" s="150"/>
      <c r="C85" s="151" t="s">
        <v>120</v>
      </c>
      <c r="D85" s="152" t="s">
        <v>57</v>
      </c>
      <c r="E85" s="152" t="s">
        <v>53</v>
      </c>
      <c r="F85" s="152" t="s">
        <v>121</v>
      </c>
      <c r="G85" s="152" t="s">
        <v>122</v>
      </c>
      <c r="H85" s="152" t="s">
        <v>123</v>
      </c>
      <c r="I85" s="153" t="s">
        <v>124</v>
      </c>
      <c r="J85" s="152" t="s">
        <v>110</v>
      </c>
      <c r="K85" s="154" t="s">
        <v>125</v>
      </c>
      <c r="L85" s="150"/>
      <c r="M85" s="72" t="s">
        <v>126</v>
      </c>
      <c r="N85" s="73" t="s">
        <v>42</v>
      </c>
      <c r="O85" s="73" t="s">
        <v>127</v>
      </c>
      <c r="P85" s="73" t="s">
        <v>128</v>
      </c>
      <c r="Q85" s="73" t="s">
        <v>129</v>
      </c>
      <c r="R85" s="73" t="s">
        <v>130</v>
      </c>
      <c r="S85" s="73" t="s">
        <v>131</v>
      </c>
      <c r="T85" s="74" t="s">
        <v>132</v>
      </c>
    </row>
    <row r="86" spans="2:65" s="1" customFormat="1" ht="29.25" customHeight="1">
      <c r="B86" s="40"/>
      <c r="C86" s="76" t="s">
        <v>111</v>
      </c>
      <c r="J86" s="155">
        <f>BK86</f>
        <v>0</v>
      </c>
      <c r="L86" s="40"/>
      <c r="M86" s="75"/>
      <c r="N86" s="67"/>
      <c r="O86" s="67"/>
      <c r="P86" s="156">
        <f>P87+P331</f>
        <v>0</v>
      </c>
      <c r="Q86" s="67"/>
      <c r="R86" s="156">
        <f>R87+R331</f>
        <v>1632.4567138</v>
      </c>
      <c r="S86" s="67"/>
      <c r="T86" s="157">
        <f>T87+T331</f>
        <v>916.85799999999995</v>
      </c>
      <c r="AT86" s="24" t="s">
        <v>71</v>
      </c>
      <c r="AU86" s="24" t="s">
        <v>112</v>
      </c>
      <c r="BK86" s="158">
        <f>BK87+BK331</f>
        <v>0</v>
      </c>
    </row>
    <row r="87" spans="2:65" s="10" customFormat="1" ht="37.35" customHeight="1">
      <c r="B87" s="159"/>
      <c r="D87" s="160" t="s">
        <v>71</v>
      </c>
      <c r="E87" s="161" t="s">
        <v>254</v>
      </c>
      <c r="F87" s="161" t="s">
        <v>255</v>
      </c>
      <c r="I87" s="162"/>
      <c r="J87" s="163">
        <f>BK87</f>
        <v>0</v>
      </c>
      <c r="L87" s="159"/>
      <c r="M87" s="164"/>
      <c r="N87" s="165"/>
      <c r="O87" s="165"/>
      <c r="P87" s="166">
        <f>P88+P153+P171+P207+P219+P311+P328</f>
        <v>0</v>
      </c>
      <c r="Q87" s="165"/>
      <c r="R87" s="166">
        <f>R88+R153+R171+R207+R219+R311+R328</f>
        <v>1632.2973497999999</v>
      </c>
      <c r="S87" s="165"/>
      <c r="T87" s="167">
        <f>T88+T153+T171+T207+T219+T311+T328</f>
        <v>916.85799999999995</v>
      </c>
      <c r="AR87" s="160" t="s">
        <v>24</v>
      </c>
      <c r="AT87" s="168" t="s">
        <v>71</v>
      </c>
      <c r="AU87" s="168" t="s">
        <v>72</v>
      </c>
      <c r="AY87" s="160" t="s">
        <v>134</v>
      </c>
      <c r="BK87" s="169">
        <f>BK88+BK153+BK171+BK207+BK219+BK311+BK328</f>
        <v>0</v>
      </c>
    </row>
    <row r="88" spans="2:65" s="10" customFormat="1" ht="19.899999999999999" customHeight="1">
      <c r="B88" s="159"/>
      <c r="D88" s="160" t="s">
        <v>71</v>
      </c>
      <c r="E88" s="170" t="s">
        <v>24</v>
      </c>
      <c r="F88" s="170" t="s">
        <v>256</v>
      </c>
      <c r="I88" s="162"/>
      <c r="J88" s="171">
        <f>BK88</f>
        <v>0</v>
      </c>
      <c r="L88" s="159"/>
      <c r="M88" s="164"/>
      <c r="N88" s="165"/>
      <c r="O88" s="165"/>
      <c r="P88" s="166">
        <f>SUM(P89:P152)</f>
        <v>0</v>
      </c>
      <c r="Q88" s="165"/>
      <c r="R88" s="166">
        <f>SUM(R89:R152)</f>
        <v>1128.6568199999999</v>
      </c>
      <c r="S88" s="165"/>
      <c r="T88" s="167">
        <f>SUM(T89:T152)</f>
        <v>848.92599999999993</v>
      </c>
      <c r="AR88" s="160" t="s">
        <v>24</v>
      </c>
      <c r="AT88" s="168" t="s">
        <v>71</v>
      </c>
      <c r="AU88" s="168" t="s">
        <v>24</v>
      </c>
      <c r="AY88" s="160" t="s">
        <v>134</v>
      </c>
      <c r="BK88" s="169">
        <f>SUM(BK89:BK152)</f>
        <v>0</v>
      </c>
    </row>
    <row r="89" spans="2:65" s="1" customFormat="1" ht="25.5" customHeight="1">
      <c r="B89" s="172"/>
      <c r="C89" s="173" t="s">
        <v>24</v>
      </c>
      <c r="D89" s="173" t="s">
        <v>137</v>
      </c>
      <c r="E89" s="174" t="s">
        <v>481</v>
      </c>
      <c r="F89" s="175" t="s">
        <v>482</v>
      </c>
      <c r="G89" s="176" t="s">
        <v>259</v>
      </c>
      <c r="H89" s="177">
        <v>8242</v>
      </c>
      <c r="I89" s="178"/>
      <c r="J89" s="179">
        <f>ROUND(I89*H89,2)</f>
        <v>0</v>
      </c>
      <c r="K89" s="175" t="s">
        <v>260</v>
      </c>
      <c r="L89" s="40"/>
      <c r="M89" s="180" t="s">
        <v>5</v>
      </c>
      <c r="N89" s="181" t="s">
        <v>43</v>
      </c>
      <c r="O89" s="41"/>
      <c r="P89" s="182">
        <f>O89*H89</f>
        <v>0</v>
      </c>
      <c r="Q89" s="182">
        <v>6.0000000000000002E-5</v>
      </c>
      <c r="R89" s="182">
        <f>Q89*H89</f>
        <v>0.49452000000000002</v>
      </c>
      <c r="S89" s="182">
        <v>0.10299999999999999</v>
      </c>
      <c r="T89" s="183">
        <f>S89*H89</f>
        <v>848.92599999999993</v>
      </c>
      <c r="AR89" s="24" t="s">
        <v>141</v>
      </c>
      <c r="AT89" s="24" t="s">
        <v>137</v>
      </c>
      <c r="AU89" s="24" t="s">
        <v>81</v>
      </c>
      <c r="AY89" s="24" t="s">
        <v>134</v>
      </c>
      <c r="BE89" s="184">
        <f>IF(N89="základní",J89,0)</f>
        <v>0</v>
      </c>
      <c r="BF89" s="184">
        <f>IF(N89="snížená",J89,0)</f>
        <v>0</v>
      </c>
      <c r="BG89" s="184">
        <f>IF(N89="zákl. přenesená",J89,0)</f>
        <v>0</v>
      </c>
      <c r="BH89" s="184">
        <f>IF(N89="sníž. přenesená",J89,0)</f>
        <v>0</v>
      </c>
      <c r="BI89" s="184">
        <f>IF(N89="nulová",J89,0)</f>
        <v>0</v>
      </c>
      <c r="BJ89" s="24" t="s">
        <v>24</v>
      </c>
      <c r="BK89" s="184">
        <f>ROUND(I89*H89,2)</f>
        <v>0</v>
      </c>
      <c r="BL89" s="24" t="s">
        <v>141</v>
      </c>
      <c r="BM89" s="24" t="s">
        <v>483</v>
      </c>
    </row>
    <row r="90" spans="2:65" s="1" customFormat="1" ht="27">
      <c r="B90" s="40"/>
      <c r="D90" s="185" t="s">
        <v>143</v>
      </c>
      <c r="F90" s="186" t="s">
        <v>484</v>
      </c>
      <c r="I90" s="187"/>
      <c r="L90" s="40"/>
      <c r="M90" s="188"/>
      <c r="N90" s="41"/>
      <c r="O90" s="41"/>
      <c r="P90" s="41"/>
      <c r="Q90" s="41"/>
      <c r="R90" s="41"/>
      <c r="S90" s="41"/>
      <c r="T90" s="69"/>
      <c r="AT90" s="24" t="s">
        <v>143</v>
      </c>
      <c r="AU90" s="24" t="s">
        <v>81</v>
      </c>
    </row>
    <row r="91" spans="2:65" s="11" customFormat="1" ht="13.5">
      <c r="B91" s="190"/>
      <c r="D91" s="185" t="s">
        <v>146</v>
      </c>
      <c r="E91" s="191" t="s">
        <v>5</v>
      </c>
      <c r="F91" s="192" t="s">
        <v>485</v>
      </c>
      <c r="H91" s="193">
        <v>7874</v>
      </c>
      <c r="I91" s="194"/>
      <c r="L91" s="190"/>
      <c r="M91" s="195"/>
      <c r="N91" s="196"/>
      <c r="O91" s="196"/>
      <c r="P91" s="196"/>
      <c r="Q91" s="196"/>
      <c r="R91" s="196"/>
      <c r="S91" s="196"/>
      <c r="T91" s="197"/>
      <c r="AT91" s="191" t="s">
        <v>146</v>
      </c>
      <c r="AU91" s="191" t="s">
        <v>81</v>
      </c>
      <c r="AV91" s="11" t="s">
        <v>81</v>
      </c>
      <c r="AW91" s="11" t="s">
        <v>36</v>
      </c>
      <c r="AX91" s="11" t="s">
        <v>72</v>
      </c>
      <c r="AY91" s="191" t="s">
        <v>134</v>
      </c>
    </row>
    <row r="92" spans="2:65" s="11" customFormat="1" ht="13.5">
      <c r="B92" s="190"/>
      <c r="D92" s="185" t="s">
        <v>146</v>
      </c>
      <c r="E92" s="191" t="s">
        <v>5</v>
      </c>
      <c r="F92" s="192" t="s">
        <v>486</v>
      </c>
      <c r="H92" s="193">
        <v>368</v>
      </c>
      <c r="I92" s="194"/>
      <c r="L92" s="190"/>
      <c r="M92" s="195"/>
      <c r="N92" s="196"/>
      <c r="O92" s="196"/>
      <c r="P92" s="196"/>
      <c r="Q92" s="196"/>
      <c r="R92" s="196"/>
      <c r="S92" s="196"/>
      <c r="T92" s="197"/>
      <c r="AT92" s="191" t="s">
        <v>146</v>
      </c>
      <c r="AU92" s="191" t="s">
        <v>81</v>
      </c>
      <c r="AV92" s="11" t="s">
        <v>81</v>
      </c>
      <c r="AW92" s="11" t="s">
        <v>36</v>
      </c>
      <c r="AX92" s="11" t="s">
        <v>72</v>
      </c>
      <c r="AY92" s="191" t="s">
        <v>134</v>
      </c>
    </row>
    <row r="93" spans="2:65" s="13" customFormat="1" ht="13.5">
      <c r="B93" s="206"/>
      <c r="D93" s="185" t="s">
        <v>146</v>
      </c>
      <c r="E93" s="207" t="s">
        <v>5</v>
      </c>
      <c r="F93" s="208" t="s">
        <v>487</v>
      </c>
      <c r="H93" s="207" t="s">
        <v>5</v>
      </c>
      <c r="I93" s="209"/>
      <c r="L93" s="206"/>
      <c r="M93" s="210"/>
      <c r="N93" s="211"/>
      <c r="O93" s="211"/>
      <c r="P93" s="211"/>
      <c r="Q93" s="211"/>
      <c r="R93" s="211"/>
      <c r="S93" s="211"/>
      <c r="T93" s="212"/>
      <c r="AT93" s="207" t="s">
        <v>146</v>
      </c>
      <c r="AU93" s="207" t="s">
        <v>81</v>
      </c>
      <c r="AV93" s="13" t="s">
        <v>24</v>
      </c>
      <c r="AW93" s="13" t="s">
        <v>36</v>
      </c>
      <c r="AX93" s="13" t="s">
        <v>72</v>
      </c>
      <c r="AY93" s="207" t="s">
        <v>134</v>
      </c>
    </row>
    <row r="94" spans="2:65" s="12" customFormat="1" ht="13.5">
      <c r="B94" s="198"/>
      <c r="D94" s="185" t="s">
        <v>146</v>
      </c>
      <c r="E94" s="199" t="s">
        <v>5</v>
      </c>
      <c r="F94" s="200" t="s">
        <v>148</v>
      </c>
      <c r="H94" s="201">
        <v>8242</v>
      </c>
      <c r="I94" s="202"/>
      <c r="L94" s="198"/>
      <c r="M94" s="203"/>
      <c r="N94" s="204"/>
      <c r="O94" s="204"/>
      <c r="P94" s="204"/>
      <c r="Q94" s="204"/>
      <c r="R94" s="204"/>
      <c r="S94" s="204"/>
      <c r="T94" s="205"/>
      <c r="AT94" s="199" t="s">
        <v>146</v>
      </c>
      <c r="AU94" s="199" t="s">
        <v>81</v>
      </c>
      <c r="AV94" s="12" t="s">
        <v>141</v>
      </c>
      <c r="AW94" s="12" t="s">
        <v>36</v>
      </c>
      <c r="AX94" s="12" t="s">
        <v>24</v>
      </c>
      <c r="AY94" s="199" t="s">
        <v>134</v>
      </c>
    </row>
    <row r="95" spans="2:65" s="1" customFormat="1" ht="25.5" customHeight="1">
      <c r="B95" s="172"/>
      <c r="C95" s="173" t="s">
        <v>81</v>
      </c>
      <c r="D95" s="173" t="s">
        <v>137</v>
      </c>
      <c r="E95" s="174" t="s">
        <v>488</v>
      </c>
      <c r="F95" s="175" t="s">
        <v>489</v>
      </c>
      <c r="G95" s="176" t="s">
        <v>490</v>
      </c>
      <c r="H95" s="177">
        <v>396</v>
      </c>
      <c r="I95" s="178"/>
      <c r="J95" s="179">
        <f>ROUND(I95*H95,2)</f>
        <v>0</v>
      </c>
      <c r="K95" s="175" t="s">
        <v>260</v>
      </c>
      <c r="L95" s="40"/>
      <c r="M95" s="180" t="s">
        <v>5</v>
      </c>
      <c r="N95" s="181" t="s">
        <v>43</v>
      </c>
      <c r="O95" s="41"/>
      <c r="P95" s="182">
        <f>O95*H95</f>
        <v>0</v>
      </c>
      <c r="Q95" s="182">
        <v>0</v>
      </c>
      <c r="R95" s="182">
        <f>Q95*H95</f>
        <v>0</v>
      </c>
      <c r="S95" s="182">
        <v>0</v>
      </c>
      <c r="T95" s="183">
        <f>S95*H95</f>
        <v>0</v>
      </c>
      <c r="AR95" s="24" t="s">
        <v>141</v>
      </c>
      <c r="AT95" s="24" t="s">
        <v>137</v>
      </c>
      <c r="AU95" s="24" t="s">
        <v>81</v>
      </c>
      <c r="AY95" s="24" t="s">
        <v>134</v>
      </c>
      <c r="BE95" s="184">
        <f>IF(N95="základní",J95,0)</f>
        <v>0</v>
      </c>
      <c r="BF95" s="184">
        <f>IF(N95="snížená",J95,0)</f>
        <v>0</v>
      </c>
      <c r="BG95" s="184">
        <f>IF(N95="zákl. přenesená",J95,0)</f>
        <v>0</v>
      </c>
      <c r="BH95" s="184">
        <f>IF(N95="sníž. přenesená",J95,0)</f>
        <v>0</v>
      </c>
      <c r="BI95" s="184">
        <f>IF(N95="nulová",J95,0)</f>
        <v>0</v>
      </c>
      <c r="BJ95" s="24" t="s">
        <v>24</v>
      </c>
      <c r="BK95" s="184">
        <f>ROUND(I95*H95,2)</f>
        <v>0</v>
      </c>
      <c r="BL95" s="24" t="s">
        <v>141</v>
      </c>
      <c r="BM95" s="24" t="s">
        <v>491</v>
      </c>
    </row>
    <row r="96" spans="2:65" s="1" customFormat="1" ht="40.5">
      <c r="B96" s="40"/>
      <c r="D96" s="185" t="s">
        <v>143</v>
      </c>
      <c r="F96" s="186" t="s">
        <v>492</v>
      </c>
      <c r="I96" s="187"/>
      <c r="L96" s="40"/>
      <c r="M96" s="188"/>
      <c r="N96" s="41"/>
      <c r="O96" s="41"/>
      <c r="P96" s="41"/>
      <c r="Q96" s="41"/>
      <c r="R96" s="41"/>
      <c r="S96" s="41"/>
      <c r="T96" s="69"/>
      <c r="AT96" s="24" t="s">
        <v>143</v>
      </c>
      <c r="AU96" s="24" t="s">
        <v>81</v>
      </c>
    </row>
    <row r="97" spans="2:65" s="11" customFormat="1" ht="13.5">
      <c r="B97" s="190"/>
      <c r="D97" s="185" t="s">
        <v>146</v>
      </c>
      <c r="E97" s="191" t="s">
        <v>5</v>
      </c>
      <c r="F97" s="192" t="s">
        <v>493</v>
      </c>
      <c r="H97" s="193">
        <v>396</v>
      </c>
      <c r="I97" s="194"/>
      <c r="L97" s="190"/>
      <c r="M97" s="195"/>
      <c r="N97" s="196"/>
      <c r="O97" s="196"/>
      <c r="P97" s="196"/>
      <c r="Q97" s="196"/>
      <c r="R97" s="196"/>
      <c r="S97" s="196"/>
      <c r="T97" s="197"/>
      <c r="AT97" s="191" t="s">
        <v>146</v>
      </c>
      <c r="AU97" s="191" t="s">
        <v>81</v>
      </c>
      <c r="AV97" s="11" t="s">
        <v>81</v>
      </c>
      <c r="AW97" s="11" t="s">
        <v>36</v>
      </c>
      <c r="AX97" s="11" t="s">
        <v>24</v>
      </c>
      <c r="AY97" s="191" t="s">
        <v>134</v>
      </c>
    </row>
    <row r="98" spans="2:65" s="1" customFormat="1" ht="25.5" customHeight="1">
      <c r="B98" s="172"/>
      <c r="C98" s="173" t="s">
        <v>153</v>
      </c>
      <c r="D98" s="173" t="s">
        <v>137</v>
      </c>
      <c r="E98" s="174" t="s">
        <v>494</v>
      </c>
      <c r="F98" s="175" t="s">
        <v>495</v>
      </c>
      <c r="G98" s="176" t="s">
        <v>490</v>
      </c>
      <c r="H98" s="177">
        <v>198</v>
      </c>
      <c r="I98" s="178"/>
      <c r="J98" s="179">
        <f>ROUND(I98*H98,2)</f>
        <v>0</v>
      </c>
      <c r="K98" s="175" t="s">
        <v>260</v>
      </c>
      <c r="L98" s="40"/>
      <c r="M98" s="180" t="s">
        <v>5</v>
      </c>
      <c r="N98" s="181" t="s">
        <v>43</v>
      </c>
      <c r="O98" s="41"/>
      <c r="P98" s="182">
        <f>O98*H98</f>
        <v>0</v>
      </c>
      <c r="Q98" s="182">
        <v>0</v>
      </c>
      <c r="R98" s="182">
        <f>Q98*H98</f>
        <v>0</v>
      </c>
      <c r="S98" s="182">
        <v>0</v>
      </c>
      <c r="T98" s="183">
        <f>S98*H98</f>
        <v>0</v>
      </c>
      <c r="AR98" s="24" t="s">
        <v>141</v>
      </c>
      <c r="AT98" s="24" t="s">
        <v>137</v>
      </c>
      <c r="AU98" s="24" t="s">
        <v>81</v>
      </c>
      <c r="AY98" s="24" t="s">
        <v>134</v>
      </c>
      <c r="BE98" s="184">
        <f>IF(N98="základní",J98,0)</f>
        <v>0</v>
      </c>
      <c r="BF98" s="184">
        <f>IF(N98="snížená",J98,0)</f>
        <v>0</v>
      </c>
      <c r="BG98" s="184">
        <f>IF(N98="zákl. přenesená",J98,0)</f>
        <v>0</v>
      </c>
      <c r="BH98" s="184">
        <f>IF(N98="sníž. přenesená",J98,0)</f>
        <v>0</v>
      </c>
      <c r="BI98" s="184">
        <f>IF(N98="nulová",J98,0)</f>
        <v>0</v>
      </c>
      <c r="BJ98" s="24" t="s">
        <v>24</v>
      </c>
      <c r="BK98" s="184">
        <f>ROUND(I98*H98,2)</f>
        <v>0</v>
      </c>
      <c r="BL98" s="24" t="s">
        <v>141</v>
      </c>
      <c r="BM98" s="24" t="s">
        <v>496</v>
      </c>
    </row>
    <row r="99" spans="2:65" s="1" customFormat="1" ht="40.5">
      <c r="B99" s="40"/>
      <c r="D99" s="185" t="s">
        <v>143</v>
      </c>
      <c r="F99" s="186" t="s">
        <v>497</v>
      </c>
      <c r="I99" s="187"/>
      <c r="L99" s="40"/>
      <c r="M99" s="188"/>
      <c r="N99" s="41"/>
      <c r="O99" s="41"/>
      <c r="P99" s="41"/>
      <c r="Q99" s="41"/>
      <c r="R99" s="41"/>
      <c r="S99" s="41"/>
      <c r="T99" s="69"/>
      <c r="AT99" s="24" t="s">
        <v>143</v>
      </c>
      <c r="AU99" s="24" t="s">
        <v>81</v>
      </c>
    </row>
    <row r="100" spans="2:65" s="11" customFormat="1" ht="13.5">
      <c r="B100" s="190"/>
      <c r="D100" s="185" t="s">
        <v>146</v>
      </c>
      <c r="E100" s="191" t="s">
        <v>5</v>
      </c>
      <c r="F100" s="192" t="s">
        <v>498</v>
      </c>
      <c r="H100" s="193">
        <v>198</v>
      </c>
      <c r="I100" s="194"/>
      <c r="L100" s="190"/>
      <c r="M100" s="195"/>
      <c r="N100" s="196"/>
      <c r="O100" s="196"/>
      <c r="P100" s="196"/>
      <c r="Q100" s="196"/>
      <c r="R100" s="196"/>
      <c r="S100" s="196"/>
      <c r="T100" s="197"/>
      <c r="AT100" s="191" t="s">
        <v>146</v>
      </c>
      <c r="AU100" s="191" t="s">
        <v>81</v>
      </c>
      <c r="AV100" s="11" t="s">
        <v>81</v>
      </c>
      <c r="AW100" s="11" t="s">
        <v>36</v>
      </c>
      <c r="AX100" s="11" t="s">
        <v>24</v>
      </c>
      <c r="AY100" s="191" t="s">
        <v>134</v>
      </c>
    </row>
    <row r="101" spans="2:65" s="1" customFormat="1" ht="16.5" customHeight="1">
      <c r="B101" s="172"/>
      <c r="C101" s="173" t="s">
        <v>141</v>
      </c>
      <c r="D101" s="173" t="s">
        <v>137</v>
      </c>
      <c r="E101" s="174" t="s">
        <v>499</v>
      </c>
      <c r="F101" s="175" t="s">
        <v>500</v>
      </c>
      <c r="G101" s="176" t="s">
        <v>490</v>
      </c>
      <c r="H101" s="177">
        <v>101</v>
      </c>
      <c r="I101" s="178"/>
      <c r="J101" s="179">
        <f>ROUND(I101*H101,2)</f>
        <v>0</v>
      </c>
      <c r="K101" s="175" t="s">
        <v>260</v>
      </c>
      <c r="L101" s="40"/>
      <c r="M101" s="180" t="s">
        <v>5</v>
      </c>
      <c r="N101" s="181" t="s">
        <v>43</v>
      </c>
      <c r="O101" s="41"/>
      <c r="P101" s="182">
        <f>O101*H101</f>
        <v>0</v>
      </c>
      <c r="Q101" s="182">
        <v>0</v>
      </c>
      <c r="R101" s="182">
        <f>Q101*H101</f>
        <v>0</v>
      </c>
      <c r="S101" s="182">
        <v>0</v>
      </c>
      <c r="T101" s="183">
        <f>S101*H101</f>
        <v>0</v>
      </c>
      <c r="AR101" s="24" t="s">
        <v>141</v>
      </c>
      <c r="AT101" s="24" t="s">
        <v>137</v>
      </c>
      <c r="AU101" s="24" t="s">
        <v>81</v>
      </c>
      <c r="AY101" s="24" t="s">
        <v>134</v>
      </c>
      <c r="BE101" s="184">
        <f>IF(N101="základní",J101,0)</f>
        <v>0</v>
      </c>
      <c r="BF101" s="184">
        <f>IF(N101="snížená",J101,0)</f>
        <v>0</v>
      </c>
      <c r="BG101" s="184">
        <f>IF(N101="zákl. přenesená",J101,0)</f>
        <v>0</v>
      </c>
      <c r="BH101" s="184">
        <f>IF(N101="sníž. přenesená",J101,0)</f>
        <v>0</v>
      </c>
      <c r="BI101" s="184">
        <f>IF(N101="nulová",J101,0)</f>
        <v>0</v>
      </c>
      <c r="BJ101" s="24" t="s">
        <v>24</v>
      </c>
      <c r="BK101" s="184">
        <f>ROUND(I101*H101,2)</f>
        <v>0</v>
      </c>
      <c r="BL101" s="24" t="s">
        <v>141</v>
      </c>
      <c r="BM101" s="24" t="s">
        <v>501</v>
      </c>
    </row>
    <row r="102" spans="2:65" s="1" customFormat="1" ht="27">
      <c r="B102" s="40"/>
      <c r="D102" s="185" t="s">
        <v>143</v>
      </c>
      <c r="F102" s="186" t="s">
        <v>502</v>
      </c>
      <c r="I102" s="187"/>
      <c r="L102" s="40"/>
      <c r="M102" s="188"/>
      <c r="N102" s="41"/>
      <c r="O102" s="41"/>
      <c r="P102" s="41"/>
      <c r="Q102" s="41"/>
      <c r="R102" s="41"/>
      <c r="S102" s="41"/>
      <c r="T102" s="69"/>
      <c r="AT102" s="24" t="s">
        <v>143</v>
      </c>
      <c r="AU102" s="24" t="s">
        <v>81</v>
      </c>
    </row>
    <row r="103" spans="2:65" s="11" customFormat="1" ht="13.5">
      <c r="B103" s="190"/>
      <c r="D103" s="185" t="s">
        <v>146</v>
      </c>
      <c r="E103" s="191" t="s">
        <v>5</v>
      </c>
      <c r="F103" s="192" t="s">
        <v>503</v>
      </c>
      <c r="H103" s="193">
        <v>101</v>
      </c>
      <c r="I103" s="194"/>
      <c r="L103" s="190"/>
      <c r="M103" s="195"/>
      <c r="N103" s="196"/>
      <c r="O103" s="196"/>
      <c r="P103" s="196"/>
      <c r="Q103" s="196"/>
      <c r="R103" s="196"/>
      <c r="S103" s="196"/>
      <c r="T103" s="197"/>
      <c r="AT103" s="191" t="s">
        <v>146</v>
      </c>
      <c r="AU103" s="191" t="s">
        <v>81</v>
      </c>
      <c r="AV103" s="11" t="s">
        <v>81</v>
      </c>
      <c r="AW103" s="11" t="s">
        <v>36</v>
      </c>
      <c r="AX103" s="11" t="s">
        <v>24</v>
      </c>
      <c r="AY103" s="191" t="s">
        <v>134</v>
      </c>
    </row>
    <row r="104" spans="2:65" s="1" customFormat="1" ht="16.5" customHeight="1">
      <c r="B104" s="172"/>
      <c r="C104" s="173" t="s">
        <v>162</v>
      </c>
      <c r="D104" s="173" t="s">
        <v>137</v>
      </c>
      <c r="E104" s="174" t="s">
        <v>504</v>
      </c>
      <c r="F104" s="175" t="s">
        <v>505</v>
      </c>
      <c r="G104" s="176" t="s">
        <v>490</v>
      </c>
      <c r="H104" s="177">
        <v>50.5</v>
      </c>
      <c r="I104" s="178"/>
      <c r="J104" s="179">
        <f>ROUND(I104*H104,2)</f>
        <v>0</v>
      </c>
      <c r="K104" s="175" t="s">
        <v>260</v>
      </c>
      <c r="L104" s="40"/>
      <c r="M104" s="180" t="s">
        <v>5</v>
      </c>
      <c r="N104" s="181" t="s">
        <v>43</v>
      </c>
      <c r="O104" s="41"/>
      <c r="P104" s="182">
        <f>O104*H104</f>
        <v>0</v>
      </c>
      <c r="Q104" s="182">
        <v>0</v>
      </c>
      <c r="R104" s="182">
        <f>Q104*H104</f>
        <v>0</v>
      </c>
      <c r="S104" s="182">
        <v>0</v>
      </c>
      <c r="T104" s="183">
        <f>S104*H104</f>
        <v>0</v>
      </c>
      <c r="AR104" s="24" t="s">
        <v>141</v>
      </c>
      <c r="AT104" s="24" t="s">
        <v>137</v>
      </c>
      <c r="AU104" s="24" t="s">
        <v>81</v>
      </c>
      <c r="AY104" s="24" t="s">
        <v>134</v>
      </c>
      <c r="BE104" s="184">
        <f>IF(N104="základní",J104,0)</f>
        <v>0</v>
      </c>
      <c r="BF104" s="184">
        <f>IF(N104="snížená",J104,0)</f>
        <v>0</v>
      </c>
      <c r="BG104" s="184">
        <f>IF(N104="zákl. přenesená",J104,0)</f>
        <v>0</v>
      </c>
      <c r="BH104" s="184">
        <f>IF(N104="sníž. přenesená",J104,0)</f>
        <v>0</v>
      </c>
      <c r="BI104" s="184">
        <f>IF(N104="nulová",J104,0)</f>
        <v>0</v>
      </c>
      <c r="BJ104" s="24" t="s">
        <v>24</v>
      </c>
      <c r="BK104" s="184">
        <f>ROUND(I104*H104,2)</f>
        <v>0</v>
      </c>
      <c r="BL104" s="24" t="s">
        <v>141</v>
      </c>
      <c r="BM104" s="24" t="s">
        <v>506</v>
      </c>
    </row>
    <row r="105" spans="2:65" s="1" customFormat="1" ht="27">
      <c r="B105" s="40"/>
      <c r="D105" s="185" t="s">
        <v>143</v>
      </c>
      <c r="F105" s="186" t="s">
        <v>507</v>
      </c>
      <c r="I105" s="187"/>
      <c r="L105" s="40"/>
      <c r="M105" s="188"/>
      <c r="N105" s="41"/>
      <c r="O105" s="41"/>
      <c r="P105" s="41"/>
      <c r="Q105" s="41"/>
      <c r="R105" s="41"/>
      <c r="S105" s="41"/>
      <c r="T105" s="69"/>
      <c r="AT105" s="24" t="s">
        <v>143</v>
      </c>
      <c r="AU105" s="24" t="s">
        <v>81</v>
      </c>
    </row>
    <row r="106" spans="2:65" s="11" customFormat="1" ht="13.5">
      <c r="B106" s="190"/>
      <c r="D106" s="185" t="s">
        <v>146</v>
      </c>
      <c r="E106" s="191" t="s">
        <v>5</v>
      </c>
      <c r="F106" s="192" t="s">
        <v>508</v>
      </c>
      <c r="H106" s="193">
        <v>50.5</v>
      </c>
      <c r="I106" s="194"/>
      <c r="L106" s="190"/>
      <c r="M106" s="195"/>
      <c r="N106" s="196"/>
      <c r="O106" s="196"/>
      <c r="P106" s="196"/>
      <c r="Q106" s="196"/>
      <c r="R106" s="196"/>
      <c r="S106" s="196"/>
      <c r="T106" s="197"/>
      <c r="AT106" s="191" t="s">
        <v>146</v>
      </c>
      <c r="AU106" s="191" t="s">
        <v>81</v>
      </c>
      <c r="AV106" s="11" t="s">
        <v>81</v>
      </c>
      <c r="AW106" s="11" t="s">
        <v>36</v>
      </c>
      <c r="AX106" s="11" t="s">
        <v>24</v>
      </c>
      <c r="AY106" s="191" t="s">
        <v>134</v>
      </c>
    </row>
    <row r="107" spans="2:65" s="1" customFormat="1" ht="16.5" customHeight="1">
      <c r="B107" s="172"/>
      <c r="C107" s="173" t="s">
        <v>167</v>
      </c>
      <c r="D107" s="173" t="s">
        <v>137</v>
      </c>
      <c r="E107" s="174" t="s">
        <v>509</v>
      </c>
      <c r="F107" s="175" t="s">
        <v>510</v>
      </c>
      <c r="G107" s="176" t="s">
        <v>490</v>
      </c>
      <c r="H107" s="177">
        <v>497</v>
      </c>
      <c r="I107" s="178"/>
      <c r="J107" s="179">
        <f>ROUND(I107*H107,2)</f>
        <v>0</v>
      </c>
      <c r="K107" s="175" t="s">
        <v>260</v>
      </c>
      <c r="L107" s="40"/>
      <c r="M107" s="180" t="s">
        <v>5</v>
      </c>
      <c r="N107" s="181" t="s">
        <v>43</v>
      </c>
      <c r="O107" s="41"/>
      <c r="P107" s="182">
        <f>O107*H107</f>
        <v>0</v>
      </c>
      <c r="Q107" s="182">
        <v>0</v>
      </c>
      <c r="R107" s="182">
        <f>Q107*H107</f>
        <v>0</v>
      </c>
      <c r="S107" s="182">
        <v>0</v>
      </c>
      <c r="T107" s="183">
        <f>S107*H107</f>
        <v>0</v>
      </c>
      <c r="AR107" s="24" t="s">
        <v>141</v>
      </c>
      <c r="AT107" s="24" t="s">
        <v>137</v>
      </c>
      <c r="AU107" s="24" t="s">
        <v>81</v>
      </c>
      <c r="AY107" s="24" t="s">
        <v>134</v>
      </c>
      <c r="BE107" s="184">
        <f>IF(N107="základní",J107,0)</f>
        <v>0</v>
      </c>
      <c r="BF107" s="184">
        <f>IF(N107="snížená",J107,0)</f>
        <v>0</v>
      </c>
      <c r="BG107" s="184">
        <f>IF(N107="zákl. přenesená",J107,0)</f>
        <v>0</v>
      </c>
      <c r="BH107" s="184">
        <f>IF(N107="sníž. přenesená",J107,0)</f>
        <v>0</v>
      </c>
      <c r="BI107" s="184">
        <f>IF(N107="nulová",J107,0)</f>
        <v>0</v>
      </c>
      <c r="BJ107" s="24" t="s">
        <v>24</v>
      </c>
      <c r="BK107" s="184">
        <f>ROUND(I107*H107,2)</f>
        <v>0</v>
      </c>
      <c r="BL107" s="24" t="s">
        <v>141</v>
      </c>
      <c r="BM107" s="24" t="s">
        <v>511</v>
      </c>
    </row>
    <row r="108" spans="2:65" s="1" customFormat="1" ht="40.5">
      <c r="B108" s="40"/>
      <c r="D108" s="185" t="s">
        <v>143</v>
      </c>
      <c r="F108" s="186" t="s">
        <v>512</v>
      </c>
      <c r="I108" s="187"/>
      <c r="L108" s="40"/>
      <c r="M108" s="188"/>
      <c r="N108" s="41"/>
      <c r="O108" s="41"/>
      <c r="P108" s="41"/>
      <c r="Q108" s="41"/>
      <c r="R108" s="41"/>
      <c r="S108" s="41"/>
      <c r="T108" s="69"/>
      <c r="AT108" s="24" t="s">
        <v>143</v>
      </c>
      <c r="AU108" s="24" t="s">
        <v>81</v>
      </c>
    </row>
    <row r="109" spans="2:65" s="11" customFormat="1" ht="13.5">
      <c r="B109" s="190"/>
      <c r="D109" s="185" t="s">
        <v>146</v>
      </c>
      <c r="E109" s="191" t="s">
        <v>5</v>
      </c>
      <c r="F109" s="192" t="s">
        <v>513</v>
      </c>
      <c r="H109" s="193">
        <v>396</v>
      </c>
      <c r="I109" s="194"/>
      <c r="L109" s="190"/>
      <c r="M109" s="195"/>
      <c r="N109" s="196"/>
      <c r="O109" s="196"/>
      <c r="P109" s="196"/>
      <c r="Q109" s="196"/>
      <c r="R109" s="196"/>
      <c r="S109" s="196"/>
      <c r="T109" s="197"/>
      <c r="AT109" s="191" t="s">
        <v>146</v>
      </c>
      <c r="AU109" s="191" t="s">
        <v>81</v>
      </c>
      <c r="AV109" s="11" t="s">
        <v>81</v>
      </c>
      <c r="AW109" s="11" t="s">
        <v>36</v>
      </c>
      <c r="AX109" s="11" t="s">
        <v>72</v>
      </c>
      <c r="AY109" s="191" t="s">
        <v>134</v>
      </c>
    </row>
    <row r="110" spans="2:65" s="11" customFormat="1" ht="13.5">
      <c r="B110" s="190"/>
      <c r="D110" s="185" t="s">
        <v>146</v>
      </c>
      <c r="E110" s="191" t="s">
        <v>5</v>
      </c>
      <c r="F110" s="192" t="s">
        <v>514</v>
      </c>
      <c r="H110" s="193">
        <v>101</v>
      </c>
      <c r="I110" s="194"/>
      <c r="L110" s="190"/>
      <c r="M110" s="195"/>
      <c r="N110" s="196"/>
      <c r="O110" s="196"/>
      <c r="P110" s="196"/>
      <c r="Q110" s="196"/>
      <c r="R110" s="196"/>
      <c r="S110" s="196"/>
      <c r="T110" s="197"/>
      <c r="AT110" s="191" t="s">
        <v>146</v>
      </c>
      <c r="AU110" s="191" t="s">
        <v>81</v>
      </c>
      <c r="AV110" s="11" t="s">
        <v>81</v>
      </c>
      <c r="AW110" s="11" t="s">
        <v>36</v>
      </c>
      <c r="AX110" s="11" t="s">
        <v>72</v>
      </c>
      <c r="AY110" s="191" t="s">
        <v>134</v>
      </c>
    </row>
    <row r="111" spans="2:65" s="12" customFormat="1" ht="13.5">
      <c r="B111" s="198"/>
      <c r="D111" s="185" t="s">
        <v>146</v>
      </c>
      <c r="E111" s="199" t="s">
        <v>5</v>
      </c>
      <c r="F111" s="200" t="s">
        <v>148</v>
      </c>
      <c r="H111" s="201">
        <v>497</v>
      </c>
      <c r="I111" s="202"/>
      <c r="L111" s="198"/>
      <c r="M111" s="203"/>
      <c r="N111" s="204"/>
      <c r="O111" s="204"/>
      <c r="P111" s="204"/>
      <c r="Q111" s="204"/>
      <c r="R111" s="204"/>
      <c r="S111" s="204"/>
      <c r="T111" s="205"/>
      <c r="AT111" s="199" t="s">
        <v>146</v>
      </c>
      <c r="AU111" s="199" t="s">
        <v>81</v>
      </c>
      <c r="AV111" s="12" t="s">
        <v>141</v>
      </c>
      <c r="AW111" s="12" t="s">
        <v>36</v>
      </c>
      <c r="AX111" s="12" t="s">
        <v>24</v>
      </c>
      <c r="AY111" s="199" t="s">
        <v>134</v>
      </c>
    </row>
    <row r="112" spans="2:65" s="1" customFormat="1" ht="25.5" customHeight="1">
      <c r="B112" s="172"/>
      <c r="C112" s="173" t="s">
        <v>172</v>
      </c>
      <c r="D112" s="173" t="s">
        <v>137</v>
      </c>
      <c r="E112" s="174" t="s">
        <v>515</v>
      </c>
      <c r="F112" s="175" t="s">
        <v>516</v>
      </c>
      <c r="G112" s="176" t="s">
        <v>490</v>
      </c>
      <c r="H112" s="177">
        <v>2485</v>
      </c>
      <c r="I112" s="178"/>
      <c r="J112" s="179">
        <f>ROUND(I112*H112,2)</f>
        <v>0</v>
      </c>
      <c r="K112" s="175" t="s">
        <v>260</v>
      </c>
      <c r="L112" s="40"/>
      <c r="M112" s="180" t="s">
        <v>5</v>
      </c>
      <c r="N112" s="181" t="s">
        <v>43</v>
      </c>
      <c r="O112" s="41"/>
      <c r="P112" s="182">
        <f>O112*H112</f>
        <v>0</v>
      </c>
      <c r="Q112" s="182">
        <v>0</v>
      </c>
      <c r="R112" s="182">
        <f>Q112*H112</f>
        <v>0</v>
      </c>
      <c r="S112" s="182">
        <v>0</v>
      </c>
      <c r="T112" s="183">
        <f>S112*H112</f>
        <v>0</v>
      </c>
      <c r="AR112" s="24" t="s">
        <v>141</v>
      </c>
      <c r="AT112" s="24" t="s">
        <v>137</v>
      </c>
      <c r="AU112" s="24" t="s">
        <v>81</v>
      </c>
      <c r="AY112" s="24" t="s">
        <v>134</v>
      </c>
      <c r="BE112" s="184">
        <f>IF(N112="základní",J112,0)</f>
        <v>0</v>
      </c>
      <c r="BF112" s="184">
        <f>IF(N112="snížená",J112,0)</f>
        <v>0</v>
      </c>
      <c r="BG112" s="184">
        <f>IF(N112="zákl. přenesená",J112,0)</f>
        <v>0</v>
      </c>
      <c r="BH112" s="184">
        <f>IF(N112="sníž. přenesená",J112,0)</f>
        <v>0</v>
      </c>
      <c r="BI112" s="184">
        <f>IF(N112="nulová",J112,0)</f>
        <v>0</v>
      </c>
      <c r="BJ112" s="24" t="s">
        <v>24</v>
      </c>
      <c r="BK112" s="184">
        <f>ROUND(I112*H112,2)</f>
        <v>0</v>
      </c>
      <c r="BL112" s="24" t="s">
        <v>141</v>
      </c>
      <c r="BM112" s="24" t="s">
        <v>517</v>
      </c>
    </row>
    <row r="113" spans="2:65" s="1" customFormat="1" ht="40.5">
      <c r="B113" s="40"/>
      <c r="D113" s="185" t="s">
        <v>143</v>
      </c>
      <c r="F113" s="186" t="s">
        <v>518</v>
      </c>
      <c r="I113" s="187"/>
      <c r="L113" s="40"/>
      <c r="M113" s="188"/>
      <c r="N113" s="41"/>
      <c r="O113" s="41"/>
      <c r="P113" s="41"/>
      <c r="Q113" s="41"/>
      <c r="R113" s="41"/>
      <c r="S113" s="41"/>
      <c r="T113" s="69"/>
      <c r="AT113" s="24" t="s">
        <v>143</v>
      </c>
      <c r="AU113" s="24" t="s">
        <v>81</v>
      </c>
    </row>
    <row r="114" spans="2:65" s="11" customFormat="1" ht="13.5">
      <c r="B114" s="190"/>
      <c r="D114" s="185" t="s">
        <v>146</v>
      </c>
      <c r="E114" s="191" t="s">
        <v>5</v>
      </c>
      <c r="F114" s="192" t="s">
        <v>519</v>
      </c>
      <c r="H114" s="193">
        <v>2485</v>
      </c>
      <c r="I114" s="194"/>
      <c r="L114" s="190"/>
      <c r="M114" s="195"/>
      <c r="N114" s="196"/>
      <c r="O114" s="196"/>
      <c r="P114" s="196"/>
      <c r="Q114" s="196"/>
      <c r="R114" s="196"/>
      <c r="S114" s="196"/>
      <c r="T114" s="197"/>
      <c r="AT114" s="191" t="s">
        <v>146</v>
      </c>
      <c r="AU114" s="191" t="s">
        <v>81</v>
      </c>
      <c r="AV114" s="11" t="s">
        <v>81</v>
      </c>
      <c r="AW114" s="11" t="s">
        <v>36</v>
      </c>
      <c r="AX114" s="11" t="s">
        <v>24</v>
      </c>
      <c r="AY114" s="191" t="s">
        <v>134</v>
      </c>
    </row>
    <row r="115" spans="2:65" s="1" customFormat="1" ht="16.5" customHeight="1">
      <c r="B115" s="172"/>
      <c r="C115" s="173" t="s">
        <v>177</v>
      </c>
      <c r="D115" s="173" t="s">
        <v>137</v>
      </c>
      <c r="E115" s="174" t="s">
        <v>520</v>
      </c>
      <c r="F115" s="175" t="s">
        <v>521</v>
      </c>
      <c r="G115" s="176" t="s">
        <v>490</v>
      </c>
      <c r="H115" s="177">
        <v>399</v>
      </c>
      <c r="I115" s="178"/>
      <c r="J115" s="179">
        <f>ROUND(I115*H115,2)</f>
        <v>0</v>
      </c>
      <c r="K115" s="175" t="s">
        <v>260</v>
      </c>
      <c r="L115" s="40"/>
      <c r="M115" s="180" t="s">
        <v>5</v>
      </c>
      <c r="N115" s="181" t="s">
        <v>43</v>
      </c>
      <c r="O115" s="41"/>
      <c r="P115" s="182">
        <f>O115*H115</f>
        <v>0</v>
      </c>
      <c r="Q115" s="182">
        <v>0</v>
      </c>
      <c r="R115" s="182">
        <f>Q115*H115</f>
        <v>0</v>
      </c>
      <c r="S115" s="182">
        <v>0</v>
      </c>
      <c r="T115" s="183">
        <f>S115*H115</f>
        <v>0</v>
      </c>
      <c r="AR115" s="24" t="s">
        <v>141</v>
      </c>
      <c r="AT115" s="24" t="s">
        <v>137</v>
      </c>
      <c r="AU115" s="24" t="s">
        <v>81</v>
      </c>
      <c r="AY115" s="24" t="s">
        <v>134</v>
      </c>
      <c r="BE115" s="184">
        <f>IF(N115="základní",J115,0)</f>
        <v>0</v>
      </c>
      <c r="BF115" s="184">
        <f>IF(N115="snížená",J115,0)</f>
        <v>0</v>
      </c>
      <c r="BG115" s="184">
        <f>IF(N115="zákl. přenesená",J115,0)</f>
        <v>0</v>
      </c>
      <c r="BH115" s="184">
        <f>IF(N115="sníž. přenesená",J115,0)</f>
        <v>0</v>
      </c>
      <c r="BI115" s="184">
        <f>IF(N115="nulová",J115,0)</f>
        <v>0</v>
      </c>
      <c r="BJ115" s="24" t="s">
        <v>24</v>
      </c>
      <c r="BK115" s="184">
        <f>ROUND(I115*H115,2)</f>
        <v>0</v>
      </c>
      <c r="BL115" s="24" t="s">
        <v>141</v>
      </c>
      <c r="BM115" s="24" t="s">
        <v>522</v>
      </c>
    </row>
    <row r="116" spans="2:65" s="1" customFormat="1" ht="40.5">
      <c r="B116" s="40"/>
      <c r="D116" s="185" t="s">
        <v>143</v>
      </c>
      <c r="F116" s="186" t="s">
        <v>523</v>
      </c>
      <c r="I116" s="187"/>
      <c r="L116" s="40"/>
      <c r="M116" s="188"/>
      <c r="N116" s="41"/>
      <c r="O116" s="41"/>
      <c r="P116" s="41"/>
      <c r="Q116" s="41"/>
      <c r="R116" s="41"/>
      <c r="S116" s="41"/>
      <c r="T116" s="69"/>
      <c r="AT116" s="24" t="s">
        <v>143</v>
      </c>
      <c r="AU116" s="24" t="s">
        <v>81</v>
      </c>
    </row>
    <row r="117" spans="2:65" s="11" customFormat="1" ht="13.5">
      <c r="B117" s="190"/>
      <c r="D117" s="185" t="s">
        <v>146</v>
      </c>
      <c r="E117" s="191" t="s">
        <v>5</v>
      </c>
      <c r="F117" s="192" t="s">
        <v>524</v>
      </c>
      <c r="H117" s="193">
        <v>399</v>
      </c>
      <c r="I117" s="194"/>
      <c r="L117" s="190"/>
      <c r="M117" s="195"/>
      <c r="N117" s="196"/>
      <c r="O117" s="196"/>
      <c r="P117" s="196"/>
      <c r="Q117" s="196"/>
      <c r="R117" s="196"/>
      <c r="S117" s="196"/>
      <c r="T117" s="197"/>
      <c r="AT117" s="191" t="s">
        <v>146</v>
      </c>
      <c r="AU117" s="191" t="s">
        <v>81</v>
      </c>
      <c r="AV117" s="11" t="s">
        <v>81</v>
      </c>
      <c r="AW117" s="11" t="s">
        <v>36</v>
      </c>
      <c r="AX117" s="11" t="s">
        <v>24</v>
      </c>
      <c r="AY117" s="191" t="s">
        <v>134</v>
      </c>
    </row>
    <row r="118" spans="2:65" s="1" customFormat="1" ht="16.5" customHeight="1">
      <c r="B118" s="172"/>
      <c r="C118" s="219" t="s">
        <v>182</v>
      </c>
      <c r="D118" s="219" t="s">
        <v>525</v>
      </c>
      <c r="E118" s="220" t="s">
        <v>526</v>
      </c>
      <c r="F118" s="221" t="s">
        <v>527</v>
      </c>
      <c r="G118" s="222" t="s">
        <v>446</v>
      </c>
      <c r="H118" s="223">
        <v>877.8</v>
      </c>
      <c r="I118" s="224"/>
      <c r="J118" s="225">
        <f>ROUND(I118*H118,2)</f>
        <v>0</v>
      </c>
      <c r="K118" s="221" t="s">
        <v>260</v>
      </c>
      <c r="L118" s="226"/>
      <c r="M118" s="227" t="s">
        <v>5</v>
      </c>
      <c r="N118" s="228" t="s">
        <v>43</v>
      </c>
      <c r="O118" s="41"/>
      <c r="P118" s="182">
        <f>O118*H118</f>
        <v>0</v>
      </c>
      <c r="Q118" s="182">
        <v>1</v>
      </c>
      <c r="R118" s="182">
        <f>Q118*H118</f>
        <v>877.8</v>
      </c>
      <c r="S118" s="182">
        <v>0</v>
      </c>
      <c r="T118" s="183">
        <f>S118*H118</f>
        <v>0</v>
      </c>
      <c r="AR118" s="24" t="s">
        <v>177</v>
      </c>
      <c r="AT118" s="24" t="s">
        <v>525</v>
      </c>
      <c r="AU118" s="24" t="s">
        <v>81</v>
      </c>
      <c r="AY118" s="24" t="s">
        <v>134</v>
      </c>
      <c r="BE118" s="184">
        <f>IF(N118="základní",J118,0)</f>
        <v>0</v>
      </c>
      <c r="BF118" s="184">
        <f>IF(N118="snížená",J118,0)</f>
        <v>0</v>
      </c>
      <c r="BG118" s="184">
        <f>IF(N118="zákl. přenesená",J118,0)</f>
        <v>0</v>
      </c>
      <c r="BH118" s="184">
        <f>IF(N118="sníž. přenesená",J118,0)</f>
        <v>0</v>
      </c>
      <c r="BI118" s="184">
        <f>IF(N118="nulová",J118,0)</f>
        <v>0</v>
      </c>
      <c r="BJ118" s="24" t="s">
        <v>24</v>
      </c>
      <c r="BK118" s="184">
        <f>ROUND(I118*H118,2)</f>
        <v>0</v>
      </c>
      <c r="BL118" s="24" t="s">
        <v>141</v>
      </c>
      <c r="BM118" s="24" t="s">
        <v>528</v>
      </c>
    </row>
    <row r="119" spans="2:65" s="1" customFormat="1" ht="27">
      <c r="B119" s="40"/>
      <c r="D119" s="185" t="s">
        <v>143</v>
      </c>
      <c r="F119" s="186" t="s">
        <v>529</v>
      </c>
      <c r="I119" s="187"/>
      <c r="L119" s="40"/>
      <c r="M119" s="188"/>
      <c r="N119" s="41"/>
      <c r="O119" s="41"/>
      <c r="P119" s="41"/>
      <c r="Q119" s="41"/>
      <c r="R119" s="41"/>
      <c r="S119" s="41"/>
      <c r="T119" s="69"/>
      <c r="AT119" s="24" t="s">
        <v>143</v>
      </c>
      <c r="AU119" s="24" t="s">
        <v>81</v>
      </c>
    </row>
    <row r="120" spans="2:65" s="11" customFormat="1" ht="13.5">
      <c r="B120" s="190"/>
      <c r="D120" s="185" t="s">
        <v>146</v>
      </c>
      <c r="E120" s="191" t="s">
        <v>5</v>
      </c>
      <c r="F120" s="192" t="s">
        <v>530</v>
      </c>
      <c r="H120" s="193">
        <v>877.8</v>
      </c>
      <c r="I120" s="194"/>
      <c r="L120" s="190"/>
      <c r="M120" s="195"/>
      <c r="N120" s="196"/>
      <c r="O120" s="196"/>
      <c r="P120" s="196"/>
      <c r="Q120" s="196"/>
      <c r="R120" s="196"/>
      <c r="S120" s="196"/>
      <c r="T120" s="197"/>
      <c r="AT120" s="191" t="s">
        <v>146</v>
      </c>
      <c r="AU120" s="191" t="s">
        <v>81</v>
      </c>
      <c r="AV120" s="11" t="s">
        <v>81</v>
      </c>
      <c r="AW120" s="11" t="s">
        <v>36</v>
      </c>
      <c r="AX120" s="11" t="s">
        <v>24</v>
      </c>
      <c r="AY120" s="191" t="s">
        <v>134</v>
      </c>
    </row>
    <row r="121" spans="2:65" s="1" customFormat="1" ht="16.5" customHeight="1">
      <c r="B121" s="172"/>
      <c r="C121" s="173" t="s">
        <v>28</v>
      </c>
      <c r="D121" s="173" t="s">
        <v>137</v>
      </c>
      <c r="E121" s="174" t="s">
        <v>531</v>
      </c>
      <c r="F121" s="175" t="s">
        <v>532</v>
      </c>
      <c r="G121" s="176" t="s">
        <v>490</v>
      </c>
      <c r="H121" s="177">
        <v>497</v>
      </c>
      <c r="I121" s="178"/>
      <c r="J121" s="179">
        <f>ROUND(I121*H121,2)</f>
        <v>0</v>
      </c>
      <c r="K121" s="175" t="s">
        <v>260</v>
      </c>
      <c r="L121" s="40"/>
      <c r="M121" s="180" t="s">
        <v>5</v>
      </c>
      <c r="N121" s="181" t="s">
        <v>43</v>
      </c>
      <c r="O121" s="41"/>
      <c r="P121" s="182">
        <f>O121*H121</f>
        <v>0</v>
      </c>
      <c r="Q121" s="182">
        <v>0</v>
      </c>
      <c r="R121" s="182">
        <f>Q121*H121</f>
        <v>0</v>
      </c>
      <c r="S121" s="182">
        <v>0</v>
      </c>
      <c r="T121" s="183">
        <f>S121*H121</f>
        <v>0</v>
      </c>
      <c r="AR121" s="24" t="s">
        <v>141</v>
      </c>
      <c r="AT121" s="24" t="s">
        <v>137</v>
      </c>
      <c r="AU121" s="24" t="s">
        <v>81</v>
      </c>
      <c r="AY121" s="24" t="s">
        <v>134</v>
      </c>
      <c r="BE121" s="184">
        <f>IF(N121="základní",J121,0)</f>
        <v>0</v>
      </c>
      <c r="BF121" s="184">
        <f>IF(N121="snížená",J121,0)</f>
        <v>0</v>
      </c>
      <c r="BG121" s="184">
        <f>IF(N121="zákl. přenesená",J121,0)</f>
        <v>0</v>
      </c>
      <c r="BH121" s="184">
        <f>IF(N121="sníž. přenesená",J121,0)</f>
        <v>0</v>
      </c>
      <c r="BI121" s="184">
        <f>IF(N121="nulová",J121,0)</f>
        <v>0</v>
      </c>
      <c r="BJ121" s="24" t="s">
        <v>24</v>
      </c>
      <c r="BK121" s="184">
        <f>ROUND(I121*H121,2)</f>
        <v>0</v>
      </c>
      <c r="BL121" s="24" t="s">
        <v>141</v>
      </c>
      <c r="BM121" s="24" t="s">
        <v>533</v>
      </c>
    </row>
    <row r="122" spans="2:65" s="1" customFormat="1" ht="13.5">
      <c r="B122" s="40"/>
      <c r="D122" s="185" t="s">
        <v>143</v>
      </c>
      <c r="F122" s="186" t="s">
        <v>532</v>
      </c>
      <c r="I122" s="187"/>
      <c r="L122" s="40"/>
      <c r="M122" s="188"/>
      <c r="N122" s="41"/>
      <c r="O122" s="41"/>
      <c r="P122" s="41"/>
      <c r="Q122" s="41"/>
      <c r="R122" s="41"/>
      <c r="S122" s="41"/>
      <c r="T122" s="69"/>
      <c r="AT122" s="24" t="s">
        <v>143</v>
      </c>
      <c r="AU122" s="24" t="s">
        <v>81</v>
      </c>
    </row>
    <row r="123" spans="2:65" s="1" customFormat="1" ht="16.5" customHeight="1">
      <c r="B123" s="172"/>
      <c r="C123" s="173" t="s">
        <v>195</v>
      </c>
      <c r="D123" s="173" t="s">
        <v>137</v>
      </c>
      <c r="E123" s="174" t="s">
        <v>534</v>
      </c>
      <c r="F123" s="175" t="s">
        <v>535</v>
      </c>
      <c r="G123" s="176" t="s">
        <v>446</v>
      </c>
      <c r="H123" s="177">
        <v>919.45</v>
      </c>
      <c r="I123" s="178"/>
      <c r="J123" s="179">
        <f>ROUND(I123*H123,2)</f>
        <v>0</v>
      </c>
      <c r="K123" s="175" t="s">
        <v>260</v>
      </c>
      <c r="L123" s="40"/>
      <c r="M123" s="180" t="s">
        <v>5</v>
      </c>
      <c r="N123" s="181" t="s">
        <v>43</v>
      </c>
      <c r="O123" s="41"/>
      <c r="P123" s="182">
        <f>O123*H123</f>
        <v>0</v>
      </c>
      <c r="Q123" s="182">
        <v>0</v>
      </c>
      <c r="R123" s="182">
        <f>Q123*H123</f>
        <v>0</v>
      </c>
      <c r="S123" s="182">
        <v>0</v>
      </c>
      <c r="T123" s="183">
        <f>S123*H123</f>
        <v>0</v>
      </c>
      <c r="AR123" s="24" t="s">
        <v>141</v>
      </c>
      <c r="AT123" s="24" t="s">
        <v>137</v>
      </c>
      <c r="AU123" s="24" t="s">
        <v>81</v>
      </c>
      <c r="AY123" s="24" t="s">
        <v>134</v>
      </c>
      <c r="BE123" s="184">
        <f>IF(N123="základní",J123,0)</f>
        <v>0</v>
      </c>
      <c r="BF123" s="184">
        <f>IF(N123="snížená",J123,0)</f>
        <v>0</v>
      </c>
      <c r="BG123" s="184">
        <f>IF(N123="zákl. přenesená",J123,0)</f>
        <v>0</v>
      </c>
      <c r="BH123" s="184">
        <f>IF(N123="sníž. přenesená",J123,0)</f>
        <v>0</v>
      </c>
      <c r="BI123" s="184">
        <f>IF(N123="nulová",J123,0)</f>
        <v>0</v>
      </c>
      <c r="BJ123" s="24" t="s">
        <v>24</v>
      </c>
      <c r="BK123" s="184">
        <f>ROUND(I123*H123,2)</f>
        <v>0</v>
      </c>
      <c r="BL123" s="24" t="s">
        <v>141</v>
      </c>
      <c r="BM123" s="24" t="s">
        <v>536</v>
      </c>
    </row>
    <row r="124" spans="2:65" s="1" customFormat="1" ht="13.5">
      <c r="B124" s="40"/>
      <c r="D124" s="185" t="s">
        <v>143</v>
      </c>
      <c r="F124" s="186" t="s">
        <v>537</v>
      </c>
      <c r="I124" s="187"/>
      <c r="L124" s="40"/>
      <c r="M124" s="188"/>
      <c r="N124" s="41"/>
      <c r="O124" s="41"/>
      <c r="P124" s="41"/>
      <c r="Q124" s="41"/>
      <c r="R124" s="41"/>
      <c r="S124" s="41"/>
      <c r="T124" s="69"/>
      <c r="AT124" s="24" t="s">
        <v>143</v>
      </c>
      <c r="AU124" s="24" t="s">
        <v>81</v>
      </c>
    </row>
    <row r="125" spans="2:65" s="11" customFormat="1" ht="13.5">
      <c r="B125" s="190"/>
      <c r="D125" s="185" t="s">
        <v>146</v>
      </c>
      <c r="E125" s="191" t="s">
        <v>5</v>
      </c>
      <c r="F125" s="192" t="s">
        <v>538</v>
      </c>
      <c r="H125" s="193">
        <v>919.45</v>
      </c>
      <c r="I125" s="194"/>
      <c r="L125" s="190"/>
      <c r="M125" s="195"/>
      <c r="N125" s="196"/>
      <c r="O125" s="196"/>
      <c r="P125" s="196"/>
      <c r="Q125" s="196"/>
      <c r="R125" s="196"/>
      <c r="S125" s="196"/>
      <c r="T125" s="197"/>
      <c r="AT125" s="191" t="s">
        <v>146</v>
      </c>
      <c r="AU125" s="191" t="s">
        <v>81</v>
      </c>
      <c r="AV125" s="11" t="s">
        <v>81</v>
      </c>
      <c r="AW125" s="11" t="s">
        <v>36</v>
      </c>
      <c r="AX125" s="11" t="s">
        <v>24</v>
      </c>
      <c r="AY125" s="191" t="s">
        <v>134</v>
      </c>
    </row>
    <row r="126" spans="2:65" s="1" customFormat="1" ht="16.5" customHeight="1">
      <c r="B126" s="172"/>
      <c r="C126" s="173" t="s">
        <v>200</v>
      </c>
      <c r="D126" s="173" t="s">
        <v>137</v>
      </c>
      <c r="E126" s="174" t="s">
        <v>539</v>
      </c>
      <c r="F126" s="175" t="s">
        <v>540</v>
      </c>
      <c r="G126" s="176" t="s">
        <v>490</v>
      </c>
      <c r="H126" s="177">
        <v>12</v>
      </c>
      <c r="I126" s="178"/>
      <c r="J126" s="179">
        <f>ROUND(I126*H126,2)</f>
        <v>0</v>
      </c>
      <c r="K126" s="175" t="s">
        <v>260</v>
      </c>
      <c r="L126" s="40"/>
      <c r="M126" s="180" t="s">
        <v>5</v>
      </c>
      <c r="N126" s="181" t="s">
        <v>43</v>
      </c>
      <c r="O126" s="41"/>
      <c r="P126" s="182">
        <f>O126*H126</f>
        <v>0</v>
      </c>
      <c r="Q126" s="182">
        <v>0</v>
      </c>
      <c r="R126" s="182">
        <f>Q126*H126</f>
        <v>0</v>
      </c>
      <c r="S126" s="182">
        <v>0</v>
      </c>
      <c r="T126" s="183">
        <f>S126*H126</f>
        <v>0</v>
      </c>
      <c r="AR126" s="24" t="s">
        <v>141</v>
      </c>
      <c r="AT126" s="24" t="s">
        <v>137</v>
      </c>
      <c r="AU126" s="24" t="s">
        <v>81</v>
      </c>
      <c r="AY126" s="24" t="s">
        <v>134</v>
      </c>
      <c r="BE126" s="184">
        <f>IF(N126="základní",J126,0)</f>
        <v>0</v>
      </c>
      <c r="BF126" s="184">
        <f>IF(N126="snížená",J126,0)</f>
        <v>0</v>
      </c>
      <c r="BG126" s="184">
        <f>IF(N126="zákl. přenesená",J126,0)</f>
        <v>0</v>
      </c>
      <c r="BH126" s="184">
        <f>IF(N126="sníž. přenesená",J126,0)</f>
        <v>0</v>
      </c>
      <c r="BI126" s="184">
        <f>IF(N126="nulová",J126,0)</f>
        <v>0</v>
      </c>
      <c r="BJ126" s="24" t="s">
        <v>24</v>
      </c>
      <c r="BK126" s="184">
        <f>ROUND(I126*H126,2)</f>
        <v>0</v>
      </c>
      <c r="BL126" s="24" t="s">
        <v>141</v>
      </c>
      <c r="BM126" s="24" t="s">
        <v>541</v>
      </c>
    </row>
    <row r="127" spans="2:65" s="1" customFormat="1" ht="27">
      <c r="B127" s="40"/>
      <c r="D127" s="185" t="s">
        <v>143</v>
      </c>
      <c r="F127" s="186" t="s">
        <v>542</v>
      </c>
      <c r="I127" s="187"/>
      <c r="L127" s="40"/>
      <c r="M127" s="188"/>
      <c r="N127" s="41"/>
      <c r="O127" s="41"/>
      <c r="P127" s="41"/>
      <c r="Q127" s="41"/>
      <c r="R127" s="41"/>
      <c r="S127" s="41"/>
      <c r="T127" s="69"/>
      <c r="AT127" s="24" t="s">
        <v>143</v>
      </c>
      <c r="AU127" s="24" t="s">
        <v>81</v>
      </c>
    </row>
    <row r="128" spans="2:65" s="11" customFormat="1" ht="13.5">
      <c r="B128" s="190"/>
      <c r="D128" s="185" t="s">
        <v>146</v>
      </c>
      <c r="E128" s="191" t="s">
        <v>5</v>
      </c>
      <c r="F128" s="192" t="s">
        <v>543</v>
      </c>
      <c r="H128" s="193">
        <v>12</v>
      </c>
      <c r="I128" s="194"/>
      <c r="L128" s="190"/>
      <c r="M128" s="195"/>
      <c r="N128" s="196"/>
      <c r="O128" s="196"/>
      <c r="P128" s="196"/>
      <c r="Q128" s="196"/>
      <c r="R128" s="196"/>
      <c r="S128" s="196"/>
      <c r="T128" s="197"/>
      <c r="AT128" s="191" t="s">
        <v>146</v>
      </c>
      <c r="AU128" s="191" t="s">
        <v>81</v>
      </c>
      <c r="AV128" s="11" t="s">
        <v>81</v>
      </c>
      <c r="AW128" s="11" t="s">
        <v>36</v>
      </c>
      <c r="AX128" s="11" t="s">
        <v>24</v>
      </c>
      <c r="AY128" s="191" t="s">
        <v>134</v>
      </c>
    </row>
    <row r="129" spans="2:65" s="1" customFormat="1" ht="16.5" customHeight="1">
      <c r="B129" s="172"/>
      <c r="C129" s="219" t="s">
        <v>205</v>
      </c>
      <c r="D129" s="219" t="s">
        <v>525</v>
      </c>
      <c r="E129" s="220" t="s">
        <v>544</v>
      </c>
      <c r="F129" s="221" t="s">
        <v>545</v>
      </c>
      <c r="G129" s="222" t="s">
        <v>446</v>
      </c>
      <c r="H129" s="223">
        <v>22.8</v>
      </c>
      <c r="I129" s="224"/>
      <c r="J129" s="225">
        <f>ROUND(I129*H129,2)</f>
        <v>0</v>
      </c>
      <c r="K129" s="221" t="s">
        <v>260</v>
      </c>
      <c r="L129" s="226"/>
      <c r="M129" s="227" t="s">
        <v>5</v>
      </c>
      <c r="N129" s="228" t="s">
        <v>43</v>
      </c>
      <c r="O129" s="41"/>
      <c r="P129" s="182">
        <f>O129*H129</f>
        <v>0</v>
      </c>
      <c r="Q129" s="182">
        <v>1</v>
      </c>
      <c r="R129" s="182">
        <f>Q129*H129</f>
        <v>22.8</v>
      </c>
      <c r="S129" s="182">
        <v>0</v>
      </c>
      <c r="T129" s="183">
        <f>S129*H129</f>
        <v>0</v>
      </c>
      <c r="AR129" s="24" t="s">
        <v>177</v>
      </c>
      <c r="AT129" s="24" t="s">
        <v>525</v>
      </c>
      <c r="AU129" s="24" t="s">
        <v>81</v>
      </c>
      <c r="AY129" s="24" t="s">
        <v>134</v>
      </c>
      <c r="BE129" s="184">
        <f>IF(N129="základní",J129,0)</f>
        <v>0</v>
      </c>
      <c r="BF129" s="184">
        <f>IF(N129="snížená",J129,0)</f>
        <v>0</v>
      </c>
      <c r="BG129" s="184">
        <f>IF(N129="zákl. přenesená",J129,0)</f>
        <v>0</v>
      </c>
      <c r="BH129" s="184">
        <f>IF(N129="sníž. přenesená",J129,0)</f>
        <v>0</v>
      </c>
      <c r="BI129" s="184">
        <f>IF(N129="nulová",J129,0)</f>
        <v>0</v>
      </c>
      <c r="BJ129" s="24" t="s">
        <v>24</v>
      </c>
      <c r="BK129" s="184">
        <f>ROUND(I129*H129,2)</f>
        <v>0</v>
      </c>
      <c r="BL129" s="24" t="s">
        <v>141</v>
      </c>
      <c r="BM129" s="24" t="s">
        <v>546</v>
      </c>
    </row>
    <row r="130" spans="2:65" s="1" customFormat="1" ht="13.5">
      <c r="B130" s="40"/>
      <c r="D130" s="185" t="s">
        <v>143</v>
      </c>
      <c r="F130" s="186" t="s">
        <v>545</v>
      </c>
      <c r="I130" s="187"/>
      <c r="L130" s="40"/>
      <c r="M130" s="188"/>
      <c r="N130" s="41"/>
      <c r="O130" s="41"/>
      <c r="P130" s="41"/>
      <c r="Q130" s="41"/>
      <c r="R130" s="41"/>
      <c r="S130" s="41"/>
      <c r="T130" s="69"/>
      <c r="AT130" s="24" t="s">
        <v>143</v>
      </c>
      <c r="AU130" s="24" t="s">
        <v>81</v>
      </c>
    </row>
    <row r="131" spans="2:65" s="11" customFormat="1" ht="13.5">
      <c r="B131" s="190"/>
      <c r="D131" s="185" t="s">
        <v>146</v>
      </c>
      <c r="E131" s="191" t="s">
        <v>5</v>
      </c>
      <c r="F131" s="192" t="s">
        <v>547</v>
      </c>
      <c r="H131" s="193">
        <v>22.8</v>
      </c>
      <c r="I131" s="194"/>
      <c r="L131" s="190"/>
      <c r="M131" s="195"/>
      <c r="N131" s="196"/>
      <c r="O131" s="196"/>
      <c r="P131" s="196"/>
      <c r="Q131" s="196"/>
      <c r="R131" s="196"/>
      <c r="S131" s="196"/>
      <c r="T131" s="197"/>
      <c r="AT131" s="191" t="s">
        <v>146</v>
      </c>
      <c r="AU131" s="191" t="s">
        <v>81</v>
      </c>
      <c r="AV131" s="11" t="s">
        <v>81</v>
      </c>
      <c r="AW131" s="11" t="s">
        <v>36</v>
      </c>
      <c r="AX131" s="11" t="s">
        <v>24</v>
      </c>
      <c r="AY131" s="191" t="s">
        <v>134</v>
      </c>
    </row>
    <row r="132" spans="2:65" s="1" customFormat="1" ht="25.5" customHeight="1">
      <c r="B132" s="172"/>
      <c r="C132" s="173" t="s">
        <v>212</v>
      </c>
      <c r="D132" s="173" t="s">
        <v>137</v>
      </c>
      <c r="E132" s="174" t="s">
        <v>548</v>
      </c>
      <c r="F132" s="175" t="s">
        <v>549</v>
      </c>
      <c r="G132" s="176" t="s">
        <v>259</v>
      </c>
      <c r="H132" s="177">
        <v>820</v>
      </c>
      <c r="I132" s="178"/>
      <c r="J132" s="179">
        <f>ROUND(I132*H132,2)</f>
        <v>0</v>
      </c>
      <c r="K132" s="175" t="s">
        <v>260</v>
      </c>
      <c r="L132" s="40"/>
      <c r="M132" s="180" t="s">
        <v>5</v>
      </c>
      <c r="N132" s="181" t="s">
        <v>43</v>
      </c>
      <c r="O132" s="41"/>
      <c r="P132" s="182">
        <f>O132*H132</f>
        <v>0</v>
      </c>
      <c r="Q132" s="182">
        <v>0</v>
      </c>
      <c r="R132" s="182">
        <f>Q132*H132</f>
        <v>0</v>
      </c>
      <c r="S132" s="182">
        <v>0</v>
      </c>
      <c r="T132" s="183">
        <f>S132*H132</f>
        <v>0</v>
      </c>
      <c r="AR132" s="24" t="s">
        <v>141</v>
      </c>
      <c r="AT132" s="24" t="s">
        <v>137</v>
      </c>
      <c r="AU132" s="24" t="s">
        <v>81</v>
      </c>
      <c r="AY132" s="24" t="s">
        <v>134</v>
      </c>
      <c r="BE132" s="184">
        <f>IF(N132="základní",J132,0)</f>
        <v>0</v>
      </c>
      <c r="BF132" s="184">
        <f>IF(N132="snížená",J132,0)</f>
        <v>0</v>
      </c>
      <c r="BG132" s="184">
        <f>IF(N132="zákl. přenesená",J132,0)</f>
        <v>0</v>
      </c>
      <c r="BH132" s="184">
        <f>IF(N132="sníž. přenesená",J132,0)</f>
        <v>0</v>
      </c>
      <c r="BI132" s="184">
        <f>IF(N132="nulová",J132,0)</f>
        <v>0</v>
      </c>
      <c r="BJ132" s="24" t="s">
        <v>24</v>
      </c>
      <c r="BK132" s="184">
        <f>ROUND(I132*H132,2)</f>
        <v>0</v>
      </c>
      <c r="BL132" s="24" t="s">
        <v>141</v>
      </c>
      <c r="BM132" s="24" t="s">
        <v>550</v>
      </c>
    </row>
    <row r="133" spans="2:65" s="1" customFormat="1" ht="27">
      <c r="B133" s="40"/>
      <c r="D133" s="185" t="s">
        <v>143</v>
      </c>
      <c r="F133" s="186" t="s">
        <v>551</v>
      </c>
      <c r="I133" s="187"/>
      <c r="L133" s="40"/>
      <c r="M133" s="188"/>
      <c r="N133" s="41"/>
      <c r="O133" s="41"/>
      <c r="P133" s="41"/>
      <c r="Q133" s="41"/>
      <c r="R133" s="41"/>
      <c r="S133" s="41"/>
      <c r="T133" s="69"/>
      <c r="AT133" s="24" t="s">
        <v>143</v>
      </c>
      <c r="AU133" s="24" t="s">
        <v>81</v>
      </c>
    </row>
    <row r="134" spans="2:65" s="11" customFormat="1" ht="13.5">
      <c r="B134" s="190"/>
      <c r="D134" s="185" t="s">
        <v>146</v>
      </c>
      <c r="E134" s="191" t="s">
        <v>5</v>
      </c>
      <c r="F134" s="192" t="s">
        <v>552</v>
      </c>
      <c r="H134" s="193">
        <v>820</v>
      </c>
      <c r="I134" s="194"/>
      <c r="L134" s="190"/>
      <c r="M134" s="195"/>
      <c r="N134" s="196"/>
      <c r="O134" s="196"/>
      <c r="P134" s="196"/>
      <c r="Q134" s="196"/>
      <c r="R134" s="196"/>
      <c r="S134" s="196"/>
      <c r="T134" s="197"/>
      <c r="AT134" s="191" t="s">
        <v>146</v>
      </c>
      <c r="AU134" s="191" t="s">
        <v>81</v>
      </c>
      <c r="AV134" s="11" t="s">
        <v>81</v>
      </c>
      <c r="AW134" s="11" t="s">
        <v>36</v>
      </c>
      <c r="AX134" s="11" t="s">
        <v>24</v>
      </c>
      <c r="AY134" s="191" t="s">
        <v>134</v>
      </c>
    </row>
    <row r="135" spans="2:65" s="1" customFormat="1" ht="16.5" customHeight="1">
      <c r="B135" s="172"/>
      <c r="C135" s="219" t="s">
        <v>11</v>
      </c>
      <c r="D135" s="219" t="s">
        <v>525</v>
      </c>
      <c r="E135" s="220" t="s">
        <v>553</v>
      </c>
      <c r="F135" s="221" t="s">
        <v>554</v>
      </c>
      <c r="G135" s="222" t="s">
        <v>446</v>
      </c>
      <c r="H135" s="223">
        <v>227.55</v>
      </c>
      <c r="I135" s="224"/>
      <c r="J135" s="225">
        <f>ROUND(I135*H135,2)</f>
        <v>0</v>
      </c>
      <c r="K135" s="221" t="s">
        <v>260</v>
      </c>
      <c r="L135" s="226"/>
      <c r="M135" s="227" t="s">
        <v>5</v>
      </c>
      <c r="N135" s="228" t="s">
        <v>43</v>
      </c>
      <c r="O135" s="41"/>
      <c r="P135" s="182">
        <f>O135*H135</f>
        <v>0</v>
      </c>
      <c r="Q135" s="182">
        <v>1</v>
      </c>
      <c r="R135" s="182">
        <f>Q135*H135</f>
        <v>227.55</v>
      </c>
      <c r="S135" s="182">
        <v>0</v>
      </c>
      <c r="T135" s="183">
        <f>S135*H135</f>
        <v>0</v>
      </c>
      <c r="AR135" s="24" t="s">
        <v>177</v>
      </c>
      <c r="AT135" s="24" t="s">
        <v>525</v>
      </c>
      <c r="AU135" s="24" t="s">
        <v>81</v>
      </c>
      <c r="AY135" s="24" t="s">
        <v>134</v>
      </c>
      <c r="BE135" s="184">
        <f>IF(N135="základní",J135,0)</f>
        <v>0</v>
      </c>
      <c r="BF135" s="184">
        <f>IF(N135="snížená",J135,0)</f>
        <v>0</v>
      </c>
      <c r="BG135" s="184">
        <f>IF(N135="zákl. přenesená",J135,0)</f>
        <v>0</v>
      </c>
      <c r="BH135" s="184">
        <f>IF(N135="sníž. přenesená",J135,0)</f>
        <v>0</v>
      </c>
      <c r="BI135" s="184">
        <f>IF(N135="nulová",J135,0)</f>
        <v>0</v>
      </c>
      <c r="BJ135" s="24" t="s">
        <v>24</v>
      </c>
      <c r="BK135" s="184">
        <f>ROUND(I135*H135,2)</f>
        <v>0</v>
      </c>
      <c r="BL135" s="24" t="s">
        <v>141</v>
      </c>
      <c r="BM135" s="24" t="s">
        <v>555</v>
      </c>
    </row>
    <row r="136" spans="2:65" s="1" customFormat="1" ht="27">
      <c r="B136" s="40"/>
      <c r="D136" s="185" t="s">
        <v>143</v>
      </c>
      <c r="F136" s="186" t="s">
        <v>556</v>
      </c>
      <c r="I136" s="187"/>
      <c r="L136" s="40"/>
      <c r="M136" s="188"/>
      <c r="N136" s="41"/>
      <c r="O136" s="41"/>
      <c r="P136" s="41"/>
      <c r="Q136" s="41"/>
      <c r="R136" s="41"/>
      <c r="S136" s="41"/>
      <c r="T136" s="69"/>
      <c r="AT136" s="24" t="s">
        <v>143</v>
      </c>
      <c r="AU136" s="24" t="s">
        <v>81</v>
      </c>
    </row>
    <row r="137" spans="2:65" s="11" customFormat="1" ht="13.5">
      <c r="B137" s="190"/>
      <c r="D137" s="185" t="s">
        <v>146</v>
      </c>
      <c r="E137" s="191" t="s">
        <v>5</v>
      </c>
      <c r="F137" s="192" t="s">
        <v>557</v>
      </c>
      <c r="H137" s="193">
        <v>227.55</v>
      </c>
      <c r="I137" s="194"/>
      <c r="L137" s="190"/>
      <c r="M137" s="195"/>
      <c r="N137" s="196"/>
      <c r="O137" s="196"/>
      <c r="P137" s="196"/>
      <c r="Q137" s="196"/>
      <c r="R137" s="196"/>
      <c r="S137" s="196"/>
      <c r="T137" s="197"/>
      <c r="AT137" s="191" t="s">
        <v>146</v>
      </c>
      <c r="AU137" s="191" t="s">
        <v>81</v>
      </c>
      <c r="AV137" s="11" t="s">
        <v>81</v>
      </c>
      <c r="AW137" s="11" t="s">
        <v>36</v>
      </c>
      <c r="AX137" s="11" t="s">
        <v>24</v>
      </c>
      <c r="AY137" s="191" t="s">
        <v>134</v>
      </c>
    </row>
    <row r="138" spans="2:65" s="1" customFormat="1" ht="25.5" customHeight="1">
      <c r="B138" s="172"/>
      <c r="C138" s="173" t="s">
        <v>225</v>
      </c>
      <c r="D138" s="173" t="s">
        <v>137</v>
      </c>
      <c r="E138" s="174" t="s">
        <v>558</v>
      </c>
      <c r="F138" s="175" t="s">
        <v>559</v>
      </c>
      <c r="G138" s="176" t="s">
        <v>259</v>
      </c>
      <c r="H138" s="177">
        <v>820</v>
      </c>
      <c r="I138" s="178"/>
      <c r="J138" s="179">
        <f>ROUND(I138*H138,2)</f>
        <v>0</v>
      </c>
      <c r="K138" s="175" t="s">
        <v>260</v>
      </c>
      <c r="L138" s="40"/>
      <c r="M138" s="180" t="s">
        <v>5</v>
      </c>
      <c r="N138" s="181" t="s">
        <v>43</v>
      </c>
      <c r="O138" s="41"/>
      <c r="P138" s="182">
        <f>O138*H138</f>
        <v>0</v>
      </c>
      <c r="Q138" s="182">
        <v>0</v>
      </c>
      <c r="R138" s="182">
        <f>Q138*H138</f>
        <v>0</v>
      </c>
      <c r="S138" s="182">
        <v>0</v>
      </c>
      <c r="T138" s="183">
        <f>S138*H138</f>
        <v>0</v>
      </c>
      <c r="AR138" s="24" t="s">
        <v>141</v>
      </c>
      <c r="AT138" s="24" t="s">
        <v>137</v>
      </c>
      <c r="AU138" s="24" t="s">
        <v>81</v>
      </c>
      <c r="AY138" s="24" t="s">
        <v>134</v>
      </c>
      <c r="BE138" s="184">
        <f>IF(N138="základní",J138,0)</f>
        <v>0</v>
      </c>
      <c r="BF138" s="184">
        <f>IF(N138="snížená",J138,0)</f>
        <v>0</v>
      </c>
      <c r="BG138" s="184">
        <f>IF(N138="zákl. přenesená",J138,0)</f>
        <v>0</v>
      </c>
      <c r="BH138" s="184">
        <f>IF(N138="sníž. přenesená",J138,0)</f>
        <v>0</v>
      </c>
      <c r="BI138" s="184">
        <f>IF(N138="nulová",J138,0)</f>
        <v>0</v>
      </c>
      <c r="BJ138" s="24" t="s">
        <v>24</v>
      </c>
      <c r="BK138" s="184">
        <f>ROUND(I138*H138,2)</f>
        <v>0</v>
      </c>
      <c r="BL138" s="24" t="s">
        <v>141</v>
      </c>
      <c r="BM138" s="24" t="s">
        <v>560</v>
      </c>
    </row>
    <row r="139" spans="2:65" s="1" customFormat="1" ht="27">
      <c r="B139" s="40"/>
      <c r="D139" s="185" t="s">
        <v>143</v>
      </c>
      <c r="F139" s="186" t="s">
        <v>561</v>
      </c>
      <c r="I139" s="187"/>
      <c r="L139" s="40"/>
      <c r="M139" s="188"/>
      <c r="N139" s="41"/>
      <c r="O139" s="41"/>
      <c r="P139" s="41"/>
      <c r="Q139" s="41"/>
      <c r="R139" s="41"/>
      <c r="S139" s="41"/>
      <c r="T139" s="69"/>
      <c r="AT139" s="24" t="s">
        <v>143</v>
      </c>
      <c r="AU139" s="24" t="s">
        <v>81</v>
      </c>
    </row>
    <row r="140" spans="2:65" s="1" customFormat="1" ht="16.5" customHeight="1">
      <c r="B140" s="172"/>
      <c r="C140" s="219" t="s">
        <v>231</v>
      </c>
      <c r="D140" s="219" t="s">
        <v>525</v>
      </c>
      <c r="E140" s="220" t="s">
        <v>562</v>
      </c>
      <c r="F140" s="221" t="s">
        <v>563</v>
      </c>
      <c r="G140" s="222" t="s">
        <v>564</v>
      </c>
      <c r="H140" s="223">
        <v>12.3</v>
      </c>
      <c r="I140" s="224"/>
      <c r="J140" s="225">
        <f>ROUND(I140*H140,2)</f>
        <v>0</v>
      </c>
      <c r="K140" s="221" t="s">
        <v>260</v>
      </c>
      <c r="L140" s="226"/>
      <c r="M140" s="227" t="s">
        <v>5</v>
      </c>
      <c r="N140" s="228" t="s">
        <v>43</v>
      </c>
      <c r="O140" s="41"/>
      <c r="P140" s="182">
        <f>O140*H140</f>
        <v>0</v>
      </c>
      <c r="Q140" s="182">
        <v>1E-3</v>
      </c>
      <c r="R140" s="182">
        <f>Q140*H140</f>
        <v>1.23E-2</v>
      </c>
      <c r="S140" s="182">
        <v>0</v>
      </c>
      <c r="T140" s="183">
        <f>S140*H140</f>
        <v>0</v>
      </c>
      <c r="AR140" s="24" t="s">
        <v>177</v>
      </c>
      <c r="AT140" s="24" t="s">
        <v>525</v>
      </c>
      <c r="AU140" s="24" t="s">
        <v>81</v>
      </c>
      <c r="AY140" s="24" t="s">
        <v>134</v>
      </c>
      <c r="BE140" s="184">
        <f>IF(N140="základní",J140,0)</f>
        <v>0</v>
      </c>
      <c r="BF140" s="184">
        <f>IF(N140="snížená",J140,0)</f>
        <v>0</v>
      </c>
      <c r="BG140" s="184">
        <f>IF(N140="zákl. přenesená",J140,0)</f>
        <v>0</v>
      </c>
      <c r="BH140" s="184">
        <f>IF(N140="sníž. přenesená",J140,0)</f>
        <v>0</v>
      </c>
      <c r="BI140" s="184">
        <f>IF(N140="nulová",J140,0)</f>
        <v>0</v>
      </c>
      <c r="BJ140" s="24" t="s">
        <v>24</v>
      </c>
      <c r="BK140" s="184">
        <f>ROUND(I140*H140,2)</f>
        <v>0</v>
      </c>
      <c r="BL140" s="24" t="s">
        <v>141</v>
      </c>
      <c r="BM140" s="24" t="s">
        <v>565</v>
      </c>
    </row>
    <row r="141" spans="2:65" s="1" customFormat="1" ht="13.5">
      <c r="B141" s="40"/>
      <c r="D141" s="185" t="s">
        <v>143</v>
      </c>
      <c r="F141" s="186" t="s">
        <v>566</v>
      </c>
      <c r="I141" s="187"/>
      <c r="L141" s="40"/>
      <c r="M141" s="188"/>
      <c r="N141" s="41"/>
      <c r="O141" s="41"/>
      <c r="P141" s="41"/>
      <c r="Q141" s="41"/>
      <c r="R141" s="41"/>
      <c r="S141" s="41"/>
      <c r="T141" s="69"/>
      <c r="AT141" s="24" t="s">
        <v>143</v>
      </c>
      <c r="AU141" s="24" t="s">
        <v>81</v>
      </c>
    </row>
    <row r="142" spans="2:65" s="11" customFormat="1" ht="13.5">
      <c r="B142" s="190"/>
      <c r="D142" s="185" t="s">
        <v>146</v>
      </c>
      <c r="E142" s="191" t="s">
        <v>5</v>
      </c>
      <c r="F142" s="192" t="s">
        <v>567</v>
      </c>
      <c r="H142" s="193">
        <v>12.3</v>
      </c>
      <c r="I142" s="194"/>
      <c r="L142" s="190"/>
      <c r="M142" s="195"/>
      <c r="N142" s="196"/>
      <c r="O142" s="196"/>
      <c r="P142" s="196"/>
      <c r="Q142" s="196"/>
      <c r="R142" s="196"/>
      <c r="S142" s="196"/>
      <c r="T142" s="197"/>
      <c r="AT142" s="191" t="s">
        <v>146</v>
      </c>
      <c r="AU142" s="191" t="s">
        <v>81</v>
      </c>
      <c r="AV142" s="11" t="s">
        <v>81</v>
      </c>
      <c r="AW142" s="11" t="s">
        <v>36</v>
      </c>
      <c r="AX142" s="11" t="s">
        <v>24</v>
      </c>
      <c r="AY142" s="191" t="s">
        <v>134</v>
      </c>
    </row>
    <row r="143" spans="2:65" s="1" customFormat="1" ht="16.5" customHeight="1">
      <c r="B143" s="172"/>
      <c r="C143" s="173" t="s">
        <v>237</v>
      </c>
      <c r="D143" s="173" t="s">
        <v>137</v>
      </c>
      <c r="E143" s="174" t="s">
        <v>568</v>
      </c>
      <c r="F143" s="175" t="s">
        <v>569</v>
      </c>
      <c r="G143" s="176" t="s">
        <v>259</v>
      </c>
      <c r="H143" s="177">
        <v>820</v>
      </c>
      <c r="I143" s="178"/>
      <c r="J143" s="179">
        <f>ROUND(I143*H143,2)</f>
        <v>0</v>
      </c>
      <c r="K143" s="175" t="s">
        <v>260</v>
      </c>
      <c r="L143" s="40"/>
      <c r="M143" s="180" t="s">
        <v>5</v>
      </c>
      <c r="N143" s="181" t="s">
        <v>43</v>
      </c>
      <c r="O143" s="41"/>
      <c r="P143" s="182">
        <f>O143*H143</f>
        <v>0</v>
      </c>
      <c r="Q143" s="182">
        <v>0</v>
      </c>
      <c r="R143" s="182">
        <f>Q143*H143</f>
        <v>0</v>
      </c>
      <c r="S143" s="182">
        <v>0</v>
      </c>
      <c r="T143" s="183">
        <f>S143*H143</f>
        <v>0</v>
      </c>
      <c r="AR143" s="24" t="s">
        <v>141</v>
      </c>
      <c r="AT143" s="24" t="s">
        <v>137</v>
      </c>
      <c r="AU143" s="24" t="s">
        <v>81</v>
      </c>
      <c r="AY143" s="24" t="s">
        <v>134</v>
      </c>
      <c r="BE143" s="184">
        <f>IF(N143="základní",J143,0)</f>
        <v>0</v>
      </c>
      <c r="BF143" s="184">
        <f>IF(N143="snížená",J143,0)</f>
        <v>0</v>
      </c>
      <c r="BG143" s="184">
        <f>IF(N143="zákl. přenesená",J143,0)</f>
        <v>0</v>
      </c>
      <c r="BH143" s="184">
        <f>IF(N143="sníž. přenesená",J143,0)</f>
        <v>0</v>
      </c>
      <c r="BI143" s="184">
        <f>IF(N143="nulová",J143,0)</f>
        <v>0</v>
      </c>
      <c r="BJ143" s="24" t="s">
        <v>24</v>
      </c>
      <c r="BK143" s="184">
        <f>ROUND(I143*H143,2)</f>
        <v>0</v>
      </c>
      <c r="BL143" s="24" t="s">
        <v>141</v>
      </c>
      <c r="BM143" s="24" t="s">
        <v>570</v>
      </c>
    </row>
    <row r="144" spans="2:65" s="1" customFormat="1" ht="13.5">
      <c r="B144" s="40"/>
      <c r="D144" s="185" t="s">
        <v>143</v>
      </c>
      <c r="F144" s="186" t="s">
        <v>571</v>
      </c>
      <c r="I144" s="187"/>
      <c r="L144" s="40"/>
      <c r="M144" s="188"/>
      <c r="N144" s="41"/>
      <c r="O144" s="41"/>
      <c r="P144" s="41"/>
      <c r="Q144" s="41"/>
      <c r="R144" s="41"/>
      <c r="S144" s="41"/>
      <c r="T144" s="69"/>
      <c r="AT144" s="24" t="s">
        <v>143</v>
      </c>
      <c r="AU144" s="24" t="s">
        <v>81</v>
      </c>
    </row>
    <row r="145" spans="2:65" s="1" customFormat="1" ht="16.5" customHeight="1">
      <c r="B145" s="172"/>
      <c r="C145" s="173" t="s">
        <v>244</v>
      </c>
      <c r="D145" s="173" t="s">
        <v>137</v>
      </c>
      <c r="E145" s="174" t="s">
        <v>572</v>
      </c>
      <c r="F145" s="175" t="s">
        <v>573</v>
      </c>
      <c r="G145" s="176" t="s">
        <v>259</v>
      </c>
      <c r="H145" s="177">
        <v>820</v>
      </c>
      <c r="I145" s="178"/>
      <c r="J145" s="179">
        <f>ROUND(I145*H145,2)</f>
        <v>0</v>
      </c>
      <c r="K145" s="175" t="s">
        <v>260</v>
      </c>
      <c r="L145" s="40"/>
      <c r="M145" s="180" t="s">
        <v>5</v>
      </c>
      <c r="N145" s="181" t="s">
        <v>43</v>
      </c>
      <c r="O145" s="41"/>
      <c r="P145" s="182">
        <f>O145*H145</f>
        <v>0</v>
      </c>
      <c r="Q145" s="182">
        <v>0</v>
      </c>
      <c r="R145" s="182">
        <f>Q145*H145</f>
        <v>0</v>
      </c>
      <c r="S145" s="182">
        <v>0</v>
      </c>
      <c r="T145" s="183">
        <f>S145*H145</f>
        <v>0</v>
      </c>
      <c r="AR145" s="24" t="s">
        <v>141</v>
      </c>
      <c r="AT145" s="24" t="s">
        <v>137</v>
      </c>
      <c r="AU145" s="24" t="s">
        <v>81</v>
      </c>
      <c r="AY145" s="24" t="s">
        <v>134</v>
      </c>
      <c r="BE145" s="184">
        <f>IF(N145="základní",J145,0)</f>
        <v>0</v>
      </c>
      <c r="BF145" s="184">
        <f>IF(N145="snížená",J145,0)</f>
        <v>0</v>
      </c>
      <c r="BG145" s="184">
        <f>IF(N145="zákl. přenesená",J145,0)</f>
        <v>0</v>
      </c>
      <c r="BH145" s="184">
        <f>IF(N145="sníž. přenesená",J145,0)</f>
        <v>0</v>
      </c>
      <c r="BI145" s="184">
        <f>IF(N145="nulová",J145,0)</f>
        <v>0</v>
      </c>
      <c r="BJ145" s="24" t="s">
        <v>24</v>
      </c>
      <c r="BK145" s="184">
        <f>ROUND(I145*H145,2)</f>
        <v>0</v>
      </c>
      <c r="BL145" s="24" t="s">
        <v>141</v>
      </c>
      <c r="BM145" s="24" t="s">
        <v>574</v>
      </c>
    </row>
    <row r="146" spans="2:65" s="1" customFormat="1" ht="27">
      <c r="B146" s="40"/>
      <c r="D146" s="185" t="s">
        <v>143</v>
      </c>
      <c r="F146" s="186" t="s">
        <v>575</v>
      </c>
      <c r="I146" s="187"/>
      <c r="L146" s="40"/>
      <c r="M146" s="188"/>
      <c r="N146" s="41"/>
      <c r="O146" s="41"/>
      <c r="P146" s="41"/>
      <c r="Q146" s="41"/>
      <c r="R146" s="41"/>
      <c r="S146" s="41"/>
      <c r="T146" s="69"/>
      <c r="AT146" s="24" t="s">
        <v>143</v>
      </c>
      <c r="AU146" s="24" t="s">
        <v>81</v>
      </c>
    </row>
    <row r="147" spans="2:65" s="11" customFormat="1" ht="13.5">
      <c r="B147" s="190"/>
      <c r="D147" s="185" t="s">
        <v>146</v>
      </c>
      <c r="E147" s="191" t="s">
        <v>5</v>
      </c>
      <c r="F147" s="192" t="s">
        <v>552</v>
      </c>
      <c r="H147" s="193">
        <v>820</v>
      </c>
      <c r="I147" s="194"/>
      <c r="L147" s="190"/>
      <c r="M147" s="195"/>
      <c r="N147" s="196"/>
      <c r="O147" s="196"/>
      <c r="P147" s="196"/>
      <c r="Q147" s="196"/>
      <c r="R147" s="196"/>
      <c r="S147" s="196"/>
      <c r="T147" s="197"/>
      <c r="AT147" s="191" t="s">
        <v>146</v>
      </c>
      <c r="AU147" s="191" t="s">
        <v>81</v>
      </c>
      <c r="AV147" s="11" t="s">
        <v>81</v>
      </c>
      <c r="AW147" s="11" t="s">
        <v>36</v>
      </c>
      <c r="AX147" s="11" t="s">
        <v>24</v>
      </c>
      <c r="AY147" s="191" t="s">
        <v>134</v>
      </c>
    </row>
    <row r="148" spans="2:65" s="1" customFormat="1" ht="16.5" customHeight="1">
      <c r="B148" s="172"/>
      <c r="C148" s="173" t="s">
        <v>347</v>
      </c>
      <c r="D148" s="173" t="s">
        <v>137</v>
      </c>
      <c r="E148" s="174" t="s">
        <v>576</v>
      </c>
      <c r="F148" s="175" t="s">
        <v>577</v>
      </c>
      <c r="G148" s="176" t="s">
        <v>490</v>
      </c>
      <c r="H148" s="177">
        <v>36.9</v>
      </c>
      <c r="I148" s="178"/>
      <c r="J148" s="179">
        <f>ROUND(I148*H148,2)</f>
        <v>0</v>
      </c>
      <c r="K148" s="175" t="s">
        <v>260</v>
      </c>
      <c r="L148" s="40"/>
      <c r="M148" s="180" t="s">
        <v>5</v>
      </c>
      <c r="N148" s="181" t="s">
        <v>43</v>
      </c>
      <c r="O148" s="41"/>
      <c r="P148" s="182">
        <f>O148*H148</f>
        <v>0</v>
      </c>
      <c r="Q148" s="182">
        <v>0</v>
      </c>
      <c r="R148" s="182">
        <f>Q148*H148</f>
        <v>0</v>
      </c>
      <c r="S148" s="182">
        <v>0</v>
      </c>
      <c r="T148" s="183">
        <f>S148*H148</f>
        <v>0</v>
      </c>
      <c r="AR148" s="24" t="s">
        <v>141</v>
      </c>
      <c r="AT148" s="24" t="s">
        <v>137</v>
      </c>
      <c r="AU148" s="24" t="s">
        <v>81</v>
      </c>
      <c r="AY148" s="24" t="s">
        <v>134</v>
      </c>
      <c r="BE148" s="184">
        <f>IF(N148="základní",J148,0)</f>
        <v>0</v>
      </c>
      <c r="BF148" s="184">
        <f>IF(N148="snížená",J148,0)</f>
        <v>0</v>
      </c>
      <c r="BG148" s="184">
        <f>IF(N148="zákl. přenesená",J148,0)</f>
        <v>0</v>
      </c>
      <c r="BH148" s="184">
        <f>IF(N148="sníž. přenesená",J148,0)</f>
        <v>0</v>
      </c>
      <c r="BI148" s="184">
        <f>IF(N148="nulová",J148,0)</f>
        <v>0</v>
      </c>
      <c r="BJ148" s="24" t="s">
        <v>24</v>
      </c>
      <c r="BK148" s="184">
        <f>ROUND(I148*H148,2)</f>
        <v>0</v>
      </c>
      <c r="BL148" s="24" t="s">
        <v>141</v>
      </c>
      <c r="BM148" s="24" t="s">
        <v>578</v>
      </c>
    </row>
    <row r="149" spans="2:65" s="1" customFormat="1" ht="13.5">
      <c r="B149" s="40"/>
      <c r="D149" s="185" t="s">
        <v>143</v>
      </c>
      <c r="F149" s="186" t="s">
        <v>579</v>
      </c>
      <c r="I149" s="187"/>
      <c r="L149" s="40"/>
      <c r="M149" s="188"/>
      <c r="N149" s="41"/>
      <c r="O149" s="41"/>
      <c r="P149" s="41"/>
      <c r="Q149" s="41"/>
      <c r="R149" s="41"/>
      <c r="S149" s="41"/>
      <c r="T149" s="69"/>
      <c r="AT149" s="24" t="s">
        <v>143</v>
      </c>
      <c r="AU149" s="24" t="s">
        <v>81</v>
      </c>
    </row>
    <row r="150" spans="2:65" s="11" customFormat="1" ht="13.5">
      <c r="B150" s="190"/>
      <c r="D150" s="185" t="s">
        <v>146</v>
      </c>
      <c r="E150" s="191" t="s">
        <v>5</v>
      </c>
      <c r="F150" s="192" t="s">
        <v>580</v>
      </c>
      <c r="H150" s="193">
        <v>36.9</v>
      </c>
      <c r="I150" s="194"/>
      <c r="L150" s="190"/>
      <c r="M150" s="195"/>
      <c r="N150" s="196"/>
      <c r="O150" s="196"/>
      <c r="P150" s="196"/>
      <c r="Q150" s="196"/>
      <c r="R150" s="196"/>
      <c r="S150" s="196"/>
      <c r="T150" s="197"/>
      <c r="AT150" s="191" t="s">
        <v>146</v>
      </c>
      <c r="AU150" s="191" t="s">
        <v>81</v>
      </c>
      <c r="AV150" s="11" t="s">
        <v>81</v>
      </c>
      <c r="AW150" s="11" t="s">
        <v>36</v>
      </c>
      <c r="AX150" s="11" t="s">
        <v>24</v>
      </c>
      <c r="AY150" s="191" t="s">
        <v>134</v>
      </c>
    </row>
    <row r="151" spans="2:65" s="1" customFormat="1" ht="16.5" customHeight="1">
      <c r="B151" s="172"/>
      <c r="C151" s="173" t="s">
        <v>10</v>
      </c>
      <c r="D151" s="173" t="s">
        <v>137</v>
      </c>
      <c r="E151" s="174" t="s">
        <v>581</v>
      </c>
      <c r="F151" s="175" t="s">
        <v>582</v>
      </c>
      <c r="G151" s="176" t="s">
        <v>490</v>
      </c>
      <c r="H151" s="177">
        <v>36.9</v>
      </c>
      <c r="I151" s="178"/>
      <c r="J151" s="179">
        <f>ROUND(I151*H151,2)</f>
        <v>0</v>
      </c>
      <c r="K151" s="175" t="s">
        <v>260</v>
      </c>
      <c r="L151" s="40"/>
      <c r="M151" s="180" t="s">
        <v>5</v>
      </c>
      <c r="N151" s="181" t="s">
        <v>43</v>
      </c>
      <c r="O151" s="41"/>
      <c r="P151" s="182">
        <f>O151*H151</f>
        <v>0</v>
      </c>
      <c r="Q151" s="182">
        <v>0</v>
      </c>
      <c r="R151" s="182">
        <f>Q151*H151</f>
        <v>0</v>
      </c>
      <c r="S151" s="182">
        <v>0</v>
      </c>
      <c r="T151" s="183">
        <f>S151*H151</f>
        <v>0</v>
      </c>
      <c r="AR151" s="24" t="s">
        <v>141</v>
      </c>
      <c r="AT151" s="24" t="s">
        <v>137</v>
      </c>
      <c r="AU151" s="24" t="s">
        <v>81</v>
      </c>
      <c r="AY151" s="24" t="s">
        <v>134</v>
      </c>
      <c r="BE151" s="184">
        <f>IF(N151="základní",J151,0)</f>
        <v>0</v>
      </c>
      <c r="BF151" s="184">
        <f>IF(N151="snížená",J151,0)</f>
        <v>0</v>
      </c>
      <c r="BG151" s="184">
        <f>IF(N151="zákl. přenesená",J151,0)</f>
        <v>0</v>
      </c>
      <c r="BH151" s="184">
        <f>IF(N151="sníž. přenesená",J151,0)</f>
        <v>0</v>
      </c>
      <c r="BI151" s="184">
        <f>IF(N151="nulová",J151,0)</f>
        <v>0</v>
      </c>
      <c r="BJ151" s="24" t="s">
        <v>24</v>
      </c>
      <c r="BK151" s="184">
        <f>ROUND(I151*H151,2)</f>
        <v>0</v>
      </c>
      <c r="BL151" s="24" t="s">
        <v>141</v>
      </c>
      <c r="BM151" s="24" t="s">
        <v>583</v>
      </c>
    </row>
    <row r="152" spans="2:65" s="1" customFormat="1" ht="13.5">
      <c r="B152" s="40"/>
      <c r="D152" s="185" t="s">
        <v>143</v>
      </c>
      <c r="F152" s="186" t="s">
        <v>584</v>
      </c>
      <c r="I152" s="187"/>
      <c r="L152" s="40"/>
      <c r="M152" s="188"/>
      <c r="N152" s="41"/>
      <c r="O152" s="41"/>
      <c r="P152" s="41"/>
      <c r="Q152" s="41"/>
      <c r="R152" s="41"/>
      <c r="S152" s="41"/>
      <c r="T152" s="69"/>
      <c r="AT152" s="24" t="s">
        <v>143</v>
      </c>
      <c r="AU152" s="24" t="s">
        <v>81</v>
      </c>
    </row>
    <row r="153" spans="2:65" s="10" customFormat="1" ht="29.85" customHeight="1">
      <c r="B153" s="159"/>
      <c r="D153" s="160" t="s">
        <v>71</v>
      </c>
      <c r="E153" s="170" t="s">
        <v>141</v>
      </c>
      <c r="F153" s="170" t="s">
        <v>585</v>
      </c>
      <c r="I153" s="162"/>
      <c r="J153" s="171">
        <f>BK153</f>
        <v>0</v>
      </c>
      <c r="L153" s="159"/>
      <c r="M153" s="164"/>
      <c r="N153" s="165"/>
      <c r="O153" s="165"/>
      <c r="P153" s="166">
        <f>SUM(P154:P170)</f>
        <v>0</v>
      </c>
      <c r="Q153" s="165"/>
      <c r="R153" s="166">
        <f>SUM(R154:R170)</f>
        <v>0.79305000000000003</v>
      </c>
      <c r="S153" s="165"/>
      <c r="T153" s="167">
        <f>SUM(T154:T170)</f>
        <v>0</v>
      </c>
      <c r="AR153" s="160" t="s">
        <v>24</v>
      </c>
      <c r="AT153" s="168" t="s">
        <v>71</v>
      </c>
      <c r="AU153" s="168" t="s">
        <v>24</v>
      </c>
      <c r="AY153" s="160" t="s">
        <v>134</v>
      </c>
      <c r="BK153" s="169">
        <f>SUM(BK154:BK170)</f>
        <v>0</v>
      </c>
    </row>
    <row r="154" spans="2:65" s="1" customFormat="1" ht="16.5" customHeight="1">
      <c r="B154" s="172"/>
      <c r="C154" s="173" t="s">
        <v>356</v>
      </c>
      <c r="D154" s="173" t="s">
        <v>137</v>
      </c>
      <c r="E154" s="174" t="s">
        <v>586</v>
      </c>
      <c r="F154" s="175" t="s">
        <v>587</v>
      </c>
      <c r="G154" s="176" t="s">
        <v>490</v>
      </c>
      <c r="H154" s="177">
        <v>5.516</v>
      </c>
      <c r="I154" s="178"/>
      <c r="J154" s="179">
        <f>ROUND(I154*H154,2)</f>
        <v>0</v>
      </c>
      <c r="K154" s="175" t="s">
        <v>260</v>
      </c>
      <c r="L154" s="40"/>
      <c r="M154" s="180" t="s">
        <v>5</v>
      </c>
      <c r="N154" s="181" t="s">
        <v>43</v>
      </c>
      <c r="O154" s="41"/>
      <c r="P154" s="182">
        <f>O154*H154</f>
        <v>0</v>
      </c>
      <c r="Q154" s="182">
        <v>0</v>
      </c>
      <c r="R154" s="182">
        <f>Q154*H154</f>
        <v>0</v>
      </c>
      <c r="S154" s="182">
        <v>0</v>
      </c>
      <c r="T154" s="183">
        <f>S154*H154</f>
        <v>0</v>
      </c>
      <c r="AR154" s="24" t="s">
        <v>141</v>
      </c>
      <c r="AT154" s="24" t="s">
        <v>137</v>
      </c>
      <c r="AU154" s="24" t="s">
        <v>81</v>
      </c>
      <c r="AY154" s="24" t="s">
        <v>134</v>
      </c>
      <c r="BE154" s="184">
        <f>IF(N154="základní",J154,0)</f>
        <v>0</v>
      </c>
      <c r="BF154" s="184">
        <f>IF(N154="snížená",J154,0)</f>
        <v>0</v>
      </c>
      <c r="BG154" s="184">
        <f>IF(N154="zákl. přenesená",J154,0)</f>
        <v>0</v>
      </c>
      <c r="BH154" s="184">
        <f>IF(N154="sníž. přenesená",J154,0)</f>
        <v>0</v>
      </c>
      <c r="BI154" s="184">
        <f>IF(N154="nulová",J154,0)</f>
        <v>0</v>
      </c>
      <c r="BJ154" s="24" t="s">
        <v>24</v>
      </c>
      <c r="BK154" s="184">
        <f>ROUND(I154*H154,2)</f>
        <v>0</v>
      </c>
      <c r="BL154" s="24" t="s">
        <v>141</v>
      </c>
      <c r="BM154" s="24" t="s">
        <v>588</v>
      </c>
    </row>
    <row r="155" spans="2:65" s="1" customFormat="1" ht="13.5">
      <c r="B155" s="40"/>
      <c r="D155" s="185" t="s">
        <v>143</v>
      </c>
      <c r="F155" s="186" t="s">
        <v>589</v>
      </c>
      <c r="I155" s="187"/>
      <c r="L155" s="40"/>
      <c r="M155" s="188"/>
      <c r="N155" s="41"/>
      <c r="O155" s="41"/>
      <c r="P155" s="41"/>
      <c r="Q155" s="41"/>
      <c r="R155" s="41"/>
      <c r="S155" s="41"/>
      <c r="T155" s="69"/>
      <c r="AT155" s="24" t="s">
        <v>143</v>
      </c>
      <c r="AU155" s="24" t="s">
        <v>81</v>
      </c>
    </row>
    <row r="156" spans="2:65" s="11" customFormat="1" ht="13.5">
      <c r="B156" s="190"/>
      <c r="D156" s="185" t="s">
        <v>146</v>
      </c>
      <c r="E156" s="191" t="s">
        <v>5</v>
      </c>
      <c r="F156" s="192" t="s">
        <v>590</v>
      </c>
      <c r="H156" s="193">
        <v>5.516</v>
      </c>
      <c r="I156" s="194"/>
      <c r="L156" s="190"/>
      <c r="M156" s="195"/>
      <c r="N156" s="196"/>
      <c r="O156" s="196"/>
      <c r="P156" s="196"/>
      <c r="Q156" s="196"/>
      <c r="R156" s="196"/>
      <c r="S156" s="196"/>
      <c r="T156" s="197"/>
      <c r="AT156" s="191" t="s">
        <v>146</v>
      </c>
      <c r="AU156" s="191" t="s">
        <v>81</v>
      </c>
      <c r="AV156" s="11" t="s">
        <v>81</v>
      </c>
      <c r="AW156" s="11" t="s">
        <v>36</v>
      </c>
      <c r="AX156" s="11" t="s">
        <v>24</v>
      </c>
      <c r="AY156" s="191" t="s">
        <v>134</v>
      </c>
    </row>
    <row r="157" spans="2:65" s="1" customFormat="1" ht="16.5" customHeight="1">
      <c r="B157" s="172"/>
      <c r="C157" s="173" t="s">
        <v>361</v>
      </c>
      <c r="D157" s="173" t="s">
        <v>137</v>
      </c>
      <c r="E157" s="174" t="s">
        <v>591</v>
      </c>
      <c r="F157" s="175" t="s">
        <v>592</v>
      </c>
      <c r="G157" s="176" t="s">
        <v>190</v>
      </c>
      <c r="H157" s="177">
        <v>17</v>
      </c>
      <c r="I157" s="178"/>
      <c r="J157" s="179">
        <f>ROUND(I157*H157,2)</f>
        <v>0</v>
      </c>
      <c r="K157" s="175" t="s">
        <v>260</v>
      </c>
      <c r="L157" s="40"/>
      <c r="M157" s="180" t="s">
        <v>5</v>
      </c>
      <c r="N157" s="181" t="s">
        <v>43</v>
      </c>
      <c r="O157" s="41"/>
      <c r="P157" s="182">
        <f>O157*H157</f>
        <v>0</v>
      </c>
      <c r="Q157" s="182">
        <v>1.65E-3</v>
      </c>
      <c r="R157" s="182">
        <f>Q157*H157</f>
        <v>2.8049999999999999E-2</v>
      </c>
      <c r="S157" s="182">
        <v>0</v>
      </c>
      <c r="T157" s="183">
        <f>S157*H157</f>
        <v>0</v>
      </c>
      <c r="AR157" s="24" t="s">
        <v>141</v>
      </c>
      <c r="AT157" s="24" t="s">
        <v>137</v>
      </c>
      <c r="AU157" s="24" t="s">
        <v>81</v>
      </c>
      <c r="AY157" s="24" t="s">
        <v>134</v>
      </c>
      <c r="BE157" s="184">
        <f>IF(N157="základní",J157,0)</f>
        <v>0</v>
      </c>
      <c r="BF157" s="184">
        <f>IF(N157="snížená",J157,0)</f>
        <v>0</v>
      </c>
      <c r="BG157" s="184">
        <f>IF(N157="zákl. přenesená",J157,0)</f>
        <v>0</v>
      </c>
      <c r="BH157" s="184">
        <f>IF(N157="sníž. přenesená",J157,0)</f>
        <v>0</v>
      </c>
      <c r="BI157" s="184">
        <f>IF(N157="nulová",J157,0)</f>
        <v>0</v>
      </c>
      <c r="BJ157" s="24" t="s">
        <v>24</v>
      </c>
      <c r="BK157" s="184">
        <f>ROUND(I157*H157,2)</f>
        <v>0</v>
      </c>
      <c r="BL157" s="24" t="s">
        <v>141</v>
      </c>
      <c r="BM157" s="24" t="s">
        <v>593</v>
      </c>
    </row>
    <row r="158" spans="2:65" s="1" customFormat="1" ht="13.5">
      <c r="B158" s="40"/>
      <c r="D158" s="185" t="s">
        <v>143</v>
      </c>
      <c r="F158" s="186" t="s">
        <v>594</v>
      </c>
      <c r="I158" s="187"/>
      <c r="L158" s="40"/>
      <c r="M158" s="188"/>
      <c r="N158" s="41"/>
      <c r="O158" s="41"/>
      <c r="P158" s="41"/>
      <c r="Q158" s="41"/>
      <c r="R158" s="41"/>
      <c r="S158" s="41"/>
      <c r="T158" s="69"/>
      <c r="AT158" s="24" t="s">
        <v>143</v>
      </c>
      <c r="AU158" s="24" t="s">
        <v>81</v>
      </c>
    </row>
    <row r="159" spans="2:65" s="11" customFormat="1" ht="13.5">
      <c r="B159" s="190"/>
      <c r="D159" s="185" t="s">
        <v>146</v>
      </c>
      <c r="E159" s="191" t="s">
        <v>5</v>
      </c>
      <c r="F159" s="192" t="s">
        <v>595</v>
      </c>
      <c r="H159" s="193">
        <v>17</v>
      </c>
      <c r="I159" s="194"/>
      <c r="L159" s="190"/>
      <c r="M159" s="195"/>
      <c r="N159" s="196"/>
      <c r="O159" s="196"/>
      <c r="P159" s="196"/>
      <c r="Q159" s="196"/>
      <c r="R159" s="196"/>
      <c r="S159" s="196"/>
      <c r="T159" s="197"/>
      <c r="AT159" s="191" t="s">
        <v>146</v>
      </c>
      <c r="AU159" s="191" t="s">
        <v>81</v>
      </c>
      <c r="AV159" s="11" t="s">
        <v>81</v>
      </c>
      <c r="AW159" s="11" t="s">
        <v>36</v>
      </c>
      <c r="AX159" s="11" t="s">
        <v>24</v>
      </c>
      <c r="AY159" s="191" t="s">
        <v>134</v>
      </c>
    </row>
    <row r="160" spans="2:65" s="1" customFormat="1" ht="16.5" customHeight="1">
      <c r="B160" s="172"/>
      <c r="C160" s="219" t="s">
        <v>366</v>
      </c>
      <c r="D160" s="219" t="s">
        <v>525</v>
      </c>
      <c r="E160" s="220" t="s">
        <v>596</v>
      </c>
      <c r="F160" s="221" t="s">
        <v>597</v>
      </c>
      <c r="G160" s="222" t="s">
        <v>190</v>
      </c>
      <c r="H160" s="223">
        <v>17</v>
      </c>
      <c r="I160" s="224"/>
      <c r="J160" s="225">
        <f>ROUND(I160*H160,2)</f>
        <v>0</v>
      </c>
      <c r="K160" s="221" t="s">
        <v>260</v>
      </c>
      <c r="L160" s="226"/>
      <c r="M160" s="227" t="s">
        <v>5</v>
      </c>
      <c r="N160" s="228" t="s">
        <v>43</v>
      </c>
      <c r="O160" s="41"/>
      <c r="P160" s="182">
        <f>O160*H160</f>
        <v>0</v>
      </c>
      <c r="Q160" s="182">
        <v>4.4999999999999998E-2</v>
      </c>
      <c r="R160" s="182">
        <f>Q160*H160</f>
        <v>0.76500000000000001</v>
      </c>
      <c r="S160" s="182">
        <v>0</v>
      </c>
      <c r="T160" s="183">
        <f>S160*H160</f>
        <v>0</v>
      </c>
      <c r="AR160" s="24" t="s">
        <v>177</v>
      </c>
      <c r="AT160" s="24" t="s">
        <v>525</v>
      </c>
      <c r="AU160" s="24" t="s">
        <v>81</v>
      </c>
      <c r="AY160" s="24" t="s">
        <v>134</v>
      </c>
      <c r="BE160" s="184">
        <f>IF(N160="základní",J160,0)</f>
        <v>0</v>
      </c>
      <c r="BF160" s="184">
        <f>IF(N160="snížená",J160,0)</f>
        <v>0</v>
      </c>
      <c r="BG160" s="184">
        <f>IF(N160="zákl. přenesená",J160,0)</f>
        <v>0</v>
      </c>
      <c r="BH160" s="184">
        <f>IF(N160="sníž. přenesená",J160,0)</f>
        <v>0</v>
      </c>
      <c r="BI160" s="184">
        <f>IF(N160="nulová",J160,0)</f>
        <v>0</v>
      </c>
      <c r="BJ160" s="24" t="s">
        <v>24</v>
      </c>
      <c r="BK160" s="184">
        <f>ROUND(I160*H160,2)</f>
        <v>0</v>
      </c>
      <c r="BL160" s="24" t="s">
        <v>141</v>
      </c>
      <c r="BM160" s="24" t="s">
        <v>598</v>
      </c>
    </row>
    <row r="161" spans="2:65" s="1" customFormat="1" ht="13.5">
      <c r="B161" s="40"/>
      <c r="D161" s="185" t="s">
        <v>143</v>
      </c>
      <c r="F161" s="186" t="s">
        <v>597</v>
      </c>
      <c r="I161" s="187"/>
      <c r="L161" s="40"/>
      <c r="M161" s="188"/>
      <c r="N161" s="41"/>
      <c r="O161" s="41"/>
      <c r="P161" s="41"/>
      <c r="Q161" s="41"/>
      <c r="R161" s="41"/>
      <c r="S161" s="41"/>
      <c r="T161" s="69"/>
      <c r="AT161" s="24" t="s">
        <v>143</v>
      </c>
      <c r="AU161" s="24" t="s">
        <v>81</v>
      </c>
    </row>
    <row r="162" spans="2:65" s="1" customFormat="1" ht="16.5" customHeight="1">
      <c r="B162" s="172"/>
      <c r="C162" s="173" t="s">
        <v>371</v>
      </c>
      <c r="D162" s="173" t="s">
        <v>137</v>
      </c>
      <c r="E162" s="174" t="s">
        <v>599</v>
      </c>
      <c r="F162" s="175" t="s">
        <v>600</v>
      </c>
      <c r="G162" s="176" t="s">
        <v>490</v>
      </c>
      <c r="H162" s="177">
        <v>1.875</v>
      </c>
      <c r="I162" s="178"/>
      <c r="J162" s="179">
        <f>ROUND(I162*H162,2)</f>
        <v>0</v>
      </c>
      <c r="K162" s="175" t="s">
        <v>260</v>
      </c>
      <c r="L162" s="40"/>
      <c r="M162" s="180" t="s">
        <v>5</v>
      </c>
      <c r="N162" s="181" t="s">
        <v>43</v>
      </c>
      <c r="O162" s="41"/>
      <c r="P162" s="182">
        <f>O162*H162</f>
        <v>0</v>
      </c>
      <c r="Q162" s="182">
        <v>0</v>
      </c>
      <c r="R162" s="182">
        <f>Q162*H162</f>
        <v>0</v>
      </c>
      <c r="S162" s="182">
        <v>0</v>
      </c>
      <c r="T162" s="183">
        <f>S162*H162</f>
        <v>0</v>
      </c>
      <c r="AR162" s="24" t="s">
        <v>141</v>
      </c>
      <c r="AT162" s="24" t="s">
        <v>137</v>
      </c>
      <c r="AU162" s="24" t="s">
        <v>81</v>
      </c>
      <c r="AY162" s="24" t="s">
        <v>134</v>
      </c>
      <c r="BE162" s="184">
        <f>IF(N162="základní",J162,0)</f>
        <v>0</v>
      </c>
      <c r="BF162" s="184">
        <f>IF(N162="snížená",J162,0)</f>
        <v>0</v>
      </c>
      <c r="BG162" s="184">
        <f>IF(N162="zákl. přenesená",J162,0)</f>
        <v>0</v>
      </c>
      <c r="BH162" s="184">
        <f>IF(N162="sníž. přenesená",J162,0)</f>
        <v>0</v>
      </c>
      <c r="BI162" s="184">
        <f>IF(N162="nulová",J162,0)</f>
        <v>0</v>
      </c>
      <c r="BJ162" s="24" t="s">
        <v>24</v>
      </c>
      <c r="BK162" s="184">
        <f>ROUND(I162*H162,2)</f>
        <v>0</v>
      </c>
      <c r="BL162" s="24" t="s">
        <v>141</v>
      </c>
      <c r="BM162" s="24" t="s">
        <v>601</v>
      </c>
    </row>
    <row r="163" spans="2:65" s="1" customFormat="1" ht="27">
      <c r="B163" s="40"/>
      <c r="D163" s="185" t="s">
        <v>143</v>
      </c>
      <c r="F163" s="186" t="s">
        <v>602</v>
      </c>
      <c r="I163" s="187"/>
      <c r="L163" s="40"/>
      <c r="M163" s="188"/>
      <c r="N163" s="41"/>
      <c r="O163" s="41"/>
      <c r="P163" s="41"/>
      <c r="Q163" s="41"/>
      <c r="R163" s="41"/>
      <c r="S163" s="41"/>
      <c r="T163" s="69"/>
      <c r="AT163" s="24" t="s">
        <v>143</v>
      </c>
      <c r="AU163" s="24" t="s">
        <v>81</v>
      </c>
    </row>
    <row r="164" spans="2:65" s="11" customFormat="1" ht="13.5">
      <c r="B164" s="190"/>
      <c r="D164" s="185" t="s">
        <v>146</v>
      </c>
      <c r="E164" s="191" t="s">
        <v>5</v>
      </c>
      <c r="F164" s="192" t="s">
        <v>603</v>
      </c>
      <c r="H164" s="193">
        <v>1.875</v>
      </c>
      <c r="I164" s="194"/>
      <c r="L164" s="190"/>
      <c r="M164" s="195"/>
      <c r="N164" s="196"/>
      <c r="O164" s="196"/>
      <c r="P164" s="196"/>
      <c r="Q164" s="196"/>
      <c r="R164" s="196"/>
      <c r="S164" s="196"/>
      <c r="T164" s="197"/>
      <c r="AT164" s="191" t="s">
        <v>146</v>
      </c>
      <c r="AU164" s="191" t="s">
        <v>81</v>
      </c>
      <c r="AV164" s="11" t="s">
        <v>81</v>
      </c>
      <c r="AW164" s="11" t="s">
        <v>36</v>
      </c>
      <c r="AX164" s="11" t="s">
        <v>24</v>
      </c>
      <c r="AY164" s="191" t="s">
        <v>134</v>
      </c>
    </row>
    <row r="165" spans="2:65" s="1" customFormat="1" ht="16.5" customHeight="1">
      <c r="B165" s="172"/>
      <c r="C165" s="173" t="s">
        <v>376</v>
      </c>
      <c r="D165" s="173" t="s">
        <v>137</v>
      </c>
      <c r="E165" s="174" t="s">
        <v>604</v>
      </c>
      <c r="F165" s="175" t="s">
        <v>605</v>
      </c>
      <c r="G165" s="176" t="s">
        <v>490</v>
      </c>
      <c r="H165" s="177">
        <v>11.032</v>
      </c>
      <c r="I165" s="178"/>
      <c r="J165" s="179">
        <f>ROUND(I165*H165,2)</f>
        <v>0</v>
      </c>
      <c r="K165" s="175" t="s">
        <v>260</v>
      </c>
      <c r="L165" s="40"/>
      <c r="M165" s="180" t="s">
        <v>5</v>
      </c>
      <c r="N165" s="181" t="s">
        <v>43</v>
      </c>
      <c r="O165" s="41"/>
      <c r="P165" s="182">
        <f>O165*H165</f>
        <v>0</v>
      </c>
      <c r="Q165" s="182">
        <v>0</v>
      </c>
      <c r="R165" s="182">
        <f>Q165*H165</f>
        <v>0</v>
      </c>
      <c r="S165" s="182">
        <v>0</v>
      </c>
      <c r="T165" s="183">
        <f>S165*H165</f>
        <v>0</v>
      </c>
      <c r="AR165" s="24" t="s">
        <v>141</v>
      </c>
      <c r="AT165" s="24" t="s">
        <v>137</v>
      </c>
      <c r="AU165" s="24" t="s">
        <v>81</v>
      </c>
      <c r="AY165" s="24" t="s">
        <v>134</v>
      </c>
      <c r="BE165" s="184">
        <f>IF(N165="základní",J165,0)</f>
        <v>0</v>
      </c>
      <c r="BF165" s="184">
        <f>IF(N165="snížená",J165,0)</f>
        <v>0</v>
      </c>
      <c r="BG165" s="184">
        <f>IF(N165="zákl. přenesená",J165,0)</f>
        <v>0</v>
      </c>
      <c r="BH165" s="184">
        <f>IF(N165="sníž. přenesená",J165,0)</f>
        <v>0</v>
      </c>
      <c r="BI165" s="184">
        <f>IF(N165="nulová",J165,0)</f>
        <v>0</v>
      </c>
      <c r="BJ165" s="24" t="s">
        <v>24</v>
      </c>
      <c r="BK165" s="184">
        <f>ROUND(I165*H165,2)</f>
        <v>0</v>
      </c>
      <c r="BL165" s="24" t="s">
        <v>141</v>
      </c>
      <c r="BM165" s="24" t="s">
        <v>606</v>
      </c>
    </row>
    <row r="166" spans="2:65" s="1" customFormat="1" ht="27">
      <c r="B166" s="40"/>
      <c r="D166" s="185" t="s">
        <v>143</v>
      </c>
      <c r="F166" s="186" t="s">
        <v>607</v>
      </c>
      <c r="I166" s="187"/>
      <c r="L166" s="40"/>
      <c r="M166" s="188"/>
      <c r="N166" s="41"/>
      <c r="O166" s="41"/>
      <c r="P166" s="41"/>
      <c r="Q166" s="41"/>
      <c r="R166" s="41"/>
      <c r="S166" s="41"/>
      <c r="T166" s="69"/>
      <c r="AT166" s="24" t="s">
        <v>143</v>
      </c>
      <c r="AU166" s="24" t="s">
        <v>81</v>
      </c>
    </row>
    <row r="167" spans="2:65" s="11" customFormat="1" ht="13.5">
      <c r="B167" s="190"/>
      <c r="D167" s="185" t="s">
        <v>146</v>
      </c>
      <c r="E167" s="191" t="s">
        <v>5</v>
      </c>
      <c r="F167" s="192" t="s">
        <v>608</v>
      </c>
      <c r="H167" s="193">
        <v>11.032</v>
      </c>
      <c r="I167" s="194"/>
      <c r="L167" s="190"/>
      <c r="M167" s="195"/>
      <c r="N167" s="196"/>
      <c r="O167" s="196"/>
      <c r="P167" s="196"/>
      <c r="Q167" s="196"/>
      <c r="R167" s="196"/>
      <c r="S167" s="196"/>
      <c r="T167" s="197"/>
      <c r="AT167" s="191" t="s">
        <v>146</v>
      </c>
      <c r="AU167" s="191" t="s">
        <v>81</v>
      </c>
      <c r="AV167" s="11" t="s">
        <v>81</v>
      </c>
      <c r="AW167" s="11" t="s">
        <v>36</v>
      </c>
      <c r="AX167" s="11" t="s">
        <v>24</v>
      </c>
      <c r="AY167" s="191" t="s">
        <v>134</v>
      </c>
    </row>
    <row r="168" spans="2:65" s="1" customFormat="1" ht="16.5" customHeight="1">
      <c r="B168" s="172"/>
      <c r="C168" s="173" t="s">
        <v>381</v>
      </c>
      <c r="D168" s="173" t="s">
        <v>137</v>
      </c>
      <c r="E168" s="174" t="s">
        <v>609</v>
      </c>
      <c r="F168" s="175" t="s">
        <v>610</v>
      </c>
      <c r="G168" s="176" t="s">
        <v>490</v>
      </c>
      <c r="H168" s="177">
        <v>0.72</v>
      </c>
      <c r="I168" s="178"/>
      <c r="J168" s="179">
        <f>ROUND(I168*H168,2)</f>
        <v>0</v>
      </c>
      <c r="K168" s="175" t="s">
        <v>260</v>
      </c>
      <c r="L168" s="40"/>
      <c r="M168" s="180" t="s">
        <v>5</v>
      </c>
      <c r="N168" s="181" t="s">
        <v>43</v>
      </c>
      <c r="O168" s="41"/>
      <c r="P168" s="182">
        <f>O168*H168</f>
        <v>0</v>
      </c>
      <c r="Q168" s="182">
        <v>0</v>
      </c>
      <c r="R168" s="182">
        <f>Q168*H168</f>
        <v>0</v>
      </c>
      <c r="S168" s="182">
        <v>0</v>
      </c>
      <c r="T168" s="183">
        <f>S168*H168</f>
        <v>0</v>
      </c>
      <c r="AR168" s="24" t="s">
        <v>141</v>
      </c>
      <c r="AT168" s="24" t="s">
        <v>137</v>
      </c>
      <c r="AU168" s="24" t="s">
        <v>81</v>
      </c>
      <c r="AY168" s="24" t="s">
        <v>134</v>
      </c>
      <c r="BE168" s="184">
        <f>IF(N168="základní",J168,0)</f>
        <v>0</v>
      </c>
      <c r="BF168" s="184">
        <f>IF(N168="snížená",J168,0)</f>
        <v>0</v>
      </c>
      <c r="BG168" s="184">
        <f>IF(N168="zákl. přenesená",J168,0)</f>
        <v>0</v>
      </c>
      <c r="BH168" s="184">
        <f>IF(N168="sníž. přenesená",J168,0)</f>
        <v>0</v>
      </c>
      <c r="BI168" s="184">
        <f>IF(N168="nulová",J168,0)</f>
        <v>0</v>
      </c>
      <c r="BJ168" s="24" t="s">
        <v>24</v>
      </c>
      <c r="BK168" s="184">
        <f>ROUND(I168*H168,2)</f>
        <v>0</v>
      </c>
      <c r="BL168" s="24" t="s">
        <v>141</v>
      </c>
      <c r="BM168" s="24" t="s">
        <v>611</v>
      </c>
    </row>
    <row r="169" spans="2:65" s="1" customFormat="1" ht="27">
      <c r="B169" s="40"/>
      <c r="D169" s="185" t="s">
        <v>143</v>
      </c>
      <c r="F169" s="186" t="s">
        <v>612</v>
      </c>
      <c r="I169" s="187"/>
      <c r="L169" s="40"/>
      <c r="M169" s="188"/>
      <c r="N169" s="41"/>
      <c r="O169" s="41"/>
      <c r="P169" s="41"/>
      <c r="Q169" s="41"/>
      <c r="R169" s="41"/>
      <c r="S169" s="41"/>
      <c r="T169" s="69"/>
      <c r="AT169" s="24" t="s">
        <v>143</v>
      </c>
      <c r="AU169" s="24" t="s">
        <v>81</v>
      </c>
    </row>
    <row r="170" spans="2:65" s="11" customFormat="1" ht="13.5">
      <c r="B170" s="190"/>
      <c r="D170" s="185" t="s">
        <v>146</v>
      </c>
      <c r="E170" s="191" t="s">
        <v>5</v>
      </c>
      <c r="F170" s="192" t="s">
        <v>613</v>
      </c>
      <c r="H170" s="193">
        <v>0.72</v>
      </c>
      <c r="I170" s="194"/>
      <c r="L170" s="190"/>
      <c r="M170" s="195"/>
      <c r="N170" s="196"/>
      <c r="O170" s="196"/>
      <c r="P170" s="196"/>
      <c r="Q170" s="196"/>
      <c r="R170" s="196"/>
      <c r="S170" s="196"/>
      <c r="T170" s="197"/>
      <c r="AT170" s="191" t="s">
        <v>146</v>
      </c>
      <c r="AU170" s="191" t="s">
        <v>81</v>
      </c>
      <c r="AV170" s="11" t="s">
        <v>81</v>
      </c>
      <c r="AW170" s="11" t="s">
        <v>36</v>
      </c>
      <c r="AX170" s="11" t="s">
        <v>24</v>
      </c>
      <c r="AY170" s="191" t="s">
        <v>134</v>
      </c>
    </row>
    <row r="171" spans="2:65" s="10" customFormat="1" ht="29.85" customHeight="1">
      <c r="B171" s="159"/>
      <c r="D171" s="160" t="s">
        <v>71</v>
      </c>
      <c r="E171" s="170" t="s">
        <v>162</v>
      </c>
      <c r="F171" s="170" t="s">
        <v>614</v>
      </c>
      <c r="I171" s="162"/>
      <c r="J171" s="171">
        <f>BK171</f>
        <v>0</v>
      </c>
      <c r="L171" s="159"/>
      <c r="M171" s="164"/>
      <c r="N171" s="165"/>
      <c r="O171" s="165"/>
      <c r="P171" s="166">
        <f>SUM(P172:P206)</f>
        <v>0</v>
      </c>
      <c r="Q171" s="165"/>
      <c r="R171" s="166">
        <f>SUM(R172:R206)</f>
        <v>216.76062000000002</v>
      </c>
      <c r="S171" s="165"/>
      <c r="T171" s="167">
        <f>SUM(T172:T206)</f>
        <v>0</v>
      </c>
      <c r="AR171" s="160" t="s">
        <v>24</v>
      </c>
      <c r="AT171" s="168" t="s">
        <v>71</v>
      </c>
      <c r="AU171" s="168" t="s">
        <v>24</v>
      </c>
      <c r="AY171" s="160" t="s">
        <v>134</v>
      </c>
      <c r="BK171" s="169">
        <f>SUM(BK172:BK206)</f>
        <v>0</v>
      </c>
    </row>
    <row r="172" spans="2:65" s="1" customFormat="1" ht="16.5" customHeight="1">
      <c r="B172" s="172"/>
      <c r="C172" s="173" t="s">
        <v>386</v>
      </c>
      <c r="D172" s="173" t="s">
        <v>137</v>
      </c>
      <c r="E172" s="174" t="s">
        <v>615</v>
      </c>
      <c r="F172" s="175" t="s">
        <v>616</v>
      </c>
      <c r="G172" s="176" t="s">
        <v>259</v>
      </c>
      <c r="H172" s="177">
        <v>72</v>
      </c>
      <c r="I172" s="178"/>
      <c r="J172" s="179">
        <f>ROUND(I172*H172,2)</f>
        <v>0</v>
      </c>
      <c r="K172" s="175" t="s">
        <v>260</v>
      </c>
      <c r="L172" s="40"/>
      <c r="M172" s="180" t="s">
        <v>5</v>
      </c>
      <c r="N172" s="181" t="s">
        <v>43</v>
      </c>
      <c r="O172" s="41"/>
      <c r="P172" s="182">
        <f>O172*H172</f>
        <v>0</v>
      </c>
      <c r="Q172" s="182">
        <v>0</v>
      </c>
      <c r="R172" s="182">
        <f>Q172*H172</f>
        <v>0</v>
      </c>
      <c r="S172" s="182">
        <v>0</v>
      </c>
      <c r="T172" s="183">
        <f>S172*H172</f>
        <v>0</v>
      </c>
      <c r="AR172" s="24" t="s">
        <v>141</v>
      </c>
      <c r="AT172" s="24" t="s">
        <v>137</v>
      </c>
      <c r="AU172" s="24" t="s">
        <v>81</v>
      </c>
      <c r="AY172" s="24" t="s">
        <v>134</v>
      </c>
      <c r="BE172" s="184">
        <f>IF(N172="základní",J172,0)</f>
        <v>0</v>
      </c>
      <c r="BF172" s="184">
        <f>IF(N172="snížená",J172,0)</f>
        <v>0</v>
      </c>
      <c r="BG172" s="184">
        <f>IF(N172="zákl. přenesená",J172,0)</f>
        <v>0</v>
      </c>
      <c r="BH172" s="184">
        <f>IF(N172="sníž. přenesená",J172,0)</f>
        <v>0</v>
      </c>
      <c r="BI172" s="184">
        <f>IF(N172="nulová",J172,0)</f>
        <v>0</v>
      </c>
      <c r="BJ172" s="24" t="s">
        <v>24</v>
      </c>
      <c r="BK172" s="184">
        <f>ROUND(I172*H172,2)</f>
        <v>0</v>
      </c>
      <c r="BL172" s="24" t="s">
        <v>141</v>
      </c>
      <c r="BM172" s="24" t="s">
        <v>617</v>
      </c>
    </row>
    <row r="173" spans="2:65" s="1" customFormat="1" ht="13.5">
      <c r="B173" s="40"/>
      <c r="D173" s="185" t="s">
        <v>143</v>
      </c>
      <c r="F173" s="186" t="s">
        <v>618</v>
      </c>
      <c r="I173" s="187"/>
      <c r="L173" s="40"/>
      <c r="M173" s="188"/>
      <c r="N173" s="41"/>
      <c r="O173" s="41"/>
      <c r="P173" s="41"/>
      <c r="Q173" s="41"/>
      <c r="R173" s="41"/>
      <c r="S173" s="41"/>
      <c r="T173" s="69"/>
      <c r="AT173" s="24" t="s">
        <v>143</v>
      </c>
      <c r="AU173" s="24" t="s">
        <v>81</v>
      </c>
    </row>
    <row r="174" spans="2:65" s="11" customFormat="1" ht="13.5">
      <c r="B174" s="190"/>
      <c r="D174" s="185" t="s">
        <v>146</v>
      </c>
      <c r="E174" s="191" t="s">
        <v>5</v>
      </c>
      <c r="F174" s="192" t="s">
        <v>619</v>
      </c>
      <c r="H174" s="193">
        <v>72</v>
      </c>
      <c r="I174" s="194"/>
      <c r="L174" s="190"/>
      <c r="M174" s="195"/>
      <c r="N174" s="196"/>
      <c r="O174" s="196"/>
      <c r="P174" s="196"/>
      <c r="Q174" s="196"/>
      <c r="R174" s="196"/>
      <c r="S174" s="196"/>
      <c r="T174" s="197"/>
      <c r="AT174" s="191" t="s">
        <v>146</v>
      </c>
      <c r="AU174" s="191" t="s">
        <v>81</v>
      </c>
      <c r="AV174" s="11" t="s">
        <v>81</v>
      </c>
      <c r="AW174" s="11" t="s">
        <v>36</v>
      </c>
      <c r="AX174" s="11" t="s">
        <v>24</v>
      </c>
      <c r="AY174" s="191" t="s">
        <v>134</v>
      </c>
    </row>
    <row r="175" spans="2:65" s="1" customFormat="1" ht="16.5" customHeight="1">
      <c r="B175" s="172"/>
      <c r="C175" s="173" t="s">
        <v>391</v>
      </c>
      <c r="D175" s="173" t="s">
        <v>137</v>
      </c>
      <c r="E175" s="174" t="s">
        <v>620</v>
      </c>
      <c r="F175" s="175" t="s">
        <v>621</v>
      </c>
      <c r="G175" s="176" t="s">
        <v>259</v>
      </c>
      <c r="H175" s="177">
        <v>77</v>
      </c>
      <c r="I175" s="178"/>
      <c r="J175" s="179">
        <f>ROUND(I175*H175,2)</f>
        <v>0</v>
      </c>
      <c r="K175" s="175" t="s">
        <v>260</v>
      </c>
      <c r="L175" s="40"/>
      <c r="M175" s="180" t="s">
        <v>5</v>
      </c>
      <c r="N175" s="181" t="s">
        <v>43</v>
      </c>
      <c r="O175" s="41"/>
      <c r="P175" s="182">
        <f>O175*H175</f>
        <v>0</v>
      </c>
      <c r="Q175" s="182">
        <v>0</v>
      </c>
      <c r="R175" s="182">
        <f>Q175*H175</f>
        <v>0</v>
      </c>
      <c r="S175" s="182">
        <v>0</v>
      </c>
      <c r="T175" s="183">
        <f>S175*H175</f>
        <v>0</v>
      </c>
      <c r="AR175" s="24" t="s">
        <v>141</v>
      </c>
      <c r="AT175" s="24" t="s">
        <v>137</v>
      </c>
      <c r="AU175" s="24" t="s">
        <v>81</v>
      </c>
      <c r="AY175" s="24" t="s">
        <v>134</v>
      </c>
      <c r="BE175" s="184">
        <f>IF(N175="základní",J175,0)</f>
        <v>0</v>
      </c>
      <c r="BF175" s="184">
        <f>IF(N175="snížená",J175,0)</f>
        <v>0</v>
      </c>
      <c r="BG175" s="184">
        <f>IF(N175="zákl. přenesená",J175,0)</f>
        <v>0</v>
      </c>
      <c r="BH175" s="184">
        <f>IF(N175="sníž. přenesená",J175,0)</f>
        <v>0</v>
      </c>
      <c r="BI175" s="184">
        <f>IF(N175="nulová",J175,0)</f>
        <v>0</v>
      </c>
      <c r="BJ175" s="24" t="s">
        <v>24</v>
      </c>
      <c r="BK175" s="184">
        <f>ROUND(I175*H175,2)</f>
        <v>0</v>
      </c>
      <c r="BL175" s="24" t="s">
        <v>141</v>
      </c>
      <c r="BM175" s="24" t="s">
        <v>622</v>
      </c>
    </row>
    <row r="176" spans="2:65" s="1" customFormat="1" ht="27">
      <c r="B176" s="40"/>
      <c r="D176" s="185" t="s">
        <v>143</v>
      </c>
      <c r="F176" s="186" t="s">
        <v>623</v>
      </c>
      <c r="I176" s="187"/>
      <c r="L176" s="40"/>
      <c r="M176" s="188"/>
      <c r="N176" s="41"/>
      <c r="O176" s="41"/>
      <c r="P176" s="41"/>
      <c r="Q176" s="41"/>
      <c r="R176" s="41"/>
      <c r="S176" s="41"/>
      <c r="T176" s="69"/>
      <c r="AT176" s="24" t="s">
        <v>143</v>
      </c>
      <c r="AU176" s="24" t="s">
        <v>81</v>
      </c>
    </row>
    <row r="177" spans="2:65" s="11" customFormat="1" ht="13.5">
      <c r="B177" s="190"/>
      <c r="D177" s="185" t="s">
        <v>146</v>
      </c>
      <c r="E177" s="191" t="s">
        <v>5</v>
      </c>
      <c r="F177" s="192" t="s">
        <v>624</v>
      </c>
      <c r="H177" s="193">
        <v>77</v>
      </c>
      <c r="I177" s="194"/>
      <c r="L177" s="190"/>
      <c r="M177" s="195"/>
      <c r="N177" s="196"/>
      <c r="O177" s="196"/>
      <c r="P177" s="196"/>
      <c r="Q177" s="196"/>
      <c r="R177" s="196"/>
      <c r="S177" s="196"/>
      <c r="T177" s="197"/>
      <c r="AT177" s="191" t="s">
        <v>146</v>
      </c>
      <c r="AU177" s="191" t="s">
        <v>81</v>
      </c>
      <c r="AV177" s="11" t="s">
        <v>81</v>
      </c>
      <c r="AW177" s="11" t="s">
        <v>36</v>
      </c>
      <c r="AX177" s="11" t="s">
        <v>24</v>
      </c>
      <c r="AY177" s="191" t="s">
        <v>134</v>
      </c>
    </row>
    <row r="178" spans="2:65" s="1" customFormat="1" ht="16.5" customHeight="1">
      <c r="B178" s="172"/>
      <c r="C178" s="173" t="s">
        <v>396</v>
      </c>
      <c r="D178" s="173" t="s">
        <v>137</v>
      </c>
      <c r="E178" s="174" t="s">
        <v>625</v>
      </c>
      <c r="F178" s="175" t="s">
        <v>626</v>
      </c>
      <c r="G178" s="176" t="s">
        <v>259</v>
      </c>
      <c r="H178" s="177">
        <v>72</v>
      </c>
      <c r="I178" s="178"/>
      <c r="J178" s="179">
        <f>ROUND(I178*H178,2)</f>
        <v>0</v>
      </c>
      <c r="K178" s="175" t="s">
        <v>260</v>
      </c>
      <c r="L178" s="40"/>
      <c r="M178" s="180" t="s">
        <v>5</v>
      </c>
      <c r="N178" s="181" t="s">
        <v>43</v>
      </c>
      <c r="O178" s="41"/>
      <c r="P178" s="182">
        <f>O178*H178</f>
        <v>0</v>
      </c>
      <c r="Q178" s="182">
        <v>0</v>
      </c>
      <c r="R178" s="182">
        <f>Q178*H178</f>
        <v>0</v>
      </c>
      <c r="S178" s="182">
        <v>0</v>
      </c>
      <c r="T178" s="183">
        <f>S178*H178</f>
        <v>0</v>
      </c>
      <c r="AR178" s="24" t="s">
        <v>141</v>
      </c>
      <c r="AT178" s="24" t="s">
        <v>137</v>
      </c>
      <c r="AU178" s="24" t="s">
        <v>81</v>
      </c>
      <c r="AY178" s="24" t="s">
        <v>134</v>
      </c>
      <c r="BE178" s="184">
        <f>IF(N178="základní",J178,0)</f>
        <v>0</v>
      </c>
      <c r="BF178" s="184">
        <f>IF(N178="snížená",J178,0)</f>
        <v>0</v>
      </c>
      <c r="BG178" s="184">
        <f>IF(N178="zákl. přenesená",J178,0)</f>
        <v>0</v>
      </c>
      <c r="BH178" s="184">
        <f>IF(N178="sníž. přenesená",J178,0)</f>
        <v>0</v>
      </c>
      <c r="BI178" s="184">
        <f>IF(N178="nulová",J178,0)</f>
        <v>0</v>
      </c>
      <c r="BJ178" s="24" t="s">
        <v>24</v>
      </c>
      <c r="BK178" s="184">
        <f>ROUND(I178*H178,2)</f>
        <v>0</v>
      </c>
      <c r="BL178" s="24" t="s">
        <v>141</v>
      </c>
      <c r="BM178" s="24" t="s">
        <v>627</v>
      </c>
    </row>
    <row r="179" spans="2:65" s="1" customFormat="1" ht="27">
      <c r="B179" s="40"/>
      <c r="D179" s="185" t="s">
        <v>143</v>
      </c>
      <c r="F179" s="186" t="s">
        <v>628</v>
      </c>
      <c r="I179" s="187"/>
      <c r="L179" s="40"/>
      <c r="M179" s="188"/>
      <c r="N179" s="41"/>
      <c r="O179" s="41"/>
      <c r="P179" s="41"/>
      <c r="Q179" s="41"/>
      <c r="R179" s="41"/>
      <c r="S179" s="41"/>
      <c r="T179" s="69"/>
      <c r="AT179" s="24" t="s">
        <v>143</v>
      </c>
      <c r="AU179" s="24" t="s">
        <v>81</v>
      </c>
    </row>
    <row r="180" spans="2:65" s="11" customFormat="1" ht="13.5">
      <c r="B180" s="190"/>
      <c r="D180" s="185" t="s">
        <v>146</v>
      </c>
      <c r="E180" s="191" t="s">
        <v>5</v>
      </c>
      <c r="F180" s="192" t="s">
        <v>629</v>
      </c>
      <c r="H180" s="193">
        <v>72</v>
      </c>
      <c r="I180" s="194"/>
      <c r="L180" s="190"/>
      <c r="M180" s="195"/>
      <c r="N180" s="196"/>
      <c r="O180" s="196"/>
      <c r="P180" s="196"/>
      <c r="Q180" s="196"/>
      <c r="R180" s="196"/>
      <c r="S180" s="196"/>
      <c r="T180" s="197"/>
      <c r="AT180" s="191" t="s">
        <v>146</v>
      </c>
      <c r="AU180" s="191" t="s">
        <v>81</v>
      </c>
      <c r="AV180" s="11" t="s">
        <v>81</v>
      </c>
      <c r="AW180" s="11" t="s">
        <v>36</v>
      </c>
      <c r="AX180" s="11" t="s">
        <v>24</v>
      </c>
      <c r="AY180" s="191" t="s">
        <v>134</v>
      </c>
    </row>
    <row r="181" spans="2:65" s="1" customFormat="1" ht="16.5" customHeight="1">
      <c r="B181" s="172"/>
      <c r="C181" s="173" t="s">
        <v>401</v>
      </c>
      <c r="D181" s="173" t="s">
        <v>137</v>
      </c>
      <c r="E181" s="174" t="s">
        <v>630</v>
      </c>
      <c r="F181" s="175" t="s">
        <v>631</v>
      </c>
      <c r="G181" s="176" t="s">
        <v>259</v>
      </c>
      <c r="H181" s="177">
        <v>975</v>
      </c>
      <c r="I181" s="178"/>
      <c r="J181" s="179">
        <f>ROUND(I181*H181,2)</f>
        <v>0</v>
      </c>
      <c r="K181" s="175" t="s">
        <v>260</v>
      </c>
      <c r="L181" s="40"/>
      <c r="M181" s="180" t="s">
        <v>5</v>
      </c>
      <c r="N181" s="181" t="s">
        <v>43</v>
      </c>
      <c r="O181" s="41"/>
      <c r="P181" s="182">
        <f>O181*H181</f>
        <v>0</v>
      </c>
      <c r="Q181" s="182">
        <v>0.18776000000000001</v>
      </c>
      <c r="R181" s="182">
        <f>Q181*H181</f>
        <v>183.066</v>
      </c>
      <c r="S181" s="182">
        <v>0</v>
      </c>
      <c r="T181" s="183">
        <f>S181*H181</f>
        <v>0</v>
      </c>
      <c r="AR181" s="24" t="s">
        <v>141</v>
      </c>
      <c r="AT181" s="24" t="s">
        <v>137</v>
      </c>
      <c r="AU181" s="24" t="s">
        <v>81</v>
      </c>
      <c r="AY181" s="24" t="s">
        <v>134</v>
      </c>
      <c r="BE181" s="184">
        <f>IF(N181="základní",J181,0)</f>
        <v>0</v>
      </c>
      <c r="BF181" s="184">
        <f>IF(N181="snížená",J181,0)</f>
        <v>0</v>
      </c>
      <c r="BG181" s="184">
        <f>IF(N181="zákl. přenesená",J181,0)</f>
        <v>0</v>
      </c>
      <c r="BH181" s="184">
        <f>IF(N181="sníž. přenesená",J181,0)</f>
        <v>0</v>
      </c>
      <c r="BI181" s="184">
        <f>IF(N181="nulová",J181,0)</f>
        <v>0</v>
      </c>
      <c r="BJ181" s="24" t="s">
        <v>24</v>
      </c>
      <c r="BK181" s="184">
        <f>ROUND(I181*H181,2)</f>
        <v>0</v>
      </c>
      <c r="BL181" s="24" t="s">
        <v>141</v>
      </c>
      <c r="BM181" s="24" t="s">
        <v>632</v>
      </c>
    </row>
    <row r="182" spans="2:65" s="1" customFormat="1" ht="27">
      <c r="B182" s="40"/>
      <c r="D182" s="185" t="s">
        <v>143</v>
      </c>
      <c r="F182" s="186" t="s">
        <v>633</v>
      </c>
      <c r="I182" s="187"/>
      <c r="L182" s="40"/>
      <c r="M182" s="188"/>
      <c r="N182" s="41"/>
      <c r="O182" s="41"/>
      <c r="P182" s="41"/>
      <c r="Q182" s="41"/>
      <c r="R182" s="41"/>
      <c r="S182" s="41"/>
      <c r="T182" s="69"/>
      <c r="AT182" s="24" t="s">
        <v>143</v>
      </c>
      <c r="AU182" s="24" t="s">
        <v>81</v>
      </c>
    </row>
    <row r="183" spans="2:65" s="11" customFormat="1" ht="13.5">
      <c r="B183" s="190"/>
      <c r="D183" s="185" t="s">
        <v>146</v>
      </c>
      <c r="E183" s="191" t="s">
        <v>5</v>
      </c>
      <c r="F183" s="192" t="s">
        <v>634</v>
      </c>
      <c r="H183" s="193">
        <v>975</v>
      </c>
      <c r="I183" s="194"/>
      <c r="L183" s="190"/>
      <c r="M183" s="195"/>
      <c r="N183" s="196"/>
      <c r="O183" s="196"/>
      <c r="P183" s="196"/>
      <c r="Q183" s="196"/>
      <c r="R183" s="196"/>
      <c r="S183" s="196"/>
      <c r="T183" s="197"/>
      <c r="AT183" s="191" t="s">
        <v>146</v>
      </c>
      <c r="AU183" s="191" t="s">
        <v>81</v>
      </c>
      <c r="AV183" s="11" t="s">
        <v>81</v>
      </c>
      <c r="AW183" s="11" t="s">
        <v>36</v>
      </c>
      <c r="AX183" s="11" t="s">
        <v>24</v>
      </c>
      <c r="AY183" s="191" t="s">
        <v>134</v>
      </c>
    </row>
    <row r="184" spans="2:65" s="1" customFormat="1" ht="16.5" customHeight="1">
      <c r="B184" s="172"/>
      <c r="C184" s="173" t="s">
        <v>406</v>
      </c>
      <c r="D184" s="173" t="s">
        <v>137</v>
      </c>
      <c r="E184" s="174" t="s">
        <v>635</v>
      </c>
      <c r="F184" s="175" t="s">
        <v>636</v>
      </c>
      <c r="G184" s="176" t="s">
        <v>140</v>
      </c>
      <c r="H184" s="177">
        <v>120</v>
      </c>
      <c r="I184" s="178"/>
      <c r="J184" s="179">
        <f>ROUND(I184*H184,2)</f>
        <v>0</v>
      </c>
      <c r="K184" s="175" t="s">
        <v>260</v>
      </c>
      <c r="L184" s="40"/>
      <c r="M184" s="180" t="s">
        <v>5</v>
      </c>
      <c r="N184" s="181" t="s">
        <v>43</v>
      </c>
      <c r="O184" s="41"/>
      <c r="P184" s="182">
        <f>O184*H184</f>
        <v>0</v>
      </c>
      <c r="Q184" s="182">
        <v>2.82E-3</v>
      </c>
      <c r="R184" s="182">
        <f>Q184*H184</f>
        <v>0.33839999999999998</v>
      </c>
      <c r="S184" s="182">
        <v>0</v>
      </c>
      <c r="T184" s="183">
        <f>S184*H184</f>
        <v>0</v>
      </c>
      <c r="AR184" s="24" t="s">
        <v>141</v>
      </c>
      <c r="AT184" s="24" t="s">
        <v>137</v>
      </c>
      <c r="AU184" s="24" t="s">
        <v>81</v>
      </c>
      <c r="AY184" s="24" t="s">
        <v>134</v>
      </c>
      <c r="BE184" s="184">
        <f>IF(N184="základní",J184,0)</f>
        <v>0</v>
      </c>
      <c r="BF184" s="184">
        <f>IF(N184="snížená",J184,0)</f>
        <v>0</v>
      </c>
      <c r="BG184" s="184">
        <f>IF(N184="zákl. přenesená",J184,0)</f>
        <v>0</v>
      </c>
      <c r="BH184" s="184">
        <f>IF(N184="sníž. přenesená",J184,0)</f>
        <v>0</v>
      </c>
      <c r="BI184" s="184">
        <f>IF(N184="nulová",J184,0)</f>
        <v>0</v>
      </c>
      <c r="BJ184" s="24" t="s">
        <v>24</v>
      </c>
      <c r="BK184" s="184">
        <f>ROUND(I184*H184,2)</f>
        <v>0</v>
      </c>
      <c r="BL184" s="24" t="s">
        <v>141</v>
      </c>
      <c r="BM184" s="24" t="s">
        <v>637</v>
      </c>
    </row>
    <row r="185" spans="2:65" s="1" customFormat="1" ht="27">
      <c r="B185" s="40"/>
      <c r="D185" s="185" t="s">
        <v>143</v>
      </c>
      <c r="F185" s="186" t="s">
        <v>638</v>
      </c>
      <c r="I185" s="187"/>
      <c r="L185" s="40"/>
      <c r="M185" s="188"/>
      <c r="N185" s="41"/>
      <c r="O185" s="41"/>
      <c r="P185" s="41"/>
      <c r="Q185" s="41"/>
      <c r="R185" s="41"/>
      <c r="S185" s="41"/>
      <c r="T185" s="69"/>
      <c r="AT185" s="24" t="s">
        <v>143</v>
      </c>
      <c r="AU185" s="24" t="s">
        <v>81</v>
      </c>
    </row>
    <row r="186" spans="2:65" s="11" customFormat="1" ht="13.5">
      <c r="B186" s="190"/>
      <c r="D186" s="185" t="s">
        <v>146</v>
      </c>
      <c r="E186" s="191" t="s">
        <v>5</v>
      </c>
      <c r="F186" s="192" t="s">
        <v>639</v>
      </c>
      <c r="H186" s="193">
        <v>120</v>
      </c>
      <c r="I186" s="194"/>
      <c r="L186" s="190"/>
      <c r="M186" s="195"/>
      <c r="N186" s="196"/>
      <c r="O186" s="196"/>
      <c r="P186" s="196"/>
      <c r="Q186" s="196"/>
      <c r="R186" s="196"/>
      <c r="S186" s="196"/>
      <c r="T186" s="197"/>
      <c r="AT186" s="191" t="s">
        <v>146</v>
      </c>
      <c r="AU186" s="191" t="s">
        <v>81</v>
      </c>
      <c r="AV186" s="11" t="s">
        <v>81</v>
      </c>
      <c r="AW186" s="11" t="s">
        <v>36</v>
      </c>
      <c r="AX186" s="11" t="s">
        <v>24</v>
      </c>
      <c r="AY186" s="191" t="s">
        <v>134</v>
      </c>
    </row>
    <row r="187" spans="2:65" s="1" customFormat="1" ht="16.5" customHeight="1">
      <c r="B187" s="172"/>
      <c r="C187" s="173" t="s">
        <v>411</v>
      </c>
      <c r="D187" s="173" t="s">
        <v>137</v>
      </c>
      <c r="E187" s="174" t="s">
        <v>640</v>
      </c>
      <c r="F187" s="175" t="s">
        <v>641</v>
      </c>
      <c r="G187" s="176" t="s">
        <v>259</v>
      </c>
      <c r="H187" s="177">
        <v>77</v>
      </c>
      <c r="I187" s="178"/>
      <c r="J187" s="179">
        <f>ROUND(I187*H187,2)</f>
        <v>0</v>
      </c>
      <c r="K187" s="175" t="s">
        <v>260</v>
      </c>
      <c r="L187" s="40"/>
      <c r="M187" s="180" t="s">
        <v>5</v>
      </c>
      <c r="N187" s="181" t="s">
        <v>43</v>
      </c>
      <c r="O187" s="41"/>
      <c r="P187" s="182">
        <f>O187*H187</f>
        <v>0</v>
      </c>
      <c r="Q187" s="182">
        <v>5.6100000000000004E-3</v>
      </c>
      <c r="R187" s="182">
        <f>Q187*H187</f>
        <v>0.43197000000000002</v>
      </c>
      <c r="S187" s="182">
        <v>0</v>
      </c>
      <c r="T187" s="183">
        <f>S187*H187</f>
        <v>0</v>
      </c>
      <c r="AR187" s="24" t="s">
        <v>141</v>
      </c>
      <c r="AT187" s="24" t="s">
        <v>137</v>
      </c>
      <c r="AU187" s="24" t="s">
        <v>81</v>
      </c>
      <c r="AY187" s="24" t="s">
        <v>134</v>
      </c>
      <c r="BE187" s="184">
        <f>IF(N187="základní",J187,0)</f>
        <v>0</v>
      </c>
      <c r="BF187" s="184">
        <f>IF(N187="snížená",J187,0)</f>
        <v>0</v>
      </c>
      <c r="BG187" s="184">
        <f>IF(N187="zákl. přenesená",J187,0)</f>
        <v>0</v>
      </c>
      <c r="BH187" s="184">
        <f>IF(N187="sníž. přenesená",J187,0)</f>
        <v>0</v>
      </c>
      <c r="BI187" s="184">
        <f>IF(N187="nulová",J187,0)</f>
        <v>0</v>
      </c>
      <c r="BJ187" s="24" t="s">
        <v>24</v>
      </c>
      <c r="BK187" s="184">
        <f>ROUND(I187*H187,2)</f>
        <v>0</v>
      </c>
      <c r="BL187" s="24" t="s">
        <v>141</v>
      </c>
      <c r="BM187" s="24" t="s">
        <v>642</v>
      </c>
    </row>
    <row r="188" spans="2:65" s="1" customFormat="1" ht="13.5">
      <c r="B188" s="40"/>
      <c r="D188" s="185" t="s">
        <v>143</v>
      </c>
      <c r="F188" s="186" t="s">
        <v>643</v>
      </c>
      <c r="I188" s="187"/>
      <c r="L188" s="40"/>
      <c r="M188" s="188"/>
      <c r="N188" s="41"/>
      <c r="O188" s="41"/>
      <c r="P188" s="41"/>
      <c r="Q188" s="41"/>
      <c r="R188" s="41"/>
      <c r="S188" s="41"/>
      <c r="T188" s="69"/>
      <c r="AT188" s="24" t="s">
        <v>143</v>
      </c>
      <c r="AU188" s="24" t="s">
        <v>81</v>
      </c>
    </row>
    <row r="189" spans="2:65" s="11" customFormat="1" ht="13.5">
      <c r="B189" s="190"/>
      <c r="D189" s="185" t="s">
        <v>146</v>
      </c>
      <c r="E189" s="191" t="s">
        <v>5</v>
      </c>
      <c r="F189" s="192" t="s">
        <v>644</v>
      </c>
      <c r="H189" s="193">
        <v>77</v>
      </c>
      <c r="I189" s="194"/>
      <c r="L189" s="190"/>
      <c r="M189" s="195"/>
      <c r="N189" s="196"/>
      <c r="O189" s="196"/>
      <c r="P189" s="196"/>
      <c r="Q189" s="196"/>
      <c r="R189" s="196"/>
      <c r="S189" s="196"/>
      <c r="T189" s="197"/>
      <c r="AT189" s="191" t="s">
        <v>146</v>
      </c>
      <c r="AU189" s="191" t="s">
        <v>81</v>
      </c>
      <c r="AV189" s="11" t="s">
        <v>81</v>
      </c>
      <c r="AW189" s="11" t="s">
        <v>36</v>
      </c>
      <c r="AX189" s="11" t="s">
        <v>24</v>
      </c>
      <c r="AY189" s="191" t="s">
        <v>134</v>
      </c>
    </row>
    <row r="190" spans="2:65" s="1" customFormat="1" ht="16.5" customHeight="1">
      <c r="B190" s="172"/>
      <c r="C190" s="173" t="s">
        <v>416</v>
      </c>
      <c r="D190" s="173" t="s">
        <v>137</v>
      </c>
      <c r="E190" s="174" t="s">
        <v>645</v>
      </c>
      <c r="F190" s="175" t="s">
        <v>646</v>
      </c>
      <c r="G190" s="176" t="s">
        <v>259</v>
      </c>
      <c r="H190" s="177">
        <v>8319</v>
      </c>
      <c r="I190" s="178"/>
      <c r="J190" s="179">
        <f>ROUND(I190*H190,2)</f>
        <v>0</v>
      </c>
      <c r="K190" s="175" t="s">
        <v>260</v>
      </c>
      <c r="L190" s="40"/>
      <c r="M190" s="180" t="s">
        <v>5</v>
      </c>
      <c r="N190" s="181" t="s">
        <v>43</v>
      </c>
      <c r="O190" s="41"/>
      <c r="P190" s="182">
        <f>O190*H190</f>
        <v>0</v>
      </c>
      <c r="Q190" s="182">
        <v>7.1000000000000002E-4</v>
      </c>
      <c r="R190" s="182">
        <f>Q190*H190</f>
        <v>5.9064899999999998</v>
      </c>
      <c r="S190" s="182">
        <v>0</v>
      </c>
      <c r="T190" s="183">
        <f>S190*H190</f>
        <v>0</v>
      </c>
      <c r="AR190" s="24" t="s">
        <v>141</v>
      </c>
      <c r="AT190" s="24" t="s">
        <v>137</v>
      </c>
      <c r="AU190" s="24" t="s">
        <v>81</v>
      </c>
      <c r="AY190" s="24" t="s">
        <v>134</v>
      </c>
      <c r="BE190" s="184">
        <f>IF(N190="základní",J190,0)</f>
        <v>0</v>
      </c>
      <c r="BF190" s="184">
        <f>IF(N190="snížená",J190,0)</f>
        <v>0</v>
      </c>
      <c r="BG190" s="184">
        <f>IF(N190="zákl. přenesená",J190,0)</f>
        <v>0</v>
      </c>
      <c r="BH190" s="184">
        <f>IF(N190="sníž. přenesená",J190,0)</f>
        <v>0</v>
      </c>
      <c r="BI190" s="184">
        <f>IF(N190="nulová",J190,0)</f>
        <v>0</v>
      </c>
      <c r="BJ190" s="24" t="s">
        <v>24</v>
      </c>
      <c r="BK190" s="184">
        <f>ROUND(I190*H190,2)</f>
        <v>0</v>
      </c>
      <c r="BL190" s="24" t="s">
        <v>141</v>
      </c>
      <c r="BM190" s="24" t="s">
        <v>647</v>
      </c>
    </row>
    <row r="191" spans="2:65" s="1" customFormat="1" ht="27">
      <c r="B191" s="40"/>
      <c r="D191" s="185" t="s">
        <v>143</v>
      </c>
      <c r="F191" s="186" t="s">
        <v>648</v>
      </c>
      <c r="I191" s="187"/>
      <c r="L191" s="40"/>
      <c r="M191" s="188"/>
      <c r="N191" s="41"/>
      <c r="O191" s="41"/>
      <c r="P191" s="41"/>
      <c r="Q191" s="41"/>
      <c r="R191" s="41"/>
      <c r="S191" s="41"/>
      <c r="T191" s="69"/>
      <c r="AT191" s="24" t="s">
        <v>143</v>
      </c>
      <c r="AU191" s="24" t="s">
        <v>81</v>
      </c>
    </row>
    <row r="192" spans="2:65" s="11" customFormat="1" ht="13.5">
      <c r="B192" s="190"/>
      <c r="D192" s="185" t="s">
        <v>146</v>
      </c>
      <c r="E192" s="191" t="s">
        <v>5</v>
      </c>
      <c r="F192" s="192" t="s">
        <v>649</v>
      </c>
      <c r="H192" s="193">
        <v>8319</v>
      </c>
      <c r="I192" s="194"/>
      <c r="L192" s="190"/>
      <c r="M192" s="195"/>
      <c r="N192" s="196"/>
      <c r="O192" s="196"/>
      <c r="P192" s="196"/>
      <c r="Q192" s="196"/>
      <c r="R192" s="196"/>
      <c r="S192" s="196"/>
      <c r="T192" s="197"/>
      <c r="AT192" s="191" t="s">
        <v>146</v>
      </c>
      <c r="AU192" s="191" t="s">
        <v>81</v>
      </c>
      <c r="AV192" s="11" t="s">
        <v>81</v>
      </c>
      <c r="AW192" s="11" t="s">
        <v>36</v>
      </c>
      <c r="AX192" s="11" t="s">
        <v>24</v>
      </c>
      <c r="AY192" s="191" t="s">
        <v>134</v>
      </c>
    </row>
    <row r="193" spans="2:65" s="1" customFormat="1" ht="16.5" customHeight="1">
      <c r="B193" s="172"/>
      <c r="C193" s="173" t="s">
        <v>421</v>
      </c>
      <c r="D193" s="173" t="s">
        <v>137</v>
      </c>
      <c r="E193" s="174" t="s">
        <v>650</v>
      </c>
      <c r="F193" s="175" t="s">
        <v>651</v>
      </c>
      <c r="G193" s="176" t="s">
        <v>259</v>
      </c>
      <c r="H193" s="177">
        <v>2000</v>
      </c>
      <c r="I193" s="178"/>
      <c r="J193" s="179">
        <f>ROUND(I193*H193,2)</f>
        <v>0</v>
      </c>
      <c r="K193" s="175" t="s">
        <v>260</v>
      </c>
      <c r="L193" s="40"/>
      <c r="M193" s="180" t="s">
        <v>5</v>
      </c>
      <c r="N193" s="181" t="s">
        <v>43</v>
      </c>
      <c r="O193" s="41"/>
      <c r="P193" s="182">
        <f>O193*H193</f>
        <v>0</v>
      </c>
      <c r="Q193" s="182">
        <v>0</v>
      </c>
      <c r="R193" s="182">
        <f>Q193*H193</f>
        <v>0</v>
      </c>
      <c r="S193" s="182">
        <v>0</v>
      </c>
      <c r="T193" s="183">
        <f>S193*H193</f>
        <v>0</v>
      </c>
      <c r="AR193" s="24" t="s">
        <v>141</v>
      </c>
      <c r="AT193" s="24" t="s">
        <v>137</v>
      </c>
      <c r="AU193" s="24" t="s">
        <v>81</v>
      </c>
      <c r="AY193" s="24" t="s">
        <v>134</v>
      </c>
      <c r="BE193" s="184">
        <f>IF(N193="základní",J193,0)</f>
        <v>0</v>
      </c>
      <c r="BF193" s="184">
        <f>IF(N193="snížená",J193,0)</f>
        <v>0</v>
      </c>
      <c r="BG193" s="184">
        <f>IF(N193="zákl. přenesená",J193,0)</f>
        <v>0</v>
      </c>
      <c r="BH193" s="184">
        <f>IF(N193="sníž. přenesená",J193,0)</f>
        <v>0</v>
      </c>
      <c r="BI193" s="184">
        <f>IF(N193="nulová",J193,0)</f>
        <v>0</v>
      </c>
      <c r="BJ193" s="24" t="s">
        <v>24</v>
      </c>
      <c r="BK193" s="184">
        <f>ROUND(I193*H193,2)</f>
        <v>0</v>
      </c>
      <c r="BL193" s="24" t="s">
        <v>141</v>
      </c>
      <c r="BM193" s="24" t="s">
        <v>652</v>
      </c>
    </row>
    <row r="194" spans="2:65" s="1" customFormat="1" ht="27">
      <c r="B194" s="40"/>
      <c r="D194" s="185" t="s">
        <v>143</v>
      </c>
      <c r="F194" s="186" t="s">
        <v>653</v>
      </c>
      <c r="I194" s="187"/>
      <c r="L194" s="40"/>
      <c r="M194" s="188"/>
      <c r="N194" s="41"/>
      <c r="O194" s="41"/>
      <c r="P194" s="41"/>
      <c r="Q194" s="41"/>
      <c r="R194" s="41"/>
      <c r="S194" s="41"/>
      <c r="T194" s="69"/>
      <c r="AT194" s="24" t="s">
        <v>143</v>
      </c>
      <c r="AU194" s="24" t="s">
        <v>81</v>
      </c>
    </row>
    <row r="195" spans="2:65" s="11" customFormat="1" ht="13.5">
      <c r="B195" s="190"/>
      <c r="D195" s="185" t="s">
        <v>146</v>
      </c>
      <c r="E195" s="191" t="s">
        <v>5</v>
      </c>
      <c r="F195" s="192" t="s">
        <v>654</v>
      </c>
      <c r="H195" s="193">
        <v>2000</v>
      </c>
      <c r="I195" s="194"/>
      <c r="L195" s="190"/>
      <c r="M195" s="195"/>
      <c r="N195" s="196"/>
      <c r="O195" s="196"/>
      <c r="P195" s="196"/>
      <c r="Q195" s="196"/>
      <c r="R195" s="196"/>
      <c r="S195" s="196"/>
      <c r="T195" s="197"/>
      <c r="AT195" s="191" t="s">
        <v>146</v>
      </c>
      <c r="AU195" s="191" t="s">
        <v>81</v>
      </c>
      <c r="AV195" s="11" t="s">
        <v>81</v>
      </c>
      <c r="AW195" s="11" t="s">
        <v>36</v>
      </c>
      <c r="AX195" s="11" t="s">
        <v>24</v>
      </c>
      <c r="AY195" s="191" t="s">
        <v>134</v>
      </c>
    </row>
    <row r="196" spans="2:65" s="1" customFormat="1" ht="16.5" customHeight="1">
      <c r="B196" s="172"/>
      <c r="C196" s="173" t="s">
        <v>426</v>
      </c>
      <c r="D196" s="173" t="s">
        <v>137</v>
      </c>
      <c r="E196" s="174" t="s">
        <v>655</v>
      </c>
      <c r="F196" s="175" t="s">
        <v>656</v>
      </c>
      <c r="G196" s="176" t="s">
        <v>259</v>
      </c>
      <c r="H196" s="177">
        <v>8242</v>
      </c>
      <c r="I196" s="178"/>
      <c r="J196" s="179">
        <f>ROUND(I196*H196,2)</f>
        <v>0</v>
      </c>
      <c r="K196" s="175" t="s">
        <v>260</v>
      </c>
      <c r="L196" s="40"/>
      <c r="M196" s="180" t="s">
        <v>5</v>
      </c>
      <c r="N196" s="181" t="s">
        <v>43</v>
      </c>
      <c r="O196" s="41"/>
      <c r="P196" s="182">
        <f>O196*H196</f>
        <v>0</v>
      </c>
      <c r="Q196" s="182">
        <v>0</v>
      </c>
      <c r="R196" s="182">
        <f>Q196*H196</f>
        <v>0</v>
      </c>
      <c r="S196" s="182">
        <v>0</v>
      </c>
      <c r="T196" s="183">
        <f>S196*H196</f>
        <v>0</v>
      </c>
      <c r="AR196" s="24" t="s">
        <v>141</v>
      </c>
      <c r="AT196" s="24" t="s">
        <v>137</v>
      </c>
      <c r="AU196" s="24" t="s">
        <v>81</v>
      </c>
      <c r="AY196" s="24" t="s">
        <v>134</v>
      </c>
      <c r="BE196" s="184">
        <f>IF(N196="základní",J196,0)</f>
        <v>0</v>
      </c>
      <c r="BF196" s="184">
        <f>IF(N196="snížená",J196,0)</f>
        <v>0</v>
      </c>
      <c r="BG196" s="184">
        <f>IF(N196="zákl. přenesená",J196,0)</f>
        <v>0</v>
      </c>
      <c r="BH196" s="184">
        <f>IF(N196="sníž. přenesená",J196,0)</f>
        <v>0</v>
      </c>
      <c r="BI196" s="184">
        <f>IF(N196="nulová",J196,0)</f>
        <v>0</v>
      </c>
      <c r="BJ196" s="24" t="s">
        <v>24</v>
      </c>
      <c r="BK196" s="184">
        <f>ROUND(I196*H196,2)</f>
        <v>0</v>
      </c>
      <c r="BL196" s="24" t="s">
        <v>141</v>
      </c>
      <c r="BM196" s="24" t="s">
        <v>657</v>
      </c>
    </row>
    <row r="197" spans="2:65" s="1" customFormat="1" ht="27">
      <c r="B197" s="40"/>
      <c r="D197" s="185" t="s">
        <v>143</v>
      </c>
      <c r="F197" s="186" t="s">
        <v>658</v>
      </c>
      <c r="I197" s="187"/>
      <c r="L197" s="40"/>
      <c r="M197" s="188"/>
      <c r="N197" s="41"/>
      <c r="O197" s="41"/>
      <c r="P197" s="41"/>
      <c r="Q197" s="41"/>
      <c r="R197" s="41"/>
      <c r="S197" s="41"/>
      <c r="T197" s="69"/>
      <c r="AT197" s="24" t="s">
        <v>143</v>
      </c>
      <c r="AU197" s="24" t="s">
        <v>81</v>
      </c>
    </row>
    <row r="198" spans="2:65" s="11" customFormat="1" ht="13.5">
      <c r="B198" s="190"/>
      <c r="D198" s="185" t="s">
        <v>146</v>
      </c>
      <c r="E198" s="191" t="s">
        <v>5</v>
      </c>
      <c r="F198" s="192" t="s">
        <v>659</v>
      </c>
      <c r="H198" s="193">
        <v>7874</v>
      </c>
      <c r="I198" s="194"/>
      <c r="L198" s="190"/>
      <c r="M198" s="195"/>
      <c r="N198" s="196"/>
      <c r="O198" s="196"/>
      <c r="P198" s="196"/>
      <c r="Q198" s="196"/>
      <c r="R198" s="196"/>
      <c r="S198" s="196"/>
      <c r="T198" s="197"/>
      <c r="AT198" s="191" t="s">
        <v>146</v>
      </c>
      <c r="AU198" s="191" t="s">
        <v>81</v>
      </c>
      <c r="AV198" s="11" t="s">
        <v>81</v>
      </c>
      <c r="AW198" s="11" t="s">
        <v>36</v>
      </c>
      <c r="AX198" s="11" t="s">
        <v>72</v>
      </c>
      <c r="AY198" s="191" t="s">
        <v>134</v>
      </c>
    </row>
    <row r="199" spans="2:65" s="11" customFormat="1" ht="13.5">
      <c r="B199" s="190"/>
      <c r="D199" s="185" t="s">
        <v>146</v>
      </c>
      <c r="E199" s="191" t="s">
        <v>5</v>
      </c>
      <c r="F199" s="192" t="s">
        <v>660</v>
      </c>
      <c r="H199" s="193">
        <v>368</v>
      </c>
      <c r="I199" s="194"/>
      <c r="L199" s="190"/>
      <c r="M199" s="195"/>
      <c r="N199" s="196"/>
      <c r="O199" s="196"/>
      <c r="P199" s="196"/>
      <c r="Q199" s="196"/>
      <c r="R199" s="196"/>
      <c r="S199" s="196"/>
      <c r="T199" s="197"/>
      <c r="AT199" s="191" t="s">
        <v>146</v>
      </c>
      <c r="AU199" s="191" t="s">
        <v>81</v>
      </c>
      <c r="AV199" s="11" t="s">
        <v>81</v>
      </c>
      <c r="AW199" s="11" t="s">
        <v>36</v>
      </c>
      <c r="AX199" s="11" t="s">
        <v>72</v>
      </c>
      <c r="AY199" s="191" t="s">
        <v>134</v>
      </c>
    </row>
    <row r="200" spans="2:65" s="12" customFormat="1" ht="13.5">
      <c r="B200" s="198"/>
      <c r="D200" s="185" t="s">
        <v>146</v>
      </c>
      <c r="E200" s="199" t="s">
        <v>5</v>
      </c>
      <c r="F200" s="200" t="s">
        <v>148</v>
      </c>
      <c r="H200" s="201">
        <v>8242</v>
      </c>
      <c r="I200" s="202"/>
      <c r="L200" s="198"/>
      <c r="M200" s="203"/>
      <c r="N200" s="204"/>
      <c r="O200" s="204"/>
      <c r="P200" s="204"/>
      <c r="Q200" s="204"/>
      <c r="R200" s="204"/>
      <c r="S200" s="204"/>
      <c r="T200" s="205"/>
      <c r="AT200" s="199" t="s">
        <v>146</v>
      </c>
      <c r="AU200" s="199" t="s">
        <v>81</v>
      </c>
      <c r="AV200" s="12" t="s">
        <v>141</v>
      </c>
      <c r="AW200" s="12" t="s">
        <v>36</v>
      </c>
      <c r="AX200" s="12" t="s">
        <v>24</v>
      </c>
      <c r="AY200" s="199" t="s">
        <v>134</v>
      </c>
    </row>
    <row r="201" spans="2:65" s="1" customFormat="1" ht="16.5" customHeight="1">
      <c r="B201" s="172"/>
      <c r="C201" s="173" t="s">
        <v>432</v>
      </c>
      <c r="D201" s="173" t="s">
        <v>137</v>
      </c>
      <c r="E201" s="174" t="s">
        <v>661</v>
      </c>
      <c r="F201" s="175" t="s">
        <v>662</v>
      </c>
      <c r="G201" s="176" t="s">
        <v>259</v>
      </c>
      <c r="H201" s="177">
        <v>77</v>
      </c>
      <c r="I201" s="178"/>
      <c r="J201" s="179">
        <f>ROUND(I201*H201,2)</f>
        <v>0</v>
      </c>
      <c r="K201" s="175" t="s">
        <v>260</v>
      </c>
      <c r="L201" s="40"/>
      <c r="M201" s="180" t="s">
        <v>5</v>
      </c>
      <c r="N201" s="181" t="s">
        <v>43</v>
      </c>
      <c r="O201" s="41"/>
      <c r="P201" s="182">
        <f>O201*H201</f>
        <v>0</v>
      </c>
      <c r="Q201" s="182">
        <v>0</v>
      </c>
      <c r="R201" s="182">
        <f>Q201*H201</f>
        <v>0</v>
      </c>
      <c r="S201" s="182">
        <v>0</v>
      </c>
      <c r="T201" s="183">
        <f>S201*H201</f>
        <v>0</v>
      </c>
      <c r="AR201" s="24" t="s">
        <v>141</v>
      </c>
      <c r="AT201" s="24" t="s">
        <v>137</v>
      </c>
      <c r="AU201" s="24" t="s">
        <v>81</v>
      </c>
      <c r="AY201" s="24" t="s">
        <v>134</v>
      </c>
      <c r="BE201" s="184">
        <f>IF(N201="základní",J201,0)</f>
        <v>0</v>
      </c>
      <c r="BF201" s="184">
        <f>IF(N201="snížená",J201,0)</f>
        <v>0</v>
      </c>
      <c r="BG201" s="184">
        <f>IF(N201="zákl. přenesená",J201,0)</f>
        <v>0</v>
      </c>
      <c r="BH201" s="184">
        <f>IF(N201="sníž. přenesená",J201,0)</f>
        <v>0</v>
      </c>
      <c r="BI201" s="184">
        <f>IF(N201="nulová",J201,0)</f>
        <v>0</v>
      </c>
      <c r="BJ201" s="24" t="s">
        <v>24</v>
      </c>
      <c r="BK201" s="184">
        <f>ROUND(I201*H201,2)</f>
        <v>0</v>
      </c>
      <c r="BL201" s="24" t="s">
        <v>141</v>
      </c>
      <c r="BM201" s="24" t="s">
        <v>663</v>
      </c>
    </row>
    <row r="202" spans="2:65" s="1" customFormat="1" ht="27">
      <c r="B202" s="40"/>
      <c r="D202" s="185" t="s">
        <v>143</v>
      </c>
      <c r="F202" s="186" t="s">
        <v>664</v>
      </c>
      <c r="I202" s="187"/>
      <c r="L202" s="40"/>
      <c r="M202" s="188"/>
      <c r="N202" s="41"/>
      <c r="O202" s="41"/>
      <c r="P202" s="41"/>
      <c r="Q202" s="41"/>
      <c r="R202" s="41"/>
      <c r="S202" s="41"/>
      <c r="T202" s="69"/>
      <c r="AT202" s="24" t="s">
        <v>143</v>
      </c>
      <c r="AU202" s="24" t="s">
        <v>81</v>
      </c>
    </row>
    <row r="203" spans="2:65" s="11" customFormat="1" ht="13.5">
      <c r="B203" s="190"/>
      <c r="D203" s="185" t="s">
        <v>146</v>
      </c>
      <c r="E203" s="191" t="s">
        <v>5</v>
      </c>
      <c r="F203" s="192" t="s">
        <v>665</v>
      </c>
      <c r="H203" s="193">
        <v>77</v>
      </c>
      <c r="I203" s="194"/>
      <c r="L203" s="190"/>
      <c r="M203" s="195"/>
      <c r="N203" s="196"/>
      <c r="O203" s="196"/>
      <c r="P203" s="196"/>
      <c r="Q203" s="196"/>
      <c r="R203" s="196"/>
      <c r="S203" s="196"/>
      <c r="T203" s="197"/>
      <c r="AT203" s="191" t="s">
        <v>146</v>
      </c>
      <c r="AU203" s="191" t="s">
        <v>81</v>
      </c>
      <c r="AV203" s="11" t="s">
        <v>81</v>
      </c>
      <c r="AW203" s="11" t="s">
        <v>36</v>
      </c>
      <c r="AX203" s="11" t="s">
        <v>24</v>
      </c>
      <c r="AY203" s="191" t="s">
        <v>134</v>
      </c>
    </row>
    <row r="204" spans="2:65" s="1" customFormat="1" ht="16.5" customHeight="1">
      <c r="B204" s="172"/>
      <c r="C204" s="173" t="s">
        <v>443</v>
      </c>
      <c r="D204" s="173" t="s">
        <v>137</v>
      </c>
      <c r="E204" s="174" t="s">
        <v>666</v>
      </c>
      <c r="F204" s="175" t="s">
        <v>667</v>
      </c>
      <c r="G204" s="176" t="s">
        <v>259</v>
      </c>
      <c r="H204" s="177">
        <v>44</v>
      </c>
      <c r="I204" s="178"/>
      <c r="J204" s="179">
        <f>ROUND(I204*H204,2)</f>
        <v>0</v>
      </c>
      <c r="K204" s="175" t="s">
        <v>260</v>
      </c>
      <c r="L204" s="40"/>
      <c r="M204" s="180" t="s">
        <v>5</v>
      </c>
      <c r="N204" s="181" t="s">
        <v>43</v>
      </c>
      <c r="O204" s="41"/>
      <c r="P204" s="182">
        <f>O204*H204</f>
        <v>0</v>
      </c>
      <c r="Q204" s="182">
        <v>0.61404000000000003</v>
      </c>
      <c r="R204" s="182">
        <f>Q204*H204</f>
        <v>27.017760000000003</v>
      </c>
      <c r="S204" s="182">
        <v>0</v>
      </c>
      <c r="T204" s="183">
        <f>S204*H204</f>
        <v>0</v>
      </c>
      <c r="AR204" s="24" t="s">
        <v>141</v>
      </c>
      <c r="AT204" s="24" t="s">
        <v>137</v>
      </c>
      <c r="AU204" s="24" t="s">
        <v>81</v>
      </c>
      <c r="AY204" s="24" t="s">
        <v>134</v>
      </c>
      <c r="BE204" s="184">
        <f>IF(N204="základní",J204,0)</f>
        <v>0</v>
      </c>
      <c r="BF204" s="184">
        <f>IF(N204="snížená",J204,0)</f>
        <v>0</v>
      </c>
      <c r="BG204" s="184">
        <f>IF(N204="zákl. přenesená",J204,0)</f>
        <v>0</v>
      </c>
      <c r="BH204" s="184">
        <f>IF(N204="sníž. přenesená",J204,0)</f>
        <v>0</v>
      </c>
      <c r="BI204" s="184">
        <f>IF(N204="nulová",J204,0)</f>
        <v>0</v>
      </c>
      <c r="BJ204" s="24" t="s">
        <v>24</v>
      </c>
      <c r="BK204" s="184">
        <f>ROUND(I204*H204,2)</f>
        <v>0</v>
      </c>
      <c r="BL204" s="24" t="s">
        <v>141</v>
      </c>
      <c r="BM204" s="24" t="s">
        <v>668</v>
      </c>
    </row>
    <row r="205" spans="2:65" s="1" customFormat="1" ht="27">
      <c r="B205" s="40"/>
      <c r="D205" s="185" t="s">
        <v>143</v>
      </c>
      <c r="F205" s="186" t="s">
        <v>669</v>
      </c>
      <c r="I205" s="187"/>
      <c r="L205" s="40"/>
      <c r="M205" s="188"/>
      <c r="N205" s="41"/>
      <c r="O205" s="41"/>
      <c r="P205" s="41"/>
      <c r="Q205" s="41"/>
      <c r="R205" s="41"/>
      <c r="S205" s="41"/>
      <c r="T205" s="69"/>
      <c r="AT205" s="24" t="s">
        <v>143</v>
      </c>
      <c r="AU205" s="24" t="s">
        <v>81</v>
      </c>
    </row>
    <row r="206" spans="2:65" s="11" customFormat="1" ht="13.5">
      <c r="B206" s="190"/>
      <c r="D206" s="185" t="s">
        <v>146</v>
      </c>
      <c r="E206" s="191" t="s">
        <v>5</v>
      </c>
      <c r="F206" s="192" t="s">
        <v>670</v>
      </c>
      <c r="H206" s="193">
        <v>44</v>
      </c>
      <c r="I206" s="194"/>
      <c r="L206" s="190"/>
      <c r="M206" s="195"/>
      <c r="N206" s="196"/>
      <c r="O206" s="196"/>
      <c r="P206" s="196"/>
      <c r="Q206" s="196"/>
      <c r="R206" s="196"/>
      <c r="S206" s="196"/>
      <c r="T206" s="197"/>
      <c r="AT206" s="191" t="s">
        <v>146</v>
      </c>
      <c r="AU206" s="191" t="s">
        <v>81</v>
      </c>
      <c r="AV206" s="11" t="s">
        <v>81</v>
      </c>
      <c r="AW206" s="11" t="s">
        <v>36</v>
      </c>
      <c r="AX206" s="11" t="s">
        <v>24</v>
      </c>
      <c r="AY206" s="191" t="s">
        <v>134</v>
      </c>
    </row>
    <row r="207" spans="2:65" s="10" customFormat="1" ht="29.85" customHeight="1">
      <c r="B207" s="159"/>
      <c r="D207" s="160" t="s">
        <v>71</v>
      </c>
      <c r="E207" s="170" t="s">
        <v>177</v>
      </c>
      <c r="F207" s="170" t="s">
        <v>671</v>
      </c>
      <c r="I207" s="162"/>
      <c r="J207" s="171">
        <f>BK207</f>
        <v>0</v>
      </c>
      <c r="L207" s="159"/>
      <c r="M207" s="164"/>
      <c r="N207" s="165"/>
      <c r="O207" s="165"/>
      <c r="P207" s="166">
        <f>SUM(P208:P218)</f>
        <v>0</v>
      </c>
      <c r="Q207" s="165"/>
      <c r="R207" s="166">
        <f>SUM(R208:R218)</f>
        <v>9.5118399999999994</v>
      </c>
      <c r="S207" s="165"/>
      <c r="T207" s="167">
        <f>SUM(T208:T218)</f>
        <v>3.2000000000000001E-2</v>
      </c>
      <c r="AR207" s="160" t="s">
        <v>24</v>
      </c>
      <c r="AT207" s="168" t="s">
        <v>71</v>
      </c>
      <c r="AU207" s="168" t="s">
        <v>24</v>
      </c>
      <c r="AY207" s="160" t="s">
        <v>134</v>
      </c>
      <c r="BK207" s="169">
        <f>SUM(BK208:BK218)</f>
        <v>0</v>
      </c>
    </row>
    <row r="208" spans="2:65" s="1" customFormat="1" ht="25.5" customHeight="1">
      <c r="B208" s="172"/>
      <c r="C208" s="173" t="s">
        <v>456</v>
      </c>
      <c r="D208" s="173" t="s">
        <v>137</v>
      </c>
      <c r="E208" s="174" t="s">
        <v>672</v>
      </c>
      <c r="F208" s="175" t="s">
        <v>673</v>
      </c>
      <c r="G208" s="176" t="s">
        <v>190</v>
      </c>
      <c r="H208" s="177">
        <v>2</v>
      </c>
      <c r="I208" s="178"/>
      <c r="J208" s="179">
        <f>ROUND(I208*H208,2)</f>
        <v>0</v>
      </c>
      <c r="K208" s="175" t="s">
        <v>260</v>
      </c>
      <c r="L208" s="40"/>
      <c r="M208" s="180" t="s">
        <v>5</v>
      </c>
      <c r="N208" s="181" t="s">
        <v>43</v>
      </c>
      <c r="O208" s="41"/>
      <c r="P208" s="182">
        <f>O208*H208</f>
        <v>0</v>
      </c>
      <c r="Q208" s="182">
        <v>0.21734000000000001</v>
      </c>
      <c r="R208" s="182">
        <f>Q208*H208</f>
        <v>0.43468000000000001</v>
      </c>
      <c r="S208" s="182">
        <v>0</v>
      </c>
      <c r="T208" s="183">
        <f>S208*H208</f>
        <v>0</v>
      </c>
      <c r="AR208" s="24" t="s">
        <v>141</v>
      </c>
      <c r="AT208" s="24" t="s">
        <v>137</v>
      </c>
      <c r="AU208" s="24" t="s">
        <v>81</v>
      </c>
      <c r="AY208" s="24" t="s">
        <v>134</v>
      </c>
      <c r="BE208" s="184">
        <f>IF(N208="základní",J208,0)</f>
        <v>0</v>
      </c>
      <c r="BF208" s="184">
        <f>IF(N208="snížená",J208,0)</f>
        <v>0</v>
      </c>
      <c r="BG208" s="184">
        <f>IF(N208="zákl. přenesená",J208,0)</f>
        <v>0</v>
      </c>
      <c r="BH208" s="184">
        <f>IF(N208="sníž. přenesená",J208,0)</f>
        <v>0</v>
      </c>
      <c r="BI208" s="184">
        <f>IF(N208="nulová",J208,0)</f>
        <v>0</v>
      </c>
      <c r="BJ208" s="24" t="s">
        <v>24</v>
      </c>
      <c r="BK208" s="184">
        <f>ROUND(I208*H208,2)</f>
        <v>0</v>
      </c>
      <c r="BL208" s="24" t="s">
        <v>141</v>
      </c>
      <c r="BM208" s="24" t="s">
        <v>674</v>
      </c>
    </row>
    <row r="209" spans="2:65" s="1" customFormat="1" ht="13.5">
      <c r="B209" s="40"/>
      <c r="D209" s="185" t="s">
        <v>143</v>
      </c>
      <c r="F209" s="186" t="s">
        <v>673</v>
      </c>
      <c r="I209" s="187"/>
      <c r="L209" s="40"/>
      <c r="M209" s="188"/>
      <c r="N209" s="41"/>
      <c r="O209" s="41"/>
      <c r="P209" s="41"/>
      <c r="Q209" s="41"/>
      <c r="R209" s="41"/>
      <c r="S209" s="41"/>
      <c r="T209" s="69"/>
      <c r="AT209" s="24" t="s">
        <v>143</v>
      </c>
      <c r="AU209" s="24" t="s">
        <v>81</v>
      </c>
    </row>
    <row r="210" spans="2:65" s="11" customFormat="1" ht="13.5">
      <c r="B210" s="190"/>
      <c r="D210" s="185" t="s">
        <v>146</v>
      </c>
      <c r="E210" s="191" t="s">
        <v>5</v>
      </c>
      <c r="F210" s="192" t="s">
        <v>675</v>
      </c>
      <c r="H210" s="193">
        <v>2</v>
      </c>
      <c r="I210" s="194"/>
      <c r="L210" s="190"/>
      <c r="M210" s="195"/>
      <c r="N210" s="196"/>
      <c r="O210" s="196"/>
      <c r="P210" s="196"/>
      <c r="Q210" s="196"/>
      <c r="R210" s="196"/>
      <c r="S210" s="196"/>
      <c r="T210" s="197"/>
      <c r="AT210" s="191" t="s">
        <v>146</v>
      </c>
      <c r="AU210" s="191" t="s">
        <v>81</v>
      </c>
      <c r="AV210" s="11" t="s">
        <v>81</v>
      </c>
      <c r="AW210" s="11" t="s">
        <v>36</v>
      </c>
      <c r="AX210" s="11" t="s">
        <v>24</v>
      </c>
      <c r="AY210" s="191" t="s">
        <v>134</v>
      </c>
    </row>
    <row r="211" spans="2:65" s="1" customFormat="1" ht="16.5" customHeight="1">
      <c r="B211" s="172"/>
      <c r="C211" s="219" t="s">
        <v>462</v>
      </c>
      <c r="D211" s="219" t="s">
        <v>525</v>
      </c>
      <c r="E211" s="220" t="s">
        <v>676</v>
      </c>
      <c r="F211" s="221" t="s">
        <v>677</v>
      </c>
      <c r="G211" s="222" t="s">
        <v>190</v>
      </c>
      <c r="H211" s="223">
        <v>2</v>
      </c>
      <c r="I211" s="224"/>
      <c r="J211" s="225">
        <f>ROUND(I211*H211,2)</f>
        <v>0</v>
      </c>
      <c r="K211" s="221" t="s">
        <v>260</v>
      </c>
      <c r="L211" s="226"/>
      <c r="M211" s="227" t="s">
        <v>5</v>
      </c>
      <c r="N211" s="228" t="s">
        <v>43</v>
      </c>
      <c r="O211" s="41"/>
      <c r="P211" s="182">
        <f>O211*H211</f>
        <v>0</v>
      </c>
      <c r="Q211" s="182">
        <v>5.5300000000000002E-2</v>
      </c>
      <c r="R211" s="182">
        <f>Q211*H211</f>
        <v>0.1106</v>
      </c>
      <c r="S211" s="182">
        <v>0</v>
      </c>
      <c r="T211" s="183">
        <f>S211*H211</f>
        <v>0</v>
      </c>
      <c r="AR211" s="24" t="s">
        <v>177</v>
      </c>
      <c r="AT211" s="24" t="s">
        <v>525</v>
      </c>
      <c r="AU211" s="24" t="s">
        <v>81</v>
      </c>
      <c r="AY211" s="24" t="s">
        <v>134</v>
      </c>
      <c r="BE211" s="184">
        <f>IF(N211="základní",J211,0)</f>
        <v>0</v>
      </c>
      <c r="BF211" s="184">
        <f>IF(N211="snížená",J211,0)</f>
        <v>0</v>
      </c>
      <c r="BG211" s="184">
        <f>IF(N211="zákl. přenesená",J211,0)</f>
        <v>0</v>
      </c>
      <c r="BH211" s="184">
        <f>IF(N211="sníž. přenesená",J211,0)</f>
        <v>0</v>
      </c>
      <c r="BI211" s="184">
        <f>IF(N211="nulová",J211,0)</f>
        <v>0</v>
      </c>
      <c r="BJ211" s="24" t="s">
        <v>24</v>
      </c>
      <c r="BK211" s="184">
        <f>ROUND(I211*H211,2)</f>
        <v>0</v>
      </c>
      <c r="BL211" s="24" t="s">
        <v>141</v>
      </c>
      <c r="BM211" s="24" t="s">
        <v>678</v>
      </c>
    </row>
    <row r="212" spans="2:65" s="1" customFormat="1" ht="16.5" customHeight="1">
      <c r="B212" s="172"/>
      <c r="C212" s="173" t="s">
        <v>468</v>
      </c>
      <c r="D212" s="173" t="s">
        <v>137</v>
      </c>
      <c r="E212" s="174" t="s">
        <v>679</v>
      </c>
      <c r="F212" s="175" t="s">
        <v>680</v>
      </c>
      <c r="G212" s="176" t="s">
        <v>190</v>
      </c>
      <c r="H212" s="177">
        <v>9</v>
      </c>
      <c r="I212" s="178"/>
      <c r="J212" s="179">
        <f>ROUND(I212*H212,2)</f>
        <v>0</v>
      </c>
      <c r="K212" s="175" t="s">
        <v>260</v>
      </c>
      <c r="L212" s="40"/>
      <c r="M212" s="180" t="s">
        <v>5</v>
      </c>
      <c r="N212" s="181" t="s">
        <v>43</v>
      </c>
      <c r="O212" s="41"/>
      <c r="P212" s="182">
        <f>O212*H212</f>
        <v>0</v>
      </c>
      <c r="Q212" s="182">
        <v>0.42368</v>
      </c>
      <c r="R212" s="182">
        <f>Q212*H212</f>
        <v>3.8131200000000001</v>
      </c>
      <c r="S212" s="182">
        <v>0</v>
      </c>
      <c r="T212" s="183">
        <f>S212*H212</f>
        <v>0</v>
      </c>
      <c r="AR212" s="24" t="s">
        <v>141</v>
      </c>
      <c r="AT212" s="24" t="s">
        <v>137</v>
      </c>
      <c r="AU212" s="24" t="s">
        <v>81</v>
      </c>
      <c r="AY212" s="24" t="s">
        <v>134</v>
      </c>
      <c r="BE212" s="184">
        <f>IF(N212="základní",J212,0)</f>
        <v>0</v>
      </c>
      <c r="BF212" s="184">
        <f>IF(N212="snížená",J212,0)</f>
        <v>0</v>
      </c>
      <c r="BG212" s="184">
        <f>IF(N212="zákl. přenesená",J212,0)</f>
        <v>0</v>
      </c>
      <c r="BH212" s="184">
        <f>IF(N212="sníž. přenesená",J212,0)</f>
        <v>0</v>
      </c>
      <c r="BI212" s="184">
        <f>IF(N212="nulová",J212,0)</f>
        <v>0</v>
      </c>
      <c r="BJ212" s="24" t="s">
        <v>24</v>
      </c>
      <c r="BK212" s="184">
        <f>ROUND(I212*H212,2)</f>
        <v>0</v>
      </c>
      <c r="BL212" s="24" t="s">
        <v>141</v>
      </c>
      <c r="BM212" s="24" t="s">
        <v>681</v>
      </c>
    </row>
    <row r="213" spans="2:65" s="1" customFormat="1" ht="13.5">
      <c r="B213" s="40"/>
      <c r="D213" s="185" t="s">
        <v>143</v>
      </c>
      <c r="F213" s="186" t="s">
        <v>680</v>
      </c>
      <c r="I213" s="187"/>
      <c r="L213" s="40"/>
      <c r="M213" s="188"/>
      <c r="N213" s="41"/>
      <c r="O213" s="41"/>
      <c r="P213" s="41"/>
      <c r="Q213" s="41"/>
      <c r="R213" s="41"/>
      <c r="S213" s="41"/>
      <c r="T213" s="69"/>
      <c r="AT213" s="24" t="s">
        <v>143</v>
      </c>
      <c r="AU213" s="24" t="s">
        <v>81</v>
      </c>
    </row>
    <row r="214" spans="2:65" s="1" customFormat="1" ht="16.5" customHeight="1">
      <c r="B214" s="172"/>
      <c r="C214" s="173" t="s">
        <v>682</v>
      </c>
      <c r="D214" s="173" t="s">
        <v>137</v>
      </c>
      <c r="E214" s="174" t="s">
        <v>683</v>
      </c>
      <c r="F214" s="175" t="s">
        <v>684</v>
      </c>
      <c r="G214" s="176" t="s">
        <v>190</v>
      </c>
      <c r="H214" s="177">
        <v>12</v>
      </c>
      <c r="I214" s="178"/>
      <c r="J214" s="179">
        <f>ROUND(I214*H214,2)</f>
        <v>0</v>
      </c>
      <c r="K214" s="175" t="s">
        <v>260</v>
      </c>
      <c r="L214" s="40"/>
      <c r="M214" s="180" t="s">
        <v>5</v>
      </c>
      <c r="N214" s="181" t="s">
        <v>43</v>
      </c>
      <c r="O214" s="41"/>
      <c r="P214" s="182">
        <f>O214*H214</f>
        <v>0</v>
      </c>
      <c r="Q214" s="182">
        <v>0.42080000000000001</v>
      </c>
      <c r="R214" s="182">
        <f>Q214*H214</f>
        <v>5.0495999999999999</v>
      </c>
      <c r="S214" s="182">
        <v>0</v>
      </c>
      <c r="T214" s="183">
        <f>S214*H214</f>
        <v>0</v>
      </c>
      <c r="AR214" s="24" t="s">
        <v>141</v>
      </c>
      <c r="AT214" s="24" t="s">
        <v>137</v>
      </c>
      <c r="AU214" s="24" t="s">
        <v>81</v>
      </c>
      <c r="AY214" s="24" t="s">
        <v>134</v>
      </c>
      <c r="BE214" s="184">
        <f>IF(N214="základní",J214,0)</f>
        <v>0</v>
      </c>
      <c r="BF214" s="184">
        <f>IF(N214="snížená",J214,0)</f>
        <v>0</v>
      </c>
      <c r="BG214" s="184">
        <f>IF(N214="zákl. přenesená",J214,0)</f>
        <v>0</v>
      </c>
      <c r="BH214" s="184">
        <f>IF(N214="sníž. přenesená",J214,0)</f>
        <v>0</v>
      </c>
      <c r="BI214" s="184">
        <f>IF(N214="nulová",J214,0)</f>
        <v>0</v>
      </c>
      <c r="BJ214" s="24" t="s">
        <v>24</v>
      </c>
      <c r="BK214" s="184">
        <f>ROUND(I214*H214,2)</f>
        <v>0</v>
      </c>
      <c r="BL214" s="24" t="s">
        <v>141</v>
      </c>
      <c r="BM214" s="24" t="s">
        <v>685</v>
      </c>
    </row>
    <row r="215" spans="2:65" s="1" customFormat="1" ht="13.5">
      <c r="B215" s="40"/>
      <c r="D215" s="185" t="s">
        <v>143</v>
      </c>
      <c r="F215" s="186" t="s">
        <v>684</v>
      </c>
      <c r="I215" s="187"/>
      <c r="L215" s="40"/>
      <c r="M215" s="188"/>
      <c r="N215" s="41"/>
      <c r="O215" s="41"/>
      <c r="P215" s="41"/>
      <c r="Q215" s="41"/>
      <c r="R215" s="41"/>
      <c r="S215" s="41"/>
      <c r="T215" s="69"/>
      <c r="AT215" s="24" t="s">
        <v>143</v>
      </c>
      <c r="AU215" s="24" t="s">
        <v>81</v>
      </c>
    </row>
    <row r="216" spans="2:65" s="1" customFormat="1" ht="25.5" customHeight="1">
      <c r="B216" s="172"/>
      <c r="C216" s="173" t="s">
        <v>686</v>
      </c>
      <c r="D216" s="173" t="s">
        <v>137</v>
      </c>
      <c r="E216" s="174" t="s">
        <v>687</v>
      </c>
      <c r="F216" s="175" t="s">
        <v>688</v>
      </c>
      <c r="G216" s="176" t="s">
        <v>190</v>
      </c>
      <c r="H216" s="177">
        <v>8</v>
      </c>
      <c r="I216" s="178"/>
      <c r="J216" s="179">
        <f>ROUND(I216*H216,2)</f>
        <v>0</v>
      </c>
      <c r="K216" s="175" t="s">
        <v>260</v>
      </c>
      <c r="L216" s="40"/>
      <c r="M216" s="180" t="s">
        <v>5</v>
      </c>
      <c r="N216" s="181" t="s">
        <v>43</v>
      </c>
      <c r="O216" s="41"/>
      <c r="P216" s="182">
        <f>O216*H216</f>
        <v>0</v>
      </c>
      <c r="Q216" s="182">
        <v>1.298E-2</v>
      </c>
      <c r="R216" s="182">
        <f>Q216*H216</f>
        <v>0.10384</v>
      </c>
      <c r="S216" s="182">
        <v>4.0000000000000001E-3</v>
      </c>
      <c r="T216" s="183">
        <f>S216*H216</f>
        <v>3.2000000000000001E-2</v>
      </c>
      <c r="AR216" s="24" t="s">
        <v>141</v>
      </c>
      <c r="AT216" s="24" t="s">
        <v>137</v>
      </c>
      <c r="AU216" s="24" t="s">
        <v>81</v>
      </c>
      <c r="AY216" s="24" t="s">
        <v>134</v>
      </c>
      <c r="BE216" s="184">
        <f>IF(N216="základní",J216,0)</f>
        <v>0</v>
      </c>
      <c r="BF216" s="184">
        <f>IF(N216="snížená",J216,0)</f>
        <v>0</v>
      </c>
      <c r="BG216" s="184">
        <f>IF(N216="zákl. přenesená",J216,0)</f>
        <v>0</v>
      </c>
      <c r="BH216" s="184">
        <f>IF(N216="sníž. přenesená",J216,0)</f>
        <v>0</v>
      </c>
      <c r="BI216" s="184">
        <f>IF(N216="nulová",J216,0)</f>
        <v>0</v>
      </c>
      <c r="BJ216" s="24" t="s">
        <v>24</v>
      </c>
      <c r="BK216" s="184">
        <f>ROUND(I216*H216,2)</f>
        <v>0</v>
      </c>
      <c r="BL216" s="24" t="s">
        <v>141</v>
      </c>
      <c r="BM216" s="24" t="s">
        <v>689</v>
      </c>
    </row>
    <row r="217" spans="2:65" s="1" customFormat="1" ht="27">
      <c r="B217" s="40"/>
      <c r="D217" s="185" t="s">
        <v>143</v>
      </c>
      <c r="F217" s="186" t="s">
        <v>690</v>
      </c>
      <c r="I217" s="187"/>
      <c r="L217" s="40"/>
      <c r="M217" s="188"/>
      <c r="N217" s="41"/>
      <c r="O217" s="41"/>
      <c r="P217" s="41"/>
      <c r="Q217" s="41"/>
      <c r="R217" s="41"/>
      <c r="S217" s="41"/>
      <c r="T217" s="69"/>
      <c r="AT217" s="24" t="s">
        <v>143</v>
      </c>
      <c r="AU217" s="24" t="s">
        <v>81</v>
      </c>
    </row>
    <row r="218" spans="2:65" s="11" customFormat="1" ht="13.5">
      <c r="B218" s="190"/>
      <c r="D218" s="185" t="s">
        <v>146</v>
      </c>
      <c r="E218" s="191" t="s">
        <v>5</v>
      </c>
      <c r="F218" s="192" t="s">
        <v>691</v>
      </c>
      <c r="H218" s="193">
        <v>8</v>
      </c>
      <c r="I218" s="194"/>
      <c r="L218" s="190"/>
      <c r="M218" s="195"/>
      <c r="N218" s="196"/>
      <c r="O218" s="196"/>
      <c r="P218" s="196"/>
      <c r="Q218" s="196"/>
      <c r="R218" s="196"/>
      <c r="S218" s="196"/>
      <c r="T218" s="197"/>
      <c r="AT218" s="191" t="s">
        <v>146</v>
      </c>
      <c r="AU218" s="191" t="s">
        <v>81</v>
      </c>
      <c r="AV218" s="11" t="s">
        <v>81</v>
      </c>
      <c r="AW218" s="11" t="s">
        <v>36</v>
      </c>
      <c r="AX218" s="11" t="s">
        <v>24</v>
      </c>
      <c r="AY218" s="191" t="s">
        <v>134</v>
      </c>
    </row>
    <row r="219" spans="2:65" s="10" customFormat="1" ht="29.85" customHeight="1">
      <c r="B219" s="159"/>
      <c r="D219" s="160" t="s">
        <v>71</v>
      </c>
      <c r="E219" s="170" t="s">
        <v>182</v>
      </c>
      <c r="F219" s="170" t="s">
        <v>431</v>
      </c>
      <c r="I219" s="162"/>
      <c r="J219" s="171">
        <f>BK219</f>
        <v>0</v>
      </c>
      <c r="L219" s="159"/>
      <c r="M219" s="164"/>
      <c r="N219" s="165"/>
      <c r="O219" s="165"/>
      <c r="P219" s="166">
        <f>SUM(P220:P310)</f>
        <v>0</v>
      </c>
      <c r="Q219" s="165"/>
      <c r="R219" s="166">
        <f>SUM(R220:R310)</f>
        <v>276.57501980000001</v>
      </c>
      <c r="S219" s="165"/>
      <c r="T219" s="167">
        <f>SUM(T220:T310)</f>
        <v>67.900000000000006</v>
      </c>
      <c r="AR219" s="160" t="s">
        <v>24</v>
      </c>
      <c r="AT219" s="168" t="s">
        <v>71</v>
      </c>
      <c r="AU219" s="168" t="s">
        <v>24</v>
      </c>
      <c r="AY219" s="160" t="s">
        <v>134</v>
      </c>
      <c r="BK219" s="169">
        <f>SUM(BK220:BK310)</f>
        <v>0</v>
      </c>
    </row>
    <row r="220" spans="2:65" s="1" customFormat="1" ht="16.5" customHeight="1">
      <c r="B220" s="172"/>
      <c r="C220" s="173" t="s">
        <v>692</v>
      </c>
      <c r="D220" s="173" t="s">
        <v>137</v>
      </c>
      <c r="E220" s="174" t="s">
        <v>693</v>
      </c>
      <c r="F220" s="175" t="s">
        <v>694</v>
      </c>
      <c r="G220" s="176" t="s">
        <v>140</v>
      </c>
      <c r="H220" s="177">
        <v>17.5</v>
      </c>
      <c r="I220" s="178"/>
      <c r="J220" s="179">
        <f>ROUND(I220*H220,2)</f>
        <v>0</v>
      </c>
      <c r="K220" s="175" t="s">
        <v>260</v>
      </c>
      <c r="L220" s="40"/>
      <c r="M220" s="180" t="s">
        <v>5</v>
      </c>
      <c r="N220" s="181" t="s">
        <v>43</v>
      </c>
      <c r="O220" s="41"/>
      <c r="P220" s="182">
        <f>O220*H220</f>
        <v>0</v>
      </c>
      <c r="Q220" s="182">
        <v>8.4000000000000003E-4</v>
      </c>
      <c r="R220" s="182">
        <f>Q220*H220</f>
        <v>1.4700000000000001E-2</v>
      </c>
      <c r="S220" s="182">
        <v>0</v>
      </c>
      <c r="T220" s="183">
        <f>S220*H220</f>
        <v>0</v>
      </c>
      <c r="AR220" s="24" t="s">
        <v>141</v>
      </c>
      <c r="AT220" s="24" t="s">
        <v>137</v>
      </c>
      <c r="AU220" s="24" t="s">
        <v>81</v>
      </c>
      <c r="AY220" s="24" t="s">
        <v>134</v>
      </c>
      <c r="BE220" s="184">
        <f>IF(N220="základní",J220,0)</f>
        <v>0</v>
      </c>
      <c r="BF220" s="184">
        <f>IF(N220="snížená",J220,0)</f>
        <v>0</v>
      </c>
      <c r="BG220" s="184">
        <f>IF(N220="zákl. přenesená",J220,0)</f>
        <v>0</v>
      </c>
      <c r="BH220" s="184">
        <f>IF(N220="sníž. přenesená",J220,0)</f>
        <v>0</v>
      </c>
      <c r="BI220" s="184">
        <f>IF(N220="nulová",J220,0)</f>
        <v>0</v>
      </c>
      <c r="BJ220" s="24" t="s">
        <v>24</v>
      </c>
      <c r="BK220" s="184">
        <f>ROUND(I220*H220,2)</f>
        <v>0</v>
      </c>
      <c r="BL220" s="24" t="s">
        <v>141</v>
      </c>
      <c r="BM220" s="24" t="s">
        <v>695</v>
      </c>
    </row>
    <row r="221" spans="2:65" s="1" customFormat="1" ht="13.5">
      <c r="B221" s="40"/>
      <c r="D221" s="185" t="s">
        <v>143</v>
      </c>
      <c r="F221" s="186" t="s">
        <v>694</v>
      </c>
      <c r="I221" s="187"/>
      <c r="L221" s="40"/>
      <c r="M221" s="188"/>
      <c r="N221" s="41"/>
      <c r="O221" s="41"/>
      <c r="P221" s="41"/>
      <c r="Q221" s="41"/>
      <c r="R221" s="41"/>
      <c r="S221" s="41"/>
      <c r="T221" s="69"/>
      <c r="AT221" s="24" t="s">
        <v>143</v>
      </c>
      <c r="AU221" s="24" t="s">
        <v>81</v>
      </c>
    </row>
    <row r="222" spans="2:65" s="11" customFormat="1" ht="13.5">
      <c r="B222" s="190"/>
      <c r="D222" s="185" t="s">
        <v>146</v>
      </c>
      <c r="E222" s="191" t="s">
        <v>5</v>
      </c>
      <c r="F222" s="192" t="s">
        <v>696</v>
      </c>
      <c r="H222" s="193">
        <v>17.5</v>
      </c>
      <c r="I222" s="194"/>
      <c r="L222" s="190"/>
      <c r="M222" s="195"/>
      <c r="N222" s="196"/>
      <c r="O222" s="196"/>
      <c r="P222" s="196"/>
      <c r="Q222" s="196"/>
      <c r="R222" s="196"/>
      <c r="S222" s="196"/>
      <c r="T222" s="197"/>
      <c r="AT222" s="191" t="s">
        <v>146</v>
      </c>
      <c r="AU222" s="191" t="s">
        <v>81</v>
      </c>
      <c r="AV222" s="11" t="s">
        <v>81</v>
      </c>
      <c r="AW222" s="11" t="s">
        <v>36</v>
      </c>
      <c r="AX222" s="11" t="s">
        <v>24</v>
      </c>
      <c r="AY222" s="191" t="s">
        <v>134</v>
      </c>
    </row>
    <row r="223" spans="2:65" s="1" customFormat="1" ht="16.5" customHeight="1">
      <c r="B223" s="172"/>
      <c r="C223" s="219" t="s">
        <v>147</v>
      </c>
      <c r="D223" s="219" t="s">
        <v>525</v>
      </c>
      <c r="E223" s="220" t="s">
        <v>697</v>
      </c>
      <c r="F223" s="221" t="s">
        <v>698</v>
      </c>
      <c r="G223" s="222" t="s">
        <v>140</v>
      </c>
      <c r="H223" s="223">
        <v>17.5</v>
      </c>
      <c r="I223" s="224"/>
      <c r="J223" s="225">
        <f>ROUND(I223*H223,2)</f>
        <v>0</v>
      </c>
      <c r="K223" s="221" t="s">
        <v>260</v>
      </c>
      <c r="L223" s="226"/>
      <c r="M223" s="227" t="s">
        <v>5</v>
      </c>
      <c r="N223" s="228" t="s">
        <v>43</v>
      </c>
      <c r="O223" s="41"/>
      <c r="P223" s="182">
        <f>O223*H223</f>
        <v>0</v>
      </c>
      <c r="Q223" s="182">
        <v>4.4999999999999998E-2</v>
      </c>
      <c r="R223" s="182">
        <f>Q223*H223</f>
        <v>0.78749999999999998</v>
      </c>
      <c r="S223" s="182">
        <v>0</v>
      </c>
      <c r="T223" s="183">
        <f>S223*H223</f>
        <v>0</v>
      </c>
      <c r="AR223" s="24" t="s">
        <v>177</v>
      </c>
      <c r="AT223" s="24" t="s">
        <v>525</v>
      </c>
      <c r="AU223" s="24" t="s">
        <v>81</v>
      </c>
      <c r="AY223" s="24" t="s">
        <v>134</v>
      </c>
      <c r="BE223" s="184">
        <f>IF(N223="základní",J223,0)</f>
        <v>0</v>
      </c>
      <c r="BF223" s="184">
        <f>IF(N223="snížená",J223,0)</f>
        <v>0</v>
      </c>
      <c r="BG223" s="184">
        <f>IF(N223="zákl. přenesená",J223,0)</f>
        <v>0</v>
      </c>
      <c r="BH223" s="184">
        <f>IF(N223="sníž. přenesená",J223,0)</f>
        <v>0</v>
      </c>
      <c r="BI223" s="184">
        <f>IF(N223="nulová",J223,0)</f>
        <v>0</v>
      </c>
      <c r="BJ223" s="24" t="s">
        <v>24</v>
      </c>
      <c r="BK223" s="184">
        <f>ROUND(I223*H223,2)</f>
        <v>0</v>
      </c>
      <c r="BL223" s="24" t="s">
        <v>141</v>
      </c>
      <c r="BM223" s="24" t="s">
        <v>699</v>
      </c>
    </row>
    <row r="224" spans="2:65" s="1" customFormat="1" ht="25.5" customHeight="1">
      <c r="B224" s="172"/>
      <c r="C224" s="173" t="s">
        <v>700</v>
      </c>
      <c r="D224" s="173" t="s">
        <v>137</v>
      </c>
      <c r="E224" s="174" t="s">
        <v>701</v>
      </c>
      <c r="F224" s="175" t="s">
        <v>702</v>
      </c>
      <c r="G224" s="176" t="s">
        <v>140</v>
      </c>
      <c r="H224" s="177">
        <v>322</v>
      </c>
      <c r="I224" s="178"/>
      <c r="J224" s="179">
        <f>ROUND(I224*H224,2)</f>
        <v>0</v>
      </c>
      <c r="K224" s="175" t="s">
        <v>260</v>
      </c>
      <c r="L224" s="40"/>
      <c r="M224" s="180" t="s">
        <v>5</v>
      </c>
      <c r="N224" s="181" t="s">
        <v>43</v>
      </c>
      <c r="O224" s="41"/>
      <c r="P224" s="182">
        <f>O224*H224</f>
        <v>0</v>
      </c>
      <c r="Q224" s="182">
        <v>5.0999999999999997E-2</v>
      </c>
      <c r="R224" s="182">
        <f>Q224*H224</f>
        <v>16.422000000000001</v>
      </c>
      <c r="S224" s="182">
        <v>0</v>
      </c>
      <c r="T224" s="183">
        <f>S224*H224</f>
        <v>0</v>
      </c>
      <c r="AR224" s="24" t="s">
        <v>141</v>
      </c>
      <c r="AT224" s="24" t="s">
        <v>137</v>
      </c>
      <c r="AU224" s="24" t="s">
        <v>81</v>
      </c>
      <c r="AY224" s="24" t="s">
        <v>134</v>
      </c>
      <c r="BE224" s="184">
        <f>IF(N224="základní",J224,0)</f>
        <v>0</v>
      </c>
      <c r="BF224" s="184">
        <f>IF(N224="snížená",J224,0)</f>
        <v>0</v>
      </c>
      <c r="BG224" s="184">
        <f>IF(N224="zákl. přenesená",J224,0)</f>
        <v>0</v>
      </c>
      <c r="BH224" s="184">
        <f>IF(N224="sníž. přenesená",J224,0)</f>
        <v>0</v>
      </c>
      <c r="BI224" s="184">
        <f>IF(N224="nulová",J224,0)</f>
        <v>0</v>
      </c>
      <c r="BJ224" s="24" t="s">
        <v>24</v>
      </c>
      <c r="BK224" s="184">
        <f>ROUND(I224*H224,2)</f>
        <v>0</v>
      </c>
      <c r="BL224" s="24" t="s">
        <v>141</v>
      </c>
      <c r="BM224" s="24" t="s">
        <v>703</v>
      </c>
    </row>
    <row r="225" spans="2:65" s="1" customFormat="1" ht="27">
      <c r="B225" s="40"/>
      <c r="D225" s="185" t="s">
        <v>143</v>
      </c>
      <c r="F225" s="186" t="s">
        <v>704</v>
      </c>
      <c r="I225" s="187"/>
      <c r="L225" s="40"/>
      <c r="M225" s="188"/>
      <c r="N225" s="41"/>
      <c r="O225" s="41"/>
      <c r="P225" s="41"/>
      <c r="Q225" s="41"/>
      <c r="R225" s="41"/>
      <c r="S225" s="41"/>
      <c r="T225" s="69"/>
      <c r="AT225" s="24" t="s">
        <v>143</v>
      </c>
      <c r="AU225" s="24" t="s">
        <v>81</v>
      </c>
    </row>
    <row r="226" spans="2:65" s="1" customFormat="1" ht="16.5" customHeight="1">
      <c r="B226" s="172"/>
      <c r="C226" s="173" t="s">
        <v>705</v>
      </c>
      <c r="D226" s="173" t="s">
        <v>137</v>
      </c>
      <c r="E226" s="174" t="s">
        <v>706</v>
      </c>
      <c r="F226" s="175" t="s">
        <v>707</v>
      </c>
      <c r="G226" s="176" t="s">
        <v>190</v>
      </c>
      <c r="H226" s="177">
        <v>50</v>
      </c>
      <c r="I226" s="178"/>
      <c r="J226" s="179">
        <f>ROUND(I226*H226,2)</f>
        <v>0</v>
      </c>
      <c r="K226" s="175" t="s">
        <v>260</v>
      </c>
      <c r="L226" s="40"/>
      <c r="M226" s="180" t="s">
        <v>5</v>
      </c>
      <c r="N226" s="181" t="s">
        <v>43</v>
      </c>
      <c r="O226" s="41"/>
      <c r="P226" s="182">
        <f>O226*H226</f>
        <v>0</v>
      </c>
      <c r="Q226" s="182">
        <v>3.6000000000000002E-4</v>
      </c>
      <c r="R226" s="182">
        <f>Q226*H226</f>
        <v>1.8000000000000002E-2</v>
      </c>
      <c r="S226" s="182">
        <v>0</v>
      </c>
      <c r="T226" s="183">
        <f>S226*H226</f>
        <v>0</v>
      </c>
      <c r="AR226" s="24" t="s">
        <v>141</v>
      </c>
      <c r="AT226" s="24" t="s">
        <v>137</v>
      </c>
      <c r="AU226" s="24" t="s">
        <v>81</v>
      </c>
      <c r="AY226" s="24" t="s">
        <v>134</v>
      </c>
      <c r="BE226" s="184">
        <f>IF(N226="základní",J226,0)</f>
        <v>0</v>
      </c>
      <c r="BF226" s="184">
        <f>IF(N226="snížená",J226,0)</f>
        <v>0</v>
      </c>
      <c r="BG226" s="184">
        <f>IF(N226="zákl. přenesená",J226,0)</f>
        <v>0</v>
      </c>
      <c r="BH226" s="184">
        <f>IF(N226="sníž. přenesená",J226,0)</f>
        <v>0</v>
      </c>
      <c r="BI226" s="184">
        <f>IF(N226="nulová",J226,0)</f>
        <v>0</v>
      </c>
      <c r="BJ226" s="24" t="s">
        <v>24</v>
      </c>
      <c r="BK226" s="184">
        <f>ROUND(I226*H226,2)</f>
        <v>0</v>
      </c>
      <c r="BL226" s="24" t="s">
        <v>141</v>
      </c>
      <c r="BM226" s="24" t="s">
        <v>708</v>
      </c>
    </row>
    <row r="227" spans="2:65" s="1" customFormat="1" ht="13.5">
      <c r="B227" s="40"/>
      <c r="D227" s="185" t="s">
        <v>143</v>
      </c>
      <c r="F227" s="186" t="s">
        <v>709</v>
      </c>
      <c r="I227" s="187"/>
      <c r="L227" s="40"/>
      <c r="M227" s="188"/>
      <c r="N227" s="41"/>
      <c r="O227" s="41"/>
      <c r="P227" s="41"/>
      <c r="Q227" s="41"/>
      <c r="R227" s="41"/>
      <c r="S227" s="41"/>
      <c r="T227" s="69"/>
      <c r="AT227" s="24" t="s">
        <v>143</v>
      </c>
      <c r="AU227" s="24" t="s">
        <v>81</v>
      </c>
    </row>
    <row r="228" spans="2:65" s="1" customFormat="1" ht="16.5" customHeight="1">
      <c r="B228" s="172"/>
      <c r="C228" s="219" t="s">
        <v>710</v>
      </c>
      <c r="D228" s="219" t="s">
        <v>525</v>
      </c>
      <c r="E228" s="220" t="s">
        <v>711</v>
      </c>
      <c r="F228" s="221" t="s">
        <v>712</v>
      </c>
      <c r="G228" s="222" t="s">
        <v>190</v>
      </c>
      <c r="H228" s="223">
        <v>50</v>
      </c>
      <c r="I228" s="224"/>
      <c r="J228" s="225">
        <f>ROUND(I228*H228,2)</f>
        <v>0</v>
      </c>
      <c r="K228" s="221" t="s">
        <v>260</v>
      </c>
      <c r="L228" s="226"/>
      <c r="M228" s="227" t="s">
        <v>5</v>
      </c>
      <c r="N228" s="228" t="s">
        <v>43</v>
      </c>
      <c r="O228" s="41"/>
      <c r="P228" s="182">
        <f>O228*H228</f>
        <v>0</v>
      </c>
      <c r="Q228" s="182">
        <v>2.0999999999999999E-3</v>
      </c>
      <c r="R228" s="182">
        <f>Q228*H228</f>
        <v>0.105</v>
      </c>
      <c r="S228" s="182">
        <v>0</v>
      </c>
      <c r="T228" s="183">
        <f>S228*H228</f>
        <v>0</v>
      </c>
      <c r="AR228" s="24" t="s">
        <v>177</v>
      </c>
      <c r="AT228" s="24" t="s">
        <v>525</v>
      </c>
      <c r="AU228" s="24" t="s">
        <v>81</v>
      </c>
      <c r="AY228" s="24" t="s">
        <v>134</v>
      </c>
      <c r="BE228" s="184">
        <f>IF(N228="základní",J228,0)</f>
        <v>0</v>
      </c>
      <c r="BF228" s="184">
        <f>IF(N228="snížená",J228,0)</f>
        <v>0</v>
      </c>
      <c r="BG228" s="184">
        <f>IF(N228="zákl. přenesená",J228,0)</f>
        <v>0</v>
      </c>
      <c r="BH228" s="184">
        <f>IF(N228="sníž. přenesená",J228,0)</f>
        <v>0</v>
      </c>
      <c r="BI228" s="184">
        <f>IF(N228="nulová",J228,0)</f>
        <v>0</v>
      </c>
      <c r="BJ228" s="24" t="s">
        <v>24</v>
      </c>
      <c r="BK228" s="184">
        <f>ROUND(I228*H228,2)</f>
        <v>0</v>
      </c>
      <c r="BL228" s="24" t="s">
        <v>141</v>
      </c>
      <c r="BM228" s="24" t="s">
        <v>713</v>
      </c>
    </row>
    <row r="229" spans="2:65" s="1" customFormat="1" ht="13.5">
      <c r="B229" s="40"/>
      <c r="D229" s="185" t="s">
        <v>143</v>
      </c>
      <c r="F229" s="186" t="s">
        <v>712</v>
      </c>
      <c r="I229" s="187"/>
      <c r="L229" s="40"/>
      <c r="M229" s="188"/>
      <c r="N229" s="41"/>
      <c r="O229" s="41"/>
      <c r="P229" s="41"/>
      <c r="Q229" s="41"/>
      <c r="R229" s="41"/>
      <c r="S229" s="41"/>
      <c r="T229" s="69"/>
      <c r="AT229" s="24" t="s">
        <v>143</v>
      </c>
      <c r="AU229" s="24" t="s">
        <v>81</v>
      </c>
    </row>
    <row r="230" spans="2:65" s="1" customFormat="1" ht="25.5" customHeight="1">
      <c r="B230" s="172"/>
      <c r="C230" s="173" t="s">
        <v>714</v>
      </c>
      <c r="D230" s="173" t="s">
        <v>137</v>
      </c>
      <c r="E230" s="174" t="s">
        <v>715</v>
      </c>
      <c r="F230" s="175" t="s">
        <v>716</v>
      </c>
      <c r="G230" s="176" t="s">
        <v>190</v>
      </c>
      <c r="H230" s="177">
        <v>13</v>
      </c>
      <c r="I230" s="178"/>
      <c r="J230" s="179">
        <f>ROUND(I230*H230,2)</f>
        <v>0</v>
      </c>
      <c r="K230" s="175" t="s">
        <v>260</v>
      </c>
      <c r="L230" s="40"/>
      <c r="M230" s="180" t="s">
        <v>5</v>
      </c>
      <c r="N230" s="181" t="s">
        <v>43</v>
      </c>
      <c r="O230" s="41"/>
      <c r="P230" s="182">
        <f>O230*H230</f>
        <v>0</v>
      </c>
      <c r="Q230" s="182">
        <v>6.9999999999999999E-4</v>
      </c>
      <c r="R230" s="182">
        <f>Q230*H230</f>
        <v>9.1000000000000004E-3</v>
      </c>
      <c r="S230" s="182">
        <v>0</v>
      </c>
      <c r="T230" s="183">
        <f>S230*H230</f>
        <v>0</v>
      </c>
      <c r="AR230" s="24" t="s">
        <v>141</v>
      </c>
      <c r="AT230" s="24" t="s">
        <v>137</v>
      </c>
      <c r="AU230" s="24" t="s">
        <v>81</v>
      </c>
      <c r="AY230" s="24" t="s">
        <v>134</v>
      </c>
      <c r="BE230" s="184">
        <f>IF(N230="základní",J230,0)</f>
        <v>0</v>
      </c>
      <c r="BF230" s="184">
        <f>IF(N230="snížená",J230,0)</f>
        <v>0</v>
      </c>
      <c r="BG230" s="184">
        <f>IF(N230="zákl. přenesená",J230,0)</f>
        <v>0</v>
      </c>
      <c r="BH230" s="184">
        <f>IF(N230="sníž. přenesená",J230,0)</f>
        <v>0</v>
      </c>
      <c r="BI230" s="184">
        <f>IF(N230="nulová",J230,0)</f>
        <v>0</v>
      </c>
      <c r="BJ230" s="24" t="s">
        <v>24</v>
      </c>
      <c r="BK230" s="184">
        <f>ROUND(I230*H230,2)</f>
        <v>0</v>
      </c>
      <c r="BL230" s="24" t="s">
        <v>141</v>
      </c>
      <c r="BM230" s="24" t="s">
        <v>717</v>
      </c>
    </row>
    <row r="231" spans="2:65" s="1" customFormat="1" ht="13.5">
      <c r="B231" s="40"/>
      <c r="D231" s="185" t="s">
        <v>143</v>
      </c>
      <c r="F231" s="186" t="s">
        <v>718</v>
      </c>
      <c r="I231" s="187"/>
      <c r="L231" s="40"/>
      <c r="M231" s="188"/>
      <c r="N231" s="41"/>
      <c r="O231" s="41"/>
      <c r="P231" s="41"/>
      <c r="Q231" s="41"/>
      <c r="R231" s="41"/>
      <c r="S231" s="41"/>
      <c r="T231" s="69"/>
      <c r="AT231" s="24" t="s">
        <v>143</v>
      </c>
      <c r="AU231" s="24" t="s">
        <v>81</v>
      </c>
    </row>
    <row r="232" spans="2:65" s="11" customFormat="1" ht="13.5">
      <c r="B232" s="190"/>
      <c r="D232" s="185" t="s">
        <v>146</v>
      </c>
      <c r="E232" s="191" t="s">
        <v>5</v>
      </c>
      <c r="F232" s="192" t="s">
        <v>719</v>
      </c>
      <c r="H232" s="193">
        <v>13</v>
      </c>
      <c r="I232" s="194"/>
      <c r="L232" s="190"/>
      <c r="M232" s="195"/>
      <c r="N232" s="196"/>
      <c r="O232" s="196"/>
      <c r="P232" s="196"/>
      <c r="Q232" s="196"/>
      <c r="R232" s="196"/>
      <c r="S232" s="196"/>
      <c r="T232" s="197"/>
      <c r="AT232" s="191" t="s">
        <v>146</v>
      </c>
      <c r="AU232" s="191" t="s">
        <v>81</v>
      </c>
      <c r="AV232" s="11" t="s">
        <v>81</v>
      </c>
      <c r="AW232" s="11" t="s">
        <v>36</v>
      </c>
      <c r="AX232" s="11" t="s">
        <v>72</v>
      </c>
      <c r="AY232" s="191" t="s">
        <v>134</v>
      </c>
    </row>
    <row r="233" spans="2:65" s="12" customFormat="1" ht="13.5">
      <c r="B233" s="198"/>
      <c r="D233" s="185" t="s">
        <v>146</v>
      </c>
      <c r="E233" s="199" t="s">
        <v>5</v>
      </c>
      <c r="F233" s="200" t="s">
        <v>148</v>
      </c>
      <c r="H233" s="201">
        <v>13</v>
      </c>
      <c r="I233" s="202"/>
      <c r="L233" s="198"/>
      <c r="M233" s="203"/>
      <c r="N233" s="204"/>
      <c r="O233" s="204"/>
      <c r="P233" s="204"/>
      <c r="Q233" s="204"/>
      <c r="R233" s="204"/>
      <c r="S233" s="204"/>
      <c r="T233" s="205"/>
      <c r="AT233" s="199" t="s">
        <v>146</v>
      </c>
      <c r="AU233" s="199" t="s">
        <v>81</v>
      </c>
      <c r="AV233" s="12" t="s">
        <v>141</v>
      </c>
      <c r="AW233" s="12" t="s">
        <v>36</v>
      </c>
      <c r="AX233" s="12" t="s">
        <v>24</v>
      </c>
      <c r="AY233" s="199" t="s">
        <v>134</v>
      </c>
    </row>
    <row r="234" spans="2:65" s="1" customFormat="1" ht="16.5" customHeight="1">
      <c r="B234" s="172"/>
      <c r="C234" s="219" t="s">
        <v>720</v>
      </c>
      <c r="D234" s="219" t="s">
        <v>525</v>
      </c>
      <c r="E234" s="220" t="s">
        <v>721</v>
      </c>
      <c r="F234" s="221" t="s">
        <v>722</v>
      </c>
      <c r="G234" s="222" t="s">
        <v>190</v>
      </c>
      <c r="H234" s="223">
        <v>1</v>
      </c>
      <c r="I234" s="224"/>
      <c r="J234" s="225">
        <f>ROUND(I234*H234,2)</f>
        <v>0</v>
      </c>
      <c r="K234" s="221" t="s">
        <v>260</v>
      </c>
      <c r="L234" s="226"/>
      <c r="M234" s="227" t="s">
        <v>5</v>
      </c>
      <c r="N234" s="228" t="s">
        <v>43</v>
      </c>
      <c r="O234" s="41"/>
      <c r="P234" s="182">
        <f>O234*H234</f>
        <v>0</v>
      </c>
      <c r="Q234" s="182">
        <v>4.0000000000000001E-3</v>
      </c>
      <c r="R234" s="182">
        <f>Q234*H234</f>
        <v>4.0000000000000001E-3</v>
      </c>
      <c r="S234" s="182">
        <v>0</v>
      </c>
      <c r="T234" s="183">
        <f>S234*H234</f>
        <v>0</v>
      </c>
      <c r="AR234" s="24" t="s">
        <v>177</v>
      </c>
      <c r="AT234" s="24" t="s">
        <v>525</v>
      </c>
      <c r="AU234" s="24" t="s">
        <v>81</v>
      </c>
      <c r="AY234" s="24" t="s">
        <v>134</v>
      </c>
      <c r="BE234" s="184">
        <f>IF(N234="základní",J234,0)</f>
        <v>0</v>
      </c>
      <c r="BF234" s="184">
        <f>IF(N234="snížená",J234,0)</f>
        <v>0</v>
      </c>
      <c r="BG234" s="184">
        <f>IF(N234="zákl. přenesená",J234,0)</f>
        <v>0</v>
      </c>
      <c r="BH234" s="184">
        <f>IF(N234="sníž. přenesená",J234,0)</f>
        <v>0</v>
      </c>
      <c r="BI234" s="184">
        <f>IF(N234="nulová",J234,0)</f>
        <v>0</v>
      </c>
      <c r="BJ234" s="24" t="s">
        <v>24</v>
      </c>
      <c r="BK234" s="184">
        <f>ROUND(I234*H234,2)</f>
        <v>0</v>
      </c>
      <c r="BL234" s="24" t="s">
        <v>141</v>
      </c>
      <c r="BM234" s="24" t="s">
        <v>723</v>
      </c>
    </row>
    <row r="235" spans="2:65" s="1" customFormat="1" ht="40.5">
      <c r="B235" s="40"/>
      <c r="D235" s="185" t="s">
        <v>143</v>
      </c>
      <c r="F235" s="186" t="s">
        <v>724</v>
      </c>
      <c r="I235" s="187"/>
      <c r="L235" s="40"/>
      <c r="M235" s="188"/>
      <c r="N235" s="41"/>
      <c r="O235" s="41"/>
      <c r="P235" s="41"/>
      <c r="Q235" s="41"/>
      <c r="R235" s="41"/>
      <c r="S235" s="41"/>
      <c r="T235" s="69"/>
      <c r="AT235" s="24" t="s">
        <v>143</v>
      </c>
      <c r="AU235" s="24" t="s">
        <v>81</v>
      </c>
    </row>
    <row r="236" spans="2:65" s="1" customFormat="1" ht="16.5" customHeight="1">
      <c r="B236" s="172"/>
      <c r="C236" s="219" t="s">
        <v>725</v>
      </c>
      <c r="D236" s="219" t="s">
        <v>525</v>
      </c>
      <c r="E236" s="220" t="s">
        <v>726</v>
      </c>
      <c r="F236" s="221" t="s">
        <v>727</v>
      </c>
      <c r="G236" s="222" t="s">
        <v>190</v>
      </c>
      <c r="H236" s="223">
        <v>1</v>
      </c>
      <c r="I236" s="224"/>
      <c r="J236" s="225">
        <f>ROUND(I236*H236,2)</f>
        <v>0</v>
      </c>
      <c r="K236" s="221" t="s">
        <v>260</v>
      </c>
      <c r="L236" s="226"/>
      <c r="M236" s="227" t="s">
        <v>5</v>
      </c>
      <c r="N236" s="228" t="s">
        <v>43</v>
      </c>
      <c r="O236" s="41"/>
      <c r="P236" s="182">
        <f>O236*H236</f>
        <v>0</v>
      </c>
      <c r="Q236" s="182">
        <v>4.0000000000000001E-3</v>
      </c>
      <c r="R236" s="182">
        <f>Q236*H236</f>
        <v>4.0000000000000001E-3</v>
      </c>
      <c r="S236" s="182">
        <v>0</v>
      </c>
      <c r="T236" s="183">
        <f>S236*H236</f>
        <v>0</v>
      </c>
      <c r="AR236" s="24" t="s">
        <v>177</v>
      </c>
      <c r="AT236" s="24" t="s">
        <v>525</v>
      </c>
      <c r="AU236" s="24" t="s">
        <v>81</v>
      </c>
      <c r="AY236" s="24" t="s">
        <v>134</v>
      </c>
      <c r="BE236" s="184">
        <f>IF(N236="základní",J236,0)</f>
        <v>0</v>
      </c>
      <c r="BF236" s="184">
        <f>IF(N236="snížená",J236,0)</f>
        <v>0</v>
      </c>
      <c r="BG236" s="184">
        <f>IF(N236="zákl. přenesená",J236,0)</f>
        <v>0</v>
      </c>
      <c r="BH236" s="184">
        <f>IF(N236="sníž. přenesená",J236,0)</f>
        <v>0</v>
      </c>
      <c r="BI236" s="184">
        <f>IF(N236="nulová",J236,0)</f>
        <v>0</v>
      </c>
      <c r="BJ236" s="24" t="s">
        <v>24</v>
      </c>
      <c r="BK236" s="184">
        <f>ROUND(I236*H236,2)</f>
        <v>0</v>
      </c>
      <c r="BL236" s="24" t="s">
        <v>141</v>
      </c>
      <c r="BM236" s="24" t="s">
        <v>728</v>
      </c>
    </row>
    <row r="237" spans="2:65" s="1" customFormat="1" ht="40.5">
      <c r="B237" s="40"/>
      <c r="D237" s="185" t="s">
        <v>143</v>
      </c>
      <c r="F237" s="186" t="s">
        <v>729</v>
      </c>
      <c r="I237" s="187"/>
      <c r="L237" s="40"/>
      <c r="M237" s="188"/>
      <c r="N237" s="41"/>
      <c r="O237" s="41"/>
      <c r="P237" s="41"/>
      <c r="Q237" s="41"/>
      <c r="R237" s="41"/>
      <c r="S237" s="41"/>
      <c r="T237" s="69"/>
      <c r="AT237" s="24" t="s">
        <v>143</v>
      </c>
      <c r="AU237" s="24" t="s">
        <v>81</v>
      </c>
    </row>
    <row r="238" spans="2:65" s="1" customFormat="1" ht="16.5" customHeight="1">
      <c r="B238" s="172"/>
      <c r="C238" s="219" t="s">
        <v>730</v>
      </c>
      <c r="D238" s="219" t="s">
        <v>525</v>
      </c>
      <c r="E238" s="220" t="s">
        <v>731</v>
      </c>
      <c r="F238" s="221" t="s">
        <v>732</v>
      </c>
      <c r="G238" s="222" t="s">
        <v>190</v>
      </c>
      <c r="H238" s="223">
        <v>1</v>
      </c>
      <c r="I238" s="224"/>
      <c r="J238" s="225">
        <f>ROUND(I238*H238,2)</f>
        <v>0</v>
      </c>
      <c r="K238" s="221" t="s">
        <v>260</v>
      </c>
      <c r="L238" s="226"/>
      <c r="M238" s="227" t="s">
        <v>5</v>
      </c>
      <c r="N238" s="228" t="s">
        <v>43</v>
      </c>
      <c r="O238" s="41"/>
      <c r="P238" s="182">
        <f>O238*H238</f>
        <v>0</v>
      </c>
      <c r="Q238" s="182">
        <v>5.0000000000000001E-3</v>
      </c>
      <c r="R238" s="182">
        <f>Q238*H238</f>
        <v>5.0000000000000001E-3</v>
      </c>
      <c r="S238" s="182">
        <v>0</v>
      </c>
      <c r="T238" s="183">
        <f>S238*H238</f>
        <v>0</v>
      </c>
      <c r="AR238" s="24" t="s">
        <v>177</v>
      </c>
      <c r="AT238" s="24" t="s">
        <v>525</v>
      </c>
      <c r="AU238" s="24" t="s">
        <v>81</v>
      </c>
      <c r="AY238" s="24" t="s">
        <v>134</v>
      </c>
      <c r="BE238" s="184">
        <f>IF(N238="základní",J238,0)</f>
        <v>0</v>
      </c>
      <c r="BF238" s="184">
        <f>IF(N238="snížená",J238,0)</f>
        <v>0</v>
      </c>
      <c r="BG238" s="184">
        <f>IF(N238="zákl. přenesená",J238,0)</f>
        <v>0</v>
      </c>
      <c r="BH238" s="184">
        <f>IF(N238="sníž. přenesená",J238,0)</f>
        <v>0</v>
      </c>
      <c r="BI238" s="184">
        <f>IF(N238="nulová",J238,0)</f>
        <v>0</v>
      </c>
      <c r="BJ238" s="24" t="s">
        <v>24</v>
      </c>
      <c r="BK238" s="184">
        <f>ROUND(I238*H238,2)</f>
        <v>0</v>
      </c>
      <c r="BL238" s="24" t="s">
        <v>141</v>
      </c>
      <c r="BM238" s="24" t="s">
        <v>733</v>
      </c>
    </row>
    <row r="239" spans="2:65" s="1" customFormat="1" ht="40.5">
      <c r="B239" s="40"/>
      <c r="D239" s="185" t="s">
        <v>143</v>
      </c>
      <c r="F239" s="186" t="s">
        <v>734</v>
      </c>
      <c r="I239" s="187"/>
      <c r="L239" s="40"/>
      <c r="M239" s="188"/>
      <c r="N239" s="41"/>
      <c r="O239" s="41"/>
      <c r="P239" s="41"/>
      <c r="Q239" s="41"/>
      <c r="R239" s="41"/>
      <c r="S239" s="41"/>
      <c r="T239" s="69"/>
      <c r="AT239" s="24" t="s">
        <v>143</v>
      </c>
      <c r="AU239" s="24" t="s">
        <v>81</v>
      </c>
    </row>
    <row r="240" spans="2:65" s="1" customFormat="1" ht="16.5" customHeight="1">
      <c r="B240" s="172"/>
      <c r="C240" s="219" t="s">
        <v>735</v>
      </c>
      <c r="D240" s="219" t="s">
        <v>525</v>
      </c>
      <c r="E240" s="220" t="s">
        <v>726</v>
      </c>
      <c r="F240" s="221" t="s">
        <v>727</v>
      </c>
      <c r="G240" s="222" t="s">
        <v>190</v>
      </c>
      <c r="H240" s="223">
        <v>1</v>
      </c>
      <c r="I240" s="224"/>
      <c r="J240" s="225">
        <f>ROUND(I240*H240,2)</f>
        <v>0</v>
      </c>
      <c r="K240" s="221" t="s">
        <v>260</v>
      </c>
      <c r="L240" s="226"/>
      <c r="M240" s="227" t="s">
        <v>5</v>
      </c>
      <c r="N240" s="228" t="s">
        <v>43</v>
      </c>
      <c r="O240" s="41"/>
      <c r="P240" s="182">
        <f>O240*H240</f>
        <v>0</v>
      </c>
      <c r="Q240" s="182">
        <v>4.0000000000000001E-3</v>
      </c>
      <c r="R240" s="182">
        <f>Q240*H240</f>
        <v>4.0000000000000001E-3</v>
      </c>
      <c r="S240" s="182">
        <v>0</v>
      </c>
      <c r="T240" s="183">
        <f>S240*H240</f>
        <v>0</v>
      </c>
      <c r="AR240" s="24" t="s">
        <v>177</v>
      </c>
      <c r="AT240" s="24" t="s">
        <v>525</v>
      </c>
      <c r="AU240" s="24" t="s">
        <v>81</v>
      </c>
      <c r="AY240" s="24" t="s">
        <v>134</v>
      </c>
      <c r="BE240" s="184">
        <f>IF(N240="základní",J240,0)</f>
        <v>0</v>
      </c>
      <c r="BF240" s="184">
        <f>IF(N240="snížená",J240,0)</f>
        <v>0</v>
      </c>
      <c r="BG240" s="184">
        <f>IF(N240="zákl. přenesená",J240,0)</f>
        <v>0</v>
      </c>
      <c r="BH240" s="184">
        <f>IF(N240="sníž. přenesená",J240,0)</f>
        <v>0</v>
      </c>
      <c r="BI240" s="184">
        <f>IF(N240="nulová",J240,0)</f>
        <v>0</v>
      </c>
      <c r="BJ240" s="24" t="s">
        <v>24</v>
      </c>
      <c r="BK240" s="184">
        <f>ROUND(I240*H240,2)</f>
        <v>0</v>
      </c>
      <c r="BL240" s="24" t="s">
        <v>141</v>
      </c>
      <c r="BM240" s="24" t="s">
        <v>736</v>
      </c>
    </row>
    <row r="241" spans="2:65" s="1" customFormat="1" ht="40.5">
      <c r="B241" s="40"/>
      <c r="D241" s="185" t="s">
        <v>143</v>
      </c>
      <c r="F241" s="186" t="s">
        <v>729</v>
      </c>
      <c r="I241" s="187"/>
      <c r="L241" s="40"/>
      <c r="M241" s="188"/>
      <c r="N241" s="41"/>
      <c r="O241" s="41"/>
      <c r="P241" s="41"/>
      <c r="Q241" s="41"/>
      <c r="R241" s="41"/>
      <c r="S241" s="41"/>
      <c r="T241" s="69"/>
      <c r="AT241" s="24" t="s">
        <v>143</v>
      </c>
      <c r="AU241" s="24" t="s">
        <v>81</v>
      </c>
    </row>
    <row r="242" spans="2:65" s="1" customFormat="1" ht="16.5" customHeight="1">
      <c r="B242" s="172"/>
      <c r="C242" s="219" t="s">
        <v>737</v>
      </c>
      <c r="D242" s="219" t="s">
        <v>525</v>
      </c>
      <c r="E242" s="220" t="s">
        <v>738</v>
      </c>
      <c r="F242" s="221" t="s">
        <v>739</v>
      </c>
      <c r="G242" s="222" t="s">
        <v>190</v>
      </c>
      <c r="H242" s="223">
        <v>1</v>
      </c>
      <c r="I242" s="224"/>
      <c r="J242" s="225">
        <f>ROUND(I242*H242,2)</f>
        <v>0</v>
      </c>
      <c r="K242" s="221" t="s">
        <v>260</v>
      </c>
      <c r="L242" s="226"/>
      <c r="M242" s="227" t="s">
        <v>5</v>
      </c>
      <c r="N242" s="228" t="s">
        <v>43</v>
      </c>
      <c r="O242" s="41"/>
      <c r="P242" s="182">
        <f>O242*H242</f>
        <v>0</v>
      </c>
      <c r="Q242" s="182">
        <v>8.0000000000000002E-3</v>
      </c>
      <c r="R242" s="182">
        <f>Q242*H242</f>
        <v>8.0000000000000002E-3</v>
      </c>
      <c r="S242" s="182">
        <v>0</v>
      </c>
      <c r="T242" s="183">
        <f>S242*H242</f>
        <v>0</v>
      </c>
      <c r="AR242" s="24" t="s">
        <v>177</v>
      </c>
      <c r="AT242" s="24" t="s">
        <v>525</v>
      </c>
      <c r="AU242" s="24" t="s">
        <v>81</v>
      </c>
      <c r="AY242" s="24" t="s">
        <v>134</v>
      </c>
      <c r="BE242" s="184">
        <f>IF(N242="základní",J242,0)</f>
        <v>0</v>
      </c>
      <c r="BF242" s="184">
        <f>IF(N242="snížená",J242,0)</f>
        <v>0</v>
      </c>
      <c r="BG242" s="184">
        <f>IF(N242="zákl. přenesená",J242,0)</f>
        <v>0</v>
      </c>
      <c r="BH242" s="184">
        <f>IF(N242="sníž. přenesená",J242,0)</f>
        <v>0</v>
      </c>
      <c r="BI242" s="184">
        <f>IF(N242="nulová",J242,0)</f>
        <v>0</v>
      </c>
      <c r="BJ242" s="24" t="s">
        <v>24</v>
      </c>
      <c r="BK242" s="184">
        <f>ROUND(I242*H242,2)</f>
        <v>0</v>
      </c>
      <c r="BL242" s="24" t="s">
        <v>141</v>
      </c>
      <c r="BM242" s="24" t="s">
        <v>740</v>
      </c>
    </row>
    <row r="243" spans="2:65" s="1" customFormat="1" ht="40.5">
      <c r="B243" s="40"/>
      <c r="D243" s="185" t="s">
        <v>143</v>
      </c>
      <c r="F243" s="186" t="s">
        <v>741</v>
      </c>
      <c r="I243" s="187"/>
      <c r="L243" s="40"/>
      <c r="M243" s="188"/>
      <c r="N243" s="41"/>
      <c r="O243" s="41"/>
      <c r="P243" s="41"/>
      <c r="Q243" s="41"/>
      <c r="R243" s="41"/>
      <c r="S243" s="41"/>
      <c r="T243" s="69"/>
      <c r="AT243" s="24" t="s">
        <v>143</v>
      </c>
      <c r="AU243" s="24" t="s">
        <v>81</v>
      </c>
    </row>
    <row r="244" spans="2:65" s="1" customFormat="1" ht="16.5" customHeight="1">
      <c r="B244" s="172"/>
      <c r="C244" s="219" t="s">
        <v>742</v>
      </c>
      <c r="D244" s="219" t="s">
        <v>525</v>
      </c>
      <c r="E244" s="220" t="s">
        <v>743</v>
      </c>
      <c r="F244" s="221" t="s">
        <v>744</v>
      </c>
      <c r="G244" s="222" t="s">
        <v>190</v>
      </c>
      <c r="H244" s="223">
        <v>1</v>
      </c>
      <c r="I244" s="224"/>
      <c r="J244" s="225">
        <f>ROUND(I244*H244,2)</f>
        <v>0</v>
      </c>
      <c r="K244" s="221" t="s">
        <v>260</v>
      </c>
      <c r="L244" s="226"/>
      <c r="M244" s="227" t="s">
        <v>5</v>
      </c>
      <c r="N244" s="228" t="s">
        <v>43</v>
      </c>
      <c r="O244" s="41"/>
      <c r="P244" s="182">
        <f>O244*H244</f>
        <v>0</v>
      </c>
      <c r="Q244" s="182">
        <v>8.0000000000000002E-3</v>
      </c>
      <c r="R244" s="182">
        <f>Q244*H244</f>
        <v>8.0000000000000002E-3</v>
      </c>
      <c r="S244" s="182">
        <v>0</v>
      </c>
      <c r="T244" s="183">
        <f>S244*H244</f>
        <v>0</v>
      </c>
      <c r="AR244" s="24" t="s">
        <v>177</v>
      </c>
      <c r="AT244" s="24" t="s">
        <v>525</v>
      </c>
      <c r="AU244" s="24" t="s">
        <v>81</v>
      </c>
      <c r="AY244" s="24" t="s">
        <v>134</v>
      </c>
      <c r="BE244" s="184">
        <f>IF(N244="základní",J244,0)</f>
        <v>0</v>
      </c>
      <c r="BF244" s="184">
        <f>IF(N244="snížená",J244,0)</f>
        <v>0</v>
      </c>
      <c r="BG244" s="184">
        <f>IF(N244="zákl. přenesená",J244,0)</f>
        <v>0</v>
      </c>
      <c r="BH244" s="184">
        <f>IF(N244="sníž. přenesená",J244,0)</f>
        <v>0</v>
      </c>
      <c r="BI244" s="184">
        <f>IF(N244="nulová",J244,0)</f>
        <v>0</v>
      </c>
      <c r="BJ244" s="24" t="s">
        <v>24</v>
      </c>
      <c r="BK244" s="184">
        <f>ROUND(I244*H244,2)</f>
        <v>0</v>
      </c>
      <c r="BL244" s="24" t="s">
        <v>141</v>
      </c>
      <c r="BM244" s="24" t="s">
        <v>745</v>
      </c>
    </row>
    <row r="245" spans="2:65" s="1" customFormat="1" ht="40.5">
      <c r="B245" s="40"/>
      <c r="D245" s="185" t="s">
        <v>143</v>
      </c>
      <c r="F245" s="186" t="s">
        <v>746</v>
      </c>
      <c r="I245" s="187"/>
      <c r="L245" s="40"/>
      <c r="M245" s="188"/>
      <c r="N245" s="41"/>
      <c r="O245" s="41"/>
      <c r="P245" s="41"/>
      <c r="Q245" s="41"/>
      <c r="R245" s="41"/>
      <c r="S245" s="41"/>
      <c r="T245" s="69"/>
      <c r="AT245" s="24" t="s">
        <v>143</v>
      </c>
      <c r="AU245" s="24" t="s">
        <v>81</v>
      </c>
    </row>
    <row r="246" spans="2:65" s="1" customFormat="1" ht="16.5" customHeight="1">
      <c r="B246" s="172"/>
      <c r="C246" s="219" t="s">
        <v>747</v>
      </c>
      <c r="D246" s="219" t="s">
        <v>525</v>
      </c>
      <c r="E246" s="220" t="s">
        <v>748</v>
      </c>
      <c r="F246" s="221" t="s">
        <v>749</v>
      </c>
      <c r="G246" s="222" t="s">
        <v>190</v>
      </c>
      <c r="H246" s="223">
        <v>4</v>
      </c>
      <c r="I246" s="224"/>
      <c r="J246" s="225">
        <f>ROUND(I246*H246,2)</f>
        <v>0</v>
      </c>
      <c r="K246" s="221" t="s">
        <v>260</v>
      </c>
      <c r="L246" s="226"/>
      <c r="M246" s="227" t="s">
        <v>5</v>
      </c>
      <c r="N246" s="228" t="s">
        <v>43</v>
      </c>
      <c r="O246" s="41"/>
      <c r="P246" s="182">
        <f>O246*H246</f>
        <v>0</v>
      </c>
      <c r="Q246" s="182">
        <v>4.0000000000000001E-3</v>
      </c>
      <c r="R246" s="182">
        <f>Q246*H246</f>
        <v>1.6E-2</v>
      </c>
      <c r="S246" s="182">
        <v>0</v>
      </c>
      <c r="T246" s="183">
        <f>S246*H246</f>
        <v>0</v>
      </c>
      <c r="AR246" s="24" t="s">
        <v>177</v>
      </c>
      <c r="AT246" s="24" t="s">
        <v>525</v>
      </c>
      <c r="AU246" s="24" t="s">
        <v>81</v>
      </c>
      <c r="AY246" s="24" t="s">
        <v>134</v>
      </c>
      <c r="BE246" s="184">
        <f>IF(N246="základní",J246,0)</f>
        <v>0</v>
      </c>
      <c r="BF246" s="184">
        <f>IF(N246="snížená",J246,0)</f>
        <v>0</v>
      </c>
      <c r="BG246" s="184">
        <f>IF(N246="zákl. přenesená",J246,0)</f>
        <v>0</v>
      </c>
      <c r="BH246" s="184">
        <f>IF(N246="sníž. přenesená",J246,0)</f>
        <v>0</v>
      </c>
      <c r="BI246" s="184">
        <f>IF(N246="nulová",J246,0)</f>
        <v>0</v>
      </c>
      <c r="BJ246" s="24" t="s">
        <v>24</v>
      </c>
      <c r="BK246" s="184">
        <f>ROUND(I246*H246,2)</f>
        <v>0</v>
      </c>
      <c r="BL246" s="24" t="s">
        <v>141</v>
      </c>
      <c r="BM246" s="24" t="s">
        <v>750</v>
      </c>
    </row>
    <row r="247" spans="2:65" s="1" customFormat="1" ht="40.5">
      <c r="B247" s="40"/>
      <c r="D247" s="185" t="s">
        <v>143</v>
      </c>
      <c r="F247" s="186" t="s">
        <v>751</v>
      </c>
      <c r="I247" s="187"/>
      <c r="L247" s="40"/>
      <c r="M247" s="188"/>
      <c r="N247" s="41"/>
      <c r="O247" s="41"/>
      <c r="P247" s="41"/>
      <c r="Q247" s="41"/>
      <c r="R247" s="41"/>
      <c r="S247" s="41"/>
      <c r="T247" s="69"/>
      <c r="AT247" s="24" t="s">
        <v>143</v>
      </c>
      <c r="AU247" s="24" t="s">
        <v>81</v>
      </c>
    </row>
    <row r="248" spans="2:65" s="1" customFormat="1" ht="16.5" customHeight="1">
      <c r="B248" s="172"/>
      <c r="C248" s="219" t="s">
        <v>752</v>
      </c>
      <c r="D248" s="219" t="s">
        <v>525</v>
      </c>
      <c r="E248" s="220" t="s">
        <v>753</v>
      </c>
      <c r="F248" s="221" t="s">
        <v>754</v>
      </c>
      <c r="G248" s="222" t="s">
        <v>190</v>
      </c>
      <c r="H248" s="223">
        <v>2</v>
      </c>
      <c r="I248" s="224"/>
      <c r="J248" s="225">
        <f>ROUND(I248*H248,2)</f>
        <v>0</v>
      </c>
      <c r="K248" s="221" t="s">
        <v>260</v>
      </c>
      <c r="L248" s="226"/>
      <c r="M248" s="227" t="s">
        <v>5</v>
      </c>
      <c r="N248" s="228" t="s">
        <v>43</v>
      </c>
      <c r="O248" s="41"/>
      <c r="P248" s="182">
        <f>O248*H248</f>
        <v>0</v>
      </c>
      <c r="Q248" s="182">
        <v>6.0000000000000001E-3</v>
      </c>
      <c r="R248" s="182">
        <f>Q248*H248</f>
        <v>1.2E-2</v>
      </c>
      <c r="S248" s="182">
        <v>0</v>
      </c>
      <c r="T248" s="183">
        <f>S248*H248</f>
        <v>0</v>
      </c>
      <c r="AR248" s="24" t="s">
        <v>177</v>
      </c>
      <c r="AT248" s="24" t="s">
        <v>525</v>
      </c>
      <c r="AU248" s="24" t="s">
        <v>81</v>
      </c>
      <c r="AY248" s="24" t="s">
        <v>134</v>
      </c>
      <c r="BE248" s="184">
        <f>IF(N248="základní",J248,0)</f>
        <v>0</v>
      </c>
      <c r="BF248" s="184">
        <f>IF(N248="snížená",J248,0)</f>
        <v>0</v>
      </c>
      <c r="BG248" s="184">
        <f>IF(N248="zákl. přenesená",J248,0)</f>
        <v>0</v>
      </c>
      <c r="BH248" s="184">
        <f>IF(N248="sníž. přenesená",J248,0)</f>
        <v>0</v>
      </c>
      <c r="BI248" s="184">
        <f>IF(N248="nulová",J248,0)</f>
        <v>0</v>
      </c>
      <c r="BJ248" s="24" t="s">
        <v>24</v>
      </c>
      <c r="BK248" s="184">
        <f>ROUND(I248*H248,2)</f>
        <v>0</v>
      </c>
      <c r="BL248" s="24" t="s">
        <v>141</v>
      </c>
      <c r="BM248" s="24" t="s">
        <v>755</v>
      </c>
    </row>
    <row r="249" spans="2:65" s="1" customFormat="1" ht="13.5">
      <c r="B249" s="40"/>
      <c r="D249" s="185" t="s">
        <v>143</v>
      </c>
      <c r="F249" s="186" t="s">
        <v>756</v>
      </c>
      <c r="I249" s="187"/>
      <c r="L249" s="40"/>
      <c r="M249" s="188"/>
      <c r="N249" s="41"/>
      <c r="O249" s="41"/>
      <c r="P249" s="41"/>
      <c r="Q249" s="41"/>
      <c r="R249" s="41"/>
      <c r="S249" s="41"/>
      <c r="T249" s="69"/>
      <c r="AT249" s="24" t="s">
        <v>143</v>
      </c>
      <c r="AU249" s="24" t="s">
        <v>81</v>
      </c>
    </row>
    <row r="250" spans="2:65" s="1" customFormat="1" ht="16.5" customHeight="1">
      <c r="B250" s="172"/>
      <c r="C250" s="219" t="s">
        <v>757</v>
      </c>
      <c r="D250" s="219" t="s">
        <v>525</v>
      </c>
      <c r="E250" s="220" t="s">
        <v>758</v>
      </c>
      <c r="F250" s="221" t="s">
        <v>759</v>
      </c>
      <c r="G250" s="222" t="s">
        <v>190</v>
      </c>
      <c r="H250" s="223">
        <v>2</v>
      </c>
      <c r="I250" s="224"/>
      <c r="J250" s="225">
        <f>ROUND(I250*H250,2)</f>
        <v>0</v>
      </c>
      <c r="K250" s="221" t="s">
        <v>260</v>
      </c>
      <c r="L250" s="226"/>
      <c r="M250" s="227" t="s">
        <v>5</v>
      </c>
      <c r="N250" s="228" t="s">
        <v>43</v>
      </c>
      <c r="O250" s="41"/>
      <c r="P250" s="182">
        <f>O250*H250</f>
        <v>0</v>
      </c>
      <c r="Q250" s="182">
        <v>6.0000000000000001E-3</v>
      </c>
      <c r="R250" s="182">
        <f>Q250*H250</f>
        <v>1.2E-2</v>
      </c>
      <c r="S250" s="182">
        <v>0</v>
      </c>
      <c r="T250" s="183">
        <f>S250*H250</f>
        <v>0</v>
      </c>
      <c r="AR250" s="24" t="s">
        <v>177</v>
      </c>
      <c r="AT250" s="24" t="s">
        <v>525</v>
      </c>
      <c r="AU250" s="24" t="s">
        <v>81</v>
      </c>
      <c r="AY250" s="24" t="s">
        <v>134</v>
      </c>
      <c r="BE250" s="184">
        <f>IF(N250="základní",J250,0)</f>
        <v>0</v>
      </c>
      <c r="BF250" s="184">
        <f>IF(N250="snížená",J250,0)</f>
        <v>0</v>
      </c>
      <c r="BG250" s="184">
        <f>IF(N250="zákl. přenesená",J250,0)</f>
        <v>0</v>
      </c>
      <c r="BH250" s="184">
        <f>IF(N250="sníž. přenesená",J250,0)</f>
        <v>0</v>
      </c>
      <c r="BI250" s="184">
        <f>IF(N250="nulová",J250,0)</f>
        <v>0</v>
      </c>
      <c r="BJ250" s="24" t="s">
        <v>24</v>
      </c>
      <c r="BK250" s="184">
        <f>ROUND(I250*H250,2)</f>
        <v>0</v>
      </c>
      <c r="BL250" s="24" t="s">
        <v>141</v>
      </c>
      <c r="BM250" s="24" t="s">
        <v>760</v>
      </c>
    </row>
    <row r="251" spans="2:65" s="1" customFormat="1" ht="40.5">
      <c r="B251" s="40"/>
      <c r="D251" s="185" t="s">
        <v>143</v>
      </c>
      <c r="F251" s="186" t="s">
        <v>761</v>
      </c>
      <c r="I251" s="187"/>
      <c r="L251" s="40"/>
      <c r="M251" s="188"/>
      <c r="N251" s="41"/>
      <c r="O251" s="41"/>
      <c r="P251" s="41"/>
      <c r="Q251" s="41"/>
      <c r="R251" s="41"/>
      <c r="S251" s="41"/>
      <c r="T251" s="69"/>
      <c r="AT251" s="24" t="s">
        <v>143</v>
      </c>
      <c r="AU251" s="24" t="s">
        <v>81</v>
      </c>
    </row>
    <row r="252" spans="2:65" s="1" customFormat="1" ht="16.5" customHeight="1">
      <c r="B252" s="172"/>
      <c r="C252" s="173" t="s">
        <v>762</v>
      </c>
      <c r="D252" s="173" t="s">
        <v>137</v>
      </c>
      <c r="E252" s="174" t="s">
        <v>763</v>
      </c>
      <c r="F252" s="175" t="s">
        <v>764</v>
      </c>
      <c r="G252" s="176" t="s">
        <v>190</v>
      </c>
      <c r="H252" s="177">
        <v>10</v>
      </c>
      <c r="I252" s="178"/>
      <c r="J252" s="179">
        <f>ROUND(I252*H252,2)</f>
        <v>0</v>
      </c>
      <c r="K252" s="175" t="s">
        <v>260</v>
      </c>
      <c r="L252" s="40"/>
      <c r="M252" s="180" t="s">
        <v>5</v>
      </c>
      <c r="N252" s="181" t="s">
        <v>43</v>
      </c>
      <c r="O252" s="41"/>
      <c r="P252" s="182">
        <f>O252*H252</f>
        <v>0</v>
      </c>
      <c r="Q252" s="182">
        <v>0.14563999999999999</v>
      </c>
      <c r="R252" s="182">
        <f>Q252*H252</f>
        <v>1.4563999999999999</v>
      </c>
      <c r="S252" s="182">
        <v>0</v>
      </c>
      <c r="T252" s="183">
        <f>S252*H252</f>
        <v>0</v>
      </c>
      <c r="AR252" s="24" t="s">
        <v>141</v>
      </c>
      <c r="AT252" s="24" t="s">
        <v>137</v>
      </c>
      <c r="AU252" s="24" t="s">
        <v>81</v>
      </c>
      <c r="AY252" s="24" t="s">
        <v>134</v>
      </c>
      <c r="BE252" s="184">
        <f>IF(N252="základní",J252,0)</f>
        <v>0</v>
      </c>
      <c r="BF252" s="184">
        <f>IF(N252="snížená",J252,0)</f>
        <v>0</v>
      </c>
      <c r="BG252" s="184">
        <f>IF(N252="zákl. přenesená",J252,0)</f>
        <v>0</v>
      </c>
      <c r="BH252" s="184">
        <f>IF(N252="sníž. přenesená",J252,0)</f>
        <v>0</v>
      </c>
      <c r="BI252" s="184">
        <f>IF(N252="nulová",J252,0)</f>
        <v>0</v>
      </c>
      <c r="BJ252" s="24" t="s">
        <v>24</v>
      </c>
      <c r="BK252" s="184">
        <f>ROUND(I252*H252,2)</f>
        <v>0</v>
      </c>
      <c r="BL252" s="24" t="s">
        <v>141</v>
      </c>
      <c r="BM252" s="24" t="s">
        <v>765</v>
      </c>
    </row>
    <row r="253" spans="2:65" s="1" customFormat="1" ht="13.5">
      <c r="B253" s="40"/>
      <c r="D253" s="185" t="s">
        <v>143</v>
      </c>
      <c r="F253" s="186" t="s">
        <v>766</v>
      </c>
      <c r="I253" s="187"/>
      <c r="L253" s="40"/>
      <c r="M253" s="188"/>
      <c r="N253" s="41"/>
      <c r="O253" s="41"/>
      <c r="P253" s="41"/>
      <c r="Q253" s="41"/>
      <c r="R253" s="41"/>
      <c r="S253" s="41"/>
      <c r="T253" s="69"/>
      <c r="AT253" s="24" t="s">
        <v>143</v>
      </c>
      <c r="AU253" s="24" t="s">
        <v>81</v>
      </c>
    </row>
    <row r="254" spans="2:65" s="1" customFormat="1" ht="25.5" customHeight="1">
      <c r="B254" s="172"/>
      <c r="C254" s="173" t="s">
        <v>767</v>
      </c>
      <c r="D254" s="173" t="s">
        <v>137</v>
      </c>
      <c r="E254" s="174" t="s">
        <v>768</v>
      </c>
      <c r="F254" s="175" t="s">
        <v>769</v>
      </c>
      <c r="G254" s="176" t="s">
        <v>190</v>
      </c>
      <c r="H254" s="177">
        <v>12</v>
      </c>
      <c r="I254" s="178"/>
      <c r="J254" s="179">
        <f>ROUND(I254*H254,2)</f>
        <v>0</v>
      </c>
      <c r="K254" s="175" t="s">
        <v>260</v>
      </c>
      <c r="L254" s="40"/>
      <c r="M254" s="180" t="s">
        <v>5</v>
      </c>
      <c r="N254" s="181" t="s">
        <v>43</v>
      </c>
      <c r="O254" s="41"/>
      <c r="P254" s="182">
        <f>O254*H254</f>
        <v>0</v>
      </c>
      <c r="Q254" s="182">
        <v>0.11241</v>
      </c>
      <c r="R254" s="182">
        <f>Q254*H254</f>
        <v>1.3489199999999999</v>
      </c>
      <c r="S254" s="182">
        <v>0</v>
      </c>
      <c r="T254" s="183">
        <f>S254*H254</f>
        <v>0</v>
      </c>
      <c r="AR254" s="24" t="s">
        <v>141</v>
      </c>
      <c r="AT254" s="24" t="s">
        <v>137</v>
      </c>
      <c r="AU254" s="24" t="s">
        <v>81</v>
      </c>
      <c r="AY254" s="24" t="s">
        <v>134</v>
      </c>
      <c r="BE254" s="184">
        <f>IF(N254="základní",J254,0)</f>
        <v>0</v>
      </c>
      <c r="BF254" s="184">
        <f>IF(N254="snížená",J254,0)</f>
        <v>0</v>
      </c>
      <c r="BG254" s="184">
        <f>IF(N254="zákl. přenesená",J254,0)</f>
        <v>0</v>
      </c>
      <c r="BH254" s="184">
        <f>IF(N254="sníž. přenesená",J254,0)</f>
        <v>0</v>
      </c>
      <c r="BI254" s="184">
        <f>IF(N254="nulová",J254,0)</f>
        <v>0</v>
      </c>
      <c r="BJ254" s="24" t="s">
        <v>24</v>
      </c>
      <c r="BK254" s="184">
        <f>ROUND(I254*H254,2)</f>
        <v>0</v>
      </c>
      <c r="BL254" s="24" t="s">
        <v>141</v>
      </c>
      <c r="BM254" s="24" t="s">
        <v>770</v>
      </c>
    </row>
    <row r="255" spans="2:65" s="1" customFormat="1" ht="13.5">
      <c r="B255" s="40"/>
      <c r="D255" s="185" t="s">
        <v>143</v>
      </c>
      <c r="F255" s="186" t="s">
        <v>771</v>
      </c>
      <c r="I255" s="187"/>
      <c r="L255" s="40"/>
      <c r="M255" s="188"/>
      <c r="N255" s="41"/>
      <c r="O255" s="41"/>
      <c r="P255" s="41"/>
      <c r="Q255" s="41"/>
      <c r="R255" s="41"/>
      <c r="S255" s="41"/>
      <c r="T255" s="69"/>
      <c r="AT255" s="24" t="s">
        <v>143</v>
      </c>
      <c r="AU255" s="24" t="s">
        <v>81</v>
      </c>
    </row>
    <row r="256" spans="2:65" s="1" customFormat="1" ht="16.5" customHeight="1">
      <c r="B256" s="172"/>
      <c r="C256" s="219" t="s">
        <v>772</v>
      </c>
      <c r="D256" s="219" t="s">
        <v>525</v>
      </c>
      <c r="E256" s="220" t="s">
        <v>773</v>
      </c>
      <c r="F256" s="221" t="s">
        <v>774</v>
      </c>
      <c r="G256" s="222" t="s">
        <v>190</v>
      </c>
      <c r="H256" s="223">
        <v>12</v>
      </c>
      <c r="I256" s="224"/>
      <c r="J256" s="225">
        <f>ROUND(I256*H256,2)</f>
        <v>0</v>
      </c>
      <c r="K256" s="221" t="s">
        <v>260</v>
      </c>
      <c r="L256" s="226"/>
      <c r="M256" s="227" t="s">
        <v>5</v>
      </c>
      <c r="N256" s="228" t="s">
        <v>43</v>
      </c>
      <c r="O256" s="41"/>
      <c r="P256" s="182">
        <f>O256*H256</f>
        <v>0</v>
      </c>
      <c r="Q256" s="182">
        <v>6.1000000000000004E-3</v>
      </c>
      <c r="R256" s="182">
        <f>Q256*H256</f>
        <v>7.3200000000000001E-2</v>
      </c>
      <c r="S256" s="182">
        <v>0</v>
      </c>
      <c r="T256" s="183">
        <f>S256*H256</f>
        <v>0</v>
      </c>
      <c r="AR256" s="24" t="s">
        <v>177</v>
      </c>
      <c r="AT256" s="24" t="s">
        <v>525</v>
      </c>
      <c r="AU256" s="24" t="s">
        <v>81</v>
      </c>
      <c r="AY256" s="24" t="s">
        <v>134</v>
      </c>
      <c r="BE256" s="184">
        <f>IF(N256="základní",J256,0)</f>
        <v>0</v>
      </c>
      <c r="BF256" s="184">
        <f>IF(N256="snížená",J256,0)</f>
        <v>0</v>
      </c>
      <c r="BG256" s="184">
        <f>IF(N256="zákl. přenesená",J256,0)</f>
        <v>0</v>
      </c>
      <c r="BH256" s="184">
        <f>IF(N256="sníž. přenesená",J256,0)</f>
        <v>0</v>
      </c>
      <c r="BI256" s="184">
        <f>IF(N256="nulová",J256,0)</f>
        <v>0</v>
      </c>
      <c r="BJ256" s="24" t="s">
        <v>24</v>
      </c>
      <c r="BK256" s="184">
        <f>ROUND(I256*H256,2)</f>
        <v>0</v>
      </c>
      <c r="BL256" s="24" t="s">
        <v>141</v>
      </c>
      <c r="BM256" s="24" t="s">
        <v>775</v>
      </c>
    </row>
    <row r="257" spans="2:65" s="1" customFormat="1" ht="27">
      <c r="B257" s="40"/>
      <c r="D257" s="185" t="s">
        <v>143</v>
      </c>
      <c r="F257" s="186" t="s">
        <v>776</v>
      </c>
      <c r="I257" s="187"/>
      <c r="L257" s="40"/>
      <c r="M257" s="188"/>
      <c r="N257" s="41"/>
      <c r="O257" s="41"/>
      <c r="P257" s="41"/>
      <c r="Q257" s="41"/>
      <c r="R257" s="41"/>
      <c r="S257" s="41"/>
      <c r="T257" s="69"/>
      <c r="AT257" s="24" t="s">
        <v>143</v>
      </c>
      <c r="AU257" s="24" t="s">
        <v>81</v>
      </c>
    </row>
    <row r="258" spans="2:65" s="1" customFormat="1" ht="16.5" customHeight="1">
      <c r="B258" s="172"/>
      <c r="C258" s="219" t="s">
        <v>777</v>
      </c>
      <c r="D258" s="219" t="s">
        <v>525</v>
      </c>
      <c r="E258" s="220" t="s">
        <v>778</v>
      </c>
      <c r="F258" s="221" t="s">
        <v>779</v>
      </c>
      <c r="G258" s="222" t="s">
        <v>190</v>
      </c>
      <c r="H258" s="223">
        <v>12</v>
      </c>
      <c r="I258" s="224"/>
      <c r="J258" s="225">
        <f>ROUND(I258*H258,2)</f>
        <v>0</v>
      </c>
      <c r="K258" s="221" t="s">
        <v>260</v>
      </c>
      <c r="L258" s="226"/>
      <c r="M258" s="227" t="s">
        <v>5</v>
      </c>
      <c r="N258" s="228" t="s">
        <v>43</v>
      </c>
      <c r="O258" s="41"/>
      <c r="P258" s="182">
        <f>O258*H258</f>
        <v>0</v>
      </c>
      <c r="Q258" s="182">
        <v>3.0000000000000001E-3</v>
      </c>
      <c r="R258" s="182">
        <f>Q258*H258</f>
        <v>3.6000000000000004E-2</v>
      </c>
      <c r="S258" s="182">
        <v>0</v>
      </c>
      <c r="T258" s="183">
        <f>S258*H258</f>
        <v>0</v>
      </c>
      <c r="AR258" s="24" t="s">
        <v>177</v>
      </c>
      <c r="AT258" s="24" t="s">
        <v>525</v>
      </c>
      <c r="AU258" s="24" t="s">
        <v>81</v>
      </c>
      <c r="AY258" s="24" t="s">
        <v>134</v>
      </c>
      <c r="BE258" s="184">
        <f>IF(N258="základní",J258,0)</f>
        <v>0</v>
      </c>
      <c r="BF258" s="184">
        <f>IF(N258="snížená",J258,0)</f>
        <v>0</v>
      </c>
      <c r="BG258" s="184">
        <f>IF(N258="zákl. přenesená",J258,0)</f>
        <v>0</v>
      </c>
      <c r="BH258" s="184">
        <f>IF(N258="sníž. přenesená",J258,0)</f>
        <v>0</v>
      </c>
      <c r="BI258" s="184">
        <f>IF(N258="nulová",J258,0)</f>
        <v>0</v>
      </c>
      <c r="BJ258" s="24" t="s">
        <v>24</v>
      </c>
      <c r="BK258" s="184">
        <f>ROUND(I258*H258,2)</f>
        <v>0</v>
      </c>
      <c r="BL258" s="24" t="s">
        <v>141</v>
      </c>
      <c r="BM258" s="24" t="s">
        <v>780</v>
      </c>
    </row>
    <row r="259" spans="2:65" s="1" customFormat="1" ht="27">
      <c r="B259" s="40"/>
      <c r="D259" s="185" t="s">
        <v>143</v>
      </c>
      <c r="F259" s="186" t="s">
        <v>781</v>
      </c>
      <c r="I259" s="187"/>
      <c r="L259" s="40"/>
      <c r="M259" s="188"/>
      <c r="N259" s="41"/>
      <c r="O259" s="41"/>
      <c r="P259" s="41"/>
      <c r="Q259" s="41"/>
      <c r="R259" s="41"/>
      <c r="S259" s="41"/>
      <c r="T259" s="69"/>
      <c r="AT259" s="24" t="s">
        <v>143</v>
      </c>
      <c r="AU259" s="24" t="s">
        <v>81</v>
      </c>
    </row>
    <row r="260" spans="2:65" s="1" customFormat="1" ht="16.5" customHeight="1">
      <c r="B260" s="172"/>
      <c r="C260" s="219" t="s">
        <v>782</v>
      </c>
      <c r="D260" s="219" t="s">
        <v>525</v>
      </c>
      <c r="E260" s="220" t="s">
        <v>783</v>
      </c>
      <c r="F260" s="221" t="s">
        <v>784</v>
      </c>
      <c r="G260" s="222" t="s">
        <v>190</v>
      </c>
      <c r="H260" s="223">
        <v>13</v>
      </c>
      <c r="I260" s="224"/>
      <c r="J260" s="225">
        <f>ROUND(I260*H260,2)</f>
        <v>0</v>
      </c>
      <c r="K260" s="221" t="s">
        <v>260</v>
      </c>
      <c r="L260" s="226"/>
      <c r="M260" s="227" t="s">
        <v>5</v>
      </c>
      <c r="N260" s="228" t="s">
        <v>43</v>
      </c>
      <c r="O260" s="41"/>
      <c r="P260" s="182">
        <f>O260*H260</f>
        <v>0</v>
      </c>
      <c r="Q260" s="182">
        <v>1E-4</v>
      </c>
      <c r="R260" s="182">
        <f>Q260*H260</f>
        <v>1.3000000000000002E-3</v>
      </c>
      <c r="S260" s="182">
        <v>0</v>
      </c>
      <c r="T260" s="183">
        <f>S260*H260</f>
        <v>0</v>
      </c>
      <c r="AR260" s="24" t="s">
        <v>177</v>
      </c>
      <c r="AT260" s="24" t="s">
        <v>525</v>
      </c>
      <c r="AU260" s="24" t="s">
        <v>81</v>
      </c>
      <c r="AY260" s="24" t="s">
        <v>134</v>
      </c>
      <c r="BE260" s="184">
        <f>IF(N260="základní",J260,0)</f>
        <v>0</v>
      </c>
      <c r="BF260" s="184">
        <f>IF(N260="snížená",J260,0)</f>
        <v>0</v>
      </c>
      <c r="BG260" s="184">
        <f>IF(N260="zákl. přenesená",J260,0)</f>
        <v>0</v>
      </c>
      <c r="BH260" s="184">
        <f>IF(N260="sníž. přenesená",J260,0)</f>
        <v>0</v>
      </c>
      <c r="BI260" s="184">
        <f>IF(N260="nulová",J260,0)</f>
        <v>0</v>
      </c>
      <c r="BJ260" s="24" t="s">
        <v>24</v>
      </c>
      <c r="BK260" s="184">
        <f>ROUND(I260*H260,2)</f>
        <v>0</v>
      </c>
      <c r="BL260" s="24" t="s">
        <v>141</v>
      </c>
      <c r="BM260" s="24" t="s">
        <v>785</v>
      </c>
    </row>
    <row r="261" spans="2:65" s="1" customFormat="1" ht="27">
      <c r="B261" s="40"/>
      <c r="D261" s="185" t="s">
        <v>143</v>
      </c>
      <c r="F261" s="186" t="s">
        <v>786</v>
      </c>
      <c r="I261" s="187"/>
      <c r="L261" s="40"/>
      <c r="M261" s="188"/>
      <c r="N261" s="41"/>
      <c r="O261" s="41"/>
      <c r="P261" s="41"/>
      <c r="Q261" s="41"/>
      <c r="R261" s="41"/>
      <c r="S261" s="41"/>
      <c r="T261" s="69"/>
      <c r="AT261" s="24" t="s">
        <v>143</v>
      </c>
      <c r="AU261" s="24" t="s">
        <v>81</v>
      </c>
    </row>
    <row r="262" spans="2:65" s="1" customFormat="1" ht="16.5" customHeight="1">
      <c r="B262" s="172"/>
      <c r="C262" s="219" t="s">
        <v>787</v>
      </c>
      <c r="D262" s="219" t="s">
        <v>525</v>
      </c>
      <c r="E262" s="220" t="s">
        <v>788</v>
      </c>
      <c r="F262" s="221" t="s">
        <v>789</v>
      </c>
      <c r="G262" s="222" t="s">
        <v>190</v>
      </c>
      <c r="H262" s="223">
        <v>26</v>
      </c>
      <c r="I262" s="224"/>
      <c r="J262" s="225">
        <f>ROUND(I262*H262,2)</f>
        <v>0</v>
      </c>
      <c r="K262" s="221" t="s">
        <v>260</v>
      </c>
      <c r="L262" s="226"/>
      <c r="M262" s="227" t="s">
        <v>5</v>
      </c>
      <c r="N262" s="228" t="s">
        <v>43</v>
      </c>
      <c r="O262" s="41"/>
      <c r="P262" s="182">
        <f>O262*H262</f>
        <v>0</v>
      </c>
      <c r="Q262" s="182">
        <v>3.5E-4</v>
      </c>
      <c r="R262" s="182">
        <f>Q262*H262</f>
        <v>9.1000000000000004E-3</v>
      </c>
      <c r="S262" s="182">
        <v>0</v>
      </c>
      <c r="T262" s="183">
        <f>S262*H262</f>
        <v>0</v>
      </c>
      <c r="AR262" s="24" t="s">
        <v>177</v>
      </c>
      <c r="AT262" s="24" t="s">
        <v>525</v>
      </c>
      <c r="AU262" s="24" t="s">
        <v>81</v>
      </c>
      <c r="AY262" s="24" t="s">
        <v>134</v>
      </c>
      <c r="BE262" s="184">
        <f>IF(N262="základní",J262,0)</f>
        <v>0</v>
      </c>
      <c r="BF262" s="184">
        <f>IF(N262="snížená",J262,0)</f>
        <v>0</v>
      </c>
      <c r="BG262" s="184">
        <f>IF(N262="zákl. přenesená",J262,0)</f>
        <v>0</v>
      </c>
      <c r="BH262" s="184">
        <f>IF(N262="sníž. přenesená",J262,0)</f>
        <v>0</v>
      </c>
      <c r="BI262" s="184">
        <f>IF(N262="nulová",J262,0)</f>
        <v>0</v>
      </c>
      <c r="BJ262" s="24" t="s">
        <v>24</v>
      </c>
      <c r="BK262" s="184">
        <f>ROUND(I262*H262,2)</f>
        <v>0</v>
      </c>
      <c r="BL262" s="24" t="s">
        <v>141</v>
      </c>
      <c r="BM262" s="24" t="s">
        <v>790</v>
      </c>
    </row>
    <row r="263" spans="2:65" s="1" customFormat="1" ht="27">
      <c r="B263" s="40"/>
      <c r="D263" s="185" t="s">
        <v>143</v>
      </c>
      <c r="F263" s="186" t="s">
        <v>791</v>
      </c>
      <c r="I263" s="187"/>
      <c r="L263" s="40"/>
      <c r="M263" s="188"/>
      <c r="N263" s="41"/>
      <c r="O263" s="41"/>
      <c r="P263" s="41"/>
      <c r="Q263" s="41"/>
      <c r="R263" s="41"/>
      <c r="S263" s="41"/>
      <c r="T263" s="69"/>
      <c r="AT263" s="24" t="s">
        <v>143</v>
      </c>
      <c r="AU263" s="24" t="s">
        <v>81</v>
      </c>
    </row>
    <row r="264" spans="2:65" s="1" customFormat="1" ht="16.5" customHeight="1">
      <c r="B264" s="172"/>
      <c r="C264" s="173" t="s">
        <v>792</v>
      </c>
      <c r="D264" s="173" t="s">
        <v>137</v>
      </c>
      <c r="E264" s="174" t="s">
        <v>793</v>
      </c>
      <c r="F264" s="175" t="s">
        <v>794</v>
      </c>
      <c r="G264" s="176" t="s">
        <v>140</v>
      </c>
      <c r="H264" s="177">
        <v>3795</v>
      </c>
      <c r="I264" s="178"/>
      <c r="J264" s="179">
        <f>ROUND(I264*H264,2)</f>
        <v>0</v>
      </c>
      <c r="K264" s="175" t="s">
        <v>260</v>
      </c>
      <c r="L264" s="40"/>
      <c r="M264" s="180" t="s">
        <v>5</v>
      </c>
      <c r="N264" s="181" t="s">
        <v>43</v>
      </c>
      <c r="O264" s="41"/>
      <c r="P264" s="182">
        <f>O264*H264</f>
        <v>0</v>
      </c>
      <c r="Q264" s="182">
        <v>8.0000000000000007E-5</v>
      </c>
      <c r="R264" s="182">
        <f>Q264*H264</f>
        <v>0.30360000000000004</v>
      </c>
      <c r="S264" s="182">
        <v>0</v>
      </c>
      <c r="T264" s="183">
        <f>S264*H264</f>
        <v>0</v>
      </c>
      <c r="AR264" s="24" t="s">
        <v>141</v>
      </c>
      <c r="AT264" s="24" t="s">
        <v>137</v>
      </c>
      <c r="AU264" s="24" t="s">
        <v>81</v>
      </c>
      <c r="AY264" s="24" t="s">
        <v>134</v>
      </c>
      <c r="BE264" s="184">
        <f>IF(N264="základní",J264,0)</f>
        <v>0</v>
      </c>
      <c r="BF264" s="184">
        <f>IF(N264="snížená",J264,0)</f>
        <v>0</v>
      </c>
      <c r="BG264" s="184">
        <f>IF(N264="zákl. přenesená",J264,0)</f>
        <v>0</v>
      </c>
      <c r="BH264" s="184">
        <f>IF(N264="sníž. přenesená",J264,0)</f>
        <v>0</v>
      </c>
      <c r="BI264" s="184">
        <f>IF(N264="nulová",J264,0)</f>
        <v>0</v>
      </c>
      <c r="BJ264" s="24" t="s">
        <v>24</v>
      </c>
      <c r="BK264" s="184">
        <f>ROUND(I264*H264,2)</f>
        <v>0</v>
      </c>
      <c r="BL264" s="24" t="s">
        <v>141</v>
      </c>
      <c r="BM264" s="24" t="s">
        <v>795</v>
      </c>
    </row>
    <row r="265" spans="2:65" s="1" customFormat="1" ht="13.5">
      <c r="B265" s="40"/>
      <c r="D265" s="185" t="s">
        <v>143</v>
      </c>
      <c r="F265" s="186" t="s">
        <v>796</v>
      </c>
      <c r="I265" s="187"/>
      <c r="L265" s="40"/>
      <c r="M265" s="188"/>
      <c r="N265" s="41"/>
      <c r="O265" s="41"/>
      <c r="P265" s="41"/>
      <c r="Q265" s="41"/>
      <c r="R265" s="41"/>
      <c r="S265" s="41"/>
      <c r="T265" s="69"/>
      <c r="AT265" s="24" t="s">
        <v>143</v>
      </c>
      <c r="AU265" s="24" t="s">
        <v>81</v>
      </c>
    </row>
    <row r="266" spans="2:65" s="11" customFormat="1" ht="13.5">
      <c r="B266" s="190"/>
      <c r="D266" s="185" t="s">
        <v>146</v>
      </c>
      <c r="E266" s="191" t="s">
        <v>5</v>
      </c>
      <c r="F266" s="192" t="s">
        <v>797</v>
      </c>
      <c r="H266" s="193">
        <v>2530</v>
      </c>
      <c r="I266" s="194"/>
      <c r="L266" s="190"/>
      <c r="M266" s="195"/>
      <c r="N266" s="196"/>
      <c r="O266" s="196"/>
      <c r="P266" s="196"/>
      <c r="Q266" s="196"/>
      <c r="R266" s="196"/>
      <c r="S266" s="196"/>
      <c r="T266" s="197"/>
      <c r="AT266" s="191" t="s">
        <v>146</v>
      </c>
      <c r="AU266" s="191" t="s">
        <v>81</v>
      </c>
      <c r="AV266" s="11" t="s">
        <v>81</v>
      </c>
      <c r="AW266" s="11" t="s">
        <v>36</v>
      </c>
      <c r="AX266" s="11" t="s">
        <v>72</v>
      </c>
      <c r="AY266" s="191" t="s">
        <v>134</v>
      </c>
    </row>
    <row r="267" spans="2:65" s="11" customFormat="1" ht="13.5">
      <c r="B267" s="190"/>
      <c r="D267" s="185" t="s">
        <v>146</v>
      </c>
      <c r="E267" s="191" t="s">
        <v>5</v>
      </c>
      <c r="F267" s="192" t="s">
        <v>798</v>
      </c>
      <c r="H267" s="193">
        <v>1265</v>
      </c>
      <c r="I267" s="194"/>
      <c r="L267" s="190"/>
      <c r="M267" s="195"/>
      <c r="N267" s="196"/>
      <c r="O267" s="196"/>
      <c r="P267" s="196"/>
      <c r="Q267" s="196"/>
      <c r="R267" s="196"/>
      <c r="S267" s="196"/>
      <c r="T267" s="197"/>
      <c r="AT267" s="191" t="s">
        <v>146</v>
      </c>
      <c r="AU267" s="191" t="s">
        <v>81</v>
      </c>
      <c r="AV267" s="11" t="s">
        <v>81</v>
      </c>
      <c r="AW267" s="11" t="s">
        <v>36</v>
      </c>
      <c r="AX267" s="11" t="s">
        <v>72</v>
      </c>
      <c r="AY267" s="191" t="s">
        <v>134</v>
      </c>
    </row>
    <row r="268" spans="2:65" s="12" customFormat="1" ht="13.5">
      <c r="B268" s="198"/>
      <c r="D268" s="185" t="s">
        <v>146</v>
      </c>
      <c r="E268" s="199" t="s">
        <v>5</v>
      </c>
      <c r="F268" s="200" t="s">
        <v>148</v>
      </c>
      <c r="H268" s="201">
        <v>3795</v>
      </c>
      <c r="I268" s="202"/>
      <c r="L268" s="198"/>
      <c r="M268" s="203"/>
      <c r="N268" s="204"/>
      <c r="O268" s="204"/>
      <c r="P268" s="204"/>
      <c r="Q268" s="204"/>
      <c r="R268" s="204"/>
      <c r="S268" s="204"/>
      <c r="T268" s="205"/>
      <c r="AT268" s="199" t="s">
        <v>146</v>
      </c>
      <c r="AU268" s="199" t="s">
        <v>81</v>
      </c>
      <c r="AV268" s="12" t="s">
        <v>141</v>
      </c>
      <c r="AW268" s="12" t="s">
        <v>36</v>
      </c>
      <c r="AX268" s="12" t="s">
        <v>24</v>
      </c>
      <c r="AY268" s="199" t="s">
        <v>134</v>
      </c>
    </row>
    <row r="269" spans="2:65" s="1" customFormat="1" ht="25.5" customHeight="1">
      <c r="B269" s="172"/>
      <c r="C269" s="173" t="s">
        <v>799</v>
      </c>
      <c r="D269" s="173" t="s">
        <v>137</v>
      </c>
      <c r="E269" s="174" t="s">
        <v>800</v>
      </c>
      <c r="F269" s="175" t="s">
        <v>801</v>
      </c>
      <c r="G269" s="176" t="s">
        <v>140</v>
      </c>
      <c r="H269" s="177">
        <v>200</v>
      </c>
      <c r="I269" s="178"/>
      <c r="J269" s="179">
        <f>ROUND(I269*H269,2)</f>
        <v>0</v>
      </c>
      <c r="K269" s="175" t="s">
        <v>260</v>
      </c>
      <c r="L269" s="40"/>
      <c r="M269" s="180" t="s">
        <v>5</v>
      </c>
      <c r="N269" s="181" t="s">
        <v>43</v>
      </c>
      <c r="O269" s="41"/>
      <c r="P269" s="182">
        <f>O269*H269</f>
        <v>0</v>
      </c>
      <c r="Q269" s="182">
        <v>8.0879999999999994E-2</v>
      </c>
      <c r="R269" s="182">
        <f>Q269*H269</f>
        <v>16.175999999999998</v>
      </c>
      <c r="S269" s="182">
        <v>0</v>
      </c>
      <c r="T269" s="183">
        <f>S269*H269</f>
        <v>0</v>
      </c>
      <c r="AR269" s="24" t="s">
        <v>141</v>
      </c>
      <c r="AT269" s="24" t="s">
        <v>137</v>
      </c>
      <c r="AU269" s="24" t="s">
        <v>81</v>
      </c>
      <c r="AY269" s="24" t="s">
        <v>134</v>
      </c>
      <c r="BE269" s="184">
        <f>IF(N269="základní",J269,0)</f>
        <v>0</v>
      </c>
      <c r="BF269" s="184">
        <f>IF(N269="snížená",J269,0)</f>
        <v>0</v>
      </c>
      <c r="BG269" s="184">
        <f>IF(N269="zákl. přenesená",J269,0)</f>
        <v>0</v>
      </c>
      <c r="BH269" s="184">
        <f>IF(N269="sníž. přenesená",J269,0)</f>
        <v>0</v>
      </c>
      <c r="BI269" s="184">
        <f>IF(N269="nulová",J269,0)</f>
        <v>0</v>
      </c>
      <c r="BJ269" s="24" t="s">
        <v>24</v>
      </c>
      <c r="BK269" s="184">
        <f>ROUND(I269*H269,2)</f>
        <v>0</v>
      </c>
      <c r="BL269" s="24" t="s">
        <v>141</v>
      </c>
      <c r="BM269" s="24" t="s">
        <v>802</v>
      </c>
    </row>
    <row r="270" spans="2:65" s="1" customFormat="1" ht="40.5">
      <c r="B270" s="40"/>
      <c r="D270" s="185" t="s">
        <v>143</v>
      </c>
      <c r="F270" s="186" t="s">
        <v>803</v>
      </c>
      <c r="I270" s="187"/>
      <c r="L270" s="40"/>
      <c r="M270" s="188"/>
      <c r="N270" s="41"/>
      <c r="O270" s="41"/>
      <c r="P270" s="41"/>
      <c r="Q270" s="41"/>
      <c r="R270" s="41"/>
      <c r="S270" s="41"/>
      <c r="T270" s="69"/>
      <c r="AT270" s="24" t="s">
        <v>143</v>
      </c>
      <c r="AU270" s="24" t="s">
        <v>81</v>
      </c>
    </row>
    <row r="271" spans="2:65" s="11" customFormat="1" ht="13.5">
      <c r="B271" s="190"/>
      <c r="D271" s="185" t="s">
        <v>146</v>
      </c>
      <c r="E271" s="191" t="s">
        <v>5</v>
      </c>
      <c r="F271" s="192" t="s">
        <v>804</v>
      </c>
      <c r="H271" s="193">
        <v>200</v>
      </c>
      <c r="I271" s="194"/>
      <c r="L271" s="190"/>
      <c r="M271" s="195"/>
      <c r="N271" s="196"/>
      <c r="O271" s="196"/>
      <c r="P271" s="196"/>
      <c r="Q271" s="196"/>
      <c r="R271" s="196"/>
      <c r="S271" s="196"/>
      <c r="T271" s="197"/>
      <c r="AT271" s="191" t="s">
        <v>146</v>
      </c>
      <c r="AU271" s="191" t="s">
        <v>81</v>
      </c>
      <c r="AV271" s="11" t="s">
        <v>81</v>
      </c>
      <c r="AW271" s="11" t="s">
        <v>36</v>
      </c>
      <c r="AX271" s="11" t="s">
        <v>24</v>
      </c>
      <c r="AY271" s="191" t="s">
        <v>134</v>
      </c>
    </row>
    <row r="272" spans="2:65" s="1" customFormat="1" ht="16.5" customHeight="1">
      <c r="B272" s="172"/>
      <c r="C272" s="219" t="s">
        <v>805</v>
      </c>
      <c r="D272" s="219" t="s">
        <v>525</v>
      </c>
      <c r="E272" s="220" t="s">
        <v>806</v>
      </c>
      <c r="F272" s="221" t="s">
        <v>807</v>
      </c>
      <c r="G272" s="222" t="s">
        <v>140</v>
      </c>
      <c r="H272" s="223">
        <v>404</v>
      </c>
      <c r="I272" s="224"/>
      <c r="J272" s="225">
        <f>ROUND(I272*H272,2)</f>
        <v>0</v>
      </c>
      <c r="K272" s="221" t="s">
        <v>260</v>
      </c>
      <c r="L272" s="226"/>
      <c r="M272" s="227" t="s">
        <v>5</v>
      </c>
      <c r="N272" s="228" t="s">
        <v>43</v>
      </c>
      <c r="O272" s="41"/>
      <c r="P272" s="182">
        <f>O272*H272</f>
        <v>0</v>
      </c>
      <c r="Q272" s="182">
        <v>4.5999999999999999E-2</v>
      </c>
      <c r="R272" s="182">
        <f>Q272*H272</f>
        <v>18.584</v>
      </c>
      <c r="S272" s="182">
        <v>0</v>
      </c>
      <c r="T272" s="183">
        <f>S272*H272</f>
        <v>0</v>
      </c>
      <c r="AR272" s="24" t="s">
        <v>177</v>
      </c>
      <c r="AT272" s="24" t="s">
        <v>525</v>
      </c>
      <c r="AU272" s="24" t="s">
        <v>81</v>
      </c>
      <c r="AY272" s="24" t="s">
        <v>134</v>
      </c>
      <c r="BE272" s="184">
        <f>IF(N272="základní",J272,0)</f>
        <v>0</v>
      </c>
      <c r="BF272" s="184">
        <f>IF(N272="snížená",J272,0)</f>
        <v>0</v>
      </c>
      <c r="BG272" s="184">
        <f>IF(N272="zákl. přenesená",J272,0)</f>
        <v>0</v>
      </c>
      <c r="BH272" s="184">
        <f>IF(N272="sníž. přenesená",J272,0)</f>
        <v>0</v>
      </c>
      <c r="BI272" s="184">
        <f>IF(N272="nulová",J272,0)</f>
        <v>0</v>
      </c>
      <c r="BJ272" s="24" t="s">
        <v>24</v>
      </c>
      <c r="BK272" s="184">
        <f>ROUND(I272*H272,2)</f>
        <v>0</v>
      </c>
      <c r="BL272" s="24" t="s">
        <v>141</v>
      </c>
      <c r="BM272" s="24" t="s">
        <v>808</v>
      </c>
    </row>
    <row r="273" spans="2:65" s="1" customFormat="1" ht="13.5">
      <c r="B273" s="40"/>
      <c r="D273" s="185" t="s">
        <v>143</v>
      </c>
      <c r="F273" s="186" t="s">
        <v>807</v>
      </c>
      <c r="I273" s="187"/>
      <c r="L273" s="40"/>
      <c r="M273" s="188"/>
      <c r="N273" s="41"/>
      <c r="O273" s="41"/>
      <c r="P273" s="41"/>
      <c r="Q273" s="41"/>
      <c r="R273" s="41"/>
      <c r="S273" s="41"/>
      <c r="T273" s="69"/>
      <c r="AT273" s="24" t="s">
        <v>143</v>
      </c>
      <c r="AU273" s="24" t="s">
        <v>81</v>
      </c>
    </row>
    <row r="274" spans="2:65" s="11" customFormat="1" ht="13.5">
      <c r="B274" s="190"/>
      <c r="D274" s="185" t="s">
        <v>146</v>
      </c>
      <c r="E274" s="191" t="s">
        <v>5</v>
      </c>
      <c r="F274" s="192" t="s">
        <v>809</v>
      </c>
      <c r="H274" s="193">
        <v>404</v>
      </c>
      <c r="I274" s="194"/>
      <c r="L274" s="190"/>
      <c r="M274" s="195"/>
      <c r="N274" s="196"/>
      <c r="O274" s="196"/>
      <c r="P274" s="196"/>
      <c r="Q274" s="196"/>
      <c r="R274" s="196"/>
      <c r="S274" s="196"/>
      <c r="T274" s="197"/>
      <c r="AT274" s="191" t="s">
        <v>146</v>
      </c>
      <c r="AU274" s="191" t="s">
        <v>81</v>
      </c>
      <c r="AV274" s="11" t="s">
        <v>81</v>
      </c>
      <c r="AW274" s="11" t="s">
        <v>36</v>
      </c>
      <c r="AX274" s="11" t="s">
        <v>24</v>
      </c>
      <c r="AY274" s="191" t="s">
        <v>134</v>
      </c>
    </row>
    <row r="275" spans="2:65" s="1" customFormat="1" ht="16.5" customHeight="1">
      <c r="B275" s="172"/>
      <c r="C275" s="173" t="s">
        <v>810</v>
      </c>
      <c r="D275" s="173" t="s">
        <v>137</v>
      </c>
      <c r="E275" s="174" t="s">
        <v>811</v>
      </c>
      <c r="F275" s="175" t="s">
        <v>812</v>
      </c>
      <c r="G275" s="176" t="s">
        <v>190</v>
      </c>
      <c r="H275" s="177">
        <v>2</v>
      </c>
      <c r="I275" s="178"/>
      <c r="J275" s="179">
        <f>ROUND(I275*H275,2)</f>
        <v>0</v>
      </c>
      <c r="K275" s="175" t="s">
        <v>260</v>
      </c>
      <c r="L275" s="40"/>
      <c r="M275" s="180" t="s">
        <v>5</v>
      </c>
      <c r="N275" s="181" t="s">
        <v>43</v>
      </c>
      <c r="O275" s="41"/>
      <c r="P275" s="182">
        <f>O275*H275</f>
        <v>0</v>
      </c>
      <c r="Q275" s="182">
        <v>14.14974</v>
      </c>
      <c r="R275" s="182">
        <f>Q275*H275</f>
        <v>28.299479999999999</v>
      </c>
      <c r="S275" s="182">
        <v>0</v>
      </c>
      <c r="T275" s="183">
        <f>S275*H275</f>
        <v>0</v>
      </c>
      <c r="AR275" s="24" t="s">
        <v>141</v>
      </c>
      <c r="AT275" s="24" t="s">
        <v>137</v>
      </c>
      <c r="AU275" s="24" t="s">
        <v>81</v>
      </c>
      <c r="AY275" s="24" t="s">
        <v>134</v>
      </c>
      <c r="BE275" s="184">
        <f>IF(N275="základní",J275,0)</f>
        <v>0</v>
      </c>
      <c r="BF275" s="184">
        <f>IF(N275="snížená",J275,0)</f>
        <v>0</v>
      </c>
      <c r="BG275" s="184">
        <f>IF(N275="zákl. přenesená",J275,0)</f>
        <v>0</v>
      </c>
      <c r="BH275" s="184">
        <f>IF(N275="sníž. přenesená",J275,0)</f>
        <v>0</v>
      </c>
      <c r="BI275" s="184">
        <f>IF(N275="nulová",J275,0)</f>
        <v>0</v>
      </c>
      <c r="BJ275" s="24" t="s">
        <v>24</v>
      </c>
      <c r="BK275" s="184">
        <f>ROUND(I275*H275,2)</f>
        <v>0</v>
      </c>
      <c r="BL275" s="24" t="s">
        <v>141</v>
      </c>
      <c r="BM275" s="24" t="s">
        <v>813</v>
      </c>
    </row>
    <row r="276" spans="2:65" s="1" customFormat="1" ht="13.5">
      <c r="B276" s="40"/>
      <c r="D276" s="185" t="s">
        <v>143</v>
      </c>
      <c r="F276" s="186" t="s">
        <v>814</v>
      </c>
      <c r="I276" s="187"/>
      <c r="L276" s="40"/>
      <c r="M276" s="188"/>
      <c r="N276" s="41"/>
      <c r="O276" s="41"/>
      <c r="P276" s="41"/>
      <c r="Q276" s="41"/>
      <c r="R276" s="41"/>
      <c r="S276" s="41"/>
      <c r="T276" s="69"/>
      <c r="AT276" s="24" t="s">
        <v>143</v>
      </c>
      <c r="AU276" s="24" t="s">
        <v>81</v>
      </c>
    </row>
    <row r="277" spans="2:65" s="11" customFormat="1" ht="13.5">
      <c r="B277" s="190"/>
      <c r="D277" s="185" t="s">
        <v>146</v>
      </c>
      <c r="E277" s="191" t="s">
        <v>5</v>
      </c>
      <c r="F277" s="192" t="s">
        <v>815</v>
      </c>
      <c r="H277" s="193">
        <v>2</v>
      </c>
      <c r="I277" s="194"/>
      <c r="L277" s="190"/>
      <c r="M277" s="195"/>
      <c r="N277" s="196"/>
      <c r="O277" s="196"/>
      <c r="P277" s="196"/>
      <c r="Q277" s="196"/>
      <c r="R277" s="196"/>
      <c r="S277" s="196"/>
      <c r="T277" s="197"/>
      <c r="AT277" s="191" t="s">
        <v>146</v>
      </c>
      <c r="AU277" s="191" t="s">
        <v>81</v>
      </c>
      <c r="AV277" s="11" t="s">
        <v>81</v>
      </c>
      <c r="AW277" s="11" t="s">
        <v>36</v>
      </c>
      <c r="AX277" s="11" t="s">
        <v>24</v>
      </c>
      <c r="AY277" s="191" t="s">
        <v>134</v>
      </c>
    </row>
    <row r="278" spans="2:65" s="1" customFormat="1" ht="25.5" customHeight="1">
      <c r="B278" s="172"/>
      <c r="C278" s="173" t="s">
        <v>816</v>
      </c>
      <c r="D278" s="173" t="s">
        <v>137</v>
      </c>
      <c r="E278" s="174" t="s">
        <v>817</v>
      </c>
      <c r="F278" s="175" t="s">
        <v>818</v>
      </c>
      <c r="G278" s="176" t="s">
        <v>190</v>
      </c>
      <c r="H278" s="177">
        <v>2</v>
      </c>
      <c r="I278" s="178"/>
      <c r="J278" s="179">
        <f>ROUND(I278*H278,2)</f>
        <v>0</v>
      </c>
      <c r="K278" s="175" t="s">
        <v>260</v>
      </c>
      <c r="L278" s="40"/>
      <c r="M278" s="180" t="s">
        <v>5</v>
      </c>
      <c r="N278" s="181" t="s">
        <v>43</v>
      </c>
      <c r="O278" s="41"/>
      <c r="P278" s="182">
        <f>O278*H278</f>
        <v>0</v>
      </c>
      <c r="Q278" s="182">
        <v>9.8949999999999996</v>
      </c>
      <c r="R278" s="182">
        <f>Q278*H278</f>
        <v>19.79</v>
      </c>
      <c r="S278" s="182">
        <v>0</v>
      </c>
      <c r="T278" s="183">
        <f>S278*H278</f>
        <v>0</v>
      </c>
      <c r="AR278" s="24" t="s">
        <v>141</v>
      </c>
      <c r="AT278" s="24" t="s">
        <v>137</v>
      </c>
      <c r="AU278" s="24" t="s">
        <v>81</v>
      </c>
      <c r="AY278" s="24" t="s">
        <v>134</v>
      </c>
      <c r="BE278" s="184">
        <f>IF(N278="základní",J278,0)</f>
        <v>0</v>
      </c>
      <c r="BF278" s="184">
        <f>IF(N278="snížená",J278,0)</f>
        <v>0</v>
      </c>
      <c r="BG278" s="184">
        <f>IF(N278="zákl. přenesená",J278,0)</f>
        <v>0</v>
      </c>
      <c r="BH278" s="184">
        <f>IF(N278="sníž. přenesená",J278,0)</f>
        <v>0</v>
      </c>
      <c r="BI278" s="184">
        <f>IF(N278="nulová",J278,0)</f>
        <v>0</v>
      </c>
      <c r="BJ278" s="24" t="s">
        <v>24</v>
      </c>
      <c r="BK278" s="184">
        <f>ROUND(I278*H278,2)</f>
        <v>0</v>
      </c>
      <c r="BL278" s="24" t="s">
        <v>141</v>
      </c>
      <c r="BM278" s="24" t="s">
        <v>819</v>
      </c>
    </row>
    <row r="279" spans="2:65" s="1" customFormat="1" ht="27">
      <c r="B279" s="40"/>
      <c r="D279" s="185" t="s">
        <v>143</v>
      </c>
      <c r="F279" s="186" t="s">
        <v>820</v>
      </c>
      <c r="I279" s="187"/>
      <c r="L279" s="40"/>
      <c r="M279" s="188"/>
      <c r="N279" s="41"/>
      <c r="O279" s="41"/>
      <c r="P279" s="41"/>
      <c r="Q279" s="41"/>
      <c r="R279" s="41"/>
      <c r="S279" s="41"/>
      <c r="T279" s="69"/>
      <c r="AT279" s="24" t="s">
        <v>143</v>
      </c>
      <c r="AU279" s="24" t="s">
        <v>81</v>
      </c>
    </row>
    <row r="280" spans="2:65" s="13" customFormat="1" ht="13.5">
      <c r="B280" s="206"/>
      <c r="D280" s="185" t="s">
        <v>146</v>
      </c>
      <c r="E280" s="207" t="s">
        <v>5</v>
      </c>
      <c r="F280" s="208" t="s">
        <v>821</v>
      </c>
      <c r="H280" s="207" t="s">
        <v>5</v>
      </c>
      <c r="I280" s="209"/>
      <c r="L280" s="206"/>
      <c r="M280" s="210"/>
      <c r="N280" s="211"/>
      <c r="O280" s="211"/>
      <c r="P280" s="211"/>
      <c r="Q280" s="211"/>
      <c r="R280" s="211"/>
      <c r="S280" s="211"/>
      <c r="T280" s="212"/>
      <c r="AT280" s="207" t="s">
        <v>146</v>
      </c>
      <c r="AU280" s="207" t="s">
        <v>81</v>
      </c>
      <c r="AV280" s="13" t="s">
        <v>24</v>
      </c>
      <c r="AW280" s="13" t="s">
        <v>36</v>
      </c>
      <c r="AX280" s="13" t="s">
        <v>72</v>
      </c>
      <c r="AY280" s="207" t="s">
        <v>134</v>
      </c>
    </row>
    <row r="281" spans="2:65" s="11" customFormat="1" ht="13.5">
      <c r="B281" s="190"/>
      <c r="D281" s="185" t="s">
        <v>146</v>
      </c>
      <c r="E281" s="191" t="s">
        <v>5</v>
      </c>
      <c r="F281" s="192" t="s">
        <v>822</v>
      </c>
      <c r="H281" s="193">
        <v>1</v>
      </c>
      <c r="I281" s="194"/>
      <c r="L281" s="190"/>
      <c r="M281" s="195"/>
      <c r="N281" s="196"/>
      <c r="O281" s="196"/>
      <c r="P281" s="196"/>
      <c r="Q281" s="196"/>
      <c r="R281" s="196"/>
      <c r="S281" s="196"/>
      <c r="T281" s="197"/>
      <c r="AT281" s="191" t="s">
        <v>146</v>
      </c>
      <c r="AU281" s="191" t="s">
        <v>81</v>
      </c>
      <c r="AV281" s="11" t="s">
        <v>81</v>
      </c>
      <c r="AW281" s="11" t="s">
        <v>36</v>
      </c>
      <c r="AX281" s="11" t="s">
        <v>72</v>
      </c>
      <c r="AY281" s="191" t="s">
        <v>134</v>
      </c>
    </row>
    <row r="282" spans="2:65" s="11" customFormat="1" ht="13.5">
      <c r="B282" s="190"/>
      <c r="D282" s="185" t="s">
        <v>146</v>
      </c>
      <c r="E282" s="191" t="s">
        <v>5</v>
      </c>
      <c r="F282" s="192" t="s">
        <v>823</v>
      </c>
      <c r="H282" s="193">
        <v>1</v>
      </c>
      <c r="I282" s="194"/>
      <c r="L282" s="190"/>
      <c r="M282" s="195"/>
      <c r="N282" s="196"/>
      <c r="O282" s="196"/>
      <c r="P282" s="196"/>
      <c r="Q282" s="196"/>
      <c r="R282" s="196"/>
      <c r="S282" s="196"/>
      <c r="T282" s="197"/>
      <c r="AT282" s="191" t="s">
        <v>146</v>
      </c>
      <c r="AU282" s="191" t="s">
        <v>81</v>
      </c>
      <c r="AV282" s="11" t="s">
        <v>81</v>
      </c>
      <c r="AW282" s="11" t="s">
        <v>36</v>
      </c>
      <c r="AX282" s="11" t="s">
        <v>72</v>
      </c>
      <c r="AY282" s="191" t="s">
        <v>134</v>
      </c>
    </row>
    <row r="283" spans="2:65" s="12" customFormat="1" ht="13.5">
      <c r="B283" s="198"/>
      <c r="D283" s="185" t="s">
        <v>146</v>
      </c>
      <c r="E283" s="199" t="s">
        <v>5</v>
      </c>
      <c r="F283" s="200" t="s">
        <v>148</v>
      </c>
      <c r="H283" s="201">
        <v>2</v>
      </c>
      <c r="I283" s="202"/>
      <c r="L283" s="198"/>
      <c r="M283" s="203"/>
      <c r="N283" s="204"/>
      <c r="O283" s="204"/>
      <c r="P283" s="204"/>
      <c r="Q283" s="204"/>
      <c r="R283" s="204"/>
      <c r="S283" s="204"/>
      <c r="T283" s="205"/>
      <c r="AT283" s="199" t="s">
        <v>146</v>
      </c>
      <c r="AU283" s="199" t="s">
        <v>81</v>
      </c>
      <c r="AV283" s="12" t="s">
        <v>141</v>
      </c>
      <c r="AW283" s="12" t="s">
        <v>36</v>
      </c>
      <c r="AX283" s="12" t="s">
        <v>24</v>
      </c>
      <c r="AY283" s="199" t="s">
        <v>134</v>
      </c>
    </row>
    <row r="284" spans="2:65" s="1" customFormat="1" ht="16.5" customHeight="1">
      <c r="B284" s="172"/>
      <c r="C284" s="173" t="s">
        <v>824</v>
      </c>
      <c r="D284" s="173" t="s">
        <v>137</v>
      </c>
      <c r="E284" s="174" t="s">
        <v>825</v>
      </c>
      <c r="F284" s="175" t="s">
        <v>826</v>
      </c>
      <c r="G284" s="176" t="s">
        <v>140</v>
      </c>
      <c r="H284" s="177">
        <v>21.9</v>
      </c>
      <c r="I284" s="178"/>
      <c r="J284" s="179">
        <f>ROUND(I284*H284,2)</f>
        <v>0</v>
      </c>
      <c r="K284" s="175" t="s">
        <v>260</v>
      </c>
      <c r="L284" s="40"/>
      <c r="M284" s="180" t="s">
        <v>5</v>
      </c>
      <c r="N284" s="181" t="s">
        <v>43</v>
      </c>
      <c r="O284" s="41"/>
      <c r="P284" s="182">
        <f>O284*H284</f>
        <v>0</v>
      </c>
      <c r="Q284" s="182">
        <v>0.88534999999999997</v>
      </c>
      <c r="R284" s="182">
        <f>Q284*H284</f>
        <v>19.389164999999998</v>
      </c>
      <c r="S284" s="182">
        <v>0</v>
      </c>
      <c r="T284" s="183">
        <f>S284*H284</f>
        <v>0</v>
      </c>
      <c r="AR284" s="24" t="s">
        <v>141</v>
      </c>
      <c r="AT284" s="24" t="s">
        <v>137</v>
      </c>
      <c r="AU284" s="24" t="s">
        <v>81</v>
      </c>
      <c r="AY284" s="24" t="s">
        <v>134</v>
      </c>
      <c r="BE284" s="184">
        <f>IF(N284="základní",J284,0)</f>
        <v>0</v>
      </c>
      <c r="BF284" s="184">
        <f>IF(N284="snížená",J284,0)</f>
        <v>0</v>
      </c>
      <c r="BG284" s="184">
        <f>IF(N284="zákl. přenesená",J284,0)</f>
        <v>0</v>
      </c>
      <c r="BH284" s="184">
        <f>IF(N284="sníž. přenesená",J284,0)</f>
        <v>0</v>
      </c>
      <c r="BI284" s="184">
        <f>IF(N284="nulová",J284,0)</f>
        <v>0</v>
      </c>
      <c r="BJ284" s="24" t="s">
        <v>24</v>
      </c>
      <c r="BK284" s="184">
        <f>ROUND(I284*H284,2)</f>
        <v>0</v>
      </c>
      <c r="BL284" s="24" t="s">
        <v>141</v>
      </c>
      <c r="BM284" s="24" t="s">
        <v>827</v>
      </c>
    </row>
    <row r="285" spans="2:65" s="1" customFormat="1" ht="13.5">
      <c r="B285" s="40"/>
      <c r="D285" s="185" t="s">
        <v>143</v>
      </c>
      <c r="F285" s="186" t="s">
        <v>828</v>
      </c>
      <c r="I285" s="187"/>
      <c r="L285" s="40"/>
      <c r="M285" s="188"/>
      <c r="N285" s="41"/>
      <c r="O285" s="41"/>
      <c r="P285" s="41"/>
      <c r="Q285" s="41"/>
      <c r="R285" s="41"/>
      <c r="S285" s="41"/>
      <c r="T285" s="69"/>
      <c r="AT285" s="24" t="s">
        <v>143</v>
      </c>
      <c r="AU285" s="24" t="s">
        <v>81</v>
      </c>
    </row>
    <row r="286" spans="2:65" s="11" customFormat="1" ht="13.5">
      <c r="B286" s="190"/>
      <c r="D286" s="185" t="s">
        <v>146</v>
      </c>
      <c r="E286" s="191" t="s">
        <v>5</v>
      </c>
      <c r="F286" s="192" t="s">
        <v>829</v>
      </c>
      <c r="H286" s="193">
        <v>10.1</v>
      </c>
      <c r="I286" s="194"/>
      <c r="L286" s="190"/>
      <c r="M286" s="195"/>
      <c r="N286" s="196"/>
      <c r="O286" s="196"/>
      <c r="P286" s="196"/>
      <c r="Q286" s="196"/>
      <c r="R286" s="196"/>
      <c r="S286" s="196"/>
      <c r="T286" s="197"/>
      <c r="AT286" s="191" t="s">
        <v>146</v>
      </c>
      <c r="AU286" s="191" t="s">
        <v>81</v>
      </c>
      <c r="AV286" s="11" t="s">
        <v>81</v>
      </c>
      <c r="AW286" s="11" t="s">
        <v>36</v>
      </c>
      <c r="AX286" s="11" t="s">
        <v>72</v>
      </c>
      <c r="AY286" s="191" t="s">
        <v>134</v>
      </c>
    </row>
    <row r="287" spans="2:65" s="11" customFormat="1" ht="13.5">
      <c r="B287" s="190"/>
      <c r="D287" s="185" t="s">
        <v>146</v>
      </c>
      <c r="E287" s="191" t="s">
        <v>5</v>
      </c>
      <c r="F287" s="192" t="s">
        <v>830</v>
      </c>
      <c r="H287" s="193">
        <v>11.8</v>
      </c>
      <c r="I287" s="194"/>
      <c r="L287" s="190"/>
      <c r="M287" s="195"/>
      <c r="N287" s="196"/>
      <c r="O287" s="196"/>
      <c r="P287" s="196"/>
      <c r="Q287" s="196"/>
      <c r="R287" s="196"/>
      <c r="S287" s="196"/>
      <c r="T287" s="197"/>
      <c r="AT287" s="191" t="s">
        <v>146</v>
      </c>
      <c r="AU287" s="191" t="s">
        <v>81</v>
      </c>
      <c r="AV287" s="11" t="s">
        <v>81</v>
      </c>
      <c r="AW287" s="11" t="s">
        <v>36</v>
      </c>
      <c r="AX287" s="11" t="s">
        <v>72</v>
      </c>
      <c r="AY287" s="191" t="s">
        <v>134</v>
      </c>
    </row>
    <row r="288" spans="2:65" s="12" customFormat="1" ht="13.5">
      <c r="B288" s="198"/>
      <c r="D288" s="185" t="s">
        <v>146</v>
      </c>
      <c r="E288" s="199" t="s">
        <v>5</v>
      </c>
      <c r="F288" s="200" t="s">
        <v>148</v>
      </c>
      <c r="H288" s="201">
        <v>21.9</v>
      </c>
      <c r="I288" s="202"/>
      <c r="L288" s="198"/>
      <c r="M288" s="203"/>
      <c r="N288" s="204"/>
      <c r="O288" s="204"/>
      <c r="P288" s="204"/>
      <c r="Q288" s="204"/>
      <c r="R288" s="204"/>
      <c r="S288" s="204"/>
      <c r="T288" s="205"/>
      <c r="AT288" s="199" t="s">
        <v>146</v>
      </c>
      <c r="AU288" s="199" t="s">
        <v>81</v>
      </c>
      <c r="AV288" s="12" t="s">
        <v>141</v>
      </c>
      <c r="AW288" s="12" t="s">
        <v>36</v>
      </c>
      <c r="AX288" s="12" t="s">
        <v>24</v>
      </c>
      <c r="AY288" s="199" t="s">
        <v>134</v>
      </c>
    </row>
    <row r="289" spans="2:65" s="1" customFormat="1" ht="16.5" customHeight="1">
      <c r="B289" s="172"/>
      <c r="C289" s="219" t="s">
        <v>831</v>
      </c>
      <c r="D289" s="219" t="s">
        <v>525</v>
      </c>
      <c r="E289" s="220" t="s">
        <v>832</v>
      </c>
      <c r="F289" s="221" t="s">
        <v>833</v>
      </c>
      <c r="G289" s="222" t="s">
        <v>140</v>
      </c>
      <c r="H289" s="223">
        <v>22.119</v>
      </c>
      <c r="I289" s="224"/>
      <c r="J289" s="225">
        <f>ROUND(I289*H289,2)</f>
        <v>0</v>
      </c>
      <c r="K289" s="221" t="s">
        <v>260</v>
      </c>
      <c r="L289" s="226"/>
      <c r="M289" s="227" t="s">
        <v>5</v>
      </c>
      <c r="N289" s="228" t="s">
        <v>43</v>
      </c>
      <c r="O289" s="41"/>
      <c r="P289" s="182">
        <f>O289*H289</f>
        <v>0</v>
      </c>
      <c r="Q289" s="182">
        <v>0.59199999999999997</v>
      </c>
      <c r="R289" s="182">
        <f>Q289*H289</f>
        <v>13.094448</v>
      </c>
      <c r="S289" s="182">
        <v>0</v>
      </c>
      <c r="T289" s="183">
        <f>S289*H289</f>
        <v>0</v>
      </c>
      <c r="AR289" s="24" t="s">
        <v>177</v>
      </c>
      <c r="AT289" s="24" t="s">
        <v>525</v>
      </c>
      <c r="AU289" s="24" t="s">
        <v>81</v>
      </c>
      <c r="AY289" s="24" t="s">
        <v>134</v>
      </c>
      <c r="BE289" s="184">
        <f>IF(N289="základní",J289,0)</f>
        <v>0</v>
      </c>
      <c r="BF289" s="184">
        <f>IF(N289="snížená",J289,0)</f>
        <v>0</v>
      </c>
      <c r="BG289" s="184">
        <f>IF(N289="zákl. přenesená",J289,0)</f>
        <v>0</v>
      </c>
      <c r="BH289" s="184">
        <f>IF(N289="sníž. přenesená",J289,0)</f>
        <v>0</v>
      </c>
      <c r="BI289" s="184">
        <f>IF(N289="nulová",J289,0)</f>
        <v>0</v>
      </c>
      <c r="BJ289" s="24" t="s">
        <v>24</v>
      </c>
      <c r="BK289" s="184">
        <f>ROUND(I289*H289,2)</f>
        <v>0</v>
      </c>
      <c r="BL289" s="24" t="s">
        <v>141</v>
      </c>
      <c r="BM289" s="24" t="s">
        <v>834</v>
      </c>
    </row>
    <row r="290" spans="2:65" s="1" customFormat="1" ht="13.5">
      <c r="B290" s="40"/>
      <c r="D290" s="185" t="s">
        <v>143</v>
      </c>
      <c r="F290" s="186" t="s">
        <v>833</v>
      </c>
      <c r="I290" s="187"/>
      <c r="L290" s="40"/>
      <c r="M290" s="188"/>
      <c r="N290" s="41"/>
      <c r="O290" s="41"/>
      <c r="P290" s="41"/>
      <c r="Q290" s="41"/>
      <c r="R290" s="41"/>
      <c r="S290" s="41"/>
      <c r="T290" s="69"/>
      <c r="AT290" s="24" t="s">
        <v>143</v>
      </c>
      <c r="AU290" s="24" t="s">
        <v>81</v>
      </c>
    </row>
    <row r="291" spans="2:65" s="11" customFormat="1" ht="13.5">
      <c r="B291" s="190"/>
      <c r="D291" s="185" t="s">
        <v>146</v>
      </c>
      <c r="E291" s="191" t="s">
        <v>5</v>
      </c>
      <c r="F291" s="192" t="s">
        <v>835</v>
      </c>
      <c r="H291" s="193">
        <v>22.119</v>
      </c>
      <c r="I291" s="194"/>
      <c r="L291" s="190"/>
      <c r="M291" s="195"/>
      <c r="N291" s="196"/>
      <c r="O291" s="196"/>
      <c r="P291" s="196"/>
      <c r="Q291" s="196"/>
      <c r="R291" s="196"/>
      <c r="S291" s="196"/>
      <c r="T291" s="197"/>
      <c r="AT291" s="191" t="s">
        <v>146</v>
      </c>
      <c r="AU291" s="191" t="s">
        <v>81</v>
      </c>
      <c r="AV291" s="11" t="s">
        <v>81</v>
      </c>
      <c r="AW291" s="11" t="s">
        <v>36</v>
      </c>
      <c r="AX291" s="11" t="s">
        <v>24</v>
      </c>
      <c r="AY291" s="191" t="s">
        <v>134</v>
      </c>
    </row>
    <row r="292" spans="2:65" s="1" customFormat="1" ht="16.5" customHeight="1">
      <c r="B292" s="172"/>
      <c r="C292" s="173" t="s">
        <v>836</v>
      </c>
      <c r="D292" s="173" t="s">
        <v>137</v>
      </c>
      <c r="E292" s="174" t="s">
        <v>837</v>
      </c>
      <c r="F292" s="175" t="s">
        <v>838</v>
      </c>
      <c r="G292" s="176" t="s">
        <v>140</v>
      </c>
      <c r="H292" s="177">
        <v>17.5</v>
      </c>
      <c r="I292" s="178"/>
      <c r="J292" s="179">
        <f>ROUND(I292*H292,2)</f>
        <v>0</v>
      </c>
      <c r="K292" s="175" t="s">
        <v>260</v>
      </c>
      <c r="L292" s="40"/>
      <c r="M292" s="180" t="s">
        <v>5</v>
      </c>
      <c r="N292" s="181" t="s">
        <v>43</v>
      </c>
      <c r="O292" s="41"/>
      <c r="P292" s="182">
        <f>O292*H292</f>
        <v>0</v>
      </c>
      <c r="Q292" s="182">
        <v>1.3682799999999999</v>
      </c>
      <c r="R292" s="182">
        <f>Q292*H292</f>
        <v>23.944900000000001</v>
      </c>
      <c r="S292" s="182">
        <v>0</v>
      </c>
      <c r="T292" s="183">
        <f>S292*H292</f>
        <v>0</v>
      </c>
      <c r="AR292" s="24" t="s">
        <v>141</v>
      </c>
      <c r="AT292" s="24" t="s">
        <v>137</v>
      </c>
      <c r="AU292" s="24" t="s">
        <v>81</v>
      </c>
      <c r="AY292" s="24" t="s">
        <v>134</v>
      </c>
      <c r="BE292" s="184">
        <f>IF(N292="základní",J292,0)</f>
        <v>0</v>
      </c>
      <c r="BF292" s="184">
        <f>IF(N292="snížená",J292,0)</f>
        <v>0</v>
      </c>
      <c r="BG292" s="184">
        <f>IF(N292="zákl. přenesená",J292,0)</f>
        <v>0</v>
      </c>
      <c r="BH292" s="184">
        <f>IF(N292="sníž. přenesená",J292,0)</f>
        <v>0</v>
      </c>
      <c r="BI292" s="184">
        <f>IF(N292="nulová",J292,0)</f>
        <v>0</v>
      </c>
      <c r="BJ292" s="24" t="s">
        <v>24</v>
      </c>
      <c r="BK292" s="184">
        <f>ROUND(I292*H292,2)</f>
        <v>0</v>
      </c>
      <c r="BL292" s="24" t="s">
        <v>141</v>
      </c>
      <c r="BM292" s="24" t="s">
        <v>839</v>
      </c>
    </row>
    <row r="293" spans="2:65" s="1" customFormat="1" ht="13.5">
      <c r="B293" s="40"/>
      <c r="D293" s="185" t="s">
        <v>143</v>
      </c>
      <c r="F293" s="186" t="s">
        <v>840</v>
      </c>
      <c r="I293" s="187"/>
      <c r="L293" s="40"/>
      <c r="M293" s="188"/>
      <c r="N293" s="41"/>
      <c r="O293" s="41"/>
      <c r="P293" s="41"/>
      <c r="Q293" s="41"/>
      <c r="R293" s="41"/>
      <c r="S293" s="41"/>
      <c r="T293" s="69"/>
      <c r="AT293" s="24" t="s">
        <v>143</v>
      </c>
      <c r="AU293" s="24" t="s">
        <v>81</v>
      </c>
    </row>
    <row r="294" spans="2:65" s="11" customFormat="1" ht="13.5">
      <c r="B294" s="190"/>
      <c r="D294" s="185" t="s">
        <v>146</v>
      </c>
      <c r="E294" s="191" t="s">
        <v>5</v>
      </c>
      <c r="F294" s="192" t="s">
        <v>841</v>
      </c>
      <c r="H294" s="193">
        <v>17.5</v>
      </c>
      <c r="I294" s="194"/>
      <c r="L294" s="190"/>
      <c r="M294" s="195"/>
      <c r="N294" s="196"/>
      <c r="O294" s="196"/>
      <c r="P294" s="196"/>
      <c r="Q294" s="196"/>
      <c r="R294" s="196"/>
      <c r="S294" s="196"/>
      <c r="T294" s="197"/>
      <c r="AT294" s="191" t="s">
        <v>146</v>
      </c>
      <c r="AU294" s="191" t="s">
        <v>81</v>
      </c>
      <c r="AV294" s="11" t="s">
        <v>81</v>
      </c>
      <c r="AW294" s="11" t="s">
        <v>36</v>
      </c>
      <c r="AX294" s="11" t="s">
        <v>24</v>
      </c>
      <c r="AY294" s="191" t="s">
        <v>134</v>
      </c>
    </row>
    <row r="295" spans="2:65" s="1" customFormat="1" ht="25.5" customHeight="1">
      <c r="B295" s="172"/>
      <c r="C295" s="219" t="s">
        <v>842</v>
      </c>
      <c r="D295" s="219" t="s">
        <v>525</v>
      </c>
      <c r="E295" s="220" t="s">
        <v>843</v>
      </c>
      <c r="F295" s="221" t="s">
        <v>844</v>
      </c>
      <c r="G295" s="222" t="s">
        <v>140</v>
      </c>
      <c r="H295" s="223">
        <v>17.675000000000001</v>
      </c>
      <c r="I295" s="224"/>
      <c r="J295" s="225">
        <f>ROUND(I295*H295,2)</f>
        <v>0</v>
      </c>
      <c r="K295" s="221" t="s">
        <v>260</v>
      </c>
      <c r="L295" s="226"/>
      <c r="M295" s="227" t="s">
        <v>5</v>
      </c>
      <c r="N295" s="228" t="s">
        <v>43</v>
      </c>
      <c r="O295" s="41"/>
      <c r="P295" s="182">
        <f>O295*H295</f>
        <v>0</v>
      </c>
      <c r="Q295" s="182">
        <v>0.98</v>
      </c>
      <c r="R295" s="182">
        <f>Q295*H295</f>
        <v>17.3215</v>
      </c>
      <c r="S295" s="182">
        <v>0</v>
      </c>
      <c r="T295" s="183">
        <f>S295*H295</f>
        <v>0</v>
      </c>
      <c r="AR295" s="24" t="s">
        <v>177</v>
      </c>
      <c r="AT295" s="24" t="s">
        <v>525</v>
      </c>
      <c r="AU295" s="24" t="s">
        <v>81</v>
      </c>
      <c r="AY295" s="24" t="s">
        <v>134</v>
      </c>
      <c r="BE295" s="184">
        <f>IF(N295="základní",J295,0)</f>
        <v>0</v>
      </c>
      <c r="BF295" s="184">
        <f>IF(N295="snížená",J295,0)</f>
        <v>0</v>
      </c>
      <c r="BG295" s="184">
        <f>IF(N295="zákl. přenesená",J295,0)</f>
        <v>0</v>
      </c>
      <c r="BH295" s="184">
        <f>IF(N295="sníž. přenesená",J295,0)</f>
        <v>0</v>
      </c>
      <c r="BI295" s="184">
        <f>IF(N295="nulová",J295,0)</f>
        <v>0</v>
      </c>
      <c r="BJ295" s="24" t="s">
        <v>24</v>
      </c>
      <c r="BK295" s="184">
        <f>ROUND(I295*H295,2)</f>
        <v>0</v>
      </c>
      <c r="BL295" s="24" t="s">
        <v>141</v>
      </c>
      <c r="BM295" s="24" t="s">
        <v>845</v>
      </c>
    </row>
    <row r="296" spans="2:65" s="1" customFormat="1" ht="13.5">
      <c r="B296" s="40"/>
      <c r="D296" s="185" t="s">
        <v>143</v>
      </c>
      <c r="F296" s="186" t="s">
        <v>844</v>
      </c>
      <c r="I296" s="187"/>
      <c r="L296" s="40"/>
      <c r="M296" s="188"/>
      <c r="N296" s="41"/>
      <c r="O296" s="41"/>
      <c r="P296" s="41"/>
      <c r="Q296" s="41"/>
      <c r="R296" s="41"/>
      <c r="S296" s="41"/>
      <c r="T296" s="69"/>
      <c r="AT296" s="24" t="s">
        <v>143</v>
      </c>
      <c r="AU296" s="24" t="s">
        <v>81</v>
      </c>
    </row>
    <row r="297" spans="2:65" s="11" customFormat="1" ht="13.5">
      <c r="B297" s="190"/>
      <c r="D297" s="185" t="s">
        <v>146</v>
      </c>
      <c r="E297" s="191" t="s">
        <v>5</v>
      </c>
      <c r="F297" s="192" t="s">
        <v>846</v>
      </c>
      <c r="H297" s="193">
        <v>17.675000000000001</v>
      </c>
      <c r="I297" s="194"/>
      <c r="L297" s="190"/>
      <c r="M297" s="195"/>
      <c r="N297" s="196"/>
      <c r="O297" s="196"/>
      <c r="P297" s="196"/>
      <c r="Q297" s="196"/>
      <c r="R297" s="196"/>
      <c r="S297" s="196"/>
      <c r="T297" s="197"/>
      <c r="AT297" s="191" t="s">
        <v>146</v>
      </c>
      <c r="AU297" s="191" t="s">
        <v>81</v>
      </c>
      <c r="AV297" s="11" t="s">
        <v>81</v>
      </c>
      <c r="AW297" s="11" t="s">
        <v>36</v>
      </c>
      <c r="AX297" s="11" t="s">
        <v>24</v>
      </c>
      <c r="AY297" s="191" t="s">
        <v>134</v>
      </c>
    </row>
    <row r="298" spans="2:65" s="1" customFormat="1" ht="16.5" customHeight="1">
      <c r="B298" s="172"/>
      <c r="C298" s="173" t="s">
        <v>847</v>
      </c>
      <c r="D298" s="173" t="s">
        <v>137</v>
      </c>
      <c r="E298" s="174" t="s">
        <v>848</v>
      </c>
      <c r="F298" s="175" t="s">
        <v>849</v>
      </c>
      <c r="G298" s="176" t="s">
        <v>490</v>
      </c>
      <c r="H298" s="177">
        <v>43.814999999999998</v>
      </c>
      <c r="I298" s="178"/>
      <c r="J298" s="179">
        <f>ROUND(I298*H298,2)</f>
        <v>0</v>
      </c>
      <c r="K298" s="175" t="s">
        <v>260</v>
      </c>
      <c r="L298" s="40"/>
      <c r="M298" s="180" t="s">
        <v>5</v>
      </c>
      <c r="N298" s="181" t="s">
        <v>43</v>
      </c>
      <c r="O298" s="41"/>
      <c r="P298" s="182">
        <f>O298*H298</f>
        <v>0</v>
      </c>
      <c r="Q298" s="182">
        <v>2.2667199999999998</v>
      </c>
      <c r="R298" s="182">
        <f>Q298*H298</f>
        <v>99.316336799999988</v>
      </c>
      <c r="S298" s="182">
        <v>0</v>
      </c>
      <c r="T298" s="183">
        <f>S298*H298</f>
        <v>0</v>
      </c>
      <c r="AR298" s="24" t="s">
        <v>141</v>
      </c>
      <c r="AT298" s="24" t="s">
        <v>137</v>
      </c>
      <c r="AU298" s="24" t="s">
        <v>81</v>
      </c>
      <c r="AY298" s="24" t="s">
        <v>134</v>
      </c>
      <c r="BE298" s="184">
        <f>IF(N298="základní",J298,0)</f>
        <v>0</v>
      </c>
      <c r="BF298" s="184">
        <f>IF(N298="snížená",J298,0)</f>
        <v>0</v>
      </c>
      <c r="BG298" s="184">
        <f>IF(N298="zákl. přenesená",J298,0)</f>
        <v>0</v>
      </c>
      <c r="BH298" s="184">
        <f>IF(N298="sníž. přenesená",J298,0)</f>
        <v>0</v>
      </c>
      <c r="BI298" s="184">
        <f>IF(N298="nulová",J298,0)</f>
        <v>0</v>
      </c>
      <c r="BJ298" s="24" t="s">
        <v>24</v>
      </c>
      <c r="BK298" s="184">
        <f>ROUND(I298*H298,2)</f>
        <v>0</v>
      </c>
      <c r="BL298" s="24" t="s">
        <v>141</v>
      </c>
      <c r="BM298" s="24" t="s">
        <v>850</v>
      </c>
    </row>
    <row r="299" spans="2:65" s="1" customFormat="1" ht="13.5">
      <c r="B299" s="40"/>
      <c r="D299" s="185" t="s">
        <v>143</v>
      </c>
      <c r="F299" s="186" t="s">
        <v>851</v>
      </c>
      <c r="I299" s="187"/>
      <c r="L299" s="40"/>
      <c r="M299" s="188"/>
      <c r="N299" s="41"/>
      <c r="O299" s="41"/>
      <c r="P299" s="41"/>
      <c r="Q299" s="41"/>
      <c r="R299" s="41"/>
      <c r="S299" s="41"/>
      <c r="T299" s="69"/>
      <c r="AT299" s="24" t="s">
        <v>143</v>
      </c>
      <c r="AU299" s="24" t="s">
        <v>81</v>
      </c>
    </row>
    <row r="300" spans="2:65" s="11" customFormat="1" ht="13.5">
      <c r="B300" s="190"/>
      <c r="D300" s="185" t="s">
        <v>146</v>
      </c>
      <c r="E300" s="191" t="s">
        <v>5</v>
      </c>
      <c r="F300" s="192" t="s">
        <v>852</v>
      </c>
      <c r="H300" s="193">
        <v>25.2</v>
      </c>
      <c r="I300" s="194"/>
      <c r="L300" s="190"/>
      <c r="M300" s="195"/>
      <c r="N300" s="196"/>
      <c r="O300" s="196"/>
      <c r="P300" s="196"/>
      <c r="Q300" s="196"/>
      <c r="R300" s="196"/>
      <c r="S300" s="196"/>
      <c r="T300" s="197"/>
      <c r="AT300" s="191" t="s">
        <v>146</v>
      </c>
      <c r="AU300" s="191" t="s">
        <v>81</v>
      </c>
      <c r="AV300" s="11" t="s">
        <v>81</v>
      </c>
      <c r="AW300" s="11" t="s">
        <v>36</v>
      </c>
      <c r="AX300" s="11" t="s">
        <v>72</v>
      </c>
      <c r="AY300" s="191" t="s">
        <v>134</v>
      </c>
    </row>
    <row r="301" spans="2:65" s="11" customFormat="1" ht="13.5">
      <c r="B301" s="190"/>
      <c r="D301" s="185" t="s">
        <v>146</v>
      </c>
      <c r="E301" s="191" t="s">
        <v>5</v>
      </c>
      <c r="F301" s="192" t="s">
        <v>853</v>
      </c>
      <c r="H301" s="193">
        <v>18.614999999999998</v>
      </c>
      <c r="I301" s="194"/>
      <c r="L301" s="190"/>
      <c r="M301" s="195"/>
      <c r="N301" s="196"/>
      <c r="O301" s="196"/>
      <c r="P301" s="196"/>
      <c r="Q301" s="196"/>
      <c r="R301" s="196"/>
      <c r="S301" s="196"/>
      <c r="T301" s="197"/>
      <c r="AT301" s="191" t="s">
        <v>146</v>
      </c>
      <c r="AU301" s="191" t="s">
        <v>81</v>
      </c>
      <c r="AV301" s="11" t="s">
        <v>81</v>
      </c>
      <c r="AW301" s="11" t="s">
        <v>36</v>
      </c>
      <c r="AX301" s="11" t="s">
        <v>72</v>
      </c>
      <c r="AY301" s="191" t="s">
        <v>134</v>
      </c>
    </row>
    <row r="302" spans="2:65" s="12" customFormat="1" ht="13.5">
      <c r="B302" s="198"/>
      <c r="D302" s="185" t="s">
        <v>146</v>
      </c>
      <c r="E302" s="199" t="s">
        <v>5</v>
      </c>
      <c r="F302" s="200" t="s">
        <v>148</v>
      </c>
      <c r="H302" s="201">
        <v>43.814999999999998</v>
      </c>
      <c r="I302" s="202"/>
      <c r="L302" s="198"/>
      <c r="M302" s="203"/>
      <c r="N302" s="204"/>
      <c r="O302" s="204"/>
      <c r="P302" s="204"/>
      <c r="Q302" s="204"/>
      <c r="R302" s="204"/>
      <c r="S302" s="204"/>
      <c r="T302" s="205"/>
      <c r="AT302" s="199" t="s">
        <v>146</v>
      </c>
      <c r="AU302" s="199" t="s">
        <v>81</v>
      </c>
      <c r="AV302" s="12" t="s">
        <v>141</v>
      </c>
      <c r="AW302" s="12" t="s">
        <v>36</v>
      </c>
      <c r="AX302" s="12" t="s">
        <v>24</v>
      </c>
      <c r="AY302" s="199" t="s">
        <v>134</v>
      </c>
    </row>
    <row r="303" spans="2:65" s="1" customFormat="1" ht="16.5" customHeight="1">
      <c r="B303" s="172"/>
      <c r="C303" s="173" t="s">
        <v>854</v>
      </c>
      <c r="D303" s="173" t="s">
        <v>137</v>
      </c>
      <c r="E303" s="174" t="s">
        <v>855</v>
      </c>
      <c r="F303" s="175" t="s">
        <v>856</v>
      </c>
      <c r="G303" s="176" t="s">
        <v>140</v>
      </c>
      <c r="H303" s="177">
        <v>137</v>
      </c>
      <c r="I303" s="178"/>
      <c r="J303" s="179">
        <f>ROUND(I303*H303,2)</f>
        <v>0</v>
      </c>
      <c r="K303" s="175" t="s">
        <v>260</v>
      </c>
      <c r="L303" s="40"/>
      <c r="M303" s="180" t="s">
        <v>5</v>
      </c>
      <c r="N303" s="181" t="s">
        <v>43</v>
      </c>
      <c r="O303" s="41"/>
      <c r="P303" s="182">
        <f>O303*H303</f>
        <v>0</v>
      </c>
      <c r="Q303" s="182">
        <v>1.0000000000000001E-5</v>
      </c>
      <c r="R303" s="182">
        <f>Q303*H303</f>
        <v>1.3700000000000001E-3</v>
      </c>
      <c r="S303" s="182">
        <v>0</v>
      </c>
      <c r="T303" s="183">
        <f>S303*H303</f>
        <v>0</v>
      </c>
      <c r="AR303" s="24" t="s">
        <v>141</v>
      </c>
      <c r="AT303" s="24" t="s">
        <v>137</v>
      </c>
      <c r="AU303" s="24" t="s">
        <v>81</v>
      </c>
      <c r="AY303" s="24" t="s">
        <v>134</v>
      </c>
      <c r="BE303" s="184">
        <f>IF(N303="základní",J303,0)</f>
        <v>0</v>
      </c>
      <c r="BF303" s="184">
        <f>IF(N303="snížená",J303,0)</f>
        <v>0</v>
      </c>
      <c r="BG303" s="184">
        <f>IF(N303="zákl. přenesená",J303,0)</f>
        <v>0</v>
      </c>
      <c r="BH303" s="184">
        <f>IF(N303="sníž. přenesená",J303,0)</f>
        <v>0</v>
      </c>
      <c r="BI303" s="184">
        <f>IF(N303="nulová",J303,0)</f>
        <v>0</v>
      </c>
      <c r="BJ303" s="24" t="s">
        <v>24</v>
      </c>
      <c r="BK303" s="184">
        <f>ROUND(I303*H303,2)</f>
        <v>0</v>
      </c>
      <c r="BL303" s="24" t="s">
        <v>141</v>
      </c>
      <c r="BM303" s="24" t="s">
        <v>857</v>
      </c>
    </row>
    <row r="304" spans="2:65" s="1" customFormat="1" ht="13.5">
      <c r="B304" s="40"/>
      <c r="D304" s="185" t="s">
        <v>143</v>
      </c>
      <c r="F304" s="186" t="s">
        <v>858</v>
      </c>
      <c r="I304" s="187"/>
      <c r="L304" s="40"/>
      <c r="M304" s="188"/>
      <c r="N304" s="41"/>
      <c r="O304" s="41"/>
      <c r="P304" s="41"/>
      <c r="Q304" s="41"/>
      <c r="R304" s="41"/>
      <c r="S304" s="41"/>
      <c r="T304" s="69"/>
      <c r="AT304" s="24" t="s">
        <v>143</v>
      </c>
      <c r="AU304" s="24" t="s">
        <v>81</v>
      </c>
    </row>
    <row r="305" spans="2:65" s="11" customFormat="1" ht="13.5">
      <c r="B305" s="190"/>
      <c r="D305" s="185" t="s">
        <v>146</v>
      </c>
      <c r="E305" s="191" t="s">
        <v>5</v>
      </c>
      <c r="F305" s="192" t="s">
        <v>859</v>
      </c>
      <c r="H305" s="193">
        <v>120</v>
      </c>
      <c r="I305" s="194"/>
      <c r="L305" s="190"/>
      <c r="M305" s="195"/>
      <c r="N305" s="196"/>
      <c r="O305" s="196"/>
      <c r="P305" s="196"/>
      <c r="Q305" s="196"/>
      <c r="R305" s="196"/>
      <c r="S305" s="196"/>
      <c r="T305" s="197"/>
      <c r="AT305" s="191" t="s">
        <v>146</v>
      </c>
      <c r="AU305" s="191" t="s">
        <v>81</v>
      </c>
      <c r="AV305" s="11" t="s">
        <v>81</v>
      </c>
      <c r="AW305" s="11" t="s">
        <v>36</v>
      </c>
      <c r="AX305" s="11" t="s">
        <v>72</v>
      </c>
      <c r="AY305" s="191" t="s">
        <v>134</v>
      </c>
    </row>
    <row r="306" spans="2:65" s="11" customFormat="1" ht="13.5">
      <c r="B306" s="190"/>
      <c r="D306" s="185" t="s">
        <v>146</v>
      </c>
      <c r="E306" s="191" t="s">
        <v>5</v>
      </c>
      <c r="F306" s="192" t="s">
        <v>231</v>
      </c>
      <c r="H306" s="193">
        <v>17</v>
      </c>
      <c r="I306" s="194"/>
      <c r="L306" s="190"/>
      <c r="M306" s="195"/>
      <c r="N306" s="196"/>
      <c r="O306" s="196"/>
      <c r="P306" s="196"/>
      <c r="Q306" s="196"/>
      <c r="R306" s="196"/>
      <c r="S306" s="196"/>
      <c r="T306" s="197"/>
      <c r="AT306" s="191" t="s">
        <v>146</v>
      </c>
      <c r="AU306" s="191" t="s">
        <v>81</v>
      </c>
      <c r="AV306" s="11" t="s">
        <v>81</v>
      </c>
      <c r="AW306" s="11" t="s">
        <v>36</v>
      </c>
      <c r="AX306" s="11" t="s">
        <v>72</v>
      </c>
      <c r="AY306" s="191" t="s">
        <v>134</v>
      </c>
    </row>
    <row r="307" spans="2:65" s="12" customFormat="1" ht="13.5">
      <c r="B307" s="198"/>
      <c r="D307" s="185" t="s">
        <v>146</v>
      </c>
      <c r="E307" s="199" t="s">
        <v>5</v>
      </c>
      <c r="F307" s="200" t="s">
        <v>148</v>
      </c>
      <c r="H307" s="201">
        <v>137</v>
      </c>
      <c r="I307" s="202"/>
      <c r="L307" s="198"/>
      <c r="M307" s="203"/>
      <c r="N307" s="204"/>
      <c r="O307" s="204"/>
      <c r="P307" s="204"/>
      <c r="Q307" s="204"/>
      <c r="R307" s="204"/>
      <c r="S307" s="204"/>
      <c r="T307" s="205"/>
      <c r="AT307" s="199" t="s">
        <v>146</v>
      </c>
      <c r="AU307" s="199" t="s">
        <v>81</v>
      </c>
      <c r="AV307" s="12" t="s">
        <v>141</v>
      </c>
      <c r="AW307" s="12" t="s">
        <v>36</v>
      </c>
      <c r="AX307" s="12" t="s">
        <v>24</v>
      </c>
      <c r="AY307" s="199" t="s">
        <v>134</v>
      </c>
    </row>
    <row r="308" spans="2:65" s="1" customFormat="1" ht="16.5" customHeight="1">
      <c r="B308" s="172"/>
      <c r="C308" s="173" t="s">
        <v>860</v>
      </c>
      <c r="D308" s="173" t="s">
        <v>137</v>
      </c>
      <c r="E308" s="174" t="s">
        <v>861</v>
      </c>
      <c r="F308" s="175" t="s">
        <v>862</v>
      </c>
      <c r="G308" s="176" t="s">
        <v>140</v>
      </c>
      <c r="H308" s="177">
        <v>700</v>
      </c>
      <c r="I308" s="178"/>
      <c r="J308" s="179">
        <f>ROUND(I308*H308,2)</f>
        <v>0</v>
      </c>
      <c r="K308" s="175" t="s">
        <v>260</v>
      </c>
      <c r="L308" s="40"/>
      <c r="M308" s="180" t="s">
        <v>5</v>
      </c>
      <c r="N308" s="181" t="s">
        <v>43</v>
      </c>
      <c r="O308" s="41"/>
      <c r="P308" s="182">
        <f>O308*H308</f>
        <v>0</v>
      </c>
      <c r="Q308" s="182">
        <v>0</v>
      </c>
      <c r="R308" s="182">
        <f>Q308*H308</f>
        <v>0</v>
      </c>
      <c r="S308" s="182">
        <v>9.7000000000000003E-2</v>
      </c>
      <c r="T308" s="183">
        <f>S308*H308</f>
        <v>67.900000000000006</v>
      </c>
      <c r="AR308" s="24" t="s">
        <v>141</v>
      </c>
      <c r="AT308" s="24" t="s">
        <v>137</v>
      </c>
      <c r="AU308" s="24" t="s">
        <v>81</v>
      </c>
      <c r="AY308" s="24" t="s">
        <v>134</v>
      </c>
      <c r="BE308" s="184">
        <f>IF(N308="základní",J308,0)</f>
        <v>0</v>
      </c>
      <c r="BF308" s="184">
        <f>IF(N308="snížená",J308,0)</f>
        <v>0</v>
      </c>
      <c r="BG308" s="184">
        <f>IF(N308="zákl. přenesená",J308,0)</f>
        <v>0</v>
      </c>
      <c r="BH308" s="184">
        <f>IF(N308="sníž. přenesená",J308,0)</f>
        <v>0</v>
      </c>
      <c r="BI308" s="184">
        <f>IF(N308="nulová",J308,0)</f>
        <v>0</v>
      </c>
      <c r="BJ308" s="24" t="s">
        <v>24</v>
      </c>
      <c r="BK308" s="184">
        <f>ROUND(I308*H308,2)</f>
        <v>0</v>
      </c>
      <c r="BL308" s="24" t="s">
        <v>141</v>
      </c>
      <c r="BM308" s="24" t="s">
        <v>863</v>
      </c>
    </row>
    <row r="309" spans="2:65" s="1" customFormat="1" ht="27">
      <c r="B309" s="40"/>
      <c r="D309" s="185" t="s">
        <v>143</v>
      </c>
      <c r="F309" s="186" t="s">
        <v>864</v>
      </c>
      <c r="I309" s="187"/>
      <c r="L309" s="40"/>
      <c r="M309" s="188"/>
      <c r="N309" s="41"/>
      <c r="O309" s="41"/>
      <c r="P309" s="41"/>
      <c r="Q309" s="41"/>
      <c r="R309" s="41"/>
      <c r="S309" s="41"/>
      <c r="T309" s="69"/>
      <c r="AT309" s="24" t="s">
        <v>143</v>
      </c>
      <c r="AU309" s="24" t="s">
        <v>81</v>
      </c>
    </row>
    <row r="310" spans="2:65" s="11" customFormat="1" ht="13.5">
      <c r="B310" s="190"/>
      <c r="D310" s="185" t="s">
        <v>146</v>
      </c>
      <c r="E310" s="191" t="s">
        <v>5</v>
      </c>
      <c r="F310" s="192" t="s">
        <v>865</v>
      </c>
      <c r="H310" s="193">
        <v>700</v>
      </c>
      <c r="I310" s="194"/>
      <c r="L310" s="190"/>
      <c r="M310" s="195"/>
      <c r="N310" s="196"/>
      <c r="O310" s="196"/>
      <c r="P310" s="196"/>
      <c r="Q310" s="196"/>
      <c r="R310" s="196"/>
      <c r="S310" s="196"/>
      <c r="T310" s="197"/>
      <c r="AT310" s="191" t="s">
        <v>146</v>
      </c>
      <c r="AU310" s="191" t="s">
        <v>81</v>
      </c>
      <c r="AV310" s="11" t="s">
        <v>81</v>
      </c>
      <c r="AW310" s="11" t="s">
        <v>36</v>
      </c>
      <c r="AX310" s="11" t="s">
        <v>24</v>
      </c>
      <c r="AY310" s="191" t="s">
        <v>134</v>
      </c>
    </row>
    <row r="311" spans="2:65" s="10" customFormat="1" ht="29.85" customHeight="1">
      <c r="B311" s="159"/>
      <c r="D311" s="160" t="s">
        <v>71</v>
      </c>
      <c r="E311" s="170" t="s">
        <v>441</v>
      </c>
      <c r="F311" s="170" t="s">
        <v>442</v>
      </c>
      <c r="I311" s="162"/>
      <c r="J311" s="171">
        <f>BK311</f>
        <v>0</v>
      </c>
      <c r="L311" s="159"/>
      <c r="M311" s="164"/>
      <c r="N311" s="165"/>
      <c r="O311" s="165"/>
      <c r="P311" s="166">
        <f>SUM(P312:P327)</f>
        <v>0</v>
      </c>
      <c r="Q311" s="165"/>
      <c r="R311" s="166">
        <f>SUM(R312:R327)</f>
        <v>0</v>
      </c>
      <c r="S311" s="165"/>
      <c r="T311" s="167">
        <f>SUM(T312:T327)</f>
        <v>0</v>
      </c>
      <c r="AR311" s="160" t="s">
        <v>24</v>
      </c>
      <c r="AT311" s="168" t="s">
        <v>71</v>
      </c>
      <c r="AU311" s="168" t="s">
        <v>24</v>
      </c>
      <c r="AY311" s="160" t="s">
        <v>134</v>
      </c>
      <c r="BK311" s="169">
        <f>SUM(BK312:BK327)</f>
        <v>0</v>
      </c>
    </row>
    <row r="312" spans="2:65" s="1" customFormat="1" ht="16.5" customHeight="1">
      <c r="B312" s="172"/>
      <c r="C312" s="173" t="s">
        <v>644</v>
      </c>
      <c r="D312" s="173" t="s">
        <v>137</v>
      </c>
      <c r="E312" s="174" t="s">
        <v>866</v>
      </c>
      <c r="F312" s="175" t="s">
        <v>867</v>
      </c>
      <c r="G312" s="176" t="s">
        <v>446</v>
      </c>
      <c r="H312" s="177">
        <v>916.82600000000002</v>
      </c>
      <c r="I312" s="178"/>
      <c r="J312" s="179">
        <f>ROUND(I312*H312,2)</f>
        <v>0</v>
      </c>
      <c r="K312" s="175" t="s">
        <v>260</v>
      </c>
      <c r="L312" s="40"/>
      <c r="M312" s="180" t="s">
        <v>5</v>
      </c>
      <c r="N312" s="181" t="s">
        <v>43</v>
      </c>
      <c r="O312" s="41"/>
      <c r="P312" s="182">
        <f>O312*H312</f>
        <v>0</v>
      </c>
      <c r="Q312" s="182">
        <v>0</v>
      </c>
      <c r="R312" s="182">
        <f>Q312*H312</f>
        <v>0</v>
      </c>
      <c r="S312" s="182">
        <v>0</v>
      </c>
      <c r="T312" s="183">
        <f>S312*H312</f>
        <v>0</v>
      </c>
      <c r="AR312" s="24" t="s">
        <v>141</v>
      </c>
      <c r="AT312" s="24" t="s">
        <v>137</v>
      </c>
      <c r="AU312" s="24" t="s">
        <v>81</v>
      </c>
      <c r="AY312" s="24" t="s">
        <v>134</v>
      </c>
      <c r="BE312" s="184">
        <f>IF(N312="základní",J312,0)</f>
        <v>0</v>
      </c>
      <c r="BF312" s="184">
        <f>IF(N312="snížená",J312,0)</f>
        <v>0</v>
      </c>
      <c r="BG312" s="184">
        <f>IF(N312="zákl. přenesená",J312,0)</f>
        <v>0</v>
      </c>
      <c r="BH312" s="184">
        <f>IF(N312="sníž. přenesená",J312,0)</f>
        <v>0</v>
      </c>
      <c r="BI312" s="184">
        <f>IF(N312="nulová",J312,0)</f>
        <v>0</v>
      </c>
      <c r="BJ312" s="24" t="s">
        <v>24</v>
      </c>
      <c r="BK312" s="184">
        <f>ROUND(I312*H312,2)</f>
        <v>0</v>
      </c>
      <c r="BL312" s="24" t="s">
        <v>141</v>
      </c>
      <c r="BM312" s="24" t="s">
        <v>868</v>
      </c>
    </row>
    <row r="313" spans="2:65" s="1" customFormat="1" ht="27">
      <c r="B313" s="40"/>
      <c r="D313" s="185" t="s">
        <v>143</v>
      </c>
      <c r="F313" s="186" t="s">
        <v>869</v>
      </c>
      <c r="I313" s="187"/>
      <c r="L313" s="40"/>
      <c r="M313" s="188"/>
      <c r="N313" s="41"/>
      <c r="O313" s="41"/>
      <c r="P313" s="41"/>
      <c r="Q313" s="41"/>
      <c r="R313" s="41"/>
      <c r="S313" s="41"/>
      <c r="T313" s="69"/>
      <c r="AT313" s="24" t="s">
        <v>143</v>
      </c>
      <c r="AU313" s="24" t="s">
        <v>81</v>
      </c>
    </row>
    <row r="314" spans="2:65" s="11" customFormat="1" ht="13.5">
      <c r="B314" s="190"/>
      <c r="D314" s="185" t="s">
        <v>146</v>
      </c>
      <c r="E314" s="191" t="s">
        <v>5</v>
      </c>
      <c r="F314" s="192" t="s">
        <v>870</v>
      </c>
      <c r="H314" s="193">
        <v>848.92600000000004</v>
      </c>
      <c r="I314" s="194"/>
      <c r="L314" s="190"/>
      <c r="M314" s="195"/>
      <c r="N314" s="196"/>
      <c r="O314" s="196"/>
      <c r="P314" s="196"/>
      <c r="Q314" s="196"/>
      <c r="R314" s="196"/>
      <c r="S314" s="196"/>
      <c r="T314" s="197"/>
      <c r="AT314" s="191" t="s">
        <v>146</v>
      </c>
      <c r="AU314" s="191" t="s">
        <v>81</v>
      </c>
      <c r="AV314" s="11" t="s">
        <v>81</v>
      </c>
      <c r="AW314" s="11" t="s">
        <v>36</v>
      </c>
      <c r="AX314" s="11" t="s">
        <v>72</v>
      </c>
      <c r="AY314" s="191" t="s">
        <v>134</v>
      </c>
    </row>
    <row r="315" spans="2:65" s="11" customFormat="1" ht="13.5">
      <c r="B315" s="190"/>
      <c r="D315" s="185" t="s">
        <v>146</v>
      </c>
      <c r="E315" s="191" t="s">
        <v>5</v>
      </c>
      <c r="F315" s="192" t="s">
        <v>871</v>
      </c>
      <c r="H315" s="193">
        <v>67.900000000000006</v>
      </c>
      <c r="I315" s="194"/>
      <c r="L315" s="190"/>
      <c r="M315" s="195"/>
      <c r="N315" s="196"/>
      <c r="O315" s="196"/>
      <c r="P315" s="196"/>
      <c r="Q315" s="196"/>
      <c r="R315" s="196"/>
      <c r="S315" s="196"/>
      <c r="T315" s="197"/>
      <c r="AT315" s="191" t="s">
        <v>146</v>
      </c>
      <c r="AU315" s="191" t="s">
        <v>81</v>
      </c>
      <c r="AV315" s="11" t="s">
        <v>81</v>
      </c>
      <c r="AW315" s="11" t="s">
        <v>36</v>
      </c>
      <c r="AX315" s="11" t="s">
        <v>72</v>
      </c>
      <c r="AY315" s="191" t="s">
        <v>134</v>
      </c>
    </row>
    <row r="316" spans="2:65" s="12" customFormat="1" ht="13.5">
      <c r="B316" s="198"/>
      <c r="D316" s="185" t="s">
        <v>146</v>
      </c>
      <c r="E316" s="199" t="s">
        <v>5</v>
      </c>
      <c r="F316" s="200" t="s">
        <v>148</v>
      </c>
      <c r="H316" s="201">
        <v>916.82600000000002</v>
      </c>
      <c r="I316" s="202"/>
      <c r="L316" s="198"/>
      <c r="M316" s="203"/>
      <c r="N316" s="204"/>
      <c r="O316" s="204"/>
      <c r="P316" s="204"/>
      <c r="Q316" s="204"/>
      <c r="R316" s="204"/>
      <c r="S316" s="204"/>
      <c r="T316" s="205"/>
      <c r="AT316" s="199" t="s">
        <v>146</v>
      </c>
      <c r="AU316" s="199" t="s">
        <v>81</v>
      </c>
      <c r="AV316" s="12" t="s">
        <v>141</v>
      </c>
      <c r="AW316" s="12" t="s">
        <v>36</v>
      </c>
      <c r="AX316" s="12" t="s">
        <v>24</v>
      </c>
      <c r="AY316" s="199" t="s">
        <v>134</v>
      </c>
    </row>
    <row r="317" spans="2:65" s="1" customFormat="1" ht="16.5" customHeight="1">
      <c r="B317" s="172"/>
      <c r="C317" s="173" t="s">
        <v>872</v>
      </c>
      <c r="D317" s="173" t="s">
        <v>137</v>
      </c>
      <c r="E317" s="174" t="s">
        <v>873</v>
      </c>
      <c r="F317" s="175" t="s">
        <v>874</v>
      </c>
      <c r="G317" s="176" t="s">
        <v>446</v>
      </c>
      <c r="H317" s="177">
        <v>8590.9339999999993</v>
      </c>
      <c r="I317" s="178"/>
      <c r="J317" s="179">
        <f>ROUND(I317*H317,2)</f>
        <v>0</v>
      </c>
      <c r="K317" s="175" t="s">
        <v>260</v>
      </c>
      <c r="L317" s="40"/>
      <c r="M317" s="180" t="s">
        <v>5</v>
      </c>
      <c r="N317" s="181" t="s">
        <v>43</v>
      </c>
      <c r="O317" s="41"/>
      <c r="P317" s="182">
        <f>O317*H317</f>
        <v>0</v>
      </c>
      <c r="Q317" s="182">
        <v>0</v>
      </c>
      <c r="R317" s="182">
        <f>Q317*H317</f>
        <v>0</v>
      </c>
      <c r="S317" s="182">
        <v>0</v>
      </c>
      <c r="T317" s="183">
        <f>S317*H317</f>
        <v>0</v>
      </c>
      <c r="AR317" s="24" t="s">
        <v>141</v>
      </c>
      <c r="AT317" s="24" t="s">
        <v>137</v>
      </c>
      <c r="AU317" s="24" t="s">
        <v>81</v>
      </c>
      <c r="AY317" s="24" t="s">
        <v>134</v>
      </c>
      <c r="BE317" s="184">
        <f>IF(N317="základní",J317,0)</f>
        <v>0</v>
      </c>
      <c r="BF317" s="184">
        <f>IF(N317="snížená",J317,0)</f>
        <v>0</v>
      </c>
      <c r="BG317" s="184">
        <f>IF(N317="zákl. přenesená",J317,0)</f>
        <v>0</v>
      </c>
      <c r="BH317" s="184">
        <f>IF(N317="sníž. přenesená",J317,0)</f>
        <v>0</v>
      </c>
      <c r="BI317" s="184">
        <f>IF(N317="nulová",J317,0)</f>
        <v>0</v>
      </c>
      <c r="BJ317" s="24" t="s">
        <v>24</v>
      </c>
      <c r="BK317" s="184">
        <f>ROUND(I317*H317,2)</f>
        <v>0</v>
      </c>
      <c r="BL317" s="24" t="s">
        <v>141</v>
      </c>
      <c r="BM317" s="24" t="s">
        <v>875</v>
      </c>
    </row>
    <row r="318" spans="2:65" s="1" customFormat="1" ht="27">
      <c r="B318" s="40"/>
      <c r="D318" s="185" t="s">
        <v>143</v>
      </c>
      <c r="F318" s="186" t="s">
        <v>876</v>
      </c>
      <c r="I318" s="187"/>
      <c r="L318" s="40"/>
      <c r="M318" s="188"/>
      <c r="N318" s="41"/>
      <c r="O318" s="41"/>
      <c r="P318" s="41"/>
      <c r="Q318" s="41"/>
      <c r="R318" s="41"/>
      <c r="S318" s="41"/>
      <c r="T318" s="69"/>
      <c r="AT318" s="24" t="s">
        <v>143</v>
      </c>
      <c r="AU318" s="24" t="s">
        <v>81</v>
      </c>
    </row>
    <row r="319" spans="2:65" s="11" customFormat="1" ht="13.5">
      <c r="B319" s="190"/>
      <c r="D319" s="185" t="s">
        <v>146</v>
      </c>
      <c r="E319" s="191" t="s">
        <v>5</v>
      </c>
      <c r="F319" s="192" t="s">
        <v>877</v>
      </c>
      <c r="H319" s="193">
        <v>7640.3339999999998</v>
      </c>
      <c r="I319" s="194"/>
      <c r="L319" s="190"/>
      <c r="M319" s="195"/>
      <c r="N319" s="196"/>
      <c r="O319" s="196"/>
      <c r="P319" s="196"/>
      <c r="Q319" s="196"/>
      <c r="R319" s="196"/>
      <c r="S319" s="196"/>
      <c r="T319" s="197"/>
      <c r="AT319" s="191" t="s">
        <v>146</v>
      </c>
      <c r="AU319" s="191" t="s">
        <v>81</v>
      </c>
      <c r="AV319" s="11" t="s">
        <v>81</v>
      </c>
      <c r="AW319" s="11" t="s">
        <v>36</v>
      </c>
      <c r="AX319" s="11" t="s">
        <v>72</v>
      </c>
      <c r="AY319" s="191" t="s">
        <v>134</v>
      </c>
    </row>
    <row r="320" spans="2:65" s="11" customFormat="1" ht="13.5">
      <c r="B320" s="190"/>
      <c r="D320" s="185" t="s">
        <v>146</v>
      </c>
      <c r="E320" s="191" t="s">
        <v>5</v>
      </c>
      <c r="F320" s="192" t="s">
        <v>878</v>
      </c>
      <c r="H320" s="193">
        <v>950.6</v>
      </c>
      <c r="I320" s="194"/>
      <c r="L320" s="190"/>
      <c r="M320" s="195"/>
      <c r="N320" s="196"/>
      <c r="O320" s="196"/>
      <c r="P320" s="196"/>
      <c r="Q320" s="196"/>
      <c r="R320" s="196"/>
      <c r="S320" s="196"/>
      <c r="T320" s="197"/>
      <c r="AT320" s="191" t="s">
        <v>146</v>
      </c>
      <c r="AU320" s="191" t="s">
        <v>81</v>
      </c>
      <c r="AV320" s="11" t="s">
        <v>81</v>
      </c>
      <c r="AW320" s="11" t="s">
        <v>36</v>
      </c>
      <c r="AX320" s="11" t="s">
        <v>72</v>
      </c>
      <c r="AY320" s="191" t="s">
        <v>134</v>
      </c>
    </row>
    <row r="321" spans="2:65" s="12" customFormat="1" ht="13.5">
      <c r="B321" s="198"/>
      <c r="D321" s="185" t="s">
        <v>146</v>
      </c>
      <c r="E321" s="199" t="s">
        <v>5</v>
      </c>
      <c r="F321" s="200" t="s">
        <v>148</v>
      </c>
      <c r="H321" s="201">
        <v>8590.9339999999993</v>
      </c>
      <c r="I321" s="202"/>
      <c r="L321" s="198"/>
      <c r="M321" s="203"/>
      <c r="N321" s="204"/>
      <c r="O321" s="204"/>
      <c r="P321" s="204"/>
      <c r="Q321" s="204"/>
      <c r="R321" s="204"/>
      <c r="S321" s="204"/>
      <c r="T321" s="205"/>
      <c r="AT321" s="199" t="s">
        <v>146</v>
      </c>
      <c r="AU321" s="199" t="s">
        <v>81</v>
      </c>
      <c r="AV321" s="12" t="s">
        <v>141</v>
      </c>
      <c r="AW321" s="12" t="s">
        <v>36</v>
      </c>
      <c r="AX321" s="12" t="s">
        <v>24</v>
      </c>
      <c r="AY321" s="199" t="s">
        <v>134</v>
      </c>
    </row>
    <row r="322" spans="2:65" s="1" customFormat="1" ht="16.5" customHeight="1">
      <c r="B322" s="172"/>
      <c r="C322" s="173" t="s">
        <v>879</v>
      </c>
      <c r="D322" s="173" t="s">
        <v>137</v>
      </c>
      <c r="E322" s="174" t="s">
        <v>880</v>
      </c>
      <c r="F322" s="175" t="s">
        <v>881</v>
      </c>
      <c r="G322" s="176" t="s">
        <v>446</v>
      </c>
      <c r="H322" s="177">
        <v>848.92600000000004</v>
      </c>
      <c r="I322" s="178"/>
      <c r="J322" s="179">
        <f>ROUND(I322*H322,2)</f>
        <v>0</v>
      </c>
      <c r="K322" s="175" t="s">
        <v>260</v>
      </c>
      <c r="L322" s="40"/>
      <c r="M322" s="180" t="s">
        <v>5</v>
      </c>
      <c r="N322" s="181" t="s">
        <v>43</v>
      </c>
      <c r="O322" s="41"/>
      <c r="P322" s="182">
        <f>O322*H322</f>
        <v>0</v>
      </c>
      <c r="Q322" s="182">
        <v>0</v>
      </c>
      <c r="R322" s="182">
        <f>Q322*H322</f>
        <v>0</v>
      </c>
      <c r="S322" s="182">
        <v>0</v>
      </c>
      <c r="T322" s="183">
        <f>S322*H322</f>
        <v>0</v>
      </c>
      <c r="AR322" s="24" t="s">
        <v>141</v>
      </c>
      <c r="AT322" s="24" t="s">
        <v>137</v>
      </c>
      <c r="AU322" s="24" t="s">
        <v>81</v>
      </c>
      <c r="AY322" s="24" t="s">
        <v>134</v>
      </c>
      <c r="BE322" s="184">
        <f>IF(N322="základní",J322,0)</f>
        <v>0</v>
      </c>
      <c r="BF322" s="184">
        <f>IF(N322="snížená",J322,0)</f>
        <v>0</v>
      </c>
      <c r="BG322" s="184">
        <f>IF(N322="zákl. přenesená",J322,0)</f>
        <v>0</v>
      </c>
      <c r="BH322" s="184">
        <f>IF(N322="sníž. přenesená",J322,0)</f>
        <v>0</v>
      </c>
      <c r="BI322" s="184">
        <f>IF(N322="nulová",J322,0)</f>
        <v>0</v>
      </c>
      <c r="BJ322" s="24" t="s">
        <v>24</v>
      </c>
      <c r="BK322" s="184">
        <f>ROUND(I322*H322,2)</f>
        <v>0</v>
      </c>
      <c r="BL322" s="24" t="s">
        <v>141</v>
      </c>
      <c r="BM322" s="24" t="s">
        <v>882</v>
      </c>
    </row>
    <row r="323" spans="2:65" s="1" customFormat="1" ht="13.5">
      <c r="B323" s="40"/>
      <c r="D323" s="185" t="s">
        <v>143</v>
      </c>
      <c r="F323" s="186" t="s">
        <v>883</v>
      </c>
      <c r="I323" s="187"/>
      <c r="L323" s="40"/>
      <c r="M323" s="188"/>
      <c r="N323" s="41"/>
      <c r="O323" s="41"/>
      <c r="P323" s="41"/>
      <c r="Q323" s="41"/>
      <c r="R323" s="41"/>
      <c r="S323" s="41"/>
      <c r="T323" s="69"/>
      <c r="AT323" s="24" t="s">
        <v>143</v>
      </c>
      <c r="AU323" s="24" t="s">
        <v>81</v>
      </c>
    </row>
    <row r="324" spans="2:65" s="11" customFormat="1" ht="13.5">
      <c r="B324" s="190"/>
      <c r="D324" s="185" t="s">
        <v>146</v>
      </c>
      <c r="E324" s="191" t="s">
        <v>5</v>
      </c>
      <c r="F324" s="192" t="s">
        <v>884</v>
      </c>
      <c r="H324" s="193">
        <v>848.92600000000004</v>
      </c>
      <c r="I324" s="194"/>
      <c r="L324" s="190"/>
      <c r="M324" s="195"/>
      <c r="N324" s="196"/>
      <c r="O324" s="196"/>
      <c r="P324" s="196"/>
      <c r="Q324" s="196"/>
      <c r="R324" s="196"/>
      <c r="S324" s="196"/>
      <c r="T324" s="197"/>
      <c r="AT324" s="191" t="s">
        <v>146</v>
      </c>
      <c r="AU324" s="191" t="s">
        <v>81</v>
      </c>
      <c r="AV324" s="11" t="s">
        <v>81</v>
      </c>
      <c r="AW324" s="11" t="s">
        <v>36</v>
      </c>
      <c r="AX324" s="11" t="s">
        <v>24</v>
      </c>
      <c r="AY324" s="191" t="s">
        <v>134</v>
      </c>
    </row>
    <row r="325" spans="2:65" s="1" customFormat="1" ht="16.5" customHeight="1">
      <c r="B325" s="172"/>
      <c r="C325" s="173" t="s">
        <v>885</v>
      </c>
      <c r="D325" s="173" t="s">
        <v>137</v>
      </c>
      <c r="E325" s="174" t="s">
        <v>886</v>
      </c>
      <c r="F325" s="175" t="s">
        <v>887</v>
      </c>
      <c r="G325" s="176" t="s">
        <v>446</v>
      </c>
      <c r="H325" s="177">
        <v>67.900000000000006</v>
      </c>
      <c r="I325" s="178"/>
      <c r="J325" s="179">
        <f>ROUND(I325*H325,2)</f>
        <v>0</v>
      </c>
      <c r="K325" s="175" t="s">
        <v>260</v>
      </c>
      <c r="L325" s="40"/>
      <c r="M325" s="180" t="s">
        <v>5</v>
      </c>
      <c r="N325" s="181" t="s">
        <v>43</v>
      </c>
      <c r="O325" s="41"/>
      <c r="P325" s="182">
        <f>O325*H325</f>
        <v>0</v>
      </c>
      <c r="Q325" s="182">
        <v>0</v>
      </c>
      <c r="R325" s="182">
        <f>Q325*H325</f>
        <v>0</v>
      </c>
      <c r="S325" s="182">
        <v>0</v>
      </c>
      <c r="T325" s="183">
        <f>S325*H325</f>
        <v>0</v>
      </c>
      <c r="AR325" s="24" t="s">
        <v>141</v>
      </c>
      <c r="AT325" s="24" t="s">
        <v>137</v>
      </c>
      <c r="AU325" s="24" t="s">
        <v>81</v>
      </c>
      <c r="AY325" s="24" t="s">
        <v>134</v>
      </c>
      <c r="BE325" s="184">
        <f>IF(N325="základní",J325,0)</f>
        <v>0</v>
      </c>
      <c r="BF325" s="184">
        <f>IF(N325="snížená",J325,0)</f>
        <v>0</v>
      </c>
      <c r="BG325" s="184">
        <f>IF(N325="zákl. přenesená",J325,0)</f>
        <v>0</v>
      </c>
      <c r="BH325" s="184">
        <f>IF(N325="sníž. přenesená",J325,0)</f>
        <v>0</v>
      </c>
      <c r="BI325" s="184">
        <f>IF(N325="nulová",J325,0)</f>
        <v>0</v>
      </c>
      <c r="BJ325" s="24" t="s">
        <v>24</v>
      </c>
      <c r="BK325" s="184">
        <f>ROUND(I325*H325,2)</f>
        <v>0</v>
      </c>
      <c r="BL325" s="24" t="s">
        <v>141</v>
      </c>
      <c r="BM325" s="24" t="s">
        <v>888</v>
      </c>
    </row>
    <row r="326" spans="2:65" s="1" customFormat="1" ht="13.5">
      <c r="B326" s="40"/>
      <c r="D326" s="185" t="s">
        <v>143</v>
      </c>
      <c r="F326" s="186" t="s">
        <v>889</v>
      </c>
      <c r="I326" s="187"/>
      <c r="L326" s="40"/>
      <c r="M326" s="188"/>
      <c r="N326" s="41"/>
      <c r="O326" s="41"/>
      <c r="P326" s="41"/>
      <c r="Q326" s="41"/>
      <c r="R326" s="41"/>
      <c r="S326" s="41"/>
      <c r="T326" s="69"/>
      <c r="AT326" s="24" t="s">
        <v>143</v>
      </c>
      <c r="AU326" s="24" t="s">
        <v>81</v>
      </c>
    </row>
    <row r="327" spans="2:65" s="11" customFormat="1" ht="13.5">
      <c r="B327" s="190"/>
      <c r="D327" s="185" t="s">
        <v>146</v>
      </c>
      <c r="E327" s="191" t="s">
        <v>5</v>
      </c>
      <c r="F327" s="192" t="s">
        <v>890</v>
      </c>
      <c r="H327" s="193">
        <v>67.900000000000006</v>
      </c>
      <c r="I327" s="194"/>
      <c r="L327" s="190"/>
      <c r="M327" s="195"/>
      <c r="N327" s="196"/>
      <c r="O327" s="196"/>
      <c r="P327" s="196"/>
      <c r="Q327" s="196"/>
      <c r="R327" s="196"/>
      <c r="S327" s="196"/>
      <c r="T327" s="197"/>
      <c r="AT327" s="191" t="s">
        <v>146</v>
      </c>
      <c r="AU327" s="191" t="s">
        <v>81</v>
      </c>
      <c r="AV327" s="11" t="s">
        <v>81</v>
      </c>
      <c r="AW327" s="11" t="s">
        <v>36</v>
      </c>
      <c r="AX327" s="11" t="s">
        <v>24</v>
      </c>
      <c r="AY327" s="191" t="s">
        <v>134</v>
      </c>
    </row>
    <row r="328" spans="2:65" s="10" customFormat="1" ht="29.85" customHeight="1">
      <c r="B328" s="159"/>
      <c r="D328" s="160" t="s">
        <v>71</v>
      </c>
      <c r="E328" s="170" t="s">
        <v>891</v>
      </c>
      <c r="F328" s="170" t="s">
        <v>892</v>
      </c>
      <c r="I328" s="162"/>
      <c r="J328" s="171">
        <f>BK328</f>
        <v>0</v>
      </c>
      <c r="L328" s="159"/>
      <c r="M328" s="164"/>
      <c r="N328" s="165"/>
      <c r="O328" s="165"/>
      <c r="P328" s="166">
        <f>SUM(P329:P330)</f>
        <v>0</v>
      </c>
      <c r="Q328" s="165"/>
      <c r="R328" s="166">
        <f>SUM(R329:R330)</f>
        <v>0</v>
      </c>
      <c r="S328" s="165"/>
      <c r="T328" s="167">
        <f>SUM(T329:T330)</f>
        <v>0</v>
      </c>
      <c r="AR328" s="160" t="s">
        <v>24</v>
      </c>
      <c r="AT328" s="168" t="s">
        <v>71</v>
      </c>
      <c r="AU328" s="168" t="s">
        <v>24</v>
      </c>
      <c r="AY328" s="160" t="s">
        <v>134</v>
      </c>
      <c r="BK328" s="169">
        <f>SUM(BK329:BK330)</f>
        <v>0</v>
      </c>
    </row>
    <row r="329" spans="2:65" s="1" customFormat="1" ht="25.5" customHeight="1">
      <c r="B329" s="172"/>
      <c r="C329" s="173" t="s">
        <v>893</v>
      </c>
      <c r="D329" s="173" t="s">
        <v>137</v>
      </c>
      <c r="E329" s="174" t="s">
        <v>894</v>
      </c>
      <c r="F329" s="175" t="s">
        <v>895</v>
      </c>
      <c r="G329" s="176" t="s">
        <v>446</v>
      </c>
      <c r="H329" s="177">
        <v>1632.297</v>
      </c>
      <c r="I329" s="178"/>
      <c r="J329" s="179">
        <f>ROUND(I329*H329,2)</f>
        <v>0</v>
      </c>
      <c r="K329" s="175" t="s">
        <v>260</v>
      </c>
      <c r="L329" s="40"/>
      <c r="M329" s="180" t="s">
        <v>5</v>
      </c>
      <c r="N329" s="181" t="s">
        <v>43</v>
      </c>
      <c r="O329" s="41"/>
      <c r="P329" s="182">
        <f>O329*H329</f>
        <v>0</v>
      </c>
      <c r="Q329" s="182">
        <v>0</v>
      </c>
      <c r="R329" s="182">
        <f>Q329*H329</f>
        <v>0</v>
      </c>
      <c r="S329" s="182">
        <v>0</v>
      </c>
      <c r="T329" s="183">
        <f>S329*H329</f>
        <v>0</v>
      </c>
      <c r="AR329" s="24" t="s">
        <v>141</v>
      </c>
      <c r="AT329" s="24" t="s">
        <v>137</v>
      </c>
      <c r="AU329" s="24" t="s">
        <v>81</v>
      </c>
      <c r="AY329" s="24" t="s">
        <v>134</v>
      </c>
      <c r="BE329" s="184">
        <f>IF(N329="základní",J329,0)</f>
        <v>0</v>
      </c>
      <c r="BF329" s="184">
        <f>IF(N329="snížená",J329,0)</f>
        <v>0</v>
      </c>
      <c r="BG329" s="184">
        <f>IF(N329="zákl. přenesená",J329,0)</f>
        <v>0</v>
      </c>
      <c r="BH329" s="184">
        <f>IF(N329="sníž. přenesená",J329,0)</f>
        <v>0</v>
      </c>
      <c r="BI329" s="184">
        <f>IF(N329="nulová",J329,0)</f>
        <v>0</v>
      </c>
      <c r="BJ329" s="24" t="s">
        <v>24</v>
      </c>
      <c r="BK329" s="184">
        <f>ROUND(I329*H329,2)</f>
        <v>0</v>
      </c>
      <c r="BL329" s="24" t="s">
        <v>141</v>
      </c>
      <c r="BM329" s="24" t="s">
        <v>896</v>
      </c>
    </row>
    <row r="330" spans="2:65" s="1" customFormat="1" ht="27">
      <c r="B330" s="40"/>
      <c r="D330" s="185" t="s">
        <v>143</v>
      </c>
      <c r="F330" s="186" t="s">
        <v>897</v>
      </c>
      <c r="I330" s="187"/>
      <c r="L330" s="40"/>
      <c r="M330" s="188"/>
      <c r="N330" s="41"/>
      <c r="O330" s="41"/>
      <c r="P330" s="41"/>
      <c r="Q330" s="41"/>
      <c r="R330" s="41"/>
      <c r="S330" s="41"/>
      <c r="T330" s="69"/>
      <c r="AT330" s="24" t="s">
        <v>143</v>
      </c>
      <c r="AU330" s="24" t="s">
        <v>81</v>
      </c>
    </row>
    <row r="331" spans="2:65" s="10" customFormat="1" ht="37.35" customHeight="1">
      <c r="B331" s="159"/>
      <c r="D331" s="160" t="s">
        <v>71</v>
      </c>
      <c r="E331" s="161" t="s">
        <v>898</v>
      </c>
      <c r="F331" s="161" t="s">
        <v>899</v>
      </c>
      <c r="I331" s="162"/>
      <c r="J331" s="163">
        <f>BK331</f>
        <v>0</v>
      </c>
      <c r="L331" s="159"/>
      <c r="M331" s="164"/>
      <c r="N331" s="165"/>
      <c r="O331" s="165"/>
      <c r="P331" s="166">
        <f>P332</f>
        <v>0</v>
      </c>
      <c r="Q331" s="165"/>
      <c r="R331" s="166">
        <f>R332</f>
        <v>0.15936400000000001</v>
      </c>
      <c r="S331" s="165"/>
      <c r="T331" s="167">
        <f>T332</f>
        <v>0</v>
      </c>
      <c r="AR331" s="160" t="s">
        <v>81</v>
      </c>
      <c r="AT331" s="168" t="s">
        <v>71</v>
      </c>
      <c r="AU331" s="168" t="s">
        <v>72</v>
      </c>
      <c r="AY331" s="160" t="s">
        <v>134</v>
      </c>
      <c r="BK331" s="169">
        <f>BK332</f>
        <v>0</v>
      </c>
    </row>
    <row r="332" spans="2:65" s="10" customFormat="1" ht="19.899999999999999" customHeight="1">
      <c r="B332" s="159"/>
      <c r="D332" s="160" t="s">
        <v>71</v>
      </c>
      <c r="E332" s="170" t="s">
        <v>900</v>
      </c>
      <c r="F332" s="170" t="s">
        <v>901</v>
      </c>
      <c r="I332" s="162"/>
      <c r="J332" s="171">
        <f>BK332</f>
        <v>0</v>
      </c>
      <c r="L332" s="159"/>
      <c r="M332" s="164"/>
      <c r="N332" s="165"/>
      <c r="O332" s="165"/>
      <c r="P332" s="166">
        <f>SUM(P333:P360)</f>
        <v>0</v>
      </c>
      <c r="Q332" s="165"/>
      <c r="R332" s="166">
        <f>SUM(R333:R360)</f>
        <v>0.15936400000000001</v>
      </c>
      <c r="S332" s="165"/>
      <c r="T332" s="167">
        <f>SUM(T333:T360)</f>
        <v>0</v>
      </c>
      <c r="AR332" s="160" t="s">
        <v>81</v>
      </c>
      <c r="AT332" s="168" t="s">
        <v>71</v>
      </c>
      <c r="AU332" s="168" t="s">
        <v>24</v>
      </c>
      <c r="AY332" s="160" t="s">
        <v>134</v>
      </c>
      <c r="BK332" s="169">
        <f>SUM(BK333:BK360)</f>
        <v>0</v>
      </c>
    </row>
    <row r="333" spans="2:65" s="1" customFormat="1" ht="25.5" customHeight="1">
      <c r="B333" s="172"/>
      <c r="C333" s="173" t="s">
        <v>902</v>
      </c>
      <c r="D333" s="173" t="s">
        <v>137</v>
      </c>
      <c r="E333" s="174" t="s">
        <v>903</v>
      </c>
      <c r="F333" s="175" t="s">
        <v>904</v>
      </c>
      <c r="G333" s="176" t="s">
        <v>259</v>
      </c>
      <c r="H333" s="177">
        <v>6</v>
      </c>
      <c r="I333" s="178"/>
      <c r="J333" s="179">
        <f>ROUND(I333*H333,2)</f>
        <v>0</v>
      </c>
      <c r="K333" s="175" t="s">
        <v>260</v>
      </c>
      <c r="L333" s="40"/>
      <c r="M333" s="180" t="s">
        <v>5</v>
      </c>
      <c r="N333" s="181" t="s">
        <v>43</v>
      </c>
      <c r="O333" s="41"/>
      <c r="P333" s="182">
        <f>O333*H333</f>
        <v>0</v>
      </c>
      <c r="Q333" s="182">
        <v>0</v>
      </c>
      <c r="R333" s="182">
        <f>Q333*H333</f>
        <v>0</v>
      </c>
      <c r="S333" s="182">
        <v>0</v>
      </c>
      <c r="T333" s="183">
        <f>S333*H333</f>
        <v>0</v>
      </c>
      <c r="AR333" s="24" t="s">
        <v>225</v>
      </c>
      <c r="AT333" s="24" t="s">
        <v>137</v>
      </c>
      <c r="AU333" s="24" t="s">
        <v>81</v>
      </c>
      <c r="AY333" s="24" t="s">
        <v>134</v>
      </c>
      <c r="BE333" s="184">
        <f>IF(N333="základní",J333,0)</f>
        <v>0</v>
      </c>
      <c r="BF333" s="184">
        <f>IF(N333="snížená",J333,0)</f>
        <v>0</v>
      </c>
      <c r="BG333" s="184">
        <f>IF(N333="zákl. přenesená",J333,0)</f>
        <v>0</v>
      </c>
      <c r="BH333" s="184">
        <f>IF(N333="sníž. přenesená",J333,0)</f>
        <v>0</v>
      </c>
      <c r="BI333" s="184">
        <f>IF(N333="nulová",J333,0)</f>
        <v>0</v>
      </c>
      <c r="BJ333" s="24" t="s">
        <v>24</v>
      </c>
      <c r="BK333" s="184">
        <f>ROUND(I333*H333,2)</f>
        <v>0</v>
      </c>
      <c r="BL333" s="24" t="s">
        <v>225</v>
      </c>
      <c r="BM333" s="24" t="s">
        <v>905</v>
      </c>
    </row>
    <row r="334" spans="2:65" s="1" customFormat="1" ht="27">
      <c r="B334" s="40"/>
      <c r="D334" s="185" t="s">
        <v>143</v>
      </c>
      <c r="F334" s="186" t="s">
        <v>906</v>
      </c>
      <c r="I334" s="187"/>
      <c r="L334" s="40"/>
      <c r="M334" s="188"/>
      <c r="N334" s="41"/>
      <c r="O334" s="41"/>
      <c r="P334" s="41"/>
      <c r="Q334" s="41"/>
      <c r="R334" s="41"/>
      <c r="S334" s="41"/>
      <c r="T334" s="69"/>
      <c r="AT334" s="24" t="s">
        <v>143</v>
      </c>
      <c r="AU334" s="24" t="s">
        <v>81</v>
      </c>
    </row>
    <row r="335" spans="2:65" s="11" customFormat="1" ht="13.5">
      <c r="B335" s="190"/>
      <c r="D335" s="185" t="s">
        <v>146</v>
      </c>
      <c r="E335" s="191" t="s">
        <v>5</v>
      </c>
      <c r="F335" s="192" t="s">
        <v>907</v>
      </c>
      <c r="H335" s="193">
        <v>6</v>
      </c>
      <c r="I335" s="194"/>
      <c r="L335" s="190"/>
      <c r="M335" s="195"/>
      <c r="N335" s="196"/>
      <c r="O335" s="196"/>
      <c r="P335" s="196"/>
      <c r="Q335" s="196"/>
      <c r="R335" s="196"/>
      <c r="S335" s="196"/>
      <c r="T335" s="197"/>
      <c r="AT335" s="191" t="s">
        <v>146</v>
      </c>
      <c r="AU335" s="191" t="s">
        <v>81</v>
      </c>
      <c r="AV335" s="11" t="s">
        <v>81</v>
      </c>
      <c r="AW335" s="11" t="s">
        <v>36</v>
      </c>
      <c r="AX335" s="11" t="s">
        <v>24</v>
      </c>
      <c r="AY335" s="191" t="s">
        <v>134</v>
      </c>
    </row>
    <row r="336" spans="2:65" s="1" customFormat="1" ht="16.5" customHeight="1">
      <c r="B336" s="172"/>
      <c r="C336" s="219" t="s">
        <v>908</v>
      </c>
      <c r="D336" s="219" t="s">
        <v>525</v>
      </c>
      <c r="E336" s="220" t="s">
        <v>909</v>
      </c>
      <c r="F336" s="221" t="s">
        <v>910</v>
      </c>
      <c r="G336" s="222" t="s">
        <v>446</v>
      </c>
      <c r="H336" s="223">
        <v>2E-3</v>
      </c>
      <c r="I336" s="224"/>
      <c r="J336" s="225">
        <f>ROUND(I336*H336,2)</f>
        <v>0</v>
      </c>
      <c r="K336" s="221" t="s">
        <v>260</v>
      </c>
      <c r="L336" s="226"/>
      <c r="M336" s="227" t="s">
        <v>5</v>
      </c>
      <c r="N336" s="228" t="s">
        <v>43</v>
      </c>
      <c r="O336" s="41"/>
      <c r="P336" s="182">
        <f>O336*H336</f>
        <v>0</v>
      </c>
      <c r="Q336" s="182">
        <v>1</v>
      </c>
      <c r="R336" s="182">
        <f>Q336*H336</f>
        <v>2E-3</v>
      </c>
      <c r="S336" s="182">
        <v>0</v>
      </c>
      <c r="T336" s="183">
        <f>S336*H336</f>
        <v>0</v>
      </c>
      <c r="AR336" s="24" t="s">
        <v>406</v>
      </c>
      <c r="AT336" s="24" t="s">
        <v>525</v>
      </c>
      <c r="AU336" s="24" t="s">
        <v>81</v>
      </c>
      <c r="AY336" s="24" t="s">
        <v>134</v>
      </c>
      <c r="BE336" s="184">
        <f>IF(N336="základní",J336,0)</f>
        <v>0</v>
      </c>
      <c r="BF336" s="184">
        <f>IF(N336="snížená",J336,0)</f>
        <v>0</v>
      </c>
      <c r="BG336" s="184">
        <f>IF(N336="zákl. přenesená",J336,0)</f>
        <v>0</v>
      </c>
      <c r="BH336" s="184">
        <f>IF(N336="sníž. přenesená",J336,0)</f>
        <v>0</v>
      </c>
      <c r="BI336" s="184">
        <f>IF(N336="nulová",J336,0)</f>
        <v>0</v>
      </c>
      <c r="BJ336" s="24" t="s">
        <v>24</v>
      </c>
      <c r="BK336" s="184">
        <f>ROUND(I336*H336,2)</f>
        <v>0</v>
      </c>
      <c r="BL336" s="24" t="s">
        <v>225</v>
      </c>
      <c r="BM336" s="24" t="s">
        <v>911</v>
      </c>
    </row>
    <row r="337" spans="2:65" s="1" customFormat="1" ht="13.5">
      <c r="B337" s="40"/>
      <c r="D337" s="185" t="s">
        <v>143</v>
      </c>
      <c r="F337" s="186" t="s">
        <v>910</v>
      </c>
      <c r="I337" s="187"/>
      <c r="L337" s="40"/>
      <c r="M337" s="188"/>
      <c r="N337" s="41"/>
      <c r="O337" s="41"/>
      <c r="P337" s="41"/>
      <c r="Q337" s="41"/>
      <c r="R337" s="41"/>
      <c r="S337" s="41"/>
      <c r="T337" s="69"/>
      <c r="AT337" s="24" t="s">
        <v>143</v>
      </c>
      <c r="AU337" s="24" t="s">
        <v>81</v>
      </c>
    </row>
    <row r="338" spans="2:65" s="11" customFormat="1" ht="13.5">
      <c r="B338" s="190"/>
      <c r="D338" s="185" t="s">
        <v>146</v>
      </c>
      <c r="F338" s="192" t="s">
        <v>912</v>
      </c>
      <c r="H338" s="193">
        <v>2E-3</v>
      </c>
      <c r="I338" s="194"/>
      <c r="L338" s="190"/>
      <c r="M338" s="195"/>
      <c r="N338" s="196"/>
      <c r="O338" s="196"/>
      <c r="P338" s="196"/>
      <c r="Q338" s="196"/>
      <c r="R338" s="196"/>
      <c r="S338" s="196"/>
      <c r="T338" s="197"/>
      <c r="AT338" s="191" t="s">
        <v>146</v>
      </c>
      <c r="AU338" s="191" t="s">
        <v>81</v>
      </c>
      <c r="AV338" s="11" t="s">
        <v>81</v>
      </c>
      <c r="AW338" s="11" t="s">
        <v>6</v>
      </c>
      <c r="AX338" s="11" t="s">
        <v>24</v>
      </c>
      <c r="AY338" s="191" t="s">
        <v>134</v>
      </c>
    </row>
    <row r="339" spans="2:65" s="1" customFormat="1" ht="25.5" customHeight="1">
      <c r="B339" s="172"/>
      <c r="C339" s="173" t="s">
        <v>913</v>
      </c>
      <c r="D339" s="173" t="s">
        <v>137</v>
      </c>
      <c r="E339" s="174" t="s">
        <v>914</v>
      </c>
      <c r="F339" s="175" t="s">
        <v>915</v>
      </c>
      <c r="G339" s="176" t="s">
        <v>259</v>
      </c>
      <c r="H339" s="177">
        <v>6</v>
      </c>
      <c r="I339" s="178"/>
      <c r="J339" s="179">
        <f>ROUND(I339*H339,2)</f>
        <v>0</v>
      </c>
      <c r="K339" s="175" t="s">
        <v>260</v>
      </c>
      <c r="L339" s="40"/>
      <c r="M339" s="180" t="s">
        <v>5</v>
      </c>
      <c r="N339" s="181" t="s">
        <v>43</v>
      </c>
      <c r="O339" s="41"/>
      <c r="P339" s="182">
        <f>O339*H339</f>
        <v>0</v>
      </c>
      <c r="Q339" s="182">
        <v>0</v>
      </c>
      <c r="R339" s="182">
        <f>Q339*H339</f>
        <v>0</v>
      </c>
      <c r="S339" s="182">
        <v>0</v>
      </c>
      <c r="T339" s="183">
        <f>S339*H339</f>
        <v>0</v>
      </c>
      <c r="AR339" s="24" t="s">
        <v>225</v>
      </c>
      <c r="AT339" s="24" t="s">
        <v>137</v>
      </c>
      <c r="AU339" s="24" t="s">
        <v>81</v>
      </c>
      <c r="AY339" s="24" t="s">
        <v>134</v>
      </c>
      <c r="BE339" s="184">
        <f>IF(N339="základní",J339,0)</f>
        <v>0</v>
      </c>
      <c r="BF339" s="184">
        <f>IF(N339="snížená",J339,0)</f>
        <v>0</v>
      </c>
      <c r="BG339" s="184">
        <f>IF(N339="zákl. přenesená",J339,0)</f>
        <v>0</v>
      </c>
      <c r="BH339" s="184">
        <f>IF(N339="sníž. přenesená",J339,0)</f>
        <v>0</v>
      </c>
      <c r="BI339" s="184">
        <f>IF(N339="nulová",J339,0)</f>
        <v>0</v>
      </c>
      <c r="BJ339" s="24" t="s">
        <v>24</v>
      </c>
      <c r="BK339" s="184">
        <f>ROUND(I339*H339,2)</f>
        <v>0</v>
      </c>
      <c r="BL339" s="24" t="s">
        <v>225</v>
      </c>
      <c r="BM339" s="24" t="s">
        <v>916</v>
      </c>
    </row>
    <row r="340" spans="2:65" s="1" customFormat="1" ht="27">
      <c r="B340" s="40"/>
      <c r="D340" s="185" t="s">
        <v>143</v>
      </c>
      <c r="F340" s="186" t="s">
        <v>917</v>
      </c>
      <c r="I340" s="187"/>
      <c r="L340" s="40"/>
      <c r="M340" s="188"/>
      <c r="N340" s="41"/>
      <c r="O340" s="41"/>
      <c r="P340" s="41"/>
      <c r="Q340" s="41"/>
      <c r="R340" s="41"/>
      <c r="S340" s="41"/>
      <c r="T340" s="69"/>
      <c r="AT340" s="24" t="s">
        <v>143</v>
      </c>
      <c r="AU340" s="24" t="s">
        <v>81</v>
      </c>
    </row>
    <row r="341" spans="2:65" s="11" customFormat="1" ht="13.5">
      <c r="B341" s="190"/>
      <c r="D341" s="185" t="s">
        <v>146</v>
      </c>
      <c r="E341" s="191" t="s">
        <v>5</v>
      </c>
      <c r="F341" s="192" t="s">
        <v>918</v>
      </c>
      <c r="H341" s="193">
        <v>6</v>
      </c>
      <c r="I341" s="194"/>
      <c r="L341" s="190"/>
      <c r="M341" s="195"/>
      <c r="N341" s="196"/>
      <c r="O341" s="196"/>
      <c r="P341" s="196"/>
      <c r="Q341" s="196"/>
      <c r="R341" s="196"/>
      <c r="S341" s="196"/>
      <c r="T341" s="197"/>
      <c r="AT341" s="191" t="s">
        <v>146</v>
      </c>
      <c r="AU341" s="191" t="s">
        <v>81</v>
      </c>
      <c r="AV341" s="11" t="s">
        <v>81</v>
      </c>
      <c r="AW341" s="11" t="s">
        <v>36</v>
      </c>
      <c r="AX341" s="11" t="s">
        <v>24</v>
      </c>
      <c r="AY341" s="191" t="s">
        <v>134</v>
      </c>
    </row>
    <row r="342" spans="2:65" s="1" customFormat="1" ht="16.5" customHeight="1">
      <c r="B342" s="172"/>
      <c r="C342" s="219" t="s">
        <v>919</v>
      </c>
      <c r="D342" s="219" t="s">
        <v>525</v>
      </c>
      <c r="E342" s="220" t="s">
        <v>920</v>
      </c>
      <c r="F342" s="221" t="s">
        <v>921</v>
      </c>
      <c r="G342" s="222" t="s">
        <v>564</v>
      </c>
      <c r="H342" s="223">
        <v>9</v>
      </c>
      <c r="I342" s="224"/>
      <c r="J342" s="225">
        <f>ROUND(I342*H342,2)</f>
        <v>0</v>
      </c>
      <c r="K342" s="221" t="s">
        <v>260</v>
      </c>
      <c r="L342" s="226"/>
      <c r="M342" s="227" t="s">
        <v>5</v>
      </c>
      <c r="N342" s="228" t="s">
        <v>43</v>
      </c>
      <c r="O342" s="41"/>
      <c r="P342" s="182">
        <f>O342*H342</f>
        <v>0</v>
      </c>
      <c r="Q342" s="182">
        <v>1E-3</v>
      </c>
      <c r="R342" s="182">
        <f>Q342*H342</f>
        <v>9.0000000000000011E-3</v>
      </c>
      <c r="S342" s="182">
        <v>0</v>
      </c>
      <c r="T342" s="183">
        <f>S342*H342</f>
        <v>0</v>
      </c>
      <c r="AR342" s="24" t="s">
        <v>406</v>
      </c>
      <c r="AT342" s="24" t="s">
        <v>525</v>
      </c>
      <c r="AU342" s="24" t="s">
        <v>81</v>
      </c>
      <c r="AY342" s="24" t="s">
        <v>134</v>
      </c>
      <c r="BE342" s="184">
        <f>IF(N342="základní",J342,0)</f>
        <v>0</v>
      </c>
      <c r="BF342" s="184">
        <f>IF(N342="snížená",J342,0)</f>
        <v>0</v>
      </c>
      <c r="BG342" s="184">
        <f>IF(N342="zákl. přenesená",J342,0)</f>
        <v>0</v>
      </c>
      <c r="BH342" s="184">
        <f>IF(N342="sníž. přenesená",J342,0)</f>
        <v>0</v>
      </c>
      <c r="BI342" s="184">
        <f>IF(N342="nulová",J342,0)</f>
        <v>0</v>
      </c>
      <c r="BJ342" s="24" t="s">
        <v>24</v>
      </c>
      <c r="BK342" s="184">
        <f>ROUND(I342*H342,2)</f>
        <v>0</v>
      </c>
      <c r="BL342" s="24" t="s">
        <v>225</v>
      </c>
      <c r="BM342" s="24" t="s">
        <v>922</v>
      </c>
    </row>
    <row r="343" spans="2:65" s="1" customFormat="1" ht="13.5">
      <c r="B343" s="40"/>
      <c r="D343" s="185" t="s">
        <v>143</v>
      </c>
      <c r="F343" s="186" t="s">
        <v>921</v>
      </c>
      <c r="I343" s="187"/>
      <c r="L343" s="40"/>
      <c r="M343" s="188"/>
      <c r="N343" s="41"/>
      <c r="O343" s="41"/>
      <c r="P343" s="41"/>
      <c r="Q343" s="41"/>
      <c r="R343" s="41"/>
      <c r="S343" s="41"/>
      <c r="T343" s="69"/>
      <c r="AT343" s="24" t="s">
        <v>143</v>
      </c>
      <c r="AU343" s="24" t="s">
        <v>81</v>
      </c>
    </row>
    <row r="344" spans="2:65" s="11" customFormat="1" ht="13.5">
      <c r="B344" s="190"/>
      <c r="D344" s="185" t="s">
        <v>146</v>
      </c>
      <c r="F344" s="192" t="s">
        <v>923</v>
      </c>
      <c r="H344" s="193">
        <v>9</v>
      </c>
      <c r="I344" s="194"/>
      <c r="L344" s="190"/>
      <c r="M344" s="195"/>
      <c r="N344" s="196"/>
      <c r="O344" s="196"/>
      <c r="P344" s="196"/>
      <c r="Q344" s="196"/>
      <c r="R344" s="196"/>
      <c r="S344" s="196"/>
      <c r="T344" s="197"/>
      <c r="AT344" s="191" t="s">
        <v>146</v>
      </c>
      <c r="AU344" s="191" t="s">
        <v>81</v>
      </c>
      <c r="AV344" s="11" t="s">
        <v>81</v>
      </c>
      <c r="AW344" s="11" t="s">
        <v>6</v>
      </c>
      <c r="AX344" s="11" t="s">
        <v>24</v>
      </c>
      <c r="AY344" s="191" t="s">
        <v>134</v>
      </c>
    </row>
    <row r="345" spans="2:65" s="1" customFormat="1" ht="16.5" customHeight="1">
      <c r="B345" s="172"/>
      <c r="C345" s="173" t="s">
        <v>924</v>
      </c>
      <c r="D345" s="173" t="s">
        <v>137</v>
      </c>
      <c r="E345" s="174" t="s">
        <v>925</v>
      </c>
      <c r="F345" s="175" t="s">
        <v>926</v>
      </c>
      <c r="G345" s="176" t="s">
        <v>259</v>
      </c>
      <c r="H345" s="177">
        <v>74.16</v>
      </c>
      <c r="I345" s="178"/>
      <c r="J345" s="179">
        <f>ROUND(I345*H345,2)</f>
        <v>0</v>
      </c>
      <c r="K345" s="175" t="s">
        <v>260</v>
      </c>
      <c r="L345" s="40"/>
      <c r="M345" s="180" t="s">
        <v>5</v>
      </c>
      <c r="N345" s="181" t="s">
        <v>43</v>
      </c>
      <c r="O345" s="41"/>
      <c r="P345" s="182">
        <f>O345*H345</f>
        <v>0</v>
      </c>
      <c r="Q345" s="182">
        <v>0</v>
      </c>
      <c r="R345" s="182">
        <f>Q345*H345</f>
        <v>0</v>
      </c>
      <c r="S345" s="182">
        <v>0</v>
      </c>
      <c r="T345" s="183">
        <f>S345*H345</f>
        <v>0</v>
      </c>
      <c r="AR345" s="24" t="s">
        <v>225</v>
      </c>
      <c r="AT345" s="24" t="s">
        <v>137</v>
      </c>
      <c r="AU345" s="24" t="s">
        <v>81</v>
      </c>
      <c r="AY345" s="24" t="s">
        <v>134</v>
      </c>
      <c r="BE345" s="184">
        <f>IF(N345="základní",J345,0)</f>
        <v>0</v>
      </c>
      <c r="BF345" s="184">
        <f>IF(N345="snížená",J345,0)</f>
        <v>0</v>
      </c>
      <c r="BG345" s="184">
        <f>IF(N345="zákl. přenesená",J345,0)</f>
        <v>0</v>
      </c>
      <c r="BH345" s="184">
        <f>IF(N345="sníž. přenesená",J345,0)</f>
        <v>0</v>
      </c>
      <c r="BI345" s="184">
        <f>IF(N345="nulová",J345,0)</f>
        <v>0</v>
      </c>
      <c r="BJ345" s="24" t="s">
        <v>24</v>
      </c>
      <c r="BK345" s="184">
        <f>ROUND(I345*H345,2)</f>
        <v>0</v>
      </c>
      <c r="BL345" s="24" t="s">
        <v>225</v>
      </c>
      <c r="BM345" s="24" t="s">
        <v>927</v>
      </c>
    </row>
    <row r="346" spans="2:65" s="1" customFormat="1" ht="27">
      <c r="B346" s="40"/>
      <c r="D346" s="185" t="s">
        <v>143</v>
      </c>
      <c r="F346" s="186" t="s">
        <v>928</v>
      </c>
      <c r="I346" s="187"/>
      <c r="L346" s="40"/>
      <c r="M346" s="188"/>
      <c r="N346" s="41"/>
      <c r="O346" s="41"/>
      <c r="P346" s="41"/>
      <c r="Q346" s="41"/>
      <c r="R346" s="41"/>
      <c r="S346" s="41"/>
      <c r="T346" s="69"/>
      <c r="AT346" s="24" t="s">
        <v>143</v>
      </c>
      <c r="AU346" s="24" t="s">
        <v>81</v>
      </c>
    </row>
    <row r="347" spans="2:65" s="11" customFormat="1" ht="13.5">
      <c r="B347" s="190"/>
      <c r="D347" s="185" t="s">
        <v>146</v>
      </c>
      <c r="E347" s="191" t="s">
        <v>5</v>
      </c>
      <c r="F347" s="192" t="s">
        <v>929</v>
      </c>
      <c r="H347" s="193">
        <v>48</v>
      </c>
      <c r="I347" s="194"/>
      <c r="L347" s="190"/>
      <c r="M347" s="195"/>
      <c r="N347" s="196"/>
      <c r="O347" s="196"/>
      <c r="P347" s="196"/>
      <c r="Q347" s="196"/>
      <c r="R347" s="196"/>
      <c r="S347" s="196"/>
      <c r="T347" s="197"/>
      <c r="AT347" s="191" t="s">
        <v>146</v>
      </c>
      <c r="AU347" s="191" t="s">
        <v>81</v>
      </c>
      <c r="AV347" s="11" t="s">
        <v>81</v>
      </c>
      <c r="AW347" s="11" t="s">
        <v>36</v>
      </c>
      <c r="AX347" s="11" t="s">
        <v>72</v>
      </c>
      <c r="AY347" s="191" t="s">
        <v>134</v>
      </c>
    </row>
    <row r="348" spans="2:65" s="11" customFormat="1" ht="13.5">
      <c r="B348" s="190"/>
      <c r="D348" s="185" t="s">
        <v>146</v>
      </c>
      <c r="E348" s="191" t="s">
        <v>5</v>
      </c>
      <c r="F348" s="192" t="s">
        <v>930</v>
      </c>
      <c r="H348" s="193">
        <v>26.16</v>
      </c>
      <c r="I348" s="194"/>
      <c r="L348" s="190"/>
      <c r="M348" s="195"/>
      <c r="N348" s="196"/>
      <c r="O348" s="196"/>
      <c r="P348" s="196"/>
      <c r="Q348" s="196"/>
      <c r="R348" s="196"/>
      <c r="S348" s="196"/>
      <c r="T348" s="197"/>
      <c r="AT348" s="191" t="s">
        <v>146</v>
      </c>
      <c r="AU348" s="191" t="s">
        <v>81</v>
      </c>
      <c r="AV348" s="11" t="s">
        <v>81</v>
      </c>
      <c r="AW348" s="11" t="s">
        <v>36</v>
      </c>
      <c r="AX348" s="11" t="s">
        <v>72</v>
      </c>
      <c r="AY348" s="191" t="s">
        <v>134</v>
      </c>
    </row>
    <row r="349" spans="2:65" s="12" customFormat="1" ht="13.5">
      <c r="B349" s="198"/>
      <c r="D349" s="185" t="s">
        <v>146</v>
      </c>
      <c r="E349" s="199" t="s">
        <v>5</v>
      </c>
      <c r="F349" s="200" t="s">
        <v>148</v>
      </c>
      <c r="H349" s="201">
        <v>74.16</v>
      </c>
      <c r="I349" s="202"/>
      <c r="L349" s="198"/>
      <c r="M349" s="203"/>
      <c r="N349" s="204"/>
      <c r="O349" s="204"/>
      <c r="P349" s="204"/>
      <c r="Q349" s="204"/>
      <c r="R349" s="204"/>
      <c r="S349" s="204"/>
      <c r="T349" s="205"/>
      <c r="AT349" s="199" t="s">
        <v>146</v>
      </c>
      <c r="AU349" s="199" t="s">
        <v>81</v>
      </c>
      <c r="AV349" s="12" t="s">
        <v>141</v>
      </c>
      <c r="AW349" s="12" t="s">
        <v>36</v>
      </c>
      <c r="AX349" s="12" t="s">
        <v>24</v>
      </c>
      <c r="AY349" s="199" t="s">
        <v>134</v>
      </c>
    </row>
    <row r="350" spans="2:65" s="1" customFormat="1" ht="16.5" customHeight="1">
      <c r="B350" s="172"/>
      <c r="C350" s="219" t="s">
        <v>931</v>
      </c>
      <c r="D350" s="219" t="s">
        <v>525</v>
      </c>
      <c r="E350" s="220" t="s">
        <v>909</v>
      </c>
      <c r="F350" s="221" t="s">
        <v>910</v>
      </c>
      <c r="G350" s="222" t="s">
        <v>446</v>
      </c>
      <c r="H350" s="223">
        <v>2.5999999999999999E-2</v>
      </c>
      <c r="I350" s="224"/>
      <c r="J350" s="225">
        <f>ROUND(I350*H350,2)</f>
        <v>0</v>
      </c>
      <c r="K350" s="221" t="s">
        <v>260</v>
      </c>
      <c r="L350" s="226"/>
      <c r="M350" s="227" t="s">
        <v>5</v>
      </c>
      <c r="N350" s="228" t="s">
        <v>43</v>
      </c>
      <c r="O350" s="41"/>
      <c r="P350" s="182">
        <f>O350*H350</f>
        <v>0</v>
      </c>
      <c r="Q350" s="182">
        <v>1</v>
      </c>
      <c r="R350" s="182">
        <f>Q350*H350</f>
        <v>2.5999999999999999E-2</v>
      </c>
      <c r="S350" s="182">
        <v>0</v>
      </c>
      <c r="T350" s="183">
        <f>S350*H350</f>
        <v>0</v>
      </c>
      <c r="AR350" s="24" t="s">
        <v>406</v>
      </c>
      <c r="AT350" s="24" t="s">
        <v>525</v>
      </c>
      <c r="AU350" s="24" t="s">
        <v>81</v>
      </c>
      <c r="AY350" s="24" t="s">
        <v>134</v>
      </c>
      <c r="BE350" s="184">
        <f>IF(N350="základní",J350,0)</f>
        <v>0</v>
      </c>
      <c r="BF350" s="184">
        <f>IF(N350="snížená",J350,0)</f>
        <v>0</v>
      </c>
      <c r="BG350" s="184">
        <f>IF(N350="zákl. přenesená",J350,0)</f>
        <v>0</v>
      </c>
      <c r="BH350" s="184">
        <f>IF(N350="sníž. přenesená",J350,0)</f>
        <v>0</v>
      </c>
      <c r="BI350" s="184">
        <f>IF(N350="nulová",J350,0)</f>
        <v>0</v>
      </c>
      <c r="BJ350" s="24" t="s">
        <v>24</v>
      </c>
      <c r="BK350" s="184">
        <f>ROUND(I350*H350,2)</f>
        <v>0</v>
      </c>
      <c r="BL350" s="24" t="s">
        <v>225</v>
      </c>
      <c r="BM350" s="24" t="s">
        <v>932</v>
      </c>
    </row>
    <row r="351" spans="2:65" s="1" customFormat="1" ht="13.5">
      <c r="B351" s="40"/>
      <c r="D351" s="185" t="s">
        <v>143</v>
      </c>
      <c r="F351" s="186" t="s">
        <v>910</v>
      </c>
      <c r="I351" s="187"/>
      <c r="L351" s="40"/>
      <c r="M351" s="188"/>
      <c r="N351" s="41"/>
      <c r="O351" s="41"/>
      <c r="P351" s="41"/>
      <c r="Q351" s="41"/>
      <c r="R351" s="41"/>
      <c r="S351" s="41"/>
      <c r="T351" s="69"/>
      <c r="AT351" s="24" t="s">
        <v>143</v>
      </c>
      <c r="AU351" s="24" t="s">
        <v>81</v>
      </c>
    </row>
    <row r="352" spans="2:65" s="11" customFormat="1" ht="13.5">
      <c r="B352" s="190"/>
      <c r="D352" s="185" t="s">
        <v>146</v>
      </c>
      <c r="F352" s="192" t="s">
        <v>933</v>
      </c>
      <c r="H352" s="193">
        <v>2.5999999999999999E-2</v>
      </c>
      <c r="I352" s="194"/>
      <c r="L352" s="190"/>
      <c r="M352" s="195"/>
      <c r="N352" s="196"/>
      <c r="O352" s="196"/>
      <c r="P352" s="196"/>
      <c r="Q352" s="196"/>
      <c r="R352" s="196"/>
      <c r="S352" s="196"/>
      <c r="T352" s="197"/>
      <c r="AT352" s="191" t="s">
        <v>146</v>
      </c>
      <c r="AU352" s="191" t="s">
        <v>81</v>
      </c>
      <c r="AV352" s="11" t="s">
        <v>81</v>
      </c>
      <c r="AW352" s="11" t="s">
        <v>6</v>
      </c>
      <c r="AX352" s="11" t="s">
        <v>24</v>
      </c>
      <c r="AY352" s="191" t="s">
        <v>134</v>
      </c>
    </row>
    <row r="353" spans="2:65" s="1" customFormat="1" ht="25.5" customHeight="1">
      <c r="B353" s="172"/>
      <c r="C353" s="173" t="s">
        <v>934</v>
      </c>
      <c r="D353" s="173" t="s">
        <v>137</v>
      </c>
      <c r="E353" s="174" t="s">
        <v>935</v>
      </c>
      <c r="F353" s="175" t="s">
        <v>936</v>
      </c>
      <c r="G353" s="176" t="s">
        <v>259</v>
      </c>
      <c r="H353" s="177">
        <v>74.16</v>
      </c>
      <c r="I353" s="178"/>
      <c r="J353" s="179">
        <f>ROUND(I353*H353,2)</f>
        <v>0</v>
      </c>
      <c r="K353" s="175" t="s">
        <v>260</v>
      </c>
      <c r="L353" s="40"/>
      <c r="M353" s="180" t="s">
        <v>5</v>
      </c>
      <c r="N353" s="181" t="s">
        <v>43</v>
      </c>
      <c r="O353" s="41"/>
      <c r="P353" s="182">
        <f>O353*H353</f>
        <v>0</v>
      </c>
      <c r="Q353" s="182">
        <v>0</v>
      </c>
      <c r="R353" s="182">
        <f>Q353*H353</f>
        <v>0</v>
      </c>
      <c r="S353" s="182">
        <v>0</v>
      </c>
      <c r="T353" s="183">
        <f>S353*H353</f>
        <v>0</v>
      </c>
      <c r="AR353" s="24" t="s">
        <v>225</v>
      </c>
      <c r="AT353" s="24" t="s">
        <v>137</v>
      </c>
      <c r="AU353" s="24" t="s">
        <v>81</v>
      </c>
      <c r="AY353" s="24" t="s">
        <v>134</v>
      </c>
      <c r="BE353" s="184">
        <f>IF(N353="základní",J353,0)</f>
        <v>0</v>
      </c>
      <c r="BF353" s="184">
        <f>IF(N353="snížená",J353,0)</f>
        <v>0</v>
      </c>
      <c r="BG353" s="184">
        <f>IF(N353="zákl. přenesená",J353,0)</f>
        <v>0</v>
      </c>
      <c r="BH353" s="184">
        <f>IF(N353="sníž. přenesená",J353,0)</f>
        <v>0</v>
      </c>
      <c r="BI353" s="184">
        <f>IF(N353="nulová",J353,0)</f>
        <v>0</v>
      </c>
      <c r="BJ353" s="24" t="s">
        <v>24</v>
      </c>
      <c r="BK353" s="184">
        <f>ROUND(I353*H353,2)</f>
        <v>0</v>
      </c>
      <c r="BL353" s="24" t="s">
        <v>225</v>
      </c>
      <c r="BM353" s="24" t="s">
        <v>937</v>
      </c>
    </row>
    <row r="354" spans="2:65" s="1" customFormat="1" ht="27">
      <c r="B354" s="40"/>
      <c r="D354" s="185" t="s">
        <v>143</v>
      </c>
      <c r="F354" s="186" t="s">
        <v>938</v>
      </c>
      <c r="I354" s="187"/>
      <c r="L354" s="40"/>
      <c r="M354" s="188"/>
      <c r="N354" s="41"/>
      <c r="O354" s="41"/>
      <c r="P354" s="41"/>
      <c r="Q354" s="41"/>
      <c r="R354" s="41"/>
      <c r="S354" s="41"/>
      <c r="T354" s="69"/>
      <c r="AT354" s="24" t="s">
        <v>143</v>
      </c>
      <c r="AU354" s="24" t="s">
        <v>81</v>
      </c>
    </row>
    <row r="355" spans="2:65" s="11" customFormat="1" ht="13.5">
      <c r="B355" s="190"/>
      <c r="D355" s="185" t="s">
        <v>146</v>
      </c>
      <c r="E355" s="191" t="s">
        <v>5</v>
      </c>
      <c r="F355" s="192" t="s">
        <v>939</v>
      </c>
      <c r="H355" s="193">
        <v>48</v>
      </c>
      <c r="I355" s="194"/>
      <c r="L355" s="190"/>
      <c r="M355" s="195"/>
      <c r="N355" s="196"/>
      <c r="O355" s="196"/>
      <c r="P355" s="196"/>
      <c r="Q355" s="196"/>
      <c r="R355" s="196"/>
      <c r="S355" s="196"/>
      <c r="T355" s="197"/>
      <c r="AT355" s="191" t="s">
        <v>146</v>
      </c>
      <c r="AU355" s="191" t="s">
        <v>81</v>
      </c>
      <c r="AV355" s="11" t="s">
        <v>81</v>
      </c>
      <c r="AW355" s="11" t="s">
        <v>36</v>
      </c>
      <c r="AX355" s="11" t="s">
        <v>72</v>
      </c>
      <c r="AY355" s="191" t="s">
        <v>134</v>
      </c>
    </row>
    <row r="356" spans="2:65" s="11" customFormat="1" ht="13.5">
      <c r="B356" s="190"/>
      <c r="D356" s="185" t="s">
        <v>146</v>
      </c>
      <c r="E356" s="191" t="s">
        <v>5</v>
      </c>
      <c r="F356" s="192" t="s">
        <v>930</v>
      </c>
      <c r="H356" s="193">
        <v>26.16</v>
      </c>
      <c r="I356" s="194"/>
      <c r="L356" s="190"/>
      <c r="M356" s="195"/>
      <c r="N356" s="196"/>
      <c r="O356" s="196"/>
      <c r="P356" s="196"/>
      <c r="Q356" s="196"/>
      <c r="R356" s="196"/>
      <c r="S356" s="196"/>
      <c r="T356" s="197"/>
      <c r="AT356" s="191" t="s">
        <v>146</v>
      </c>
      <c r="AU356" s="191" t="s">
        <v>81</v>
      </c>
      <c r="AV356" s="11" t="s">
        <v>81</v>
      </c>
      <c r="AW356" s="11" t="s">
        <v>36</v>
      </c>
      <c r="AX356" s="11" t="s">
        <v>72</v>
      </c>
      <c r="AY356" s="191" t="s">
        <v>134</v>
      </c>
    </row>
    <row r="357" spans="2:65" s="12" customFormat="1" ht="13.5">
      <c r="B357" s="198"/>
      <c r="D357" s="185" t="s">
        <v>146</v>
      </c>
      <c r="E357" s="199" t="s">
        <v>5</v>
      </c>
      <c r="F357" s="200" t="s">
        <v>148</v>
      </c>
      <c r="H357" s="201">
        <v>74.16</v>
      </c>
      <c r="I357" s="202"/>
      <c r="L357" s="198"/>
      <c r="M357" s="203"/>
      <c r="N357" s="204"/>
      <c r="O357" s="204"/>
      <c r="P357" s="204"/>
      <c r="Q357" s="204"/>
      <c r="R357" s="204"/>
      <c r="S357" s="204"/>
      <c r="T357" s="205"/>
      <c r="AT357" s="199" t="s">
        <v>146</v>
      </c>
      <c r="AU357" s="199" t="s">
        <v>81</v>
      </c>
      <c r="AV357" s="12" t="s">
        <v>141</v>
      </c>
      <c r="AW357" s="12" t="s">
        <v>36</v>
      </c>
      <c r="AX357" s="12" t="s">
        <v>24</v>
      </c>
      <c r="AY357" s="199" t="s">
        <v>134</v>
      </c>
    </row>
    <row r="358" spans="2:65" s="1" customFormat="1" ht="16.5" customHeight="1">
      <c r="B358" s="172"/>
      <c r="C358" s="219" t="s">
        <v>940</v>
      </c>
      <c r="D358" s="219" t="s">
        <v>525</v>
      </c>
      <c r="E358" s="220" t="s">
        <v>920</v>
      </c>
      <c r="F358" s="221" t="s">
        <v>921</v>
      </c>
      <c r="G358" s="222" t="s">
        <v>564</v>
      </c>
      <c r="H358" s="223">
        <v>122.364</v>
      </c>
      <c r="I358" s="224"/>
      <c r="J358" s="225">
        <f>ROUND(I358*H358,2)</f>
        <v>0</v>
      </c>
      <c r="K358" s="221" t="s">
        <v>260</v>
      </c>
      <c r="L358" s="226"/>
      <c r="M358" s="227" t="s">
        <v>5</v>
      </c>
      <c r="N358" s="228" t="s">
        <v>43</v>
      </c>
      <c r="O358" s="41"/>
      <c r="P358" s="182">
        <f>O358*H358</f>
        <v>0</v>
      </c>
      <c r="Q358" s="182">
        <v>1E-3</v>
      </c>
      <c r="R358" s="182">
        <f>Q358*H358</f>
        <v>0.122364</v>
      </c>
      <c r="S358" s="182">
        <v>0</v>
      </c>
      <c r="T358" s="183">
        <f>S358*H358</f>
        <v>0</v>
      </c>
      <c r="AR358" s="24" t="s">
        <v>406</v>
      </c>
      <c r="AT358" s="24" t="s">
        <v>525</v>
      </c>
      <c r="AU358" s="24" t="s">
        <v>81</v>
      </c>
      <c r="AY358" s="24" t="s">
        <v>134</v>
      </c>
      <c r="BE358" s="184">
        <f>IF(N358="základní",J358,0)</f>
        <v>0</v>
      </c>
      <c r="BF358" s="184">
        <f>IF(N358="snížená",J358,0)</f>
        <v>0</v>
      </c>
      <c r="BG358" s="184">
        <f>IF(N358="zákl. přenesená",J358,0)</f>
        <v>0</v>
      </c>
      <c r="BH358" s="184">
        <f>IF(N358="sníž. přenesená",J358,0)</f>
        <v>0</v>
      </c>
      <c r="BI358" s="184">
        <f>IF(N358="nulová",J358,0)</f>
        <v>0</v>
      </c>
      <c r="BJ358" s="24" t="s">
        <v>24</v>
      </c>
      <c r="BK358" s="184">
        <f>ROUND(I358*H358,2)</f>
        <v>0</v>
      </c>
      <c r="BL358" s="24" t="s">
        <v>225</v>
      </c>
      <c r="BM358" s="24" t="s">
        <v>941</v>
      </c>
    </row>
    <row r="359" spans="2:65" s="1" customFormat="1" ht="13.5">
      <c r="B359" s="40"/>
      <c r="D359" s="185" t="s">
        <v>143</v>
      </c>
      <c r="F359" s="186" t="s">
        <v>921</v>
      </c>
      <c r="I359" s="187"/>
      <c r="L359" s="40"/>
      <c r="M359" s="188"/>
      <c r="N359" s="41"/>
      <c r="O359" s="41"/>
      <c r="P359" s="41"/>
      <c r="Q359" s="41"/>
      <c r="R359" s="41"/>
      <c r="S359" s="41"/>
      <c r="T359" s="69"/>
      <c r="AT359" s="24" t="s">
        <v>143</v>
      </c>
      <c r="AU359" s="24" t="s">
        <v>81</v>
      </c>
    </row>
    <row r="360" spans="2:65" s="11" customFormat="1" ht="13.5">
      <c r="B360" s="190"/>
      <c r="D360" s="185" t="s">
        <v>146</v>
      </c>
      <c r="F360" s="192" t="s">
        <v>942</v>
      </c>
      <c r="H360" s="193">
        <v>122.364</v>
      </c>
      <c r="I360" s="194"/>
      <c r="L360" s="190"/>
      <c r="M360" s="216"/>
      <c r="N360" s="217"/>
      <c r="O360" s="217"/>
      <c r="P360" s="217"/>
      <c r="Q360" s="217"/>
      <c r="R360" s="217"/>
      <c r="S360" s="217"/>
      <c r="T360" s="218"/>
      <c r="AT360" s="191" t="s">
        <v>146</v>
      </c>
      <c r="AU360" s="191" t="s">
        <v>81</v>
      </c>
      <c r="AV360" s="11" t="s">
        <v>81</v>
      </c>
      <c r="AW360" s="11" t="s">
        <v>6</v>
      </c>
      <c r="AX360" s="11" t="s">
        <v>24</v>
      </c>
      <c r="AY360" s="191" t="s">
        <v>134</v>
      </c>
    </row>
    <row r="361" spans="2:65" s="1" customFormat="1" ht="6.95" customHeight="1">
      <c r="B361" s="55"/>
      <c r="C361" s="56"/>
      <c r="D361" s="56"/>
      <c r="E361" s="56"/>
      <c r="F361" s="56"/>
      <c r="G361" s="56"/>
      <c r="H361" s="56"/>
      <c r="I361" s="126"/>
      <c r="J361" s="56"/>
      <c r="K361" s="56"/>
      <c r="L361" s="40"/>
    </row>
  </sheetData>
  <autoFilter ref="C85:K360"/>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8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90</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943</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ROUND(J88,2)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ROUND(SUM(BE88:BE384), 2)</f>
        <v>0</v>
      </c>
      <c r="G30" s="41"/>
      <c r="H30" s="41"/>
      <c r="I30" s="118">
        <v>0.21</v>
      </c>
      <c r="J30" s="117">
        <f>ROUND(ROUND((SUM(BE88:BE384)), 2)*I30, 2)</f>
        <v>0</v>
      </c>
      <c r="K30" s="44"/>
    </row>
    <row r="31" spans="2:11" s="1" customFormat="1" ht="14.45" customHeight="1">
      <c r="B31" s="40"/>
      <c r="C31" s="41"/>
      <c r="D31" s="41"/>
      <c r="E31" s="48" t="s">
        <v>44</v>
      </c>
      <c r="F31" s="117">
        <f>ROUND(SUM(BF88:BF384), 2)</f>
        <v>0</v>
      </c>
      <c r="G31" s="41"/>
      <c r="H31" s="41"/>
      <c r="I31" s="118">
        <v>0.15</v>
      </c>
      <c r="J31" s="117">
        <f>ROUND(ROUND((SUM(BF88:BF384)), 2)*I31, 2)</f>
        <v>0</v>
      </c>
      <c r="K31" s="44"/>
    </row>
    <row r="32" spans="2:11" s="1" customFormat="1" ht="14.45" hidden="1" customHeight="1">
      <c r="B32" s="40"/>
      <c r="C32" s="41"/>
      <c r="D32" s="41"/>
      <c r="E32" s="48" t="s">
        <v>45</v>
      </c>
      <c r="F32" s="117">
        <f>ROUND(SUM(BG88:BG384), 2)</f>
        <v>0</v>
      </c>
      <c r="G32" s="41"/>
      <c r="H32" s="41"/>
      <c r="I32" s="118">
        <v>0.21</v>
      </c>
      <c r="J32" s="117">
        <v>0</v>
      </c>
      <c r="K32" s="44"/>
    </row>
    <row r="33" spans="2:11" s="1" customFormat="1" ht="14.45" hidden="1" customHeight="1">
      <c r="B33" s="40"/>
      <c r="C33" s="41"/>
      <c r="D33" s="41"/>
      <c r="E33" s="48" t="s">
        <v>46</v>
      </c>
      <c r="F33" s="117">
        <f>ROUND(SUM(BH88:BH384), 2)</f>
        <v>0</v>
      </c>
      <c r="G33" s="41"/>
      <c r="H33" s="41"/>
      <c r="I33" s="118">
        <v>0.15</v>
      </c>
      <c r="J33" s="117">
        <v>0</v>
      </c>
      <c r="K33" s="44"/>
    </row>
    <row r="34" spans="2:11" s="1" customFormat="1" ht="14.45" hidden="1" customHeight="1">
      <c r="B34" s="40"/>
      <c r="C34" s="41"/>
      <c r="D34" s="41"/>
      <c r="E34" s="48" t="s">
        <v>47</v>
      </c>
      <c r="F34" s="117">
        <f>ROUND(SUM(BI88:BI384),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102 - II/315 km 23,920-25,832, Kerhartice - Ústí n/O</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J88</f>
        <v>0</v>
      </c>
      <c r="K56" s="44"/>
      <c r="AU56" s="24" t="s">
        <v>112</v>
      </c>
    </row>
    <row r="57" spans="2:47" s="7" customFormat="1" ht="24.95" customHeight="1">
      <c r="B57" s="134"/>
      <c r="C57" s="135"/>
      <c r="D57" s="136" t="s">
        <v>250</v>
      </c>
      <c r="E57" s="137"/>
      <c r="F57" s="137"/>
      <c r="G57" s="137"/>
      <c r="H57" s="137"/>
      <c r="I57" s="138"/>
      <c r="J57" s="139">
        <f>J89</f>
        <v>0</v>
      </c>
      <c r="K57" s="140"/>
    </row>
    <row r="58" spans="2:47" s="8" customFormat="1" ht="19.899999999999999" customHeight="1">
      <c r="B58" s="141"/>
      <c r="C58" s="142"/>
      <c r="D58" s="143" t="s">
        <v>251</v>
      </c>
      <c r="E58" s="144"/>
      <c r="F58" s="144"/>
      <c r="G58" s="144"/>
      <c r="H58" s="144"/>
      <c r="I58" s="145"/>
      <c r="J58" s="146">
        <f>J90</f>
        <v>0</v>
      </c>
      <c r="K58" s="147"/>
    </row>
    <row r="59" spans="2:47" s="8" customFormat="1" ht="19.899999999999999" customHeight="1">
      <c r="B59" s="141"/>
      <c r="C59" s="142"/>
      <c r="D59" s="143" t="s">
        <v>944</v>
      </c>
      <c r="E59" s="144"/>
      <c r="F59" s="144"/>
      <c r="G59" s="144"/>
      <c r="H59" s="144"/>
      <c r="I59" s="145"/>
      <c r="J59" s="146">
        <f>J159</f>
        <v>0</v>
      </c>
      <c r="K59" s="147"/>
    </row>
    <row r="60" spans="2:47" s="8" customFormat="1" ht="19.899999999999999" customHeight="1">
      <c r="B60" s="141"/>
      <c r="C60" s="142"/>
      <c r="D60" s="143" t="s">
        <v>945</v>
      </c>
      <c r="E60" s="144"/>
      <c r="F60" s="144"/>
      <c r="G60" s="144"/>
      <c r="H60" s="144"/>
      <c r="I60" s="145"/>
      <c r="J60" s="146">
        <f>J162</f>
        <v>0</v>
      </c>
      <c r="K60" s="147"/>
    </row>
    <row r="61" spans="2:47" s="8" customFormat="1" ht="19.899999999999999" customHeight="1">
      <c r="B61" s="141"/>
      <c r="C61" s="142"/>
      <c r="D61" s="143" t="s">
        <v>475</v>
      </c>
      <c r="E61" s="144"/>
      <c r="F61" s="144"/>
      <c r="G61" s="144"/>
      <c r="H61" s="144"/>
      <c r="I61" s="145"/>
      <c r="J61" s="146">
        <f>J165</f>
        <v>0</v>
      </c>
      <c r="K61" s="147"/>
    </row>
    <row r="62" spans="2:47" s="8" customFormat="1" ht="19.899999999999999" customHeight="1">
      <c r="B62" s="141"/>
      <c r="C62" s="142"/>
      <c r="D62" s="143" t="s">
        <v>476</v>
      </c>
      <c r="E62" s="144"/>
      <c r="F62" s="144"/>
      <c r="G62" s="144"/>
      <c r="H62" s="144"/>
      <c r="I62" s="145"/>
      <c r="J62" s="146">
        <f>J185</f>
        <v>0</v>
      </c>
      <c r="K62" s="147"/>
    </row>
    <row r="63" spans="2:47" s="8" customFormat="1" ht="19.899999999999999" customHeight="1">
      <c r="B63" s="141"/>
      <c r="C63" s="142"/>
      <c r="D63" s="143" t="s">
        <v>477</v>
      </c>
      <c r="E63" s="144"/>
      <c r="F63" s="144"/>
      <c r="G63" s="144"/>
      <c r="H63" s="144"/>
      <c r="I63" s="145"/>
      <c r="J63" s="146">
        <f>J226</f>
        <v>0</v>
      </c>
      <c r="K63" s="147"/>
    </row>
    <row r="64" spans="2:47" s="8" customFormat="1" ht="19.899999999999999" customHeight="1">
      <c r="B64" s="141"/>
      <c r="C64" s="142"/>
      <c r="D64" s="143" t="s">
        <v>252</v>
      </c>
      <c r="E64" s="144"/>
      <c r="F64" s="144"/>
      <c r="G64" s="144"/>
      <c r="H64" s="144"/>
      <c r="I64" s="145"/>
      <c r="J64" s="146">
        <f>J241</f>
        <v>0</v>
      </c>
      <c r="K64" s="147"/>
    </row>
    <row r="65" spans="2:12" s="8" customFormat="1" ht="19.899999999999999" customHeight="1">
      <c r="B65" s="141"/>
      <c r="C65" s="142"/>
      <c r="D65" s="143" t="s">
        <v>253</v>
      </c>
      <c r="E65" s="144"/>
      <c r="F65" s="144"/>
      <c r="G65" s="144"/>
      <c r="H65" s="144"/>
      <c r="I65" s="145"/>
      <c r="J65" s="146">
        <f>J351</f>
        <v>0</v>
      </c>
      <c r="K65" s="147"/>
    </row>
    <row r="66" spans="2:12" s="8" customFormat="1" ht="19.899999999999999" customHeight="1">
      <c r="B66" s="141"/>
      <c r="C66" s="142"/>
      <c r="D66" s="143" t="s">
        <v>478</v>
      </c>
      <c r="E66" s="144"/>
      <c r="F66" s="144"/>
      <c r="G66" s="144"/>
      <c r="H66" s="144"/>
      <c r="I66" s="145"/>
      <c r="J66" s="146">
        <f>J368</f>
        <v>0</v>
      </c>
      <c r="K66" s="147"/>
    </row>
    <row r="67" spans="2:12" s="7" customFormat="1" ht="24.95" customHeight="1">
      <c r="B67" s="134"/>
      <c r="C67" s="135"/>
      <c r="D67" s="136" t="s">
        <v>479</v>
      </c>
      <c r="E67" s="137"/>
      <c r="F67" s="137"/>
      <c r="G67" s="137"/>
      <c r="H67" s="137"/>
      <c r="I67" s="138"/>
      <c r="J67" s="139">
        <f>J371</f>
        <v>0</v>
      </c>
      <c r="K67" s="140"/>
    </row>
    <row r="68" spans="2:12" s="8" customFormat="1" ht="19.899999999999999" customHeight="1">
      <c r="B68" s="141"/>
      <c r="C68" s="142"/>
      <c r="D68" s="143" t="s">
        <v>480</v>
      </c>
      <c r="E68" s="144"/>
      <c r="F68" s="144"/>
      <c r="G68" s="144"/>
      <c r="H68" s="144"/>
      <c r="I68" s="145"/>
      <c r="J68" s="146">
        <f>J372</f>
        <v>0</v>
      </c>
      <c r="K68" s="147"/>
    </row>
    <row r="69" spans="2:12" s="1" customFormat="1" ht="21.75" customHeight="1">
      <c r="B69" s="40"/>
      <c r="C69" s="41"/>
      <c r="D69" s="41"/>
      <c r="E69" s="41"/>
      <c r="F69" s="41"/>
      <c r="G69" s="41"/>
      <c r="H69" s="41"/>
      <c r="I69" s="105"/>
      <c r="J69" s="41"/>
      <c r="K69" s="44"/>
    </row>
    <row r="70" spans="2:12" s="1" customFormat="1" ht="6.95" customHeight="1">
      <c r="B70" s="55"/>
      <c r="C70" s="56"/>
      <c r="D70" s="56"/>
      <c r="E70" s="56"/>
      <c r="F70" s="56"/>
      <c r="G70" s="56"/>
      <c r="H70" s="56"/>
      <c r="I70" s="126"/>
      <c r="J70" s="56"/>
      <c r="K70" s="57"/>
    </row>
    <row r="74" spans="2:12" s="1" customFormat="1" ht="6.95" customHeight="1">
      <c r="B74" s="58"/>
      <c r="C74" s="59"/>
      <c r="D74" s="59"/>
      <c r="E74" s="59"/>
      <c r="F74" s="59"/>
      <c r="G74" s="59"/>
      <c r="H74" s="59"/>
      <c r="I74" s="127"/>
      <c r="J74" s="59"/>
      <c r="K74" s="59"/>
      <c r="L74" s="40"/>
    </row>
    <row r="75" spans="2:12" s="1" customFormat="1" ht="36.950000000000003" customHeight="1">
      <c r="B75" s="40"/>
      <c r="C75" s="60" t="s">
        <v>119</v>
      </c>
      <c r="L75" s="40"/>
    </row>
    <row r="76" spans="2:12" s="1" customFormat="1" ht="6.95" customHeight="1">
      <c r="B76" s="40"/>
      <c r="L76" s="40"/>
    </row>
    <row r="77" spans="2:12" s="1" customFormat="1" ht="14.45" customHeight="1">
      <c r="B77" s="40"/>
      <c r="C77" s="62" t="s">
        <v>19</v>
      </c>
      <c r="L77" s="40"/>
    </row>
    <row r="78" spans="2:12" s="1" customFormat="1" ht="16.5" customHeight="1">
      <c r="B78" s="40"/>
      <c r="E78" s="360" t="str">
        <f>E7</f>
        <v>Modernizace sil.II/315 Hrádek - Ústí nad Orlicí</v>
      </c>
      <c r="F78" s="361"/>
      <c r="G78" s="361"/>
      <c r="H78" s="361"/>
      <c r="L78" s="40"/>
    </row>
    <row r="79" spans="2:12" s="1" customFormat="1" ht="14.45" customHeight="1">
      <c r="B79" s="40"/>
      <c r="C79" s="62" t="s">
        <v>106</v>
      </c>
      <c r="L79" s="40"/>
    </row>
    <row r="80" spans="2:12" s="1" customFormat="1" ht="17.25" customHeight="1">
      <c r="B80" s="40"/>
      <c r="E80" s="336" t="str">
        <f>E9</f>
        <v>SO 102 - II/315 km 23,920-25,832, Kerhartice - Ústí n/O</v>
      </c>
      <c r="F80" s="362"/>
      <c r="G80" s="362"/>
      <c r="H80" s="362"/>
      <c r="L80" s="40"/>
    </row>
    <row r="81" spans="2:65" s="1" customFormat="1" ht="6.95" customHeight="1">
      <c r="B81" s="40"/>
      <c r="L81" s="40"/>
    </row>
    <row r="82" spans="2:65" s="1" customFormat="1" ht="18" customHeight="1">
      <c r="B82" s="40"/>
      <c r="C82" s="62" t="s">
        <v>25</v>
      </c>
      <c r="F82" s="148" t="str">
        <f>F12</f>
        <v xml:space="preserve"> </v>
      </c>
      <c r="I82" s="149" t="s">
        <v>27</v>
      </c>
      <c r="J82" s="66">
        <f>IF(J12="","",J12)</f>
        <v>43408</v>
      </c>
      <c r="L82" s="40"/>
    </row>
    <row r="83" spans="2:65" s="1" customFormat="1" ht="6.95" customHeight="1">
      <c r="B83" s="40"/>
      <c r="L83" s="40"/>
    </row>
    <row r="84" spans="2:65" s="1" customFormat="1">
      <c r="B84" s="40"/>
      <c r="C84" s="62" t="s">
        <v>30</v>
      </c>
      <c r="F84" s="148" t="str">
        <f>E15</f>
        <v xml:space="preserve"> </v>
      </c>
      <c r="I84" s="149" t="s">
        <v>35</v>
      </c>
      <c r="J84" s="148" t="str">
        <f>E21</f>
        <v xml:space="preserve"> </v>
      </c>
      <c r="L84" s="40"/>
    </row>
    <row r="85" spans="2:65" s="1" customFormat="1" ht="14.45" customHeight="1">
      <c r="B85" s="40"/>
      <c r="C85" s="62" t="s">
        <v>33</v>
      </c>
      <c r="F85" s="148" t="str">
        <f>IF(E18="","",E18)</f>
        <v/>
      </c>
      <c r="L85" s="40"/>
    </row>
    <row r="86" spans="2:65" s="1" customFormat="1" ht="10.35" customHeight="1">
      <c r="B86" s="40"/>
      <c r="L86" s="40"/>
    </row>
    <row r="87" spans="2:65" s="9" customFormat="1" ht="29.25" customHeight="1">
      <c r="B87" s="150"/>
      <c r="C87" s="151" t="s">
        <v>120</v>
      </c>
      <c r="D87" s="152" t="s">
        <v>57</v>
      </c>
      <c r="E87" s="152" t="s">
        <v>53</v>
      </c>
      <c r="F87" s="152" t="s">
        <v>121</v>
      </c>
      <c r="G87" s="152" t="s">
        <v>122</v>
      </c>
      <c r="H87" s="152" t="s">
        <v>123</v>
      </c>
      <c r="I87" s="153" t="s">
        <v>124</v>
      </c>
      <c r="J87" s="152" t="s">
        <v>110</v>
      </c>
      <c r="K87" s="154" t="s">
        <v>125</v>
      </c>
      <c r="L87" s="150"/>
      <c r="M87" s="72" t="s">
        <v>126</v>
      </c>
      <c r="N87" s="73" t="s">
        <v>42</v>
      </c>
      <c r="O87" s="73" t="s">
        <v>127</v>
      </c>
      <c r="P87" s="73" t="s">
        <v>128</v>
      </c>
      <c r="Q87" s="73" t="s">
        <v>129</v>
      </c>
      <c r="R87" s="73" t="s">
        <v>130</v>
      </c>
      <c r="S87" s="73" t="s">
        <v>131</v>
      </c>
      <c r="T87" s="74" t="s">
        <v>132</v>
      </c>
    </row>
    <row r="88" spans="2:65" s="1" customFormat="1" ht="29.25" customHeight="1">
      <c r="B88" s="40"/>
      <c r="C88" s="76" t="s">
        <v>111</v>
      </c>
      <c r="J88" s="155">
        <f>BK88</f>
        <v>0</v>
      </c>
      <c r="L88" s="40"/>
      <c r="M88" s="75"/>
      <c r="N88" s="67"/>
      <c r="O88" s="67"/>
      <c r="P88" s="156">
        <f>P89+P371</f>
        <v>0</v>
      </c>
      <c r="Q88" s="67"/>
      <c r="R88" s="156">
        <f>R89+R371</f>
        <v>6190.2513935999996</v>
      </c>
      <c r="S88" s="67"/>
      <c r="T88" s="157">
        <f>T89+T371</f>
        <v>1404.9499999999998</v>
      </c>
      <c r="AT88" s="24" t="s">
        <v>71</v>
      </c>
      <c r="AU88" s="24" t="s">
        <v>112</v>
      </c>
      <c r="BK88" s="158">
        <f>BK89+BK371</f>
        <v>0</v>
      </c>
    </row>
    <row r="89" spans="2:65" s="10" customFormat="1" ht="37.35" customHeight="1">
      <c r="B89" s="159"/>
      <c r="D89" s="160" t="s">
        <v>71</v>
      </c>
      <c r="E89" s="161" t="s">
        <v>254</v>
      </c>
      <c r="F89" s="161" t="s">
        <v>255</v>
      </c>
      <c r="I89" s="162"/>
      <c r="J89" s="163">
        <f>BK89</f>
        <v>0</v>
      </c>
      <c r="L89" s="159"/>
      <c r="M89" s="164"/>
      <c r="N89" s="165"/>
      <c r="O89" s="165"/>
      <c r="P89" s="166">
        <f>P90+P159+P162+P165+P185+P226+P241+P351+P368</f>
        <v>0</v>
      </c>
      <c r="Q89" s="165"/>
      <c r="R89" s="166">
        <f>R90+R159+R162+R165+R185+R226+R241+R351+R368</f>
        <v>6190.0761505999999</v>
      </c>
      <c r="S89" s="165"/>
      <c r="T89" s="167">
        <f>T90+T159+T162+T165+T185+T226+T241+T351+T368</f>
        <v>1404.9499999999998</v>
      </c>
      <c r="AR89" s="160" t="s">
        <v>24</v>
      </c>
      <c r="AT89" s="168" t="s">
        <v>71</v>
      </c>
      <c r="AU89" s="168" t="s">
        <v>72</v>
      </c>
      <c r="AY89" s="160" t="s">
        <v>134</v>
      </c>
      <c r="BK89" s="169">
        <f>BK90+BK159+BK162+BK165+BK185+BK226+BK241+BK351+BK368</f>
        <v>0</v>
      </c>
    </row>
    <row r="90" spans="2:65" s="10" customFormat="1" ht="19.899999999999999" customHeight="1">
      <c r="B90" s="159"/>
      <c r="D90" s="160" t="s">
        <v>71</v>
      </c>
      <c r="E90" s="170" t="s">
        <v>24</v>
      </c>
      <c r="F90" s="170" t="s">
        <v>256</v>
      </c>
      <c r="I90" s="162"/>
      <c r="J90" s="171">
        <f>BK90</f>
        <v>0</v>
      </c>
      <c r="L90" s="159"/>
      <c r="M90" s="164"/>
      <c r="N90" s="165"/>
      <c r="O90" s="165"/>
      <c r="P90" s="166">
        <f>SUM(P91:P158)</f>
        <v>0</v>
      </c>
      <c r="Q90" s="165"/>
      <c r="R90" s="166">
        <f>SUM(R91:R158)</f>
        <v>1954.673055</v>
      </c>
      <c r="S90" s="165"/>
      <c r="T90" s="167">
        <f>SUM(T91:T158)</f>
        <v>1299.1389999999999</v>
      </c>
      <c r="AR90" s="160" t="s">
        <v>24</v>
      </c>
      <c r="AT90" s="168" t="s">
        <v>71</v>
      </c>
      <c r="AU90" s="168" t="s">
        <v>24</v>
      </c>
      <c r="AY90" s="160" t="s">
        <v>134</v>
      </c>
      <c r="BK90" s="169">
        <f>SUM(BK91:BK158)</f>
        <v>0</v>
      </c>
    </row>
    <row r="91" spans="2:65" s="1" customFormat="1" ht="25.5" customHeight="1">
      <c r="B91" s="172"/>
      <c r="C91" s="173" t="s">
        <v>24</v>
      </c>
      <c r="D91" s="173" t="s">
        <v>137</v>
      </c>
      <c r="E91" s="174" t="s">
        <v>481</v>
      </c>
      <c r="F91" s="175" t="s">
        <v>482</v>
      </c>
      <c r="G91" s="176" t="s">
        <v>259</v>
      </c>
      <c r="H91" s="177">
        <v>12613</v>
      </c>
      <c r="I91" s="178"/>
      <c r="J91" s="179">
        <f>ROUND(I91*H91,2)</f>
        <v>0</v>
      </c>
      <c r="K91" s="175" t="s">
        <v>260</v>
      </c>
      <c r="L91" s="40"/>
      <c r="M91" s="180" t="s">
        <v>5</v>
      </c>
      <c r="N91" s="181" t="s">
        <v>43</v>
      </c>
      <c r="O91" s="41"/>
      <c r="P91" s="182">
        <f>O91*H91</f>
        <v>0</v>
      </c>
      <c r="Q91" s="182">
        <v>6.0000000000000002E-5</v>
      </c>
      <c r="R91" s="182">
        <f>Q91*H91</f>
        <v>0.75678000000000001</v>
      </c>
      <c r="S91" s="182">
        <v>0.10299999999999999</v>
      </c>
      <c r="T91" s="183">
        <f>S91*H91</f>
        <v>1299.1389999999999</v>
      </c>
      <c r="AR91" s="24" t="s">
        <v>141</v>
      </c>
      <c r="AT91" s="24" t="s">
        <v>137</v>
      </c>
      <c r="AU91" s="24" t="s">
        <v>81</v>
      </c>
      <c r="AY91" s="24" t="s">
        <v>134</v>
      </c>
      <c r="BE91" s="184">
        <f>IF(N91="základní",J91,0)</f>
        <v>0</v>
      </c>
      <c r="BF91" s="184">
        <f>IF(N91="snížená",J91,0)</f>
        <v>0</v>
      </c>
      <c r="BG91" s="184">
        <f>IF(N91="zákl. přenesená",J91,0)</f>
        <v>0</v>
      </c>
      <c r="BH91" s="184">
        <f>IF(N91="sníž. přenesená",J91,0)</f>
        <v>0</v>
      </c>
      <c r="BI91" s="184">
        <f>IF(N91="nulová",J91,0)</f>
        <v>0</v>
      </c>
      <c r="BJ91" s="24" t="s">
        <v>24</v>
      </c>
      <c r="BK91" s="184">
        <f>ROUND(I91*H91,2)</f>
        <v>0</v>
      </c>
      <c r="BL91" s="24" t="s">
        <v>141</v>
      </c>
      <c r="BM91" s="24" t="s">
        <v>946</v>
      </c>
    </row>
    <row r="92" spans="2:65" s="1" customFormat="1" ht="27">
      <c r="B92" s="40"/>
      <c r="D92" s="185" t="s">
        <v>143</v>
      </c>
      <c r="F92" s="186" t="s">
        <v>484</v>
      </c>
      <c r="I92" s="187"/>
      <c r="L92" s="40"/>
      <c r="M92" s="188"/>
      <c r="N92" s="41"/>
      <c r="O92" s="41"/>
      <c r="P92" s="41"/>
      <c r="Q92" s="41"/>
      <c r="R92" s="41"/>
      <c r="S92" s="41"/>
      <c r="T92" s="69"/>
      <c r="AT92" s="24" t="s">
        <v>143</v>
      </c>
      <c r="AU92" s="24" t="s">
        <v>81</v>
      </c>
    </row>
    <row r="93" spans="2:65" s="11" customFormat="1" ht="13.5">
      <c r="B93" s="190"/>
      <c r="D93" s="185" t="s">
        <v>146</v>
      </c>
      <c r="E93" s="191" t="s">
        <v>5</v>
      </c>
      <c r="F93" s="192" t="s">
        <v>947</v>
      </c>
      <c r="H93" s="193">
        <v>12428</v>
      </c>
      <c r="I93" s="194"/>
      <c r="L93" s="190"/>
      <c r="M93" s="195"/>
      <c r="N93" s="196"/>
      <c r="O93" s="196"/>
      <c r="P93" s="196"/>
      <c r="Q93" s="196"/>
      <c r="R93" s="196"/>
      <c r="S93" s="196"/>
      <c r="T93" s="197"/>
      <c r="AT93" s="191" t="s">
        <v>146</v>
      </c>
      <c r="AU93" s="191" t="s">
        <v>81</v>
      </c>
      <c r="AV93" s="11" t="s">
        <v>81</v>
      </c>
      <c r="AW93" s="11" t="s">
        <v>36</v>
      </c>
      <c r="AX93" s="11" t="s">
        <v>72</v>
      </c>
      <c r="AY93" s="191" t="s">
        <v>134</v>
      </c>
    </row>
    <row r="94" spans="2:65" s="11" customFormat="1" ht="13.5">
      <c r="B94" s="190"/>
      <c r="D94" s="185" t="s">
        <v>146</v>
      </c>
      <c r="E94" s="191" t="s">
        <v>5</v>
      </c>
      <c r="F94" s="192" t="s">
        <v>948</v>
      </c>
      <c r="H94" s="193">
        <v>185</v>
      </c>
      <c r="I94" s="194"/>
      <c r="L94" s="190"/>
      <c r="M94" s="195"/>
      <c r="N94" s="196"/>
      <c r="O94" s="196"/>
      <c r="P94" s="196"/>
      <c r="Q94" s="196"/>
      <c r="R94" s="196"/>
      <c r="S94" s="196"/>
      <c r="T94" s="197"/>
      <c r="AT94" s="191" t="s">
        <v>146</v>
      </c>
      <c r="AU94" s="191" t="s">
        <v>81</v>
      </c>
      <c r="AV94" s="11" t="s">
        <v>81</v>
      </c>
      <c r="AW94" s="11" t="s">
        <v>36</v>
      </c>
      <c r="AX94" s="11" t="s">
        <v>72</v>
      </c>
      <c r="AY94" s="191" t="s">
        <v>134</v>
      </c>
    </row>
    <row r="95" spans="2:65" s="12" customFormat="1" ht="13.5">
      <c r="B95" s="198"/>
      <c r="D95" s="185" t="s">
        <v>146</v>
      </c>
      <c r="E95" s="199" t="s">
        <v>5</v>
      </c>
      <c r="F95" s="200" t="s">
        <v>148</v>
      </c>
      <c r="H95" s="201">
        <v>12613</v>
      </c>
      <c r="I95" s="202"/>
      <c r="L95" s="198"/>
      <c r="M95" s="203"/>
      <c r="N95" s="204"/>
      <c r="O95" s="204"/>
      <c r="P95" s="204"/>
      <c r="Q95" s="204"/>
      <c r="R95" s="204"/>
      <c r="S95" s="204"/>
      <c r="T95" s="205"/>
      <c r="AT95" s="199" t="s">
        <v>146</v>
      </c>
      <c r="AU95" s="199" t="s">
        <v>81</v>
      </c>
      <c r="AV95" s="12" t="s">
        <v>141</v>
      </c>
      <c r="AW95" s="12" t="s">
        <v>36</v>
      </c>
      <c r="AX95" s="12" t="s">
        <v>24</v>
      </c>
      <c r="AY95" s="199" t="s">
        <v>134</v>
      </c>
    </row>
    <row r="96" spans="2:65" s="13" customFormat="1" ht="13.5">
      <c r="B96" s="206"/>
      <c r="D96" s="185" t="s">
        <v>146</v>
      </c>
      <c r="E96" s="207" t="s">
        <v>5</v>
      </c>
      <c r="F96" s="208" t="s">
        <v>487</v>
      </c>
      <c r="H96" s="207" t="s">
        <v>5</v>
      </c>
      <c r="I96" s="209"/>
      <c r="L96" s="206"/>
      <c r="M96" s="210"/>
      <c r="N96" s="211"/>
      <c r="O96" s="211"/>
      <c r="P96" s="211"/>
      <c r="Q96" s="211"/>
      <c r="R96" s="211"/>
      <c r="S96" s="211"/>
      <c r="T96" s="212"/>
      <c r="AT96" s="207" t="s">
        <v>146</v>
      </c>
      <c r="AU96" s="207" t="s">
        <v>81</v>
      </c>
      <c r="AV96" s="13" t="s">
        <v>24</v>
      </c>
      <c r="AW96" s="13" t="s">
        <v>36</v>
      </c>
      <c r="AX96" s="13" t="s">
        <v>72</v>
      </c>
      <c r="AY96" s="207" t="s">
        <v>134</v>
      </c>
    </row>
    <row r="97" spans="2:65" s="1" customFormat="1" ht="16.5" customHeight="1">
      <c r="B97" s="172"/>
      <c r="C97" s="173" t="s">
        <v>81</v>
      </c>
      <c r="D97" s="173" t="s">
        <v>137</v>
      </c>
      <c r="E97" s="174" t="s">
        <v>949</v>
      </c>
      <c r="F97" s="175" t="s">
        <v>950</v>
      </c>
      <c r="G97" s="176" t="s">
        <v>490</v>
      </c>
      <c r="H97" s="177">
        <v>225</v>
      </c>
      <c r="I97" s="178"/>
      <c r="J97" s="179">
        <f>ROUND(I97*H97,2)</f>
        <v>0</v>
      </c>
      <c r="K97" s="175" t="s">
        <v>260</v>
      </c>
      <c r="L97" s="40"/>
      <c r="M97" s="180" t="s">
        <v>5</v>
      </c>
      <c r="N97" s="181" t="s">
        <v>43</v>
      </c>
      <c r="O97" s="41"/>
      <c r="P97" s="182">
        <f>O97*H97</f>
        <v>0</v>
      </c>
      <c r="Q97" s="182">
        <v>0</v>
      </c>
      <c r="R97" s="182">
        <f>Q97*H97</f>
        <v>0</v>
      </c>
      <c r="S97" s="182">
        <v>0</v>
      </c>
      <c r="T97" s="183">
        <f>S97*H97</f>
        <v>0</v>
      </c>
      <c r="AR97" s="24" t="s">
        <v>141</v>
      </c>
      <c r="AT97" s="24" t="s">
        <v>137</v>
      </c>
      <c r="AU97" s="24" t="s">
        <v>81</v>
      </c>
      <c r="AY97" s="24" t="s">
        <v>134</v>
      </c>
      <c r="BE97" s="184">
        <f>IF(N97="základní",J97,0)</f>
        <v>0</v>
      </c>
      <c r="BF97" s="184">
        <f>IF(N97="snížená",J97,0)</f>
        <v>0</v>
      </c>
      <c r="BG97" s="184">
        <f>IF(N97="zákl. přenesená",J97,0)</f>
        <v>0</v>
      </c>
      <c r="BH97" s="184">
        <f>IF(N97="sníž. přenesená",J97,0)</f>
        <v>0</v>
      </c>
      <c r="BI97" s="184">
        <f>IF(N97="nulová",J97,0)</f>
        <v>0</v>
      </c>
      <c r="BJ97" s="24" t="s">
        <v>24</v>
      </c>
      <c r="BK97" s="184">
        <f>ROUND(I97*H97,2)</f>
        <v>0</v>
      </c>
      <c r="BL97" s="24" t="s">
        <v>141</v>
      </c>
      <c r="BM97" s="24" t="s">
        <v>951</v>
      </c>
    </row>
    <row r="98" spans="2:65" s="1" customFormat="1" ht="27">
      <c r="B98" s="40"/>
      <c r="D98" s="185" t="s">
        <v>143</v>
      </c>
      <c r="F98" s="186" t="s">
        <v>952</v>
      </c>
      <c r="I98" s="187"/>
      <c r="L98" s="40"/>
      <c r="M98" s="188"/>
      <c r="N98" s="41"/>
      <c r="O98" s="41"/>
      <c r="P98" s="41"/>
      <c r="Q98" s="41"/>
      <c r="R98" s="41"/>
      <c r="S98" s="41"/>
      <c r="T98" s="69"/>
      <c r="AT98" s="24" t="s">
        <v>143</v>
      </c>
      <c r="AU98" s="24" t="s">
        <v>81</v>
      </c>
    </row>
    <row r="99" spans="2:65" s="11" customFormat="1" ht="13.5">
      <c r="B99" s="190"/>
      <c r="D99" s="185" t="s">
        <v>146</v>
      </c>
      <c r="E99" s="191" t="s">
        <v>5</v>
      </c>
      <c r="F99" s="192" t="s">
        <v>953</v>
      </c>
      <c r="H99" s="193">
        <v>225</v>
      </c>
      <c r="I99" s="194"/>
      <c r="L99" s="190"/>
      <c r="M99" s="195"/>
      <c r="N99" s="196"/>
      <c r="O99" s="196"/>
      <c r="P99" s="196"/>
      <c r="Q99" s="196"/>
      <c r="R99" s="196"/>
      <c r="S99" s="196"/>
      <c r="T99" s="197"/>
      <c r="AT99" s="191" t="s">
        <v>146</v>
      </c>
      <c r="AU99" s="191" t="s">
        <v>81</v>
      </c>
      <c r="AV99" s="11" t="s">
        <v>81</v>
      </c>
      <c r="AW99" s="11" t="s">
        <v>36</v>
      </c>
      <c r="AX99" s="11" t="s">
        <v>24</v>
      </c>
      <c r="AY99" s="191" t="s">
        <v>134</v>
      </c>
    </row>
    <row r="100" spans="2:65" s="1" customFormat="1" ht="25.5" customHeight="1">
      <c r="B100" s="172"/>
      <c r="C100" s="173" t="s">
        <v>153</v>
      </c>
      <c r="D100" s="173" t="s">
        <v>137</v>
      </c>
      <c r="E100" s="174" t="s">
        <v>954</v>
      </c>
      <c r="F100" s="175" t="s">
        <v>955</v>
      </c>
      <c r="G100" s="176" t="s">
        <v>490</v>
      </c>
      <c r="H100" s="177">
        <v>1617</v>
      </c>
      <c r="I100" s="178"/>
      <c r="J100" s="179">
        <f>ROUND(I100*H100,2)</f>
        <v>0</v>
      </c>
      <c r="K100" s="175" t="s">
        <v>260</v>
      </c>
      <c r="L100" s="40"/>
      <c r="M100" s="180" t="s">
        <v>5</v>
      </c>
      <c r="N100" s="181" t="s">
        <v>43</v>
      </c>
      <c r="O100" s="41"/>
      <c r="P100" s="182">
        <f>O100*H100</f>
        <v>0</v>
      </c>
      <c r="Q100" s="182">
        <v>0</v>
      </c>
      <c r="R100" s="182">
        <f>Q100*H100</f>
        <v>0</v>
      </c>
      <c r="S100" s="182">
        <v>0</v>
      </c>
      <c r="T100" s="183">
        <f>S100*H100</f>
        <v>0</v>
      </c>
      <c r="AR100" s="24" t="s">
        <v>141</v>
      </c>
      <c r="AT100" s="24" t="s">
        <v>137</v>
      </c>
      <c r="AU100" s="24" t="s">
        <v>81</v>
      </c>
      <c r="AY100" s="24" t="s">
        <v>134</v>
      </c>
      <c r="BE100" s="184">
        <f>IF(N100="základní",J100,0)</f>
        <v>0</v>
      </c>
      <c r="BF100" s="184">
        <f>IF(N100="snížená",J100,0)</f>
        <v>0</v>
      </c>
      <c r="BG100" s="184">
        <f>IF(N100="zákl. přenesená",J100,0)</f>
        <v>0</v>
      </c>
      <c r="BH100" s="184">
        <f>IF(N100="sníž. přenesená",J100,0)</f>
        <v>0</v>
      </c>
      <c r="BI100" s="184">
        <f>IF(N100="nulová",J100,0)</f>
        <v>0</v>
      </c>
      <c r="BJ100" s="24" t="s">
        <v>24</v>
      </c>
      <c r="BK100" s="184">
        <f>ROUND(I100*H100,2)</f>
        <v>0</v>
      </c>
      <c r="BL100" s="24" t="s">
        <v>141</v>
      </c>
      <c r="BM100" s="24" t="s">
        <v>956</v>
      </c>
    </row>
    <row r="101" spans="2:65" s="1" customFormat="1" ht="40.5">
      <c r="B101" s="40"/>
      <c r="D101" s="185" t="s">
        <v>143</v>
      </c>
      <c r="F101" s="186" t="s">
        <v>957</v>
      </c>
      <c r="I101" s="187"/>
      <c r="L101" s="40"/>
      <c r="M101" s="188"/>
      <c r="N101" s="41"/>
      <c r="O101" s="41"/>
      <c r="P101" s="41"/>
      <c r="Q101" s="41"/>
      <c r="R101" s="41"/>
      <c r="S101" s="41"/>
      <c r="T101" s="69"/>
      <c r="AT101" s="24" t="s">
        <v>143</v>
      </c>
      <c r="AU101" s="24" t="s">
        <v>81</v>
      </c>
    </row>
    <row r="102" spans="2:65" s="11" customFormat="1" ht="13.5">
      <c r="B102" s="190"/>
      <c r="D102" s="185" t="s">
        <v>146</v>
      </c>
      <c r="E102" s="191" t="s">
        <v>5</v>
      </c>
      <c r="F102" s="192" t="s">
        <v>958</v>
      </c>
      <c r="H102" s="193">
        <v>1617</v>
      </c>
      <c r="I102" s="194"/>
      <c r="L102" s="190"/>
      <c r="M102" s="195"/>
      <c r="N102" s="196"/>
      <c r="O102" s="196"/>
      <c r="P102" s="196"/>
      <c r="Q102" s="196"/>
      <c r="R102" s="196"/>
      <c r="S102" s="196"/>
      <c r="T102" s="197"/>
      <c r="AT102" s="191" t="s">
        <v>146</v>
      </c>
      <c r="AU102" s="191" t="s">
        <v>81</v>
      </c>
      <c r="AV102" s="11" t="s">
        <v>81</v>
      </c>
      <c r="AW102" s="11" t="s">
        <v>36</v>
      </c>
      <c r="AX102" s="11" t="s">
        <v>24</v>
      </c>
      <c r="AY102" s="191" t="s">
        <v>134</v>
      </c>
    </row>
    <row r="103" spans="2:65" s="1" customFormat="1" ht="25.5" customHeight="1">
      <c r="B103" s="172"/>
      <c r="C103" s="173" t="s">
        <v>141</v>
      </c>
      <c r="D103" s="173" t="s">
        <v>137</v>
      </c>
      <c r="E103" s="174" t="s">
        <v>494</v>
      </c>
      <c r="F103" s="175" t="s">
        <v>495</v>
      </c>
      <c r="G103" s="176" t="s">
        <v>490</v>
      </c>
      <c r="H103" s="177">
        <v>808.5</v>
      </c>
      <c r="I103" s="178"/>
      <c r="J103" s="179">
        <f>ROUND(I103*H103,2)</f>
        <v>0</v>
      </c>
      <c r="K103" s="175" t="s">
        <v>260</v>
      </c>
      <c r="L103" s="40"/>
      <c r="M103" s="180" t="s">
        <v>5</v>
      </c>
      <c r="N103" s="181" t="s">
        <v>43</v>
      </c>
      <c r="O103" s="41"/>
      <c r="P103" s="182">
        <f>O103*H103</f>
        <v>0</v>
      </c>
      <c r="Q103" s="182">
        <v>0</v>
      </c>
      <c r="R103" s="182">
        <f>Q103*H103</f>
        <v>0</v>
      </c>
      <c r="S103" s="182">
        <v>0</v>
      </c>
      <c r="T103" s="183">
        <f>S103*H103</f>
        <v>0</v>
      </c>
      <c r="AR103" s="24" t="s">
        <v>141</v>
      </c>
      <c r="AT103" s="24" t="s">
        <v>137</v>
      </c>
      <c r="AU103" s="24" t="s">
        <v>81</v>
      </c>
      <c r="AY103" s="24" t="s">
        <v>134</v>
      </c>
      <c r="BE103" s="184">
        <f>IF(N103="základní",J103,0)</f>
        <v>0</v>
      </c>
      <c r="BF103" s="184">
        <f>IF(N103="snížená",J103,0)</f>
        <v>0</v>
      </c>
      <c r="BG103" s="184">
        <f>IF(N103="zákl. přenesená",J103,0)</f>
        <v>0</v>
      </c>
      <c r="BH103" s="184">
        <f>IF(N103="sníž. přenesená",J103,0)</f>
        <v>0</v>
      </c>
      <c r="BI103" s="184">
        <f>IF(N103="nulová",J103,0)</f>
        <v>0</v>
      </c>
      <c r="BJ103" s="24" t="s">
        <v>24</v>
      </c>
      <c r="BK103" s="184">
        <f>ROUND(I103*H103,2)</f>
        <v>0</v>
      </c>
      <c r="BL103" s="24" t="s">
        <v>141</v>
      </c>
      <c r="BM103" s="24" t="s">
        <v>959</v>
      </c>
    </row>
    <row r="104" spans="2:65" s="1" customFormat="1" ht="40.5">
      <c r="B104" s="40"/>
      <c r="D104" s="185" t="s">
        <v>143</v>
      </c>
      <c r="F104" s="186" t="s">
        <v>497</v>
      </c>
      <c r="I104" s="187"/>
      <c r="L104" s="40"/>
      <c r="M104" s="188"/>
      <c r="N104" s="41"/>
      <c r="O104" s="41"/>
      <c r="P104" s="41"/>
      <c r="Q104" s="41"/>
      <c r="R104" s="41"/>
      <c r="S104" s="41"/>
      <c r="T104" s="69"/>
      <c r="AT104" s="24" t="s">
        <v>143</v>
      </c>
      <c r="AU104" s="24" t="s">
        <v>81</v>
      </c>
    </row>
    <row r="105" spans="2:65" s="11" customFormat="1" ht="13.5">
      <c r="B105" s="190"/>
      <c r="D105" s="185" t="s">
        <v>146</v>
      </c>
      <c r="E105" s="191" t="s">
        <v>5</v>
      </c>
      <c r="F105" s="192" t="s">
        <v>960</v>
      </c>
      <c r="H105" s="193">
        <v>808.5</v>
      </c>
      <c r="I105" s="194"/>
      <c r="L105" s="190"/>
      <c r="M105" s="195"/>
      <c r="N105" s="196"/>
      <c r="O105" s="196"/>
      <c r="P105" s="196"/>
      <c r="Q105" s="196"/>
      <c r="R105" s="196"/>
      <c r="S105" s="196"/>
      <c r="T105" s="197"/>
      <c r="AT105" s="191" t="s">
        <v>146</v>
      </c>
      <c r="AU105" s="191" t="s">
        <v>81</v>
      </c>
      <c r="AV105" s="11" t="s">
        <v>81</v>
      </c>
      <c r="AW105" s="11" t="s">
        <v>36</v>
      </c>
      <c r="AX105" s="11" t="s">
        <v>24</v>
      </c>
      <c r="AY105" s="191" t="s">
        <v>134</v>
      </c>
    </row>
    <row r="106" spans="2:65" s="1" customFormat="1" ht="16.5" customHeight="1">
      <c r="B106" s="172"/>
      <c r="C106" s="173" t="s">
        <v>162</v>
      </c>
      <c r="D106" s="173" t="s">
        <v>137</v>
      </c>
      <c r="E106" s="174" t="s">
        <v>961</v>
      </c>
      <c r="F106" s="175" t="s">
        <v>962</v>
      </c>
      <c r="G106" s="176" t="s">
        <v>490</v>
      </c>
      <c r="H106" s="177">
        <v>634</v>
      </c>
      <c r="I106" s="178"/>
      <c r="J106" s="179">
        <f>ROUND(I106*H106,2)</f>
        <v>0</v>
      </c>
      <c r="K106" s="175" t="s">
        <v>260</v>
      </c>
      <c r="L106" s="40"/>
      <c r="M106" s="180" t="s">
        <v>5</v>
      </c>
      <c r="N106" s="181" t="s">
        <v>43</v>
      </c>
      <c r="O106" s="41"/>
      <c r="P106" s="182">
        <f>O106*H106</f>
        <v>0</v>
      </c>
      <c r="Q106" s="182">
        <v>0</v>
      </c>
      <c r="R106" s="182">
        <f>Q106*H106</f>
        <v>0</v>
      </c>
      <c r="S106" s="182">
        <v>0</v>
      </c>
      <c r="T106" s="183">
        <f>S106*H106</f>
        <v>0</v>
      </c>
      <c r="AR106" s="24" t="s">
        <v>141</v>
      </c>
      <c r="AT106" s="24" t="s">
        <v>137</v>
      </c>
      <c r="AU106" s="24" t="s">
        <v>81</v>
      </c>
      <c r="AY106" s="24" t="s">
        <v>134</v>
      </c>
      <c r="BE106" s="184">
        <f>IF(N106="základní",J106,0)</f>
        <v>0</v>
      </c>
      <c r="BF106" s="184">
        <f>IF(N106="snížená",J106,0)</f>
        <v>0</v>
      </c>
      <c r="BG106" s="184">
        <f>IF(N106="zákl. přenesená",J106,0)</f>
        <v>0</v>
      </c>
      <c r="BH106" s="184">
        <f>IF(N106="sníž. přenesená",J106,0)</f>
        <v>0</v>
      </c>
      <c r="BI106" s="184">
        <f>IF(N106="nulová",J106,0)</f>
        <v>0</v>
      </c>
      <c r="BJ106" s="24" t="s">
        <v>24</v>
      </c>
      <c r="BK106" s="184">
        <f>ROUND(I106*H106,2)</f>
        <v>0</v>
      </c>
      <c r="BL106" s="24" t="s">
        <v>141</v>
      </c>
      <c r="BM106" s="24" t="s">
        <v>963</v>
      </c>
    </row>
    <row r="107" spans="2:65" s="1" customFormat="1" ht="27">
      <c r="B107" s="40"/>
      <c r="D107" s="185" t="s">
        <v>143</v>
      </c>
      <c r="F107" s="186" t="s">
        <v>964</v>
      </c>
      <c r="I107" s="187"/>
      <c r="L107" s="40"/>
      <c r="M107" s="188"/>
      <c r="N107" s="41"/>
      <c r="O107" s="41"/>
      <c r="P107" s="41"/>
      <c r="Q107" s="41"/>
      <c r="R107" s="41"/>
      <c r="S107" s="41"/>
      <c r="T107" s="69"/>
      <c r="AT107" s="24" t="s">
        <v>143</v>
      </c>
      <c r="AU107" s="24" t="s">
        <v>81</v>
      </c>
    </row>
    <row r="108" spans="2:65" s="11" customFormat="1" ht="13.5">
      <c r="B108" s="190"/>
      <c r="D108" s="185" t="s">
        <v>146</v>
      </c>
      <c r="E108" s="191" t="s">
        <v>5</v>
      </c>
      <c r="F108" s="192" t="s">
        <v>965</v>
      </c>
      <c r="H108" s="193">
        <v>634</v>
      </c>
      <c r="I108" s="194"/>
      <c r="L108" s="190"/>
      <c r="M108" s="195"/>
      <c r="N108" s="196"/>
      <c r="O108" s="196"/>
      <c r="P108" s="196"/>
      <c r="Q108" s="196"/>
      <c r="R108" s="196"/>
      <c r="S108" s="196"/>
      <c r="T108" s="197"/>
      <c r="AT108" s="191" t="s">
        <v>146</v>
      </c>
      <c r="AU108" s="191" t="s">
        <v>81</v>
      </c>
      <c r="AV108" s="11" t="s">
        <v>81</v>
      </c>
      <c r="AW108" s="11" t="s">
        <v>36</v>
      </c>
      <c r="AX108" s="11" t="s">
        <v>24</v>
      </c>
      <c r="AY108" s="191" t="s">
        <v>134</v>
      </c>
    </row>
    <row r="109" spans="2:65" s="1" customFormat="1" ht="16.5" customHeight="1">
      <c r="B109" s="172"/>
      <c r="C109" s="173" t="s">
        <v>167</v>
      </c>
      <c r="D109" s="173" t="s">
        <v>137</v>
      </c>
      <c r="E109" s="174" t="s">
        <v>504</v>
      </c>
      <c r="F109" s="175" t="s">
        <v>505</v>
      </c>
      <c r="G109" s="176" t="s">
        <v>490</v>
      </c>
      <c r="H109" s="177">
        <v>317</v>
      </c>
      <c r="I109" s="178"/>
      <c r="J109" s="179">
        <f>ROUND(I109*H109,2)</f>
        <v>0</v>
      </c>
      <c r="K109" s="175" t="s">
        <v>260</v>
      </c>
      <c r="L109" s="40"/>
      <c r="M109" s="180" t="s">
        <v>5</v>
      </c>
      <c r="N109" s="181" t="s">
        <v>43</v>
      </c>
      <c r="O109" s="41"/>
      <c r="P109" s="182">
        <f>O109*H109</f>
        <v>0</v>
      </c>
      <c r="Q109" s="182">
        <v>0</v>
      </c>
      <c r="R109" s="182">
        <f>Q109*H109</f>
        <v>0</v>
      </c>
      <c r="S109" s="182">
        <v>0</v>
      </c>
      <c r="T109" s="183">
        <f>S109*H109</f>
        <v>0</v>
      </c>
      <c r="AR109" s="24" t="s">
        <v>141</v>
      </c>
      <c r="AT109" s="24" t="s">
        <v>137</v>
      </c>
      <c r="AU109" s="24" t="s">
        <v>81</v>
      </c>
      <c r="AY109" s="24" t="s">
        <v>134</v>
      </c>
      <c r="BE109" s="184">
        <f>IF(N109="základní",J109,0)</f>
        <v>0</v>
      </c>
      <c r="BF109" s="184">
        <f>IF(N109="snížená",J109,0)</f>
        <v>0</v>
      </c>
      <c r="BG109" s="184">
        <f>IF(N109="zákl. přenesená",J109,0)</f>
        <v>0</v>
      </c>
      <c r="BH109" s="184">
        <f>IF(N109="sníž. přenesená",J109,0)</f>
        <v>0</v>
      </c>
      <c r="BI109" s="184">
        <f>IF(N109="nulová",J109,0)</f>
        <v>0</v>
      </c>
      <c r="BJ109" s="24" t="s">
        <v>24</v>
      </c>
      <c r="BK109" s="184">
        <f>ROUND(I109*H109,2)</f>
        <v>0</v>
      </c>
      <c r="BL109" s="24" t="s">
        <v>141</v>
      </c>
      <c r="BM109" s="24" t="s">
        <v>966</v>
      </c>
    </row>
    <row r="110" spans="2:65" s="1" customFormat="1" ht="27">
      <c r="B110" s="40"/>
      <c r="D110" s="185" t="s">
        <v>143</v>
      </c>
      <c r="F110" s="186" t="s">
        <v>507</v>
      </c>
      <c r="I110" s="187"/>
      <c r="L110" s="40"/>
      <c r="M110" s="188"/>
      <c r="N110" s="41"/>
      <c r="O110" s="41"/>
      <c r="P110" s="41"/>
      <c r="Q110" s="41"/>
      <c r="R110" s="41"/>
      <c r="S110" s="41"/>
      <c r="T110" s="69"/>
      <c r="AT110" s="24" t="s">
        <v>143</v>
      </c>
      <c r="AU110" s="24" t="s">
        <v>81</v>
      </c>
    </row>
    <row r="111" spans="2:65" s="11" customFormat="1" ht="13.5">
      <c r="B111" s="190"/>
      <c r="D111" s="185" t="s">
        <v>146</v>
      </c>
      <c r="E111" s="191" t="s">
        <v>5</v>
      </c>
      <c r="F111" s="192" t="s">
        <v>967</v>
      </c>
      <c r="H111" s="193">
        <v>317</v>
      </c>
      <c r="I111" s="194"/>
      <c r="L111" s="190"/>
      <c r="M111" s="195"/>
      <c r="N111" s="196"/>
      <c r="O111" s="196"/>
      <c r="P111" s="196"/>
      <c r="Q111" s="196"/>
      <c r="R111" s="196"/>
      <c r="S111" s="196"/>
      <c r="T111" s="197"/>
      <c r="AT111" s="191" t="s">
        <v>146</v>
      </c>
      <c r="AU111" s="191" t="s">
        <v>81</v>
      </c>
      <c r="AV111" s="11" t="s">
        <v>81</v>
      </c>
      <c r="AW111" s="11" t="s">
        <v>36</v>
      </c>
      <c r="AX111" s="11" t="s">
        <v>24</v>
      </c>
      <c r="AY111" s="191" t="s">
        <v>134</v>
      </c>
    </row>
    <row r="112" spans="2:65" s="1" customFormat="1" ht="16.5" customHeight="1">
      <c r="B112" s="172"/>
      <c r="C112" s="173" t="s">
        <v>172</v>
      </c>
      <c r="D112" s="173" t="s">
        <v>137</v>
      </c>
      <c r="E112" s="174" t="s">
        <v>509</v>
      </c>
      <c r="F112" s="175" t="s">
        <v>510</v>
      </c>
      <c r="G112" s="176" t="s">
        <v>490</v>
      </c>
      <c r="H112" s="177">
        <v>2251</v>
      </c>
      <c r="I112" s="178"/>
      <c r="J112" s="179">
        <f>ROUND(I112*H112,2)</f>
        <v>0</v>
      </c>
      <c r="K112" s="175" t="s">
        <v>260</v>
      </c>
      <c r="L112" s="40"/>
      <c r="M112" s="180" t="s">
        <v>5</v>
      </c>
      <c r="N112" s="181" t="s">
        <v>43</v>
      </c>
      <c r="O112" s="41"/>
      <c r="P112" s="182">
        <f>O112*H112</f>
        <v>0</v>
      </c>
      <c r="Q112" s="182">
        <v>0</v>
      </c>
      <c r="R112" s="182">
        <f>Q112*H112</f>
        <v>0</v>
      </c>
      <c r="S112" s="182">
        <v>0</v>
      </c>
      <c r="T112" s="183">
        <f>S112*H112</f>
        <v>0</v>
      </c>
      <c r="AR112" s="24" t="s">
        <v>141</v>
      </c>
      <c r="AT112" s="24" t="s">
        <v>137</v>
      </c>
      <c r="AU112" s="24" t="s">
        <v>81</v>
      </c>
      <c r="AY112" s="24" t="s">
        <v>134</v>
      </c>
      <c r="BE112" s="184">
        <f>IF(N112="základní",J112,0)</f>
        <v>0</v>
      </c>
      <c r="BF112" s="184">
        <f>IF(N112="snížená",J112,0)</f>
        <v>0</v>
      </c>
      <c r="BG112" s="184">
        <f>IF(N112="zákl. přenesená",J112,0)</f>
        <v>0</v>
      </c>
      <c r="BH112" s="184">
        <f>IF(N112="sníž. přenesená",J112,0)</f>
        <v>0</v>
      </c>
      <c r="BI112" s="184">
        <f>IF(N112="nulová",J112,0)</f>
        <v>0</v>
      </c>
      <c r="BJ112" s="24" t="s">
        <v>24</v>
      </c>
      <c r="BK112" s="184">
        <f>ROUND(I112*H112,2)</f>
        <v>0</v>
      </c>
      <c r="BL112" s="24" t="s">
        <v>141</v>
      </c>
      <c r="BM112" s="24" t="s">
        <v>968</v>
      </c>
    </row>
    <row r="113" spans="2:65" s="1" customFormat="1" ht="40.5">
      <c r="B113" s="40"/>
      <c r="D113" s="185" t="s">
        <v>143</v>
      </c>
      <c r="F113" s="186" t="s">
        <v>512</v>
      </c>
      <c r="I113" s="187"/>
      <c r="L113" s="40"/>
      <c r="M113" s="188"/>
      <c r="N113" s="41"/>
      <c r="O113" s="41"/>
      <c r="P113" s="41"/>
      <c r="Q113" s="41"/>
      <c r="R113" s="41"/>
      <c r="S113" s="41"/>
      <c r="T113" s="69"/>
      <c r="AT113" s="24" t="s">
        <v>143</v>
      </c>
      <c r="AU113" s="24" t="s">
        <v>81</v>
      </c>
    </row>
    <row r="114" spans="2:65" s="11" customFormat="1" ht="13.5">
      <c r="B114" s="190"/>
      <c r="D114" s="185" t="s">
        <v>146</v>
      </c>
      <c r="E114" s="191" t="s">
        <v>5</v>
      </c>
      <c r="F114" s="192" t="s">
        <v>969</v>
      </c>
      <c r="H114" s="193">
        <v>1617</v>
      </c>
      <c r="I114" s="194"/>
      <c r="L114" s="190"/>
      <c r="M114" s="195"/>
      <c r="N114" s="196"/>
      <c r="O114" s="196"/>
      <c r="P114" s="196"/>
      <c r="Q114" s="196"/>
      <c r="R114" s="196"/>
      <c r="S114" s="196"/>
      <c r="T114" s="197"/>
      <c r="AT114" s="191" t="s">
        <v>146</v>
      </c>
      <c r="AU114" s="191" t="s">
        <v>81</v>
      </c>
      <c r="AV114" s="11" t="s">
        <v>81</v>
      </c>
      <c r="AW114" s="11" t="s">
        <v>36</v>
      </c>
      <c r="AX114" s="11" t="s">
        <v>72</v>
      </c>
      <c r="AY114" s="191" t="s">
        <v>134</v>
      </c>
    </row>
    <row r="115" spans="2:65" s="11" customFormat="1" ht="13.5">
      <c r="B115" s="190"/>
      <c r="D115" s="185" t="s">
        <v>146</v>
      </c>
      <c r="E115" s="191" t="s">
        <v>5</v>
      </c>
      <c r="F115" s="192" t="s">
        <v>970</v>
      </c>
      <c r="H115" s="193">
        <v>634</v>
      </c>
      <c r="I115" s="194"/>
      <c r="L115" s="190"/>
      <c r="M115" s="195"/>
      <c r="N115" s="196"/>
      <c r="O115" s="196"/>
      <c r="P115" s="196"/>
      <c r="Q115" s="196"/>
      <c r="R115" s="196"/>
      <c r="S115" s="196"/>
      <c r="T115" s="197"/>
      <c r="AT115" s="191" t="s">
        <v>146</v>
      </c>
      <c r="AU115" s="191" t="s">
        <v>81</v>
      </c>
      <c r="AV115" s="11" t="s">
        <v>81</v>
      </c>
      <c r="AW115" s="11" t="s">
        <v>36</v>
      </c>
      <c r="AX115" s="11" t="s">
        <v>72</v>
      </c>
      <c r="AY115" s="191" t="s">
        <v>134</v>
      </c>
    </row>
    <row r="116" spans="2:65" s="12" customFormat="1" ht="13.5">
      <c r="B116" s="198"/>
      <c r="D116" s="185" t="s">
        <v>146</v>
      </c>
      <c r="E116" s="199" t="s">
        <v>5</v>
      </c>
      <c r="F116" s="200" t="s">
        <v>148</v>
      </c>
      <c r="H116" s="201">
        <v>2251</v>
      </c>
      <c r="I116" s="202"/>
      <c r="L116" s="198"/>
      <c r="M116" s="203"/>
      <c r="N116" s="204"/>
      <c r="O116" s="204"/>
      <c r="P116" s="204"/>
      <c r="Q116" s="204"/>
      <c r="R116" s="204"/>
      <c r="S116" s="204"/>
      <c r="T116" s="205"/>
      <c r="AT116" s="199" t="s">
        <v>146</v>
      </c>
      <c r="AU116" s="199" t="s">
        <v>81</v>
      </c>
      <c r="AV116" s="12" t="s">
        <v>141</v>
      </c>
      <c r="AW116" s="12" t="s">
        <v>36</v>
      </c>
      <c r="AX116" s="12" t="s">
        <v>24</v>
      </c>
      <c r="AY116" s="199" t="s">
        <v>134</v>
      </c>
    </row>
    <row r="117" spans="2:65" s="1" customFormat="1" ht="25.5" customHeight="1">
      <c r="B117" s="172"/>
      <c r="C117" s="173" t="s">
        <v>177</v>
      </c>
      <c r="D117" s="173" t="s">
        <v>137</v>
      </c>
      <c r="E117" s="174" t="s">
        <v>515</v>
      </c>
      <c r="F117" s="175" t="s">
        <v>516</v>
      </c>
      <c r="G117" s="176" t="s">
        <v>490</v>
      </c>
      <c r="H117" s="177">
        <v>11255</v>
      </c>
      <c r="I117" s="178"/>
      <c r="J117" s="179">
        <f>ROUND(I117*H117,2)</f>
        <v>0</v>
      </c>
      <c r="K117" s="175" t="s">
        <v>260</v>
      </c>
      <c r="L117" s="40"/>
      <c r="M117" s="180" t="s">
        <v>5</v>
      </c>
      <c r="N117" s="181" t="s">
        <v>43</v>
      </c>
      <c r="O117" s="41"/>
      <c r="P117" s="182">
        <f>O117*H117</f>
        <v>0</v>
      </c>
      <c r="Q117" s="182">
        <v>0</v>
      </c>
      <c r="R117" s="182">
        <f>Q117*H117</f>
        <v>0</v>
      </c>
      <c r="S117" s="182">
        <v>0</v>
      </c>
      <c r="T117" s="183">
        <f>S117*H117</f>
        <v>0</v>
      </c>
      <c r="AR117" s="24" t="s">
        <v>141</v>
      </c>
      <c r="AT117" s="24" t="s">
        <v>137</v>
      </c>
      <c r="AU117" s="24" t="s">
        <v>81</v>
      </c>
      <c r="AY117" s="24" t="s">
        <v>134</v>
      </c>
      <c r="BE117" s="184">
        <f>IF(N117="základní",J117,0)</f>
        <v>0</v>
      </c>
      <c r="BF117" s="184">
        <f>IF(N117="snížená",J117,0)</f>
        <v>0</v>
      </c>
      <c r="BG117" s="184">
        <f>IF(N117="zákl. přenesená",J117,0)</f>
        <v>0</v>
      </c>
      <c r="BH117" s="184">
        <f>IF(N117="sníž. přenesená",J117,0)</f>
        <v>0</v>
      </c>
      <c r="BI117" s="184">
        <f>IF(N117="nulová",J117,0)</f>
        <v>0</v>
      </c>
      <c r="BJ117" s="24" t="s">
        <v>24</v>
      </c>
      <c r="BK117" s="184">
        <f>ROUND(I117*H117,2)</f>
        <v>0</v>
      </c>
      <c r="BL117" s="24" t="s">
        <v>141</v>
      </c>
      <c r="BM117" s="24" t="s">
        <v>971</v>
      </c>
    </row>
    <row r="118" spans="2:65" s="1" customFormat="1" ht="40.5">
      <c r="B118" s="40"/>
      <c r="D118" s="185" t="s">
        <v>143</v>
      </c>
      <c r="F118" s="186" t="s">
        <v>518</v>
      </c>
      <c r="I118" s="187"/>
      <c r="L118" s="40"/>
      <c r="M118" s="188"/>
      <c r="N118" s="41"/>
      <c r="O118" s="41"/>
      <c r="P118" s="41"/>
      <c r="Q118" s="41"/>
      <c r="R118" s="41"/>
      <c r="S118" s="41"/>
      <c r="T118" s="69"/>
      <c r="AT118" s="24" t="s">
        <v>143</v>
      </c>
      <c r="AU118" s="24" t="s">
        <v>81</v>
      </c>
    </row>
    <row r="119" spans="2:65" s="11" customFormat="1" ht="13.5">
      <c r="B119" s="190"/>
      <c r="D119" s="185" t="s">
        <v>146</v>
      </c>
      <c r="E119" s="191" t="s">
        <v>5</v>
      </c>
      <c r="F119" s="192" t="s">
        <v>972</v>
      </c>
      <c r="H119" s="193">
        <v>11255</v>
      </c>
      <c r="I119" s="194"/>
      <c r="L119" s="190"/>
      <c r="M119" s="195"/>
      <c r="N119" s="196"/>
      <c r="O119" s="196"/>
      <c r="P119" s="196"/>
      <c r="Q119" s="196"/>
      <c r="R119" s="196"/>
      <c r="S119" s="196"/>
      <c r="T119" s="197"/>
      <c r="AT119" s="191" t="s">
        <v>146</v>
      </c>
      <c r="AU119" s="191" t="s">
        <v>81</v>
      </c>
      <c r="AV119" s="11" t="s">
        <v>81</v>
      </c>
      <c r="AW119" s="11" t="s">
        <v>36</v>
      </c>
      <c r="AX119" s="11" t="s">
        <v>24</v>
      </c>
      <c r="AY119" s="191" t="s">
        <v>134</v>
      </c>
    </row>
    <row r="120" spans="2:65" s="1" customFormat="1" ht="16.5" customHeight="1">
      <c r="B120" s="172"/>
      <c r="C120" s="173" t="s">
        <v>182</v>
      </c>
      <c r="D120" s="173" t="s">
        <v>137</v>
      </c>
      <c r="E120" s="174" t="s">
        <v>520</v>
      </c>
      <c r="F120" s="175" t="s">
        <v>521</v>
      </c>
      <c r="G120" s="176" t="s">
        <v>490</v>
      </c>
      <c r="H120" s="177">
        <v>741</v>
      </c>
      <c r="I120" s="178"/>
      <c r="J120" s="179">
        <f>ROUND(I120*H120,2)</f>
        <v>0</v>
      </c>
      <c r="K120" s="175" t="s">
        <v>260</v>
      </c>
      <c r="L120" s="40"/>
      <c r="M120" s="180" t="s">
        <v>5</v>
      </c>
      <c r="N120" s="181" t="s">
        <v>43</v>
      </c>
      <c r="O120" s="41"/>
      <c r="P120" s="182">
        <f>O120*H120</f>
        <v>0</v>
      </c>
      <c r="Q120" s="182">
        <v>0</v>
      </c>
      <c r="R120" s="182">
        <f>Q120*H120</f>
        <v>0</v>
      </c>
      <c r="S120" s="182">
        <v>0</v>
      </c>
      <c r="T120" s="183">
        <f>S120*H120</f>
        <v>0</v>
      </c>
      <c r="AR120" s="24" t="s">
        <v>141</v>
      </c>
      <c r="AT120" s="24" t="s">
        <v>137</v>
      </c>
      <c r="AU120" s="24" t="s">
        <v>81</v>
      </c>
      <c r="AY120" s="24" t="s">
        <v>134</v>
      </c>
      <c r="BE120" s="184">
        <f>IF(N120="základní",J120,0)</f>
        <v>0</v>
      </c>
      <c r="BF120" s="184">
        <f>IF(N120="snížená",J120,0)</f>
        <v>0</v>
      </c>
      <c r="BG120" s="184">
        <f>IF(N120="zákl. přenesená",J120,0)</f>
        <v>0</v>
      </c>
      <c r="BH120" s="184">
        <f>IF(N120="sníž. přenesená",J120,0)</f>
        <v>0</v>
      </c>
      <c r="BI120" s="184">
        <f>IF(N120="nulová",J120,0)</f>
        <v>0</v>
      </c>
      <c r="BJ120" s="24" t="s">
        <v>24</v>
      </c>
      <c r="BK120" s="184">
        <f>ROUND(I120*H120,2)</f>
        <v>0</v>
      </c>
      <c r="BL120" s="24" t="s">
        <v>141</v>
      </c>
      <c r="BM120" s="24" t="s">
        <v>973</v>
      </c>
    </row>
    <row r="121" spans="2:65" s="1" customFormat="1" ht="40.5">
      <c r="B121" s="40"/>
      <c r="D121" s="185" t="s">
        <v>143</v>
      </c>
      <c r="F121" s="186" t="s">
        <v>523</v>
      </c>
      <c r="I121" s="187"/>
      <c r="L121" s="40"/>
      <c r="M121" s="188"/>
      <c r="N121" s="41"/>
      <c r="O121" s="41"/>
      <c r="P121" s="41"/>
      <c r="Q121" s="41"/>
      <c r="R121" s="41"/>
      <c r="S121" s="41"/>
      <c r="T121" s="69"/>
      <c r="AT121" s="24" t="s">
        <v>143</v>
      </c>
      <c r="AU121" s="24" t="s">
        <v>81</v>
      </c>
    </row>
    <row r="122" spans="2:65" s="1" customFormat="1" ht="16.5" customHeight="1">
      <c r="B122" s="172"/>
      <c r="C122" s="219" t="s">
        <v>28</v>
      </c>
      <c r="D122" s="219" t="s">
        <v>525</v>
      </c>
      <c r="E122" s="220" t="s">
        <v>526</v>
      </c>
      <c r="F122" s="221" t="s">
        <v>527</v>
      </c>
      <c r="G122" s="222" t="s">
        <v>446</v>
      </c>
      <c r="H122" s="223">
        <v>1630.2</v>
      </c>
      <c r="I122" s="224"/>
      <c r="J122" s="225">
        <f>ROUND(I122*H122,2)</f>
        <v>0</v>
      </c>
      <c r="K122" s="221" t="s">
        <v>260</v>
      </c>
      <c r="L122" s="226"/>
      <c r="M122" s="227" t="s">
        <v>5</v>
      </c>
      <c r="N122" s="228" t="s">
        <v>43</v>
      </c>
      <c r="O122" s="41"/>
      <c r="P122" s="182">
        <f>O122*H122</f>
        <v>0</v>
      </c>
      <c r="Q122" s="182">
        <v>1</v>
      </c>
      <c r="R122" s="182">
        <f>Q122*H122</f>
        <v>1630.2</v>
      </c>
      <c r="S122" s="182">
        <v>0</v>
      </c>
      <c r="T122" s="183">
        <f>S122*H122</f>
        <v>0</v>
      </c>
      <c r="AR122" s="24" t="s">
        <v>177</v>
      </c>
      <c r="AT122" s="24" t="s">
        <v>525</v>
      </c>
      <c r="AU122" s="24" t="s">
        <v>81</v>
      </c>
      <c r="AY122" s="24" t="s">
        <v>134</v>
      </c>
      <c r="BE122" s="184">
        <f>IF(N122="základní",J122,0)</f>
        <v>0</v>
      </c>
      <c r="BF122" s="184">
        <f>IF(N122="snížená",J122,0)</f>
        <v>0</v>
      </c>
      <c r="BG122" s="184">
        <f>IF(N122="zákl. přenesená",J122,0)</f>
        <v>0</v>
      </c>
      <c r="BH122" s="184">
        <f>IF(N122="sníž. přenesená",J122,0)</f>
        <v>0</v>
      </c>
      <c r="BI122" s="184">
        <f>IF(N122="nulová",J122,0)</f>
        <v>0</v>
      </c>
      <c r="BJ122" s="24" t="s">
        <v>24</v>
      </c>
      <c r="BK122" s="184">
        <f>ROUND(I122*H122,2)</f>
        <v>0</v>
      </c>
      <c r="BL122" s="24" t="s">
        <v>141</v>
      </c>
      <c r="BM122" s="24" t="s">
        <v>974</v>
      </c>
    </row>
    <row r="123" spans="2:65" s="1" customFormat="1" ht="27">
      <c r="B123" s="40"/>
      <c r="D123" s="185" t="s">
        <v>143</v>
      </c>
      <c r="F123" s="186" t="s">
        <v>529</v>
      </c>
      <c r="I123" s="187"/>
      <c r="L123" s="40"/>
      <c r="M123" s="188"/>
      <c r="N123" s="41"/>
      <c r="O123" s="41"/>
      <c r="P123" s="41"/>
      <c r="Q123" s="41"/>
      <c r="R123" s="41"/>
      <c r="S123" s="41"/>
      <c r="T123" s="69"/>
      <c r="AT123" s="24" t="s">
        <v>143</v>
      </c>
      <c r="AU123" s="24" t="s">
        <v>81</v>
      </c>
    </row>
    <row r="124" spans="2:65" s="11" customFormat="1" ht="13.5">
      <c r="B124" s="190"/>
      <c r="D124" s="185" t="s">
        <v>146</v>
      </c>
      <c r="E124" s="191" t="s">
        <v>5</v>
      </c>
      <c r="F124" s="192" t="s">
        <v>975</v>
      </c>
      <c r="H124" s="193">
        <v>1630.2</v>
      </c>
      <c r="I124" s="194"/>
      <c r="L124" s="190"/>
      <c r="M124" s="195"/>
      <c r="N124" s="196"/>
      <c r="O124" s="196"/>
      <c r="P124" s="196"/>
      <c r="Q124" s="196"/>
      <c r="R124" s="196"/>
      <c r="S124" s="196"/>
      <c r="T124" s="197"/>
      <c r="AT124" s="191" t="s">
        <v>146</v>
      </c>
      <c r="AU124" s="191" t="s">
        <v>81</v>
      </c>
      <c r="AV124" s="11" t="s">
        <v>81</v>
      </c>
      <c r="AW124" s="11" t="s">
        <v>36</v>
      </c>
      <c r="AX124" s="11" t="s">
        <v>24</v>
      </c>
      <c r="AY124" s="191" t="s">
        <v>134</v>
      </c>
    </row>
    <row r="125" spans="2:65" s="1" customFormat="1" ht="16.5" customHeight="1">
      <c r="B125" s="172"/>
      <c r="C125" s="173" t="s">
        <v>195</v>
      </c>
      <c r="D125" s="173" t="s">
        <v>137</v>
      </c>
      <c r="E125" s="174" t="s">
        <v>531</v>
      </c>
      <c r="F125" s="175" t="s">
        <v>532</v>
      </c>
      <c r="G125" s="176" t="s">
        <v>490</v>
      </c>
      <c r="H125" s="177">
        <v>2251</v>
      </c>
      <c r="I125" s="178"/>
      <c r="J125" s="179">
        <f>ROUND(I125*H125,2)</f>
        <v>0</v>
      </c>
      <c r="K125" s="175" t="s">
        <v>260</v>
      </c>
      <c r="L125" s="40"/>
      <c r="M125" s="180" t="s">
        <v>5</v>
      </c>
      <c r="N125" s="181" t="s">
        <v>43</v>
      </c>
      <c r="O125" s="41"/>
      <c r="P125" s="182">
        <f>O125*H125</f>
        <v>0</v>
      </c>
      <c r="Q125" s="182">
        <v>0</v>
      </c>
      <c r="R125" s="182">
        <f>Q125*H125</f>
        <v>0</v>
      </c>
      <c r="S125" s="182">
        <v>0</v>
      </c>
      <c r="T125" s="183">
        <f>S125*H125</f>
        <v>0</v>
      </c>
      <c r="AR125" s="24" t="s">
        <v>141</v>
      </c>
      <c r="AT125" s="24" t="s">
        <v>137</v>
      </c>
      <c r="AU125" s="24" t="s">
        <v>81</v>
      </c>
      <c r="AY125" s="24" t="s">
        <v>134</v>
      </c>
      <c r="BE125" s="184">
        <f>IF(N125="základní",J125,0)</f>
        <v>0</v>
      </c>
      <c r="BF125" s="184">
        <f>IF(N125="snížená",J125,0)</f>
        <v>0</v>
      </c>
      <c r="BG125" s="184">
        <f>IF(N125="zákl. přenesená",J125,0)</f>
        <v>0</v>
      </c>
      <c r="BH125" s="184">
        <f>IF(N125="sníž. přenesená",J125,0)</f>
        <v>0</v>
      </c>
      <c r="BI125" s="184">
        <f>IF(N125="nulová",J125,0)</f>
        <v>0</v>
      </c>
      <c r="BJ125" s="24" t="s">
        <v>24</v>
      </c>
      <c r="BK125" s="184">
        <f>ROUND(I125*H125,2)</f>
        <v>0</v>
      </c>
      <c r="BL125" s="24" t="s">
        <v>141</v>
      </c>
      <c r="BM125" s="24" t="s">
        <v>976</v>
      </c>
    </row>
    <row r="126" spans="2:65" s="1" customFormat="1" ht="13.5">
      <c r="B126" s="40"/>
      <c r="D126" s="185" t="s">
        <v>143</v>
      </c>
      <c r="F126" s="186" t="s">
        <v>532</v>
      </c>
      <c r="I126" s="187"/>
      <c r="L126" s="40"/>
      <c r="M126" s="188"/>
      <c r="N126" s="41"/>
      <c r="O126" s="41"/>
      <c r="P126" s="41"/>
      <c r="Q126" s="41"/>
      <c r="R126" s="41"/>
      <c r="S126" s="41"/>
      <c r="T126" s="69"/>
      <c r="AT126" s="24" t="s">
        <v>143</v>
      </c>
      <c r="AU126" s="24" t="s">
        <v>81</v>
      </c>
    </row>
    <row r="127" spans="2:65" s="1" customFormat="1" ht="16.5" customHeight="1">
      <c r="B127" s="172"/>
      <c r="C127" s="173" t="s">
        <v>200</v>
      </c>
      <c r="D127" s="173" t="s">
        <v>137</v>
      </c>
      <c r="E127" s="174" t="s">
        <v>534</v>
      </c>
      <c r="F127" s="175" t="s">
        <v>535</v>
      </c>
      <c r="G127" s="176" t="s">
        <v>446</v>
      </c>
      <c r="H127" s="177">
        <v>4164.3500000000004</v>
      </c>
      <c r="I127" s="178"/>
      <c r="J127" s="179">
        <f>ROUND(I127*H127,2)</f>
        <v>0</v>
      </c>
      <c r="K127" s="175" t="s">
        <v>260</v>
      </c>
      <c r="L127" s="40"/>
      <c r="M127" s="180" t="s">
        <v>5</v>
      </c>
      <c r="N127" s="181" t="s">
        <v>43</v>
      </c>
      <c r="O127" s="41"/>
      <c r="P127" s="182">
        <f>O127*H127</f>
        <v>0</v>
      </c>
      <c r="Q127" s="182">
        <v>0</v>
      </c>
      <c r="R127" s="182">
        <f>Q127*H127</f>
        <v>0</v>
      </c>
      <c r="S127" s="182">
        <v>0</v>
      </c>
      <c r="T127" s="183">
        <f>S127*H127</f>
        <v>0</v>
      </c>
      <c r="AR127" s="24" t="s">
        <v>141</v>
      </c>
      <c r="AT127" s="24" t="s">
        <v>137</v>
      </c>
      <c r="AU127" s="24" t="s">
        <v>81</v>
      </c>
      <c r="AY127" s="24" t="s">
        <v>134</v>
      </c>
      <c r="BE127" s="184">
        <f>IF(N127="základní",J127,0)</f>
        <v>0</v>
      </c>
      <c r="BF127" s="184">
        <f>IF(N127="snížená",J127,0)</f>
        <v>0</v>
      </c>
      <c r="BG127" s="184">
        <f>IF(N127="zákl. přenesená",J127,0)</f>
        <v>0</v>
      </c>
      <c r="BH127" s="184">
        <f>IF(N127="sníž. přenesená",J127,0)</f>
        <v>0</v>
      </c>
      <c r="BI127" s="184">
        <f>IF(N127="nulová",J127,0)</f>
        <v>0</v>
      </c>
      <c r="BJ127" s="24" t="s">
        <v>24</v>
      </c>
      <c r="BK127" s="184">
        <f>ROUND(I127*H127,2)</f>
        <v>0</v>
      </c>
      <c r="BL127" s="24" t="s">
        <v>141</v>
      </c>
      <c r="BM127" s="24" t="s">
        <v>977</v>
      </c>
    </row>
    <row r="128" spans="2:65" s="1" customFormat="1" ht="13.5">
      <c r="B128" s="40"/>
      <c r="D128" s="185" t="s">
        <v>143</v>
      </c>
      <c r="F128" s="186" t="s">
        <v>537</v>
      </c>
      <c r="I128" s="187"/>
      <c r="L128" s="40"/>
      <c r="M128" s="188"/>
      <c r="N128" s="41"/>
      <c r="O128" s="41"/>
      <c r="P128" s="41"/>
      <c r="Q128" s="41"/>
      <c r="R128" s="41"/>
      <c r="S128" s="41"/>
      <c r="T128" s="69"/>
      <c r="AT128" s="24" t="s">
        <v>143</v>
      </c>
      <c r="AU128" s="24" t="s">
        <v>81</v>
      </c>
    </row>
    <row r="129" spans="2:65" s="11" customFormat="1" ht="13.5">
      <c r="B129" s="190"/>
      <c r="D129" s="185" t="s">
        <v>146</v>
      </c>
      <c r="E129" s="191" t="s">
        <v>5</v>
      </c>
      <c r="F129" s="192" t="s">
        <v>978</v>
      </c>
      <c r="H129" s="193">
        <v>4164.3500000000004</v>
      </c>
      <c r="I129" s="194"/>
      <c r="L129" s="190"/>
      <c r="M129" s="195"/>
      <c r="N129" s="196"/>
      <c r="O129" s="196"/>
      <c r="P129" s="196"/>
      <c r="Q129" s="196"/>
      <c r="R129" s="196"/>
      <c r="S129" s="196"/>
      <c r="T129" s="197"/>
      <c r="AT129" s="191" t="s">
        <v>146</v>
      </c>
      <c r="AU129" s="191" t="s">
        <v>81</v>
      </c>
      <c r="AV129" s="11" t="s">
        <v>81</v>
      </c>
      <c r="AW129" s="11" t="s">
        <v>36</v>
      </c>
      <c r="AX129" s="11" t="s">
        <v>24</v>
      </c>
      <c r="AY129" s="191" t="s">
        <v>134</v>
      </c>
    </row>
    <row r="130" spans="2:65" s="1" customFormat="1" ht="16.5" customHeight="1">
      <c r="B130" s="172"/>
      <c r="C130" s="173" t="s">
        <v>205</v>
      </c>
      <c r="D130" s="173" t="s">
        <v>137</v>
      </c>
      <c r="E130" s="174" t="s">
        <v>539</v>
      </c>
      <c r="F130" s="175" t="s">
        <v>540</v>
      </c>
      <c r="G130" s="176" t="s">
        <v>490</v>
      </c>
      <c r="H130" s="177">
        <v>36</v>
      </c>
      <c r="I130" s="178"/>
      <c r="J130" s="179">
        <f>ROUND(I130*H130,2)</f>
        <v>0</v>
      </c>
      <c r="K130" s="175" t="s">
        <v>260</v>
      </c>
      <c r="L130" s="40"/>
      <c r="M130" s="180" t="s">
        <v>5</v>
      </c>
      <c r="N130" s="181" t="s">
        <v>43</v>
      </c>
      <c r="O130" s="41"/>
      <c r="P130" s="182">
        <f>O130*H130</f>
        <v>0</v>
      </c>
      <c r="Q130" s="182">
        <v>0</v>
      </c>
      <c r="R130" s="182">
        <f>Q130*H130</f>
        <v>0</v>
      </c>
      <c r="S130" s="182">
        <v>0</v>
      </c>
      <c r="T130" s="183">
        <f>S130*H130</f>
        <v>0</v>
      </c>
      <c r="AR130" s="24" t="s">
        <v>141</v>
      </c>
      <c r="AT130" s="24" t="s">
        <v>137</v>
      </c>
      <c r="AU130" s="24" t="s">
        <v>81</v>
      </c>
      <c r="AY130" s="24" t="s">
        <v>134</v>
      </c>
      <c r="BE130" s="184">
        <f>IF(N130="základní",J130,0)</f>
        <v>0</v>
      </c>
      <c r="BF130" s="184">
        <f>IF(N130="snížená",J130,0)</f>
        <v>0</v>
      </c>
      <c r="BG130" s="184">
        <f>IF(N130="zákl. přenesená",J130,0)</f>
        <v>0</v>
      </c>
      <c r="BH130" s="184">
        <f>IF(N130="sníž. přenesená",J130,0)</f>
        <v>0</v>
      </c>
      <c r="BI130" s="184">
        <f>IF(N130="nulová",J130,0)</f>
        <v>0</v>
      </c>
      <c r="BJ130" s="24" t="s">
        <v>24</v>
      </c>
      <c r="BK130" s="184">
        <f>ROUND(I130*H130,2)</f>
        <v>0</v>
      </c>
      <c r="BL130" s="24" t="s">
        <v>141</v>
      </c>
      <c r="BM130" s="24" t="s">
        <v>979</v>
      </c>
    </row>
    <row r="131" spans="2:65" s="1" customFormat="1" ht="27">
      <c r="B131" s="40"/>
      <c r="D131" s="185" t="s">
        <v>143</v>
      </c>
      <c r="F131" s="186" t="s">
        <v>542</v>
      </c>
      <c r="I131" s="187"/>
      <c r="L131" s="40"/>
      <c r="M131" s="188"/>
      <c r="N131" s="41"/>
      <c r="O131" s="41"/>
      <c r="P131" s="41"/>
      <c r="Q131" s="41"/>
      <c r="R131" s="41"/>
      <c r="S131" s="41"/>
      <c r="T131" s="69"/>
      <c r="AT131" s="24" t="s">
        <v>143</v>
      </c>
      <c r="AU131" s="24" t="s">
        <v>81</v>
      </c>
    </row>
    <row r="132" spans="2:65" s="11" customFormat="1" ht="13.5">
      <c r="B132" s="190"/>
      <c r="D132" s="185" t="s">
        <v>146</v>
      </c>
      <c r="E132" s="191" t="s">
        <v>5</v>
      </c>
      <c r="F132" s="192" t="s">
        <v>980</v>
      </c>
      <c r="H132" s="193">
        <v>36</v>
      </c>
      <c r="I132" s="194"/>
      <c r="L132" s="190"/>
      <c r="M132" s="195"/>
      <c r="N132" s="196"/>
      <c r="O132" s="196"/>
      <c r="P132" s="196"/>
      <c r="Q132" s="196"/>
      <c r="R132" s="196"/>
      <c r="S132" s="196"/>
      <c r="T132" s="197"/>
      <c r="AT132" s="191" t="s">
        <v>146</v>
      </c>
      <c r="AU132" s="191" t="s">
        <v>81</v>
      </c>
      <c r="AV132" s="11" t="s">
        <v>81</v>
      </c>
      <c r="AW132" s="11" t="s">
        <v>36</v>
      </c>
      <c r="AX132" s="11" t="s">
        <v>24</v>
      </c>
      <c r="AY132" s="191" t="s">
        <v>134</v>
      </c>
    </row>
    <row r="133" spans="2:65" s="1" customFormat="1" ht="16.5" customHeight="1">
      <c r="B133" s="172"/>
      <c r="C133" s="219" t="s">
        <v>212</v>
      </c>
      <c r="D133" s="219" t="s">
        <v>525</v>
      </c>
      <c r="E133" s="220" t="s">
        <v>544</v>
      </c>
      <c r="F133" s="221" t="s">
        <v>545</v>
      </c>
      <c r="G133" s="222" t="s">
        <v>446</v>
      </c>
      <c r="H133" s="223">
        <v>68.400000000000006</v>
      </c>
      <c r="I133" s="224"/>
      <c r="J133" s="225">
        <f>ROUND(I133*H133,2)</f>
        <v>0</v>
      </c>
      <c r="K133" s="221" t="s">
        <v>260</v>
      </c>
      <c r="L133" s="226"/>
      <c r="M133" s="227" t="s">
        <v>5</v>
      </c>
      <c r="N133" s="228" t="s">
        <v>43</v>
      </c>
      <c r="O133" s="41"/>
      <c r="P133" s="182">
        <f>O133*H133</f>
        <v>0</v>
      </c>
      <c r="Q133" s="182">
        <v>1</v>
      </c>
      <c r="R133" s="182">
        <f>Q133*H133</f>
        <v>68.400000000000006</v>
      </c>
      <c r="S133" s="182">
        <v>0</v>
      </c>
      <c r="T133" s="183">
        <f>S133*H133</f>
        <v>0</v>
      </c>
      <c r="AR133" s="24" t="s">
        <v>177</v>
      </c>
      <c r="AT133" s="24" t="s">
        <v>525</v>
      </c>
      <c r="AU133" s="24" t="s">
        <v>81</v>
      </c>
      <c r="AY133" s="24" t="s">
        <v>134</v>
      </c>
      <c r="BE133" s="184">
        <f>IF(N133="základní",J133,0)</f>
        <v>0</v>
      </c>
      <c r="BF133" s="184">
        <f>IF(N133="snížená",J133,0)</f>
        <v>0</v>
      </c>
      <c r="BG133" s="184">
        <f>IF(N133="zákl. přenesená",J133,0)</f>
        <v>0</v>
      </c>
      <c r="BH133" s="184">
        <f>IF(N133="sníž. přenesená",J133,0)</f>
        <v>0</v>
      </c>
      <c r="BI133" s="184">
        <f>IF(N133="nulová",J133,0)</f>
        <v>0</v>
      </c>
      <c r="BJ133" s="24" t="s">
        <v>24</v>
      </c>
      <c r="BK133" s="184">
        <f>ROUND(I133*H133,2)</f>
        <v>0</v>
      </c>
      <c r="BL133" s="24" t="s">
        <v>141</v>
      </c>
      <c r="BM133" s="24" t="s">
        <v>981</v>
      </c>
    </row>
    <row r="134" spans="2:65" s="1" customFormat="1" ht="13.5">
      <c r="B134" s="40"/>
      <c r="D134" s="185" t="s">
        <v>143</v>
      </c>
      <c r="F134" s="186" t="s">
        <v>545</v>
      </c>
      <c r="I134" s="187"/>
      <c r="L134" s="40"/>
      <c r="M134" s="188"/>
      <c r="N134" s="41"/>
      <c r="O134" s="41"/>
      <c r="P134" s="41"/>
      <c r="Q134" s="41"/>
      <c r="R134" s="41"/>
      <c r="S134" s="41"/>
      <c r="T134" s="69"/>
      <c r="AT134" s="24" t="s">
        <v>143</v>
      </c>
      <c r="AU134" s="24" t="s">
        <v>81</v>
      </c>
    </row>
    <row r="135" spans="2:65" s="11" customFormat="1" ht="13.5">
      <c r="B135" s="190"/>
      <c r="D135" s="185" t="s">
        <v>146</v>
      </c>
      <c r="E135" s="191" t="s">
        <v>5</v>
      </c>
      <c r="F135" s="192" t="s">
        <v>982</v>
      </c>
      <c r="H135" s="193">
        <v>68.400000000000006</v>
      </c>
      <c r="I135" s="194"/>
      <c r="L135" s="190"/>
      <c r="M135" s="195"/>
      <c r="N135" s="196"/>
      <c r="O135" s="196"/>
      <c r="P135" s="196"/>
      <c r="Q135" s="196"/>
      <c r="R135" s="196"/>
      <c r="S135" s="196"/>
      <c r="T135" s="197"/>
      <c r="AT135" s="191" t="s">
        <v>146</v>
      </c>
      <c r="AU135" s="191" t="s">
        <v>81</v>
      </c>
      <c r="AV135" s="11" t="s">
        <v>81</v>
      </c>
      <c r="AW135" s="11" t="s">
        <v>36</v>
      </c>
      <c r="AX135" s="11" t="s">
        <v>24</v>
      </c>
      <c r="AY135" s="191" t="s">
        <v>134</v>
      </c>
    </row>
    <row r="136" spans="2:65" s="1" customFormat="1" ht="25.5" customHeight="1">
      <c r="B136" s="172"/>
      <c r="C136" s="173" t="s">
        <v>11</v>
      </c>
      <c r="D136" s="173" t="s">
        <v>137</v>
      </c>
      <c r="E136" s="174" t="s">
        <v>548</v>
      </c>
      <c r="F136" s="175" t="s">
        <v>549</v>
      </c>
      <c r="G136" s="176" t="s">
        <v>259</v>
      </c>
      <c r="H136" s="177">
        <v>2695</v>
      </c>
      <c r="I136" s="178"/>
      <c r="J136" s="179">
        <f>ROUND(I136*H136,2)</f>
        <v>0</v>
      </c>
      <c r="K136" s="175" t="s">
        <v>260</v>
      </c>
      <c r="L136" s="40"/>
      <c r="M136" s="180" t="s">
        <v>5</v>
      </c>
      <c r="N136" s="181" t="s">
        <v>43</v>
      </c>
      <c r="O136" s="41"/>
      <c r="P136" s="182">
        <f>O136*H136</f>
        <v>0</v>
      </c>
      <c r="Q136" s="182">
        <v>0</v>
      </c>
      <c r="R136" s="182">
        <f>Q136*H136</f>
        <v>0</v>
      </c>
      <c r="S136" s="182">
        <v>0</v>
      </c>
      <c r="T136" s="183">
        <f>S136*H136</f>
        <v>0</v>
      </c>
      <c r="AR136" s="24" t="s">
        <v>141</v>
      </c>
      <c r="AT136" s="24" t="s">
        <v>137</v>
      </c>
      <c r="AU136" s="24" t="s">
        <v>81</v>
      </c>
      <c r="AY136" s="24" t="s">
        <v>134</v>
      </c>
      <c r="BE136" s="184">
        <f>IF(N136="základní",J136,0)</f>
        <v>0</v>
      </c>
      <c r="BF136" s="184">
        <f>IF(N136="snížená",J136,0)</f>
        <v>0</v>
      </c>
      <c r="BG136" s="184">
        <f>IF(N136="zákl. přenesená",J136,0)</f>
        <v>0</v>
      </c>
      <c r="BH136" s="184">
        <f>IF(N136="sníž. přenesená",J136,0)</f>
        <v>0</v>
      </c>
      <c r="BI136" s="184">
        <f>IF(N136="nulová",J136,0)</f>
        <v>0</v>
      </c>
      <c r="BJ136" s="24" t="s">
        <v>24</v>
      </c>
      <c r="BK136" s="184">
        <f>ROUND(I136*H136,2)</f>
        <v>0</v>
      </c>
      <c r="BL136" s="24" t="s">
        <v>141</v>
      </c>
      <c r="BM136" s="24" t="s">
        <v>983</v>
      </c>
    </row>
    <row r="137" spans="2:65" s="1" customFormat="1" ht="27">
      <c r="B137" s="40"/>
      <c r="D137" s="185" t="s">
        <v>143</v>
      </c>
      <c r="F137" s="186" t="s">
        <v>551</v>
      </c>
      <c r="I137" s="187"/>
      <c r="L137" s="40"/>
      <c r="M137" s="188"/>
      <c r="N137" s="41"/>
      <c r="O137" s="41"/>
      <c r="P137" s="41"/>
      <c r="Q137" s="41"/>
      <c r="R137" s="41"/>
      <c r="S137" s="41"/>
      <c r="T137" s="69"/>
      <c r="AT137" s="24" t="s">
        <v>143</v>
      </c>
      <c r="AU137" s="24" t="s">
        <v>81</v>
      </c>
    </row>
    <row r="138" spans="2:65" s="13" customFormat="1" ht="13.5">
      <c r="B138" s="206"/>
      <c r="D138" s="185" t="s">
        <v>146</v>
      </c>
      <c r="E138" s="207" t="s">
        <v>5</v>
      </c>
      <c r="F138" s="208" t="s">
        <v>984</v>
      </c>
      <c r="H138" s="207" t="s">
        <v>5</v>
      </c>
      <c r="I138" s="209"/>
      <c r="L138" s="206"/>
      <c r="M138" s="210"/>
      <c r="N138" s="211"/>
      <c r="O138" s="211"/>
      <c r="P138" s="211"/>
      <c r="Q138" s="211"/>
      <c r="R138" s="211"/>
      <c r="S138" s="211"/>
      <c r="T138" s="212"/>
      <c r="AT138" s="207" t="s">
        <v>146</v>
      </c>
      <c r="AU138" s="207" t="s">
        <v>81</v>
      </c>
      <c r="AV138" s="13" t="s">
        <v>24</v>
      </c>
      <c r="AW138" s="13" t="s">
        <v>36</v>
      </c>
      <c r="AX138" s="13" t="s">
        <v>72</v>
      </c>
      <c r="AY138" s="207" t="s">
        <v>134</v>
      </c>
    </row>
    <row r="139" spans="2:65" s="11" customFormat="1" ht="13.5">
      <c r="B139" s="190"/>
      <c r="D139" s="185" t="s">
        <v>146</v>
      </c>
      <c r="E139" s="191" t="s">
        <v>5</v>
      </c>
      <c r="F139" s="192" t="s">
        <v>985</v>
      </c>
      <c r="H139" s="193">
        <v>2695</v>
      </c>
      <c r="I139" s="194"/>
      <c r="L139" s="190"/>
      <c r="M139" s="195"/>
      <c r="N139" s="196"/>
      <c r="O139" s="196"/>
      <c r="P139" s="196"/>
      <c r="Q139" s="196"/>
      <c r="R139" s="196"/>
      <c r="S139" s="196"/>
      <c r="T139" s="197"/>
      <c r="AT139" s="191" t="s">
        <v>146</v>
      </c>
      <c r="AU139" s="191" t="s">
        <v>81</v>
      </c>
      <c r="AV139" s="11" t="s">
        <v>81</v>
      </c>
      <c r="AW139" s="11" t="s">
        <v>36</v>
      </c>
      <c r="AX139" s="11" t="s">
        <v>24</v>
      </c>
      <c r="AY139" s="191" t="s">
        <v>134</v>
      </c>
    </row>
    <row r="140" spans="2:65" s="1" customFormat="1" ht="16.5" customHeight="1">
      <c r="B140" s="172"/>
      <c r="C140" s="219" t="s">
        <v>225</v>
      </c>
      <c r="D140" s="219" t="s">
        <v>525</v>
      </c>
      <c r="E140" s="220" t="s">
        <v>553</v>
      </c>
      <c r="F140" s="221" t="s">
        <v>554</v>
      </c>
      <c r="G140" s="222" t="s">
        <v>446</v>
      </c>
      <c r="H140" s="223">
        <v>255.3</v>
      </c>
      <c r="I140" s="224"/>
      <c r="J140" s="225">
        <f>ROUND(I140*H140,2)</f>
        <v>0</v>
      </c>
      <c r="K140" s="221" t="s">
        <v>260</v>
      </c>
      <c r="L140" s="226"/>
      <c r="M140" s="227" t="s">
        <v>5</v>
      </c>
      <c r="N140" s="228" t="s">
        <v>43</v>
      </c>
      <c r="O140" s="41"/>
      <c r="P140" s="182">
        <f>O140*H140</f>
        <v>0</v>
      </c>
      <c r="Q140" s="182">
        <v>1</v>
      </c>
      <c r="R140" s="182">
        <f>Q140*H140</f>
        <v>255.3</v>
      </c>
      <c r="S140" s="182">
        <v>0</v>
      </c>
      <c r="T140" s="183">
        <f>S140*H140</f>
        <v>0</v>
      </c>
      <c r="AR140" s="24" t="s">
        <v>177</v>
      </c>
      <c r="AT140" s="24" t="s">
        <v>525</v>
      </c>
      <c r="AU140" s="24" t="s">
        <v>81</v>
      </c>
      <c r="AY140" s="24" t="s">
        <v>134</v>
      </c>
      <c r="BE140" s="184">
        <f>IF(N140="základní",J140,0)</f>
        <v>0</v>
      </c>
      <c r="BF140" s="184">
        <f>IF(N140="snížená",J140,0)</f>
        <v>0</v>
      </c>
      <c r="BG140" s="184">
        <f>IF(N140="zákl. přenesená",J140,0)</f>
        <v>0</v>
      </c>
      <c r="BH140" s="184">
        <f>IF(N140="sníž. přenesená",J140,0)</f>
        <v>0</v>
      </c>
      <c r="BI140" s="184">
        <f>IF(N140="nulová",J140,0)</f>
        <v>0</v>
      </c>
      <c r="BJ140" s="24" t="s">
        <v>24</v>
      </c>
      <c r="BK140" s="184">
        <f>ROUND(I140*H140,2)</f>
        <v>0</v>
      </c>
      <c r="BL140" s="24" t="s">
        <v>141</v>
      </c>
      <c r="BM140" s="24" t="s">
        <v>986</v>
      </c>
    </row>
    <row r="141" spans="2:65" s="1" customFormat="1" ht="27">
      <c r="B141" s="40"/>
      <c r="D141" s="185" t="s">
        <v>143</v>
      </c>
      <c r="F141" s="186" t="s">
        <v>556</v>
      </c>
      <c r="I141" s="187"/>
      <c r="L141" s="40"/>
      <c r="M141" s="188"/>
      <c r="N141" s="41"/>
      <c r="O141" s="41"/>
      <c r="P141" s="41"/>
      <c r="Q141" s="41"/>
      <c r="R141" s="41"/>
      <c r="S141" s="41"/>
      <c r="T141" s="69"/>
      <c r="AT141" s="24" t="s">
        <v>143</v>
      </c>
      <c r="AU141" s="24" t="s">
        <v>81</v>
      </c>
    </row>
    <row r="142" spans="2:65" s="11" customFormat="1" ht="13.5">
      <c r="B142" s="190"/>
      <c r="D142" s="185" t="s">
        <v>146</v>
      </c>
      <c r="E142" s="191" t="s">
        <v>5</v>
      </c>
      <c r="F142" s="192" t="s">
        <v>987</v>
      </c>
      <c r="H142" s="193">
        <v>255.3</v>
      </c>
      <c r="I142" s="194"/>
      <c r="L142" s="190"/>
      <c r="M142" s="195"/>
      <c r="N142" s="196"/>
      <c r="O142" s="196"/>
      <c r="P142" s="196"/>
      <c r="Q142" s="196"/>
      <c r="R142" s="196"/>
      <c r="S142" s="196"/>
      <c r="T142" s="197"/>
      <c r="AT142" s="191" t="s">
        <v>146</v>
      </c>
      <c r="AU142" s="191" t="s">
        <v>81</v>
      </c>
      <c r="AV142" s="11" t="s">
        <v>81</v>
      </c>
      <c r="AW142" s="11" t="s">
        <v>36</v>
      </c>
      <c r="AX142" s="11" t="s">
        <v>24</v>
      </c>
      <c r="AY142" s="191" t="s">
        <v>134</v>
      </c>
    </row>
    <row r="143" spans="2:65" s="1" customFormat="1" ht="25.5" customHeight="1">
      <c r="B143" s="172"/>
      <c r="C143" s="173" t="s">
        <v>231</v>
      </c>
      <c r="D143" s="173" t="s">
        <v>137</v>
      </c>
      <c r="E143" s="174" t="s">
        <v>558</v>
      </c>
      <c r="F143" s="175" t="s">
        <v>559</v>
      </c>
      <c r="G143" s="176" t="s">
        <v>259</v>
      </c>
      <c r="H143" s="177">
        <v>1085</v>
      </c>
      <c r="I143" s="178"/>
      <c r="J143" s="179">
        <f>ROUND(I143*H143,2)</f>
        <v>0</v>
      </c>
      <c r="K143" s="175" t="s">
        <v>260</v>
      </c>
      <c r="L143" s="40"/>
      <c r="M143" s="180" t="s">
        <v>5</v>
      </c>
      <c r="N143" s="181" t="s">
        <v>43</v>
      </c>
      <c r="O143" s="41"/>
      <c r="P143" s="182">
        <f>O143*H143</f>
        <v>0</v>
      </c>
      <c r="Q143" s="182">
        <v>0</v>
      </c>
      <c r="R143" s="182">
        <f>Q143*H143</f>
        <v>0</v>
      </c>
      <c r="S143" s="182">
        <v>0</v>
      </c>
      <c r="T143" s="183">
        <f>S143*H143</f>
        <v>0</v>
      </c>
      <c r="AR143" s="24" t="s">
        <v>141</v>
      </c>
      <c r="AT143" s="24" t="s">
        <v>137</v>
      </c>
      <c r="AU143" s="24" t="s">
        <v>81</v>
      </c>
      <c r="AY143" s="24" t="s">
        <v>134</v>
      </c>
      <c r="BE143" s="184">
        <f>IF(N143="základní",J143,0)</f>
        <v>0</v>
      </c>
      <c r="BF143" s="184">
        <f>IF(N143="snížená",J143,0)</f>
        <v>0</v>
      </c>
      <c r="BG143" s="184">
        <f>IF(N143="zákl. přenesená",J143,0)</f>
        <v>0</v>
      </c>
      <c r="BH143" s="184">
        <f>IF(N143="sníž. přenesená",J143,0)</f>
        <v>0</v>
      </c>
      <c r="BI143" s="184">
        <f>IF(N143="nulová",J143,0)</f>
        <v>0</v>
      </c>
      <c r="BJ143" s="24" t="s">
        <v>24</v>
      </c>
      <c r="BK143" s="184">
        <f>ROUND(I143*H143,2)</f>
        <v>0</v>
      </c>
      <c r="BL143" s="24" t="s">
        <v>141</v>
      </c>
      <c r="BM143" s="24" t="s">
        <v>988</v>
      </c>
    </row>
    <row r="144" spans="2:65" s="1" customFormat="1" ht="27">
      <c r="B144" s="40"/>
      <c r="D144" s="185" t="s">
        <v>143</v>
      </c>
      <c r="F144" s="186" t="s">
        <v>561</v>
      </c>
      <c r="I144" s="187"/>
      <c r="L144" s="40"/>
      <c r="M144" s="188"/>
      <c r="N144" s="41"/>
      <c r="O144" s="41"/>
      <c r="P144" s="41"/>
      <c r="Q144" s="41"/>
      <c r="R144" s="41"/>
      <c r="S144" s="41"/>
      <c r="T144" s="69"/>
      <c r="AT144" s="24" t="s">
        <v>143</v>
      </c>
      <c r="AU144" s="24" t="s">
        <v>81</v>
      </c>
    </row>
    <row r="145" spans="2:65" s="1" customFormat="1" ht="16.5" customHeight="1">
      <c r="B145" s="172"/>
      <c r="C145" s="219" t="s">
        <v>237</v>
      </c>
      <c r="D145" s="219" t="s">
        <v>525</v>
      </c>
      <c r="E145" s="220" t="s">
        <v>562</v>
      </c>
      <c r="F145" s="221" t="s">
        <v>563</v>
      </c>
      <c r="G145" s="222" t="s">
        <v>564</v>
      </c>
      <c r="H145" s="223">
        <v>16.274999999999999</v>
      </c>
      <c r="I145" s="224"/>
      <c r="J145" s="225">
        <f>ROUND(I145*H145,2)</f>
        <v>0</v>
      </c>
      <c r="K145" s="221" t="s">
        <v>260</v>
      </c>
      <c r="L145" s="226"/>
      <c r="M145" s="227" t="s">
        <v>5</v>
      </c>
      <c r="N145" s="228" t="s">
        <v>43</v>
      </c>
      <c r="O145" s="41"/>
      <c r="P145" s="182">
        <f>O145*H145</f>
        <v>0</v>
      </c>
      <c r="Q145" s="182">
        <v>1E-3</v>
      </c>
      <c r="R145" s="182">
        <f>Q145*H145</f>
        <v>1.6274999999999998E-2</v>
      </c>
      <c r="S145" s="182">
        <v>0</v>
      </c>
      <c r="T145" s="183">
        <f>S145*H145</f>
        <v>0</v>
      </c>
      <c r="AR145" s="24" t="s">
        <v>177</v>
      </c>
      <c r="AT145" s="24" t="s">
        <v>525</v>
      </c>
      <c r="AU145" s="24" t="s">
        <v>81</v>
      </c>
      <c r="AY145" s="24" t="s">
        <v>134</v>
      </c>
      <c r="BE145" s="184">
        <f>IF(N145="základní",J145,0)</f>
        <v>0</v>
      </c>
      <c r="BF145" s="184">
        <f>IF(N145="snížená",J145,0)</f>
        <v>0</v>
      </c>
      <c r="BG145" s="184">
        <f>IF(N145="zákl. přenesená",J145,0)</f>
        <v>0</v>
      </c>
      <c r="BH145" s="184">
        <f>IF(N145="sníž. přenesená",J145,0)</f>
        <v>0</v>
      </c>
      <c r="BI145" s="184">
        <f>IF(N145="nulová",J145,0)</f>
        <v>0</v>
      </c>
      <c r="BJ145" s="24" t="s">
        <v>24</v>
      </c>
      <c r="BK145" s="184">
        <f>ROUND(I145*H145,2)</f>
        <v>0</v>
      </c>
      <c r="BL145" s="24" t="s">
        <v>141</v>
      </c>
      <c r="BM145" s="24" t="s">
        <v>989</v>
      </c>
    </row>
    <row r="146" spans="2:65" s="1" customFormat="1" ht="13.5">
      <c r="B146" s="40"/>
      <c r="D146" s="185" t="s">
        <v>143</v>
      </c>
      <c r="F146" s="186" t="s">
        <v>566</v>
      </c>
      <c r="I146" s="187"/>
      <c r="L146" s="40"/>
      <c r="M146" s="188"/>
      <c r="N146" s="41"/>
      <c r="O146" s="41"/>
      <c r="P146" s="41"/>
      <c r="Q146" s="41"/>
      <c r="R146" s="41"/>
      <c r="S146" s="41"/>
      <c r="T146" s="69"/>
      <c r="AT146" s="24" t="s">
        <v>143</v>
      </c>
      <c r="AU146" s="24" t="s">
        <v>81</v>
      </c>
    </row>
    <row r="147" spans="2:65" s="11" customFormat="1" ht="13.5">
      <c r="B147" s="190"/>
      <c r="D147" s="185" t="s">
        <v>146</v>
      </c>
      <c r="E147" s="191" t="s">
        <v>5</v>
      </c>
      <c r="F147" s="192" t="s">
        <v>990</v>
      </c>
      <c r="H147" s="193">
        <v>16.274999999999999</v>
      </c>
      <c r="I147" s="194"/>
      <c r="L147" s="190"/>
      <c r="M147" s="195"/>
      <c r="N147" s="196"/>
      <c r="O147" s="196"/>
      <c r="P147" s="196"/>
      <c r="Q147" s="196"/>
      <c r="R147" s="196"/>
      <c r="S147" s="196"/>
      <c r="T147" s="197"/>
      <c r="AT147" s="191" t="s">
        <v>146</v>
      </c>
      <c r="AU147" s="191" t="s">
        <v>81</v>
      </c>
      <c r="AV147" s="11" t="s">
        <v>81</v>
      </c>
      <c r="AW147" s="11" t="s">
        <v>36</v>
      </c>
      <c r="AX147" s="11" t="s">
        <v>24</v>
      </c>
      <c r="AY147" s="191" t="s">
        <v>134</v>
      </c>
    </row>
    <row r="148" spans="2:65" s="1" customFormat="1" ht="16.5" customHeight="1">
      <c r="B148" s="172"/>
      <c r="C148" s="173" t="s">
        <v>244</v>
      </c>
      <c r="D148" s="173" t="s">
        <v>137</v>
      </c>
      <c r="E148" s="174" t="s">
        <v>568</v>
      </c>
      <c r="F148" s="175" t="s">
        <v>569</v>
      </c>
      <c r="G148" s="176" t="s">
        <v>259</v>
      </c>
      <c r="H148" s="177">
        <v>2695</v>
      </c>
      <c r="I148" s="178"/>
      <c r="J148" s="179">
        <f>ROUND(I148*H148,2)</f>
        <v>0</v>
      </c>
      <c r="K148" s="175" t="s">
        <v>260</v>
      </c>
      <c r="L148" s="40"/>
      <c r="M148" s="180" t="s">
        <v>5</v>
      </c>
      <c r="N148" s="181" t="s">
        <v>43</v>
      </c>
      <c r="O148" s="41"/>
      <c r="P148" s="182">
        <f>O148*H148</f>
        <v>0</v>
      </c>
      <c r="Q148" s="182">
        <v>0</v>
      </c>
      <c r="R148" s="182">
        <f>Q148*H148</f>
        <v>0</v>
      </c>
      <c r="S148" s="182">
        <v>0</v>
      </c>
      <c r="T148" s="183">
        <f>S148*H148</f>
        <v>0</v>
      </c>
      <c r="AR148" s="24" t="s">
        <v>141</v>
      </c>
      <c r="AT148" s="24" t="s">
        <v>137</v>
      </c>
      <c r="AU148" s="24" t="s">
        <v>81</v>
      </c>
      <c r="AY148" s="24" t="s">
        <v>134</v>
      </c>
      <c r="BE148" s="184">
        <f>IF(N148="základní",J148,0)</f>
        <v>0</v>
      </c>
      <c r="BF148" s="184">
        <f>IF(N148="snížená",J148,0)</f>
        <v>0</v>
      </c>
      <c r="BG148" s="184">
        <f>IF(N148="zákl. přenesená",J148,0)</f>
        <v>0</v>
      </c>
      <c r="BH148" s="184">
        <f>IF(N148="sníž. přenesená",J148,0)</f>
        <v>0</v>
      </c>
      <c r="BI148" s="184">
        <f>IF(N148="nulová",J148,0)</f>
        <v>0</v>
      </c>
      <c r="BJ148" s="24" t="s">
        <v>24</v>
      </c>
      <c r="BK148" s="184">
        <f>ROUND(I148*H148,2)</f>
        <v>0</v>
      </c>
      <c r="BL148" s="24" t="s">
        <v>141</v>
      </c>
      <c r="BM148" s="24" t="s">
        <v>991</v>
      </c>
    </row>
    <row r="149" spans="2:65" s="1" customFormat="1" ht="13.5">
      <c r="B149" s="40"/>
      <c r="D149" s="185" t="s">
        <v>143</v>
      </c>
      <c r="F149" s="186" t="s">
        <v>571</v>
      </c>
      <c r="I149" s="187"/>
      <c r="L149" s="40"/>
      <c r="M149" s="188"/>
      <c r="N149" s="41"/>
      <c r="O149" s="41"/>
      <c r="P149" s="41"/>
      <c r="Q149" s="41"/>
      <c r="R149" s="41"/>
      <c r="S149" s="41"/>
      <c r="T149" s="69"/>
      <c r="AT149" s="24" t="s">
        <v>143</v>
      </c>
      <c r="AU149" s="24" t="s">
        <v>81</v>
      </c>
    </row>
    <row r="150" spans="2:65" s="11" customFormat="1" ht="13.5">
      <c r="B150" s="190"/>
      <c r="D150" s="185" t="s">
        <v>146</v>
      </c>
      <c r="E150" s="191" t="s">
        <v>5</v>
      </c>
      <c r="F150" s="192" t="s">
        <v>992</v>
      </c>
      <c r="H150" s="193">
        <v>2695</v>
      </c>
      <c r="I150" s="194"/>
      <c r="L150" s="190"/>
      <c r="M150" s="195"/>
      <c r="N150" s="196"/>
      <c r="O150" s="196"/>
      <c r="P150" s="196"/>
      <c r="Q150" s="196"/>
      <c r="R150" s="196"/>
      <c r="S150" s="196"/>
      <c r="T150" s="197"/>
      <c r="AT150" s="191" t="s">
        <v>146</v>
      </c>
      <c r="AU150" s="191" t="s">
        <v>81</v>
      </c>
      <c r="AV150" s="11" t="s">
        <v>81</v>
      </c>
      <c r="AW150" s="11" t="s">
        <v>36</v>
      </c>
      <c r="AX150" s="11" t="s">
        <v>24</v>
      </c>
      <c r="AY150" s="191" t="s">
        <v>134</v>
      </c>
    </row>
    <row r="151" spans="2:65" s="1" customFormat="1" ht="16.5" customHeight="1">
      <c r="B151" s="172"/>
      <c r="C151" s="173" t="s">
        <v>347</v>
      </c>
      <c r="D151" s="173" t="s">
        <v>137</v>
      </c>
      <c r="E151" s="174" t="s">
        <v>572</v>
      </c>
      <c r="F151" s="175" t="s">
        <v>573</v>
      </c>
      <c r="G151" s="176" t="s">
        <v>259</v>
      </c>
      <c r="H151" s="177">
        <v>1020</v>
      </c>
      <c r="I151" s="178"/>
      <c r="J151" s="179">
        <f>ROUND(I151*H151,2)</f>
        <v>0</v>
      </c>
      <c r="K151" s="175" t="s">
        <v>260</v>
      </c>
      <c r="L151" s="40"/>
      <c r="M151" s="180" t="s">
        <v>5</v>
      </c>
      <c r="N151" s="181" t="s">
        <v>43</v>
      </c>
      <c r="O151" s="41"/>
      <c r="P151" s="182">
        <f>O151*H151</f>
        <v>0</v>
      </c>
      <c r="Q151" s="182">
        <v>0</v>
      </c>
      <c r="R151" s="182">
        <f>Q151*H151</f>
        <v>0</v>
      </c>
      <c r="S151" s="182">
        <v>0</v>
      </c>
      <c r="T151" s="183">
        <f>S151*H151</f>
        <v>0</v>
      </c>
      <c r="AR151" s="24" t="s">
        <v>141</v>
      </c>
      <c r="AT151" s="24" t="s">
        <v>137</v>
      </c>
      <c r="AU151" s="24" t="s">
        <v>81</v>
      </c>
      <c r="AY151" s="24" t="s">
        <v>134</v>
      </c>
      <c r="BE151" s="184">
        <f>IF(N151="základní",J151,0)</f>
        <v>0</v>
      </c>
      <c r="BF151" s="184">
        <f>IF(N151="snížená",J151,0)</f>
        <v>0</v>
      </c>
      <c r="BG151" s="184">
        <f>IF(N151="zákl. přenesená",J151,0)</f>
        <v>0</v>
      </c>
      <c r="BH151" s="184">
        <f>IF(N151="sníž. přenesená",J151,0)</f>
        <v>0</v>
      </c>
      <c r="BI151" s="184">
        <f>IF(N151="nulová",J151,0)</f>
        <v>0</v>
      </c>
      <c r="BJ151" s="24" t="s">
        <v>24</v>
      </c>
      <c r="BK151" s="184">
        <f>ROUND(I151*H151,2)</f>
        <v>0</v>
      </c>
      <c r="BL151" s="24" t="s">
        <v>141</v>
      </c>
      <c r="BM151" s="24" t="s">
        <v>993</v>
      </c>
    </row>
    <row r="152" spans="2:65" s="1" customFormat="1" ht="27">
      <c r="B152" s="40"/>
      <c r="D152" s="185" t="s">
        <v>143</v>
      </c>
      <c r="F152" s="186" t="s">
        <v>575</v>
      </c>
      <c r="I152" s="187"/>
      <c r="L152" s="40"/>
      <c r="M152" s="188"/>
      <c r="N152" s="41"/>
      <c r="O152" s="41"/>
      <c r="P152" s="41"/>
      <c r="Q152" s="41"/>
      <c r="R152" s="41"/>
      <c r="S152" s="41"/>
      <c r="T152" s="69"/>
      <c r="AT152" s="24" t="s">
        <v>143</v>
      </c>
      <c r="AU152" s="24" t="s">
        <v>81</v>
      </c>
    </row>
    <row r="153" spans="2:65" s="11" customFormat="1" ht="13.5">
      <c r="B153" s="190"/>
      <c r="D153" s="185" t="s">
        <v>146</v>
      </c>
      <c r="E153" s="191" t="s">
        <v>5</v>
      </c>
      <c r="F153" s="192" t="s">
        <v>994</v>
      </c>
      <c r="H153" s="193">
        <v>1020</v>
      </c>
      <c r="I153" s="194"/>
      <c r="L153" s="190"/>
      <c r="M153" s="195"/>
      <c r="N153" s="196"/>
      <c r="O153" s="196"/>
      <c r="P153" s="196"/>
      <c r="Q153" s="196"/>
      <c r="R153" s="196"/>
      <c r="S153" s="196"/>
      <c r="T153" s="197"/>
      <c r="AT153" s="191" t="s">
        <v>146</v>
      </c>
      <c r="AU153" s="191" t="s">
        <v>81</v>
      </c>
      <c r="AV153" s="11" t="s">
        <v>81</v>
      </c>
      <c r="AW153" s="11" t="s">
        <v>36</v>
      </c>
      <c r="AX153" s="11" t="s">
        <v>24</v>
      </c>
      <c r="AY153" s="191" t="s">
        <v>134</v>
      </c>
    </row>
    <row r="154" spans="2:65" s="1" customFormat="1" ht="16.5" customHeight="1">
      <c r="B154" s="172"/>
      <c r="C154" s="173" t="s">
        <v>10</v>
      </c>
      <c r="D154" s="173" t="s">
        <v>137</v>
      </c>
      <c r="E154" s="174" t="s">
        <v>576</v>
      </c>
      <c r="F154" s="175" t="s">
        <v>577</v>
      </c>
      <c r="G154" s="176" t="s">
        <v>490</v>
      </c>
      <c r="H154" s="177">
        <v>48.825000000000003</v>
      </c>
      <c r="I154" s="178"/>
      <c r="J154" s="179">
        <f>ROUND(I154*H154,2)</f>
        <v>0</v>
      </c>
      <c r="K154" s="175" t="s">
        <v>260</v>
      </c>
      <c r="L154" s="40"/>
      <c r="M154" s="180" t="s">
        <v>5</v>
      </c>
      <c r="N154" s="181" t="s">
        <v>43</v>
      </c>
      <c r="O154" s="41"/>
      <c r="P154" s="182">
        <f>O154*H154</f>
        <v>0</v>
      </c>
      <c r="Q154" s="182">
        <v>0</v>
      </c>
      <c r="R154" s="182">
        <f>Q154*H154</f>
        <v>0</v>
      </c>
      <c r="S154" s="182">
        <v>0</v>
      </c>
      <c r="T154" s="183">
        <f>S154*H154</f>
        <v>0</v>
      </c>
      <c r="AR154" s="24" t="s">
        <v>141</v>
      </c>
      <c r="AT154" s="24" t="s">
        <v>137</v>
      </c>
      <c r="AU154" s="24" t="s">
        <v>81</v>
      </c>
      <c r="AY154" s="24" t="s">
        <v>134</v>
      </c>
      <c r="BE154" s="184">
        <f>IF(N154="základní",J154,0)</f>
        <v>0</v>
      </c>
      <c r="BF154" s="184">
        <f>IF(N154="snížená",J154,0)</f>
        <v>0</v>
      </c>
      <c r="BG154" s="184">
        <f>IF(N154="zákl. přenesená",J154,0)</f>
        <v>0</v>
      </c>
      <c r="BH154" s="184">
        <f>IF(N154="sníž. přenesená",J154,0)</f>
        <v>0</v>
      </c>
      <c r="BI154" s="184">
        <f>IF(N154="nulová",J154,0)</f>
        <v>0</v>
      </c>
      <c r="BJ154" s="24" t="s">
        <v>24</v>
      </c>
      <c r="BK154" s="184">
        <f>ROUND(I154*H154,2)</f>
        <v>0</v>
      </c>
      <c r="BL154" s="24" t="s">
        <v>141</v>
      </c>
      <c r="BM154" s="24" t="s">
        <v>995</v>
      </c>
    </row>
    <row r="155" spans="2:65" s="1" customFormat="1" ht="13.5">
      <c r="B155" s="40"/>
      <c r="D155" s="185" t="s">
        <v>143</v>
      </c>
      <c r="F155" s="186" t="s">
        <v>579</v>
      </c>
      <c r="I155" s="187"/>
      <c r="L155" s="40"/>
      <c r="M155" s="188"/>
      <c r="N155" s="41"/>
      <c r="O155" s="41"/>
      <c r="P155" s="41"/>
      <c r="Q155" s="41"/>
      <c r="R155" s="41"/>
      <c r="S155" s="41"/>
      <c r="T155" s="69"/>
      <c r="AT155" s="24" t="s">
        <v>143</v>
      </c>
      <c r="AU155" s="24" t="s">
        <v>81</v>
      </c>
    </row>
    <row r="156" spans="2:65" s="11" customFormat="1" ht="13.5">
      <c r="B156" s="190"/>
      <c r="D156" s="185" t="s">
        <v>146</v>
      </c>
      <c r="E156" s="191" t="s">
        <v>5</v>
      </c>
      <c r="F156" s="192" t="s">
        <v>996</v>
      </c>
      <c r="H156" s="193">
        <v>48.825000000000003</v>
      </c>
      <c r="I156" s="194"/>
      <c r="L156" s="190"/>
      <c r="M156" s="195"/>
      <c r="N156" s="196"/>
      <c r="O156" s="196"/>
      <c r="P156" s="196"/>
      <c r="Q156" s="196"/>
      <c r="R156" s="196"/>
      <c r="S156" s="196"/>
      <c r="T156" s="197"/>
      <c r="AT156" s="191" t="s">
        <v>146</v>
      </c>
      <c r="AU156" s="191" t="s">
        <v>81</v>
      </c>
      <c r="AV156" s="11" t="s">
        <v>81</v>
      </c>
      <c r="AW156" s="11" t="s">
        <v>36</v>
      </c>
      <c r="AX156" s="11" t="s">
        <v>24</v>
      </c>
      <c r="AY156" s="191" t="s">
        <v>134</v>
      </c>
    </row>
    <row r="157" spans="2:65" s="1" customFormat="1" ht="16.5" customHeight="1">
      <c r="B157" s="172"/>
      <c r="C157" s="173" t="s">
        <v>356</v>
      </c>
      <c r="D157" s="173" t="s">
        <v>137</v>
      </c>
      <c r="E157" s="174" t="s">
        <v>581</v>
      </c>
      <c r="F157" s="175" t="s">
        <v>582</v>
      </c>
      <c r="G157" s="176" t="s">
        <v>490</v>
      </c>
      <c r="H157" s="177">
        <v>48.825000000000003</v>
      </c>
      <c r="I157" s="178"/>
      <c r="J157" s="179">
        <f>ROUND(I157*H157,2)</f>
        <v>0</v>
      </c>
      <c r="K157" s="175" t="s">
        <v>260</v>
      </c>
      <c r="L157" s="40"/>
      <c r="M157" s="180" t="s">
        <v>5</v>
      </c>
      <c r="N157" s="181" t="s">
        <v>43</v>
      </c>
      <c r="O157" s="41"/>
      <c r="P157" s="182">
        <f>O157*H157</f>
        <v>0</v>
      </c>
      <c r="Q157" s="182">
        <v>0</v>
      </c>
      <c r="R157" s="182">
        <f>Q157*H157</f>
        <v>0</v>
      </c>
      <c r="S157" s="182">
        <v>0</v>
      </c>
      <c r="T157" s="183">
        <f>S157*H157</f>
        <v>0</v>
      </c>
      <c r="AR157" s="24" t="s">
        <v>141</v>
      </c>
      <c r="AT157" s="24" t="s">
        <v>137</v>
      </c>
      <c r="AU157" s="24" t="s">
        <v>81</v>
      </c>
      <c r="AY157" s="24" t="s">
        <v>134</v>
      </c>
      <c r="BE157" s="184">
        <f>IF(N157="základní",J157,0)</f>
        <v>0</v>
      </c>
      <c r="BF157" s="184">
        <f>IF(N157="snížená",J157,0)</f>
        <v>0</v>
      </c>
      <c r="BG157" s="184">
        <f>IF(N157="zákl. přenesená",J157,0)</f>
        <v>0</v>
      </c>
      <c r="BH157" s="184">
        <f>IF(N157="sníž. přenesená",J157,0)</f>
        <v>0</v>
      </c>
      <c r="BI157" s="184">
        <f>IF(N157="nulová",J157,0)</f>
        <v>0</v>
      </c>
      <c r="BJ157" s="24" t="s">
        <v>24</v>
      </c>
      <c r="BK157" s="184">
        <f>ROUND(I157*H157,2)</f>
        <v>0</v>
      </c>
      <c r="BL157" s="24" t="s">
        <v>141</v>
      </c>
      <c r="BM157" s="24" t="s">
        <v>997</v>
      </c>
    </row>
    <row r="158" spans="2:65" s="1" customFormat="1" ht="13.5">
      <c r="B158" s="40"/>
      <c r="D158" s="185" t="s">
        <v>143</v>
      </c>
      <c r="F158" s="186" t="s">
        <v>584</v>
      </c>
      <c r="I158" s="187"/>
      <c r="L158" s="40"/>
      <c r="M158" s="188"/>
      <c r="N158" s="41"/>
      <c r="O158" s="41"/>
      <c r="P158" s="41"/>
      <c r="Q158" s="41"/>
      <c r="R158" s="41"/>
      <c r="S158" s="41"/>
      <c r="T158" s="69"/>
      <c r="AT158" s="24" t="s">
        <v>143</v>
      </c>
      <c r="AU158" s="24" t="s">
        <v>81</v>
      </c>
    </row>
    <row r="159" spans="2:65" s="10" customFormat="1" ht="29.85" customHeight="1">
      <c r="B159" s="159"/>
      <c r="D159" s="160" t="s">
        <v>71</v>
      </c>
      <c r="E159" s="170" t="s">
        <v>81</v>
      </c>
      <c r="F159" s="170" t="s">
        <v>998</v>
      </c>
      <c r="I159" s="162"/>
      <c r="J159" s="171">
        <f>BK159</f>
        <v>0</v>
      </c>
      <c r="L159" s="159"/>
      <c r="M159" s="164"/>
      <c r="N159" s="165"/>
      <c r="O159" s="165"/>
      <c r="P159" s="166">
        <f>SUM(P160:P161)</f>
        <v>0</v>
      </c>
      <c r="Q159" s="165"/>
      <c r="R159" s="166">
        <f>SUM(R160:R161)</f>
        <v>602.27495999999996</v>
      </c>
      <c r="S159" s="165"/>
      <c r="T159" s="167">
        <f>SUM(T160:T161)</f>
        <v>0</v>
      </c>
      <c r="AR159" s="160" t="s">
        <v>24</v>
      </c>
      <c r="AT159" s="168" t="s">
        <v>71</v>
      </c>
      <c r="AU159" s="168" t="s">
        <v>24</v>
      </c>
      <c r="AY159" s="160" t="s">
        <v>134</v>
      </c>
      <c r="BK159" s="169">
        <f>SUM(BK160:BK161)</f>
        <v>0</v>
      </c>
    </row>
    <row r="160" spans="2:65" s="1" customFormat="1" ht="25.5" customHeight="1">
      <c r="B160" s="172"/>
      <c r="C160" s="173" t="s">
        <v>361</v>
      </c>
      <c r="D160" s="173" t="s">
        <v>137</v>
      </c>
      <c r="E160" s="174" t="s">
        <v>999</v>
      </c>
      <c r="F160" s="175" t="s">
        <v>1000</v>
      </c>
      <c r="G160" s="176" t="s">
        <v>140</v>
      </c>
      <c r="H160" s="177">
        <v>2612</v>
      </c>
      <c r="I160" s="178"/>
      <c r="J160" s="179">
        <f>ROUND(I160*H160,2)</f>
        <v>0</v>
      </c>
      <c r="K160" s="175" t="s">
        <v>260</v>
      </c>
      <c r="L160" s="40"/>
      <c r="M160" s="180" t="s">
        <v>5</v>
      </c>
      <c r="N160" s="181" t="s">
        <v>43</v>
      </c>
      <c r="O160" s="41"/>
      <c r="P160" s="182">
        <f>O160*H160</f>
        <v>0</v>
      </c>
      <c r="Q160" s="182">
        <v>0.23058000000000001</v>
      </c>
      <c r="R160" s="182">
        <f>Q160*H160</f>
        <v>602.27495999999996</v>
      </c>
      <c r="S160" s="182">
        <v>0</v>
      </c>
      <c r="T160" s="183">
        <f>S160*H160</f>
        <v>0</v>
      </c>
      <c r="AR160" s="24" t="s">
        <v>141</v>
      </c>
      <c r="AT160" s="24" t="s">
        <v>137</v>
      </c>
      <c r="AU160" s="24" t="s">
        <v>81</v>
      </c>
      <c r="AY160" s="24" t="s">
        <v>134</v>
      </c>
      <c r="BE160" s="184">
        <f>IF(N160="základní",J160,0)</f>
        <v>0</v>
      </c>
      <c r="BF160" s="184">
        <f>IF(N160="snížená",J160,0)</f>
        <v>0</v>
      </c>
      <c r="BG160" s="184">
        <f>IF(N160="zákl. přenesená",J160,0)</f>
        <v>0</v>
      </c>
      <c r="BH160" s="184">
        <f>IF(N160="sníž. přenesená",J160,0)</f>
        <v>0</v>
      </c>
      <c r="BI160" s="184">
        <f>IF(N160="nulová",J160,0)</f>
        <v>0</v>
      </c>
      <c r="BJ160" s="24" t="s">
        <v>24</v>
      </c>
      <c r="BK160" s="184">
        <f>ROUND(I160*H160,2)</f>
        <v>0</v>
      </c>
      <c r="BL160" s="24" t="s">
        <v>141</v>
      </c>
      <c r="BM160" s="24" t="s">
        <v>1001</v>
      </c>
    </row>
    <row r="161" spans="2:65" s="1" customFormat="1" ht="40.5">
      <c r="B161" s="40"/>
      <c r="D161" s="185" t="s">
        <v>143</v>
      </c>
      <c r="F161" s="186" t="s">
        <v>1002</v>
      </c>
      <c r="I161" s="187"/>
      <c r="L161" s="40"/>
      <c r="M161" s="188"/>
      <c r="N161" s="41"/>
      <c r="O161" s="41"/>
      <c r="P161" s="41"/>
      <c r="Q161" s="41"/>
      <c r="R161" s="41"/>
      <c r="S161" s="41"/>
      <c r="T161" s="69"/>
      <c r="AT161" s="24" t="s">
        <v>143</v>
      </c>
      <c r="AU161" s="24" t="s">
        <v>81</v>
      </c>
    </row>
    <row r="162" spans="2:65" s="10" customFormat="1" ht="29.85" customHeight="1">
      <c r="B162" s="159"/>
      <c r="D162" s="160" t="s">
        <v>71</v>
      </c>
      <c r="E162" s="170" t="s">
        <v>153</v>
      </c>
      <c r="F162" s="170" t="s">
        <v>1003</v>
      </c>
      <c r="I162" s="162"/>
      <c r="J162" s="171">
        <f>BK162</f>
        <v>0</v>
      </c>
      <c r="L162" s="159"/>
      <c r="M162" s="164"/>
      <c r="N162" s="165"/>
      <c r="O162" s="165"/>
      <c r="P162" s="166">
        <f>SUM(P163:P164)</f>
        <v>0</v>
      </c>
      <c r="Q162" s="165"/>
      <c r="R162" s="166">
        <f>SUM(R163:R164)</f>
        <v>2354.62896</v>
      </c>
      <c r="S162" s="165"/>
      <c r="T162" s="167">
        <f>SUM(T163:T164)</f>
        <v>0</v>
      </c>
      <c r="AR162" s="160" t="s">
        <v>24</v>
      </c>
      <c r="AT162" s="168" t="s">
        <v>71</v>
      </c>
      <c r="AU162" s="168" t="s">
        <v>24</v>
      </c>
      <c r="AY162" s="160" t="s">
        <v>134</v>
      </c>
      <c r="BK162" s="169">
        <f>SUM(BK163:BK164)</f>
        <v>0</v>
      </c>
    </row>
    <row r="163" spans="2:65" s="1" customFormat="1" ht="16.5" customHeight="1">
      <c r="B163" s="172"/>
      <c r="C163" s="173" t="s">
        <v>366</v>
      </c>
      <c r="D163" s="173" t="s">
        <v>137</v>
      </c>
      <c r="E163" s="174" t="s">
        <v>1004</v>
      </c>
      <c r="F163" s="175" t="s">
        <v>1005</v>
      </c>
      <c r="G163" s="176" t="s">
        <v>490</v>
      </c>
      <c r="H163" s="177">
        <v>1026</v>
      </c>
      <c r="I163" s="178"/>
      <c r="J163" s="179">
        <f>ROUND(I163*H163,2)</f>
        <v>0</v>
      </c>
      <c r="K163" s="175" t="s">
        <v>260</v>
      </c>
      <c r="L163" s="40"/>
      <c r="M163" s="180" t="s">
        <v>5</v>
      </c>
      <c r="N163" s="181" t="s">
        <v>43</v>
      </c>
      <c r="O163" s="41"/>
      <c r="P163" s="182">
        <f>O163*H163</f>
        <v>0</v>
      </c>
      <c r="Q163" s="182">
        <v>2.2949600000000001</v>
      </c>
      <c r="R163" s="182">
        <f>Q163*H163</f>
        <v>2354.62896</v>
      </c>
      <c r="S163" s="182">
        <v>0</v>
      </c>
      <c r="T163" s="183">
        <f>S163*H163</f>
        <v>0</v>
      </c>
      <c r="AR163" s="24" t="s">
        <v>141</v>
      </c>
      <c r="AT163" s="24" t="s">
        <v>137</v>
      </c>
      <c r="AU163" s="24" t="s">
        <v>81</v>
      </c>
      <c r="AY163" s="24" t="s">
        <v>134</v>
      </c>
      <c r="BE163" s="184">
        <f>IF(N163="základní",J163,0)</f>
        <v>0</v>
      </c>
      <c r="BF163" s="184">
        <f>IF(N163="snížená",J163,0)</f>
        <v>0</v>
      </c>
      <c r="BG163" s="184">
        <f>IF(N163="zákl. přenesená",J163,0)</f>
        <v>0</v>
      </c>
      <c r="BH163" s="184">
        <f>IF(N163="sníž. přenesená",J163,0)</f>
        <v>0</v>
      </c>
      <c r="BI163" s="184">
        <f>IF(N163="nulová",J163,0)</f>
        <v>0</v>
      </c>
      <c r="BJ163" s="24" t="s">
        <v>24</v>
      </c>
      <c r="BK163" s="184">
        <f>ROUND(I163*H163,2)</f>
        <v>0</v>
      </c>
      <c r="BL163" s="24" t="s">
        <v>141</v>
      </c>
      <c r="BM163" s="24" t="s">
        <v>1006</v>
      </c>
    </row>
    <row r="164" spans="2:65" s="1" customFormat="1" ht="27">
      <c r="B164" s="40"/>
      <c r="D164" s="185" t="s">
        <v>143</v>
      </c>
      <c r="F164" s="186" t="s">
        <v>1007</v>
      </c>
      <c r="I164" s="187"/>
      <c r="L164" s="40"/>
      <c r="M164" s="188"/>
      <c r="N164" s="41"/>
      <c r="O164" s="41"/>
      <c r="P164" s="41"/>
      <c r="Q164" s="41"/>
      <c r="R164" s="41"/>
      <c r="S164" s="41"/>
      <c r="T164" s="69"/>
      <c r="AT164" s="24" t="s">
        <v>143</v>
      </c>
      <c r="AU164" s="24" t="s">
        <v>81</v>
      </c>
    </row>
    <row r="165" spans="2:65" s="10" customFormat="1" ht="29.85" customHeight="1">
      <c r="B165" s="159"/>
      <c r="D165" s="160" t="s">
        <v>71</v>
      </c>
      <c r="E165" s="170" t="s">
        <v>141</v>
      </c>
      <c r="F165" s="170" t="s">
        <v>585</v>
      </c>
      <c r="I165" s="162"/>
      <c r="J165" s="171">
        <f>BK165</f>
        <v>0</v>
      </c>
      <c r="L165" s="159"/>
      <c r="M165" s="164"/>
      <c r="N165" s="165"/>
      <c r="O165" s="165"/>
      <c r="P165" s="166">
        <f>SUM(P166:P184)</f>
        <v>0</v>
      </c>
      <c r="Q165" s="165"/>
      <c r="R165" s="166">
        <f>SUM(R166:R184)</f>
        <v>1.4927999999999999</v>
      </c>
      <c r="S165" s="165"/>
      <c r="T165" s="167">
        <f>SUM(T166:T184)</f>
        <v>0</v>
      </c>
      <c r="AR165" s="160" t="s">
        <v>24</v>
      </c>
      <c r="AT165" s="168" t="s">
        <v>71</v>
      </c>
      <c r="AU165" s="168" t="s">
        <v>24</v>
      </c>
      <c r="AY165" s="160" t="s">
        <v>134</v>
      </c>
      <c r="BK165" s="169">
        <f>SUM(BK166:BK184)</f>
        <v>0</v>
      </c>
    </row>
    <row r="166" spans="2:65" s="1" customFormat="1" ht="25.5" customHeight="1">
      <c r="B166" s="172"/>
      <c r="C166" s="173" t="s">
        <v>371</v>
      </c>
      <c r="D166" s="173" t="s">
        <v>137</v>
      </c>
      <c r="E166" s="174" t="s">
        <v>1008</v>
      </c>
      <c r="F166" s="175" t="s">
        <v>1009</v>
      </c>
      <c r="G166" s="176" t="s">
        <v>259</v>
      </c>
      <c r="H166" s="177">
        <v>732</v>
      </c>
      <c r="I166" s="178"/>
      <c r="J166" s="179">
        <f>ROUND(I166*H166,2)</f>
        <v>0</v>
      </c>
      <c r="K166" s="175" t="s">
        <v>260</v>
      </c>
      <c r="L166" s="40"/>
      <c r="M166" s="180" t="s">
        <v>5</v>
      </c>
      <c r="N166" s="181" t="s">
        <v>43</v>
      </c>
      <c r="O166" s="41"/>
      <c r="P166" s="182">
        <f>O166*H166</f>
        <v>0</v>
      </c>
      <c r="Q166" s="182">
        <v>0</v>
      </c>
      <c r="R166" s="182">
        <f>Q166*H166</f>
        <v>0</v>
      </c>
      <c r="S166" s="182">
        <v>0</v>
      </c>
      <c r="T166" s="183">
        <f>S166*H166</f>
        <v>0</v>
      </c>
      <c r="AR166" s="24" t="s">
        <v>141</v>
      </c>
      <c r="AT166" s="24" t="s">
        <v>137</v>
      </c>
      <c r="AU166" s="24" t="s">
        <v>81</v>
      </c>
      <c r="AY166" s="24" t="s">
        <v>134</v>
      </c>
      <c r="BE166" s="184">
        <f>IF(N166="základní",J166,0)</f>
        <v>0</v>
      </c>
      <c r="BF166" s="184">
        <f>IF(N166="snížená",J166,0)</f>
        <v>0</v>
      </c>
      <c r="BG166" s="184">
        <f>IF(N166="zákl. přenesená",J166,0)</f>
        <v>0</v>
      </c>
      <c r="BH166" s="184">
        <f>IF(N166="sníž. přenesená",J166,0)</f>
        <v>0</v>
      </c>
      <c r="BI166" s="184">
        <f>IF(N166="nulová",J166,0)</f>
        <v>0</v>
      </c>
      <c r="BJ166" s="24" t="s">
        <v>24</v>
      </c>
      <c r="BK166" s="184">
        <f>ROUND(I166*H166,2)</f>
        <v>0</v>
      </c>
      <c r="BL166" s="24" t="s">
        <v>141</v>
      </c>
      <c r="BM166" s="24" t="s">
        <v>1010</v>
      </c>
    </row>
    <row r="167" spans="2:65" s="1" customFormat="1" ht="27">
      <c r="B167" s="40"/>
      <c r="D167" s="185" t="s">
        <v>143</v>
      </c>
      <c r="F167" s="186" t="s">
        <v>1011</v>
      </c>
      <c r="I167" s="187"/>
      <c r="L167" s="40"/>
      <c r="M167" s="188"/>
      <c r="N167" s="41"/>
      <c r="O167" s="41"/>
      <c r="P167" s="41"/>
      <c r="Q167" s="41"/>
      <c r="R167" s="41"/>
      <c r="S167" s="41"/>
      <c r="T167" s="69"/>
      <c r="AT167" s="24" t="s">
        <v>143</v>
      </c>
      <c r="AU167" s="24" t="s">
        <v>81</v>
      </c>
    </row>
    <row r="168" spans="2:65" s="1" customFormat="1" ht="16.5" customHeight="1">
      <c r="B168" s="172"/>
      <c r="C168" s="173" t="s">
        <v>376</v>
      </c>
      <c r="D168" s="173" t="s">
        <v>137</v>
      </c>
      <c r="E168" s="174" t="s">
        <v>586</v>
      </c>
      <c r="F168" s="175" t="s">
        <v>587</v>
      </c>
      <c r="G168" s="176" t="s">
        <v>490</v>
      </c>
      <c r="H168" s="177">
        <v>10.57</v>
      </c>
      <c r="I168" s="178"/>
      <c r="J168" s="179">
        <f>ROUND(I168*H168,2)</f>
        <v>0</v>
      </c>
      <c r="K168" s="175" t="s">
        <v>260</v>
      </c>
      <c r="L168" s="40"/>
      <c r="M168" s="180" t="s">
        <v>5</v>
      </c>
      <c r="N168" s="181" t="s">
        <v>43</v>
      </c>
      <c r="O168" s="41"/>
      <c r="P168" s="182">
        <f>O168*H168</f>
        <v>0</v>
      </c>
      <c r="Q168" s="182">
        <v>0</v>
      </c>
      <c r="R168" s="182">
        <f>Q168*H168</f>
        <v>0</v>
      </c>
      <c r="S168" s="182">
        <v>0</v>
      </c>
      <c r="T168" s="183">
        <f>S168*H168</f>
        <v>0</v>
      </c>
      <c r="AR168" s="24" t="s">
        <v>141</v>
      </c>
      <c r="AT168" s="24" t="s">
        <v>137</v>
      </c>
      <c r="AU168" s="24" t="s">
        <v>81</v>
      </c>
      <c r="AY168" s="24" t="s">
        <v>134</v>
      </c>
      <c r="BE168" s="184">
        <f>IF(N168="základní",J168,0)</f>
        <v>0</v>
      </c>
      <c r="BF168" s="184">
        <f>IF(N168="snížená",J168,0)</f>
        <v>0</v>
      </c>
      <c r="BG168" s="184">
        <f>IF(N168="zákl. přenesená",J168,0)</f>
        <v>0</v>
      </c>
      <c r="BH168" s="184">
        <f>IF(N168="sníž. přenesená",J168,0)</f>
        <v>0</v>
      </c>
      <c r="BI168" s="184">
        <f>IF(N168="nulová",J168,0)</f>
        <v>0</v>
      </c>
      <c r="BJ168" s="24" t="s">
        <v>24</v>
      </c>
      <c r="BK168" s="184">
        <f>ROUND(I168*H168,2)</f>
        <v>0</v>
      </c>
      <c r="BL168" s="24" t="s">
        <v>141</v>
      </c>
      <c r="BM168" s="24" t="s">
        <v>1012</v>
      </c>
    </row>
    <row r="169" spans="2:65" s="1" customFormat="1" ht="13.5">
      <c r="B169" s="40"/>
      <c r="D169" s="185" t="s">
        <v>143</v>
      </c>
      <c r="F169" s="186" t="s">
        <v>589</v>
      </c>
      <c r="I169" s="187"/>
      <c r="L169" s="40"/>
      <c r="M169" s="188"/>
      <c r="N169" s="41"/>
      <c r="O169" s="41"/>
      <c r="P169" s="41"/>
      <c r="Q169" s="41"/>
      <c r="R169" s="41"/>
      <c r="S169" s="41"/>
      <c r="T169" s="69"/>
      <c r="AT169" s="24" t="s">
        <v>143</v>
      </c>
      <c r="AU169" s="24" t="s">
        <v>81</v>
      </c>
    </row>
    <row r="170" spans="2:65" s="11" customFormat="1" ht="13.5">
      <c r="B170" s="190"/>
      <c r="D170" s="185" t="s">
        <v>146</v>
      </c>
      <c r="E170" s="191" t="s">
        <v>5</v>
      </c>
      <c r="F170" s="192" t="s">
        <v>1013</v>
      </c>
      <c r="H170" s="193">
        <v>10.57</v>
      </c>
      <c r="I170" s="194"/>
      <c r="L170" s="190"/>
      <c r="M170" s="195"/>
      <c r="N170" s="196"/>
      <c r="O170" s="196"/>
      <c r="P170" s="196"/>
      <c r="Q170" s="196"/>
      <c r="R170" s="196"/>
      <c r="S170" s="196"/>
      <c r="T170" s="197"/>
      <c r="AT170" s="191" t="s">
        <v>146</v>
      </c>
      <c r="AU170" s="191" t="s">
        <v>81</v>
      </c>
      <c r="AV170" s="11" t="s">
        <v>81</v>
      </c>
      <c r="AW170" s="11" t="s">
        <v>36</v>
      </c>
      <c r="AX170" s="11" t="s">
        <v>24</v>
      </c>
      <c r="AY170" s="191" t="s">
        <v>134</v>
      </c>
    </row>
    <row r="171" spans="2:65" s="1" customFormat="1" ht="16.5" customHeight="1">
      <c r="B171" s="172"/>
      <c r="C171" s="173" t="s">
        <v>381</v>
      </c>
      <c r="D171" s="173" t="s">
        <v>137</v>
      </c>
      <c r="E171" s="174" t="s">
        <v>591</v>
      </c>
      <c r="F171" s="175" t="s">
        <v>592</v>
      </c>
      <c r="G171" s="176" t="s">
        <v>190</v>
      </c>
      <c r="H171" s="177">
        <v>32</v>
      </c>
      <c r="I171" s="178"/>
      <c r="J171" s="179">
        <f>ROUND(I171*H171,2)</f>
        <v>0</v>
      </c>
      <c r="K171" s="175" t="s">
        <v>260</v>
      </c>
      <c r="L171" s="40"/>
      <c r="M171" s="180" t="s">
        <v>5</v>
      </c>
      <c r="N171" s="181" t="s">
        <v>43</v>
      </c>
      <c r="O171" s="41"/>
      <c r="P171" s="182">
        <f>O171*H171</f>
        <v>0</v>
      </c>
      <c r="Q171" s="182">
        <v>1.65E-3</v>
      </c>
      <c r="R171" s="182">
        <f>Q171*H171</f>
        <v>5.28E-2</v>
      </c>
      <c r="S171" s="182">
        <v>0</v>
      </c>
      <c r="T171" s="183">
        <f>S171*H171</f>
        <v>0</v>
      </c>
      <c r="AR171" s="24" t="s">
        <v>141</v>
      </c>
      <c r="AT171" s="24" t="s">
        <v>137</v>
      </c>
      <c r="AU171" s="24" t="s">
        <v>81</v>
      </c>
      <c r="AY171" s="24" t="s">
        <v>134</v>
      </c>
      <c r="BE171" s="184">
        <f>IF(N171="základní",J171,0)</f>
        <v>0</v>
      </c>
      <c r="BF171" s="184">
        <f>IF(N171="snížená",J171,0)</f>
        <v>0</v>
      </c>
      <c r="BG171" s="184">
        <f>IF(N171="zákl. přenesená",J171,0)</f>
        <v>0</v>
      </c>
      <c r="BH171" s="184">
        <f>IF(N171="sníž. přenesená",J171,0)</f>
        <v>0</v>
      </c>
      <c r="BI171" s="184">
        <f>IF(N171="nulová",J171,0)</f>
        <v>0</v>
      </c>
      <c r="BJ171" s="24" t="s">
        <v>24</v>
      </c>
      <c r="BK171" s="184">
        <f>ROUND(I171*H171,2)</f>
        <v>0</v>
      </c>
      <c r="BL171" s="24" t="s">
        <v>141</v>
      </c>
      <c r="BM171" s="24" t="s">
        <v>1014</v>
      </c>
    </row>
    <row r="172" spans="2:65" s="1" customFormat="1" ht="13.5">
      <c r="B172" s="40"/>
      <c r="D172" s="185" t="s">
        <v>143</v>
      </c>
      <c r="F172" s="186" t="s">
        <v>594</v>
      </c>
      <c r="I172" s="187"/>
      <c r="L172" s="40"/>
      <c r="M172" s="188"/>
      <c r="N172" s="41"/>
      <c r="O172" s="41"/>
      <c r="P172" s="41"/>
      <c r="Q172" s="41"/>
      <c r="R172" s="41"/>
      <c r="S172" s="41"/>
      <c r="T172" s="69"/>
      <c r="AT172" s="24" t="s">
        <v>143</v>
      </c>
      <c r="AU172" s="24" t="s">
        <v>81</v>
      </c>
    </row>
    <row r="173" spans="2:65" s="11" customFormat="1" ht="13.5">
      <c r="B173" s="190"/>
      <c r="D173" s="185" t="s">
        <v>146</v>
      </c>
      <c r="E173" s="191" t="s">
        <v>5</v>
      </c>
      <c r="F173" s="192" t="s">
        <v>1015</v>
      </c>
      <c r="H173" s="193">
        <v>32</v>
      </c>
      <c r="I173" s="194"/>
      <c r="L173" s="190"/>
      <c r="M173" s="195"/>
      <c r="N173" s="196"/>
      <c r="O173" s="196"/>
      <c r="P173" s="196"/>
      <c r="Q173" s="196"/>
      <c r="R173" s="196"/>
      <c r="S173" s="196"/>
      <c r="T173" s="197"/>
      <c r="AT173" s="191" t="s">
        <v>146</v>
      </c>
      <c r="AU173" s="191" t="s">
        <v>81</v>
      </c>
      <c r="AV173" s="11" t="s">
        <v>81</v>
      </c>
      <c r="AW173" s="11" t="s">
        <v>36</v>
      </c>
      <c r="AX173" s="11" t="s">
        <v>24</v>
      </c>
      <c r="AY173" s="191" t="s">
        <v>134</v>
      </c>
    </row>
    <row r="174" spans="2:65" s="1" customFormat="1" ht="16.5" customHeight="1">
      <c r="B174" s="172"/>
      <c r="C174" s="219" t="s">
        <v>386</v>
      </c>
      <c r="D174" s="219" t="s">
        <v>525</v>
      </c>
      <c r="E174" s="220" t="s">
        <v>596</v>
      </c>
      <c r="F174" s="221" t="s">
        <v>597</v>
      </c>
      <c r="G174" s="222" t="s">
        <v>190</v>
      </c>
      <c r="H174" s="223">
        <v>32</v>
      </c>
      <c r="I174" s="224"/>
      <c r="J174" s="225">
        <f>ROUND(I174*H174,2)</f>
        <v>0</v>
      </c>
      <c r="K174" s="221" t="s">
        <v>260</v>
      </c>
      <c r="L174" s="226"/>
      <c r="M174" s="227" t="s">
        <v>5</v>
      </c>
      <c r="N174" s="228" t="s">
        <v>43</v>
      </c>
      <c r="O174" s="41"/>
      <c r="P174" s="182">
        <f>O174*H174</f>
        <v>0</v>
      </c>
      <c r="Q174" s="182">
        <v>4.4999999999999998E-2</v>
      </c>
      <c r="R174" s="182">
        <f>Q174*H174</f>
        <v>1.44</v>
      </c>
      <c r="S174" s="182">
        <v>0</v>
      </c>
      <c r="T174" s="183">
        <f>S174*H174</f>
        <v>0</v>
      </c>
      <c r="AR174" s="24" t="s">
        <v>177</v>
      </c>
      <c r="AT174" s="24" t="s">
        <v>525</v>
      </c>
      <c r="AU174" s="24" t="s">
        <v>81</v>
      </c>
      <c r="AY174" s="24" t="s">
        <v>134</v>
      </c>
      <c r="BE174" s="184">
        <f>IF(N174="základní",J174,0)</f>
        <v>0</v>
      </c>
      <c r="BF174" s="184">
        <f>IF(N174="snížená",J174,0)</f>
        <v>0</v>
      </c>
      <c r="BG174" s="184">
        <f>IF(N174="zákl. přenesená",J174,0)</f>
        <v>0</v>
      </c>
      <c r="BH174" s="184">
        <f>IF(N174="sníž. přenesená",J174,0)</f>
        <v>0</v>
      </c>
      <c r="BI174" s="184">
        <f>IF(N174="nulová",J174,0)</f>
        <v>0</v>
      </c>
      <c r="BJ174" s="24" t="s">
        <v>24</v>
      </c>
      <c r="BK174" s="184">
        <f>ROUND(I174*H174,2)</f>
        <v>0</v>
      </c>
      <c r="BL174" s="24" t="s">
        <v>141</v>
      </c>
      <c r="BM174" s="24" t="s">
        <v>1016</v>
      </c>
    </row>
    <row r="175" spans="2:65" s="1" customFormat="1" ht="13.5">
      <c r="B175" s="40"/>
      <c r="D175" s="185" t="s">
        <v>143</v>
      </c>
      <c r="F175" s="186" t="s">
        <v>597</v>
      </c>
      <c r="I175" s="187"/>
      <c r="L175" s="40"/>
      <c r="M175" s="188"/>
      <c r="N175" s="41"/>
      <c r="O175" s="41"/>
      <c r="P175" s="41"/>
      <c r="Q175" s="41"/>
      <c r="R175" s="41"/>
      <c r="S175" s="41"/>
      <c r="T175" s="69"/>
      <c r="AT175" s="24" t="s">
        <v>143</v>
      </c>
      <c r="AU175" s="24" t="s">
        <v>81</v>
      </c>
    </row>
    <row r="176" spans="2:65" s="1" customFormat="1" ht="16.5" customHeight="1">
      <c r="B176" s="172"/>
      <c r="C176" s="173" t="s">
        <v>391</v>
      </c>
      <c r="D176" s="173" t="s">
        <v>137</v>
      </c>
      <c r="E176" s="174" t="s">
        <v>599</v>
      </c>
      <c r="F176" s="175" t="s">
        <v>600</v>
      </c>
      <c r="G176" s="176" t="s">
        <v>490</v>
      </c>
      <c r="H176" s="177">
        <v>2.601</v>
      </c>
      <c r="I176" s="178"/>
      <c r="J176" s="179">
        <f>ROUND(I176*H176,2)</f>
        <v>0</v>
      </c>
      <c r="K176" s="175" t="s">
        <v>260</v>
      </c>
      <c r="L176" s="40"/>
      <c r="M176" s="180" t="s">
        <v>5</v>
      </c>
      <c r="N176" s="181" t="s">
        <v>43</v>
      </c>
      <c r="O176" s="41"/>
      <c r="P176" s="182">
        <f>O176*H176</f>
        <v>0</v>
      </c>
      <c r="Q176" s="182">
        <v>0</v>
      </c>
      <c r="R176" s="182">
        <f>Q176*H176</f>
        <v>0</v>
      </c>
      <c r="S176" s="182">
        <v>0</v>
      </c>
      <c r="T176" s="183">
        <f>S176*H176</f>
        <v>0</v>
      </c>
      <c r="AR176" s="24" t="s">
        <v>141</v>
      </c>
      <c r="AT176" s="24" t="s">
        <v>137</v>
      </c>
      <c r="AU176" s="24" t="s">
        <v>81</v>
      </c>
      <c r="AY176" s="24" t="s">
        <v>134</v>
      </c>
      <c r="BE176" s="184">
        <f>IF(N176="základní",J176,0)</f>
        <v>0</v>
      </c>
      <c r="BF176" s="184">
        <f>IF(N176="snížená",J176,0)</f>
        <v>0</v>
      </c>
      <c r="BG176" s="184">
        <f>IF(N176="zákl. přenesená",J176,0)</f>
        <v>0</v>
      </c>
      <c r="BH176" s="184">
        <f>IF(N176="sníž. přenesená",J176,0)</f>
        <v>0</v>
      </c>
      <c r="BI176" s="184">
        <f>IF(N176="nulová",J176,0)</f>
        <v>0</v>
      </c>
      <c r="BJ176" s="24" t="s">
        <v>24</v>
      </c>
      <c r="BK176" s="184">
        <f>ROUND(I176*H176,2)</f>
        <v>0</v>
      </c>
      <c r="BL176" s="24" t="s">
        <v>141</v>
      </c>
      <c r="BM176" s="24" t="s">
        <v>1017</v>
      </c>
    </row>
    <row r="177" spans="2:65" s="1" customFormat="1" ht="27">
      <c r="B177" s="40"/>
      <c r="D177" s="185" t="s">
        <v>143</v>
      </c>
      <c r="F177" s="186" t="s">
        <v>602</v>
      </c>
      <c r="I177" s="187"/>
      <c r="L177" s="40"/>
      <c r="M177" s="188"/>
      <c r="N177" s="41"/>
      <c r="O177" s="41"/>
      <c r="P177" s="41"/>
      <c r="Q177" s="41"/>
      <c r="R177" s="41"/>
      <c r="S177" s="41"/>
      <c r="T177" s="69"/>
      <c r="AT177" s="24" t="s">
        <v>143</v>
      </c>
      <c r="AU177" s="24" t="s">
        <v>81</v>
      </c>
    </row>
    <row r="178" spans="2:65" s="11" customFormat="1" ht="13.5">
      <c r="B178" s="190"/>
      <c r="D178" s="185" t="s">
        <v>146</v>
      </c>
      <c r="E178" s="191" t="s">
        <v>5</v>
      </c>
      <c r="F178" s="192" t="s">
        <v>1018</v>
      </c>
      <c r="H178" s="193">
        <v>2.601</v>
      </c>
      <c r="I178" s="194"/>
      <c r="L178" s="190"/>
      <c r="M178" s="195"/>
      <c r="N178" s="196"/>
      <c r="O178" s="196"/>
      <c r="P178" s="196"/>
      <c r="Q178" s="196"/>
      <c r="R178" s="196"/>
      <c r="S178" s="196"/>
      <c r="T178" s="197"/>
      <c r="AT178" s="191" t="s">
        <v>146</v>
      </c>
      <c r="AU178" s="191" t="s">
        <v>81</v>
      </c>
      <c r="AV178" s="11" t="s">
        <v>81</v>
      </c>
      <c r="AW178" s="11" t="s">
        <v>36</v>
      </c>
      <c r="AX178" s="11" t="s">
        <v>24</v>
      </c>
      <c r="AY178" s="191" t="s">
        <v>134</v>
      </c>
    </row>
    <row r="179" spans="2:65" s="1" customFormat="1" ht="16.5" customHeight="1">
      <c r="B179" s="172"/>
      <c r="C179" s="173" t="s">
        <v>396</v>
      </c>
      <c r="D179" s="173" t="s">
        <v>137</v>
      </c>
      <c r="E179" s="174" t="s">
        <v>604</v>
      </c>
      <c r="F179" s="175" t="s">
        <v>605</v>
      </c>
      <c r="G179" s="176" t="s">
        <v>490</v>
      </c>
      <c r="H179" s="177">
        <v>21.14</v>
      </c>
      <c r="I179" s="178"/>
      <c r="J179" s="179">
        <f>ROUND(I179*H179,2)</f>
        <v>0</v>
      </c>
      <c r="K179" s="175" t="s">
        <v>260</v>
      </c>
      <c r="L179" s="40"/>
      <c r="M179" s="180" t="s">
        <v>5</v>
      </c>
      <c r="N179" s="181" t="s">
        <v>43</v>
      </c>
      <c r="O179" s="41"/>
      <c r="P179" s="182">
        <f>O179*H179</f>
        <v>0</v>
      </c>
      <c r="Q179" s="182">
        <v>0</v>
      </c>
      <c r="R179" s="182">
        <f>Q179*H179</f>
        <v>0</v>
      </c>
      <c r="S179" s="182">
        <v>0</v>
      </c>
      <c r="T179" s="183">
        <f>S179*H179</f>
        <v>0</v>
      </c>
      <c r="AR179" s="24" t="s">
        <v>141</v>
      </c>
      <c r="AT179" s="24" t="s">
        <v>137</v>
      </c>
      <c r="AU179" s="24" t="s">
        <v>81</v>
      </c>
      <c r="AY179" s="24" t="s">
        <v>134</v>
      </c>
      <c r="BE179" s="184">
        <f>IF(N179="základní",J179,0)</f>
        <v>0</v>
      </c>
      <c r="BF179" s="184">
        <f>IF(N179="snížená",J179,0)</f>
        <v>0</v>
      </c>
      <c r="BG179" s="184">
        <f>IF(N179="zákl. přenesená",J179,0)</f>
        <v>0</v>
      </c>
      <c r="BH179" s="184">
        <f>IF(N179="sníž. přenesená",J179,0)</f>
        <v>0</v>
      </c>
      <c r="BI179" s="184">
        <f>IF(N179="nulová",J179,0)</f>
        <v>0</v>
      </c>
      <c r="BJ179" s="24" t="s">
        <v>24</v>
      </c>
      <c r="BK179" s="184">
        <f>ROUND(I179*H179,2)</f>
        <v>0</v>
      </c>
      <c r="BL179" s="24" t="s">
        <v>141</v>
      </c>
      <c r="BM179" s="24" t="s">
        <v>1019</v>
      </c>
    </row>
    <row r="180" spans="2:65" s="1" customFormat="1" ht="27">
      <c r="B180" s="40"/>
      <c r="D180" s="185" t="s">
        <v>143</v>
      </c>
      <c r="F180" s="186" t="s">
        <v>607</v>
      </c>
      <c r="I180" s="187"/>
      <c r="L180" s="40"/>
      <c r="M180" s="188"/>
      <c r="N180" s="41"/>
      <c r="O180" s="41"/>
      <c r="P180" s="41"/>
      <c r="Q180" s="41"/>
      <c r="R180" s="41"/>
      <c r="S180" s="41"/>
      <c r="T180" s="69"/>
      <c r="AT180" s="24" t="s">
        <v>143</v>
      </c>
      <c r="AU180" s="24" t="s">
        <v>81</v>
      </c>
    </row>
    <row r="181" spans="2:65" s="11" customFormat="1" ht="13.5">
      <c r="B181" s="190"/>
      <c r="D181" s="185" t="s">
        <v>146</v>
      </c>
      <c r="E181" s="191" t="s">
        <v>5</v>
      </c>
      <c r="F181" s="192" t="s">
        <v>1020</v>
      </c>
      <c r="H181" s="193">
        <v>21.14</v>
      </c>
      <c r="I181" s="194"/>
      <c r="L181" s="190"/>
      <c r="M181" s="195"/>
      <c r="N181" s="196"/>
      <c r="O181" s="196"/>
      <c r="P181" s="196"/>
      <c r="Q181" s="196"/>
      <c r="R181" s="196"/>
      <c r="S181" s="196"/>
      <c r="T181" s="197"/>
      <c r="AT181" s="191" t="s">
        <v>146</v>
      </c>
      <c r="AU181" s="191" t="s">
        <v>81</v>
      </c>
      <c r="AV181" s="11" t="s">
        <v>81</v>
      </c>
      <c r="AW181" s="11" t="s">
        <v>36</v>
      </c>
      <c r="AX181" s="11" t="s">
        <v>24</v>
      </c>
      <c r="AY181" s="191" t="s">
        <v>134</v>
      </c>
    </row>
    <row r="182" spans="2:65" s="1" customFormat="1" ht="16.5" customHeight="1">
      <c r="B182" s="172"/>
      <c r="C182" s="173" t="s">
        <v>401</v>
      </c>
      <c r="D182" s="173" t="s">
        <v>137</v>
      </c>
      <c r="E182" s="174" t="s">
        <v>609</v>
      </c>
      <c r="F182" s="175" t="s">
        <v>610</v>
      </c>
      <c r="G182" s="176" t="s">
        <v>490</v>
      </c>
      <c r="H182" s="177">
        <v>2.52</v>
      </c>
      <c r="I182" s="178"/>
      <c r="J182" s="179">
        <f>ROUND(I182*H182,2)</f>
        <v>0</v>
      </c>
      <c r="K182" s="175" t="s">
        <v>260</v>
      </c>
      <c r="L182" s="40"/>
      <c r="M182" s="180" t="s">
        <v>5</v>
      </c>
      <c r="N182" s="181" t="s">
        <v>43</v>
      </c>
      <c r="O182" s="41"/>
      <c r="P182" s="182">
        <f>O182*H182</f>
        <v>0</v>
      </c>
      <c r="Q182" s="182">
        <v>0</v>
      </c>
      <c r="R182" s="182">
        <f>Q182*H182</f>
        <v>0</v>
      </c>
      <c r="S182" s="182">
        <v>0</v>
      </c>
      <c r="T182" s="183">
        <f>S182*H182</f>
        <v>0</v>
      </c>
      <c r="AR182" s="24" t="s">
        <v>141</v>
      </c>
      <c r="AT182" s="24" t="s">
        <v>137</v>
      </c>
      <c r="AU182" s="24" t="s">
        <v>81</v>
      </c>
      <c r="AY182" s="24" t="s">
        <v>134</v>
      </c>
      <c r="BE182" s="184">
        <f>IF(N182="základní",J182,0)</f>
        <v>0</v>
      </c>
      <c r="BF182" s="184">
        <f>IF(N182="snížená",J182,0)</f>
        <v>0</v>
      </c>
      <c r="BG182" s="184">
        <f>IF(N182="zákl. přenesená",J182,0)</f>
        <v>0</v>
      </c>
      <c r="BH182" s="184">
        <f>IF(N182="sníž. přenesená",J182,0)</f>
        <v>0</v>
      </c>
      <c r="BI182" s="184">
        <f>IF(N182="nulová",J182,0)</f>
        <v>0</v>
      </c>
      <c r="BJ182" s="24" t="s">
        <v>24</v>
      </c>
      <c r="BK182" s="184">
        <f>ROUND(I182*H182,2)</f>
        <v>0</v>
      </c>
      <c r="BL182" s="24" t="s">
        <v>141</v>
      </c>
      <c r="BM182" s="24" t="s">
        <v>1021</v>
      </c>
    </row>
    <row r="183" spans="2:65" s="1" customFormat="1" ht="27">
      <c r="B183" s="40"/>
      <c r="D183" s="185" t="s">
        <v>143</v>
      </c>
      <c r="F183" s="186" t="s">
        <v>612</v>
      </c>
      <c r="I183" s="187"/>
      <c r="L183" s="40"/>
      <c r="M183" s="188"/>
      <c r="N183" s="41"/>
      <c r="O183" s="41"/>
      <c r="P183" s="41"/>
      <c r="Q183" s="41"/>
      <c r="R183" s="41"/>
      <c r="S183" s="41"/>
      <c r="T183" s="69"/>
      <c r="AT183" s="24" t="s">
        <v>143</v>
      </c>
      <c r="AU183" s="24" t="s">
        <v>81</v>
      </c>
    </row>
    <row r="184" spans="2:65" s="11" customFormat="1" ht="13.5">
      <c r="B184" s="190"/>
      <c r="D184" s="185" t="s">
        <v>146</v>
      </c>
      <c r="E184" s="191" t="s">
        <v>5</v>
      </c>
      <c r="F184" s="192" t="s">
        <v>1022</v>
      </c>
      <c r="H184" s="193">
        <v>2.52</v>
      </c>
      <c r="I184" s="194"/>
      <c r="L184" s="190"/>
      <c r="M184" s="195"/>
      <c r="N184" s="196"/>
      <c r="O184" s="196"/>
      <c r="P184" s="196"/>
      <c r="Q184" s="196"/>
      <c r="R184" s="196"/>
      <c r="S184" s="196"/>
      <c r="T184" s="197"/>
      <c r="AT184" s="191" t="s">
        <v>146</v>
      </c>
      <c r="AU184" s="191" t="s">
        <v>81</v>
      </c>
      <c r="AV184" s="11" t="s">
        <v>81</v>
      </c>
      <c r="AW184" s="11" t="s">
        <v>36</v>
      </c>
      <c r="AX184" s="11" t="s">
        <v>24</v>
      </c>
      <c r="AY184" s="191" t="s">
        <v>134</v>
      </c>
    </row>
    <row r="185" spans="2:65" s="10" customFormat="1" ht="29.85" customHeight="1">
      <c r="B185" s="159"/>
      <c r="D185" s="160" t="s">
        <v>71</v>
      </c>
      <c r="E185" s="170" t="s">
        <v>162</v>
      </c>
      <c r="F185" s="170" t="s">
        <v>614</v>
      </c>
      <c r="I185" s="162"/>
      <c r="J185" s="171">
        <f>BK185</f>
        <v>0</v>
      </c>
      <c r="L185" s="159"/>
      <c r="M185" s="164"/>
      <c r="N185" s="165"/>
      <c r="O185" s="165"/>
      <c r="P185" s="166">
        <f>SUM(P186:P225)</f>
        <v>0</v>
      </c>
      <c r="Q185" s="165"/>
      <c r="R185" s="166">
        <f>SUM(R186:R225)</f>
        <v>779.15968000000009</v>
      </c>
      <c r="S185" s="165"/>
      <c r="T185" s="167">
        <f>SUM(T186:T225)</f>
        <v>0</v>
      </c>
      <c r="AR185" s="160" t="s">
        <v>24</v>
      </c>
      <c r="AT185" s="168" t="s">
        <v>71</v>
      </c>
      <c r="AU185" s="168" t="s">
        <v>24</v>
      </c>
      <c r="AY185" s="160" t="s">
        <v>134</v>
      </c>
      <c r="BK185" s="169">
        <f>SUM(BK186:BK225)</f>
        <v>0</v>
      </c>
    </row>
    <row r="186" spans="2:65" s="1" customFormat="1" ht="25.5" customHeight="1">
      <c r="B186" s="172"/>
      <c r="C186" s="173" t="s">
        <v>406</v>
      </c>
      <c r="D186" s="173" t="s">
        <v>137</v>
      </c>
      <c r="E186" s="174" t="s">
        <v>1023</v>
      </c>
      <c r="F186" s="175" t="s">
        <v>1024</v>
      </c>
      <c r="G186" s="176" t="s">
        <v>259</v>
      </c>
      <c r="H186" s="177">
        <v>5208</v>
      </c>
      <c r="I186" s="178"/>
      <c r="J186" s="179">
        <f>ROUND(I186*H186,2)</f>
        <v>0</v>
      </c>
      <c r="K186" s="175" t="s">
        <v>260</v>
      </c>
      <c r="L186" s="40"/>
      <c r="M186" s="180" t="s">
        <v>5</v>
      </c>
      <c r="N186" s="181" t="s">
        <v>43</v>
      </c>
      <c r="O186" s="41"/>
      <c r="P186" s="182">
        <f>O186*H186</f>
        <v>0</v>
      </c>
      <c r="Q186" s="182">
        <v>0</v>
      </c>
      <c r="R186" s="182">
        <f>Q186*H186</f>
        <v>0</v>
      </c>
      <c r="S186" s="182">
        <v>0</v>
      </c>
      <c r="T186" s="183">
        <f>S186*H186</f>
        <v>0</v>
      </c>
      <c r="AR186" s="24" t="s">
        <v>141</v>
      </c>
      <c r="AT186" s="24" t="s">
        <v>137</v>
      </c>
      <c r="AU186" s="24" t="s">
        <v>81</v>
      </c>
      <c r="AY186" s="24" t="s">
        <v>134</v>
      </c>
      <c r="BE186" s="184">
        <f>IF(N186="základní",J186,0)</f>
        <v>0</v>
      </c>
      <c r="BF186" s="184">
        <f>IF(N186="snížená",J186,0)</f>
        <v>0</v>
      </c>
      <c r="BG186" s="184">
        <f>IF(N186="zákl. přenesená",J186,0)</f>
        <v>0</v>
      </c>
      <c r="BH186" s="184">
        <f>IF(N186="sníž. přenesená",J186,0)</f>
        <v>0</v>
      </c>
      <c r="BI186" s="184">
        <f>IF(N186="nulová",J186,0)</f>
        <v>0</v>
      </c>
      <c r="BJ186" s="24" t="s">
        <v>24</v>
      </c>
      <c r="BK186" s="184">
        <f>ROUND(I186*H186,2)</f>
        <v>0</v>
      </c>
      <c r="BL186" s="24" t="s">
        <v>141</v>
      </c>
      <c r="BM186" s="24" t="s">
        <v>1025</v>
      </c>
    </row>
    <row r="187" spans="2:65" s="1" customFormat="1" ht="40.5">
      <c r="B187" s="40"/>
      <c r="D187" s="185" t="s">
        <v>143</v>
      </c>
      <c r="F187" s="186" t="s">
        <v>1026</v>
      </c>
      <c r="I187" s="187"/>
      <c r="L187" s="40"/>
      <c r="M187" s="188"/>
      <c r="N187" s="41"/>
      <c r="O187" s="41"/>
      <c r="P187" s="41"/>
      <c r="Q187" s="41"/>
      <c r="R187" s="41"/>
      <c r="S187" s="41"/>
      <c r="T187" s="69"/>
      <c r="AT187" s="24" t="s">
        <v>143</v>
      </c>
      <c r="AU187" s="24" t="s">
        <v>81</v>
      </c>
    </row>
    <row r="188" spans="2:65" s="1" customFormat="1" ht="16.5" customHeight="1">
      <c r="B188" s="172"/>
      <c r="C188" s="219" t="s">
        <v>411</v>
      </c>
      <c r="D188" s="219" t="s">
        <v>525</v>
      </c>
      <c r="E188" s="220" t="s">
        <v>1027</v>
      </c>
      <c r="F188" s="221" t="s">
        <v>1028</v>
      </c>
      <c r="G188" s="222" t="s">
        <v>446</v>
      </c>
      <c r="H188" s="223">
        <v>184.363</v>
      </c>
      <c r="I188" s="224"/>
      <c r="J188" s="225">
        <f>ROUND(I188*H188,2)</f>
        <v>0</v>
      </c>
      <c r="K188" s="221" t="s">
        <v>260</v>
      </c>
      <c r="L188" s="226"/>
      <c r="M188" s="227" t="s">
        <v>5</v>
      </c>
      <c r="N188" s="228" t="s">
        <v>43</v>
      </c>
      <c r="O188" s="41"/>
      <c r="P188" s="182">
        <f>O188*H188</f>
        <v>0</v>
      </c>
      <c r="Q188" s="182">
        <v>1</v>
      </c>
      <c r="R188" s="182">
        <f>Q188*H188</f>
        <v>184.363</v>
      </c>
      <c r="S188" s="182">
        <v>0</v>
      </c>
      <c r="T188" s="183">
        <f>S188*H188</f>
        <v>0</v>
      </c>
      <c r="AR188" s="24" t="s">
        <v>177</v>
      </c>
      <c r="AT188" s="24" t="s">
        <v>525</v>
      </c>
      <c r="AU188" s="24" t="s">
        <v>81</v>
      </c>
      <c r="AY188" s="24" t="s">
        <v>134</v>
      </c>
      <c r="BE188" s="184">
        <f>IF(N188="základní",J188,0)</f>
        <v>0</v>
      </c>
      <c r="BF188" s="184">
        <f>IF(N188="snížená",J188,0)</f>
        <v>0</v>
      </c>
      <c r="BG188" s="184">
        <f>IF(N188="zákl. přenesená",J188,0)</f>
        <v>0</v>
      </c>
      <c r="BH188" s="184">
        <f>IF(N188="sníž. přenesená",J188,0)</f>
        <v>0</v>
      </c>
      <c r="BI188" s="184">
        <f>IF(N188="nulová",J188,0)</f>
        <v>0</v>
      </c>
      <c r="BJ188" s="24" t="s">
        <v>24</v>
      </c>
      <c r="BK188" s="184">
        <f>ROUND(I188*H188,2)</f>
        <v>0</v>
      </c>
      <c r="BL188" s="24" t="s">
        <v>141</v>
      </c>
      <c r="BM188" s="24" t="s">
        <v>1029</v>
      </c>
    </row>
    <row r="189" spans="2:65" s="1" customFormat="1" ht="13.5">
      <c r="B189" s="40"/>
      <c r="D189" s="185" t="s">
        <v>143</v>
      </c>
      <c r="F189" s="186" t="s">
        <v>1030</v>
      </c>
      <c r="I189" s="187"/>
      <c r="L189" s="40"/>
      <c r="M189" s="188"/>
      <c r="N189" s="41"/>
      <c r="O189" s="41"/>
      <c r="P189" s="41"/>
      <c r="Q189" s="41"/>
      <c r="R189" s="41"/>
      <c r="S189" s="41"/>
      <c r="T189" s="69"/>
      <c r="AT189" s="24" t="s">
        <v>143</v>
      </c>
      <c r="AU189" s="24" t="s">
        <v>81</v>
      </c>
    </row>
    <row r="190" spans="2:65" s="11" customFormat="1" ht="13.5">
      <c r="B190" s="190"/>
      <c r="D190" s="185" t="s">
        <v>146</v>
      </c>
      <c r="E190" s="191" t="s">
        <v>5</v>
      </c>
      <c r="F190" s="192" t="s">
        <v>1031</v>
      </c>
      <c r="H190" s="193">
        <v>184.363</v>
      </c>
      <c r="I190" s="194"/>
      <c r="L190" s="190"/>
      <c r="M190" s="195"/>
      <c r="N190" s="196"/>
      <c r="O190" s="196"/>
      <c r="P190" s="196"/>
      <c r="Q190" s="196"/>
      <c r="R190" s="196"/>
      <c r="S190" s="196"/>
      <c r="T190" s="197"/>
      <c r="AT190" s="191" t="s">
        <v>146</v>
      </c>
      <c r="AU190" s="191" t="s">
        <v>81</v>
      </c>
      <c r="AV190" s="11" t="s">
        <v>81</v>
      </c>
      <c r="AW190" s="11" t="s">
        <v>36</v>
      </c>
      <c r="AX190" s="11" t="s">
        <v>24</v>
      </c>
      <c r="AY190" s="191" t="s">
        <v>134</v>
      </c>
    </row>
    <row r="191" spans="2:65" s="1" customFormat="1" ht="16.5" customHeight="1">
      <c r="B191" s="172"/>
      <c r="C191" s="173" t="s">
        <v>416</v>
      </c>
      <c r="D191" s="173" t="s">
        <v>137</v>
      </c>
      <c r="E191" s="174" t="s">
        <v>615</v>
      </c>
      <c r="F191" s="175" t="s">
        <v>616</v>
      </c>
      <c r="G191" s="176" t="s">
        <v>259</v>
      </c>
      <c r="H191" s="177">
        <v>5494</v>
      </c>
      <c r="I191" s="178"/>
      <c r="J191" s="179">
        <f>ROUND(I191*H191,2)</f>
        <v>0</v>
      </c>
      <c r="K191" s="175" t="s">
        <v>260</v>
      </c>
      <c r="L191" s="40"/>
      <c r="M191" s="180" t="s">
        <v>5</v>
      </c>
      <c r="N191" s="181" t="s">
        <v>43</v>
      </c>
      <c r="O191" s="41"/>
      <c r="P191" s="182">
        <f>O191*H191</f>
        <v>0</v>
      </c>
      <c r="Q191" s="182">
        <v>0</v>
      </c>
      <c r="R191" s="182">
        <f>Q191*H191</f>
        <v>0</v>
      </c>
      <c r="S191" s="182">
        <v>0</v>
      </c>
      <c r="T191" s="183">
        <f>S191*H191</f>
        <v>0</v>
      </c>
      <c r="AR191" s="24" t="s">
        <v>141</v>
      </c>
      <c r="AT191" s="24" t="s">
        <v>137</v>
      </c>
      <c r="AU191" s="24" t="s">
        <v>81</v>
      </c>
      <c r="AY191" s="24" t="s">
        <v>134</v>
      </c>
      <c r="BE191" s="184">
        <f>IF(N191="základní",J191,0)</f>
        <v>0</v>
      </c>
      <c r="BF191" s="184">
        <f>IF(N191="snížená",J191,0)</f>
        <v>0</v>
      </c>
      <c r="BG191" s="184">
        <f>IF(N191="zákl. přenesená",J191,0)</f>
        <v>0</v>
      </c>
      <c r="BH191" s="184">
        <f>IF(N191="sníž. přenesená",J191,0)</f>
        <v>0</v>
      </c>
      <c r="BI191" s="184">
        <f>IF(N191="nulová",J191,0)</f>
        <v>0</v>
      </c>
      <c r="BJ191" s="24" t="s">
        <v>24</v>
      </c>
      <c r="BK191" s="184">
        <f>ROUND(I191*H191,2)</f>
        <v>0</v>
      </c>
      <c r="BL191" s="24" t="s">
        <v>141</v>
      </c>
      <c r="BM191" s="24" t="s">
        <v>1032</v>
      </c>
    </row>
    <row r="192" spans="2:65" s="1" customFormat="1" ht="13.5">
      <c r="B192" s="40"/>
      <c r="D192" s="185" t="s">
        <v>143</v>
      </c>
      <c r="F192" s="186" t="s">
        <v>618</v>
      </c>
      <c r="I192" s="187"/>
      <c r="L192" s="40"/>
      <c r="M192" s="188"/>
      <c r="N192" s="41"/>
      <c r="O192" s="41"/>
      <c r="P192" s="41"/>
      <c r="Q192" s="41"/>
      <c r="R192" s="41"/>
      <c r="S192" s="41"/>
      <c r="T192" s="69"/>
      <c r="AT192" s="24" t="s">
        <v>143</v>
      </c>
      <c r="AU192" s="24" t="s">
        <v>81</v>
      </c>
    </row>
    <row r="193" spans="2:65" s="11" customFormat="1" ht="13.5">
      <c r="B193" s="190"/>
      <c r="D193" s="185" t="s">
        <v>146</v>
      </c>
      <c r="E193" s="191" t="s">
        <v>5</v>
      </c>
      <c r="F193" s="192" t="s">
        <v>1033</v>
      </c>
      <c r="H193" s="193">
        <v>5494</v>
      </c>
      <c r="I193" s="194"/>
      <c r="L193" s="190"/>
      <c r="M193" s="195"/>
      <c r="N193" s="196"/>
      <c r="O193" s="196"/>
      <c r="P193" s="196"/>
      <c r="Q193" s="196"/>
      <c r="R193" s="196"/>
      <c r="S193" s="196"/>
      <c r="T193" s="197"/>
      <c r="AT193" s="191" t="s">
        <v>146</v>
      </c>
      <c r="AU193" s="191" t="s">
        <v>81</v>
      </c>
      <c r="AV193" s="11" t="s">
        <v>81</v>
      </c>
      <c r="AW193" s="11" t="s">
        <v>36</v>
      </c>
      <c r="AX193" s="11" t="s">
        <v>24</v>
      </c>
      <c r="AY193" s="191" t="s">
        <v>134</v>
      </c>
    </row>
    <row r="194" spans="2:65" s="1" customFormat="1" ht="16.5" customHeight="1">
      <c r="B194" s="172"/>
      <c r="C194" s="173" t="s">
        <v>421</v>
      </c>
      <c r="D194" s="173" t="s">
        <v>137</v>
      </c>
      <c r="E194" s="174" t="s">
        <v>620</v>
      </c>
      <c r="F194" s="175" t="s">
        <v>1034</v>
      </c>
      <c r="G194" s="176" t="s">
        <v>259</v>
      </c>
      <c r="H194" s="177">
        <v>5169</v>
      </c>
      <c r="I194" s="178"/>
      <c r="J194" s="179">
        <f>ROUND(I194*H194,2)</f>
        <v>0</v>
      </c>
      <c r="K194" s="175" t="s">
        <v>260</v>
      </c>
      <c r="L194" s="40"/>
      <c r="M194" s="180" t="s">
        <v>5</v>
      </c>
      <c r="N194" s="181" t="s">
        <v>43</v>
      </c>
      <c r="O194" s="41"/>
      <c r="P194" s="182">
        <f>O194*H194</f>
        <v>0</v>
      </c>
      <c r="Q194" s="182">
        <v>0</v>
      </c>
      <c r="R194" s="182">
        <f>Q194*H194</f>
        <v>0</v>
      </c>
      <c r="S194" s="182">
        <v>0</v>
      </c>
      <c r="T194" s="183">
        <f>S194*H194</f>
        <v>0</v>
      </c>
      <c r="AR194" s="24" t="s">
        <v>141</v>
      </c>
      <c r="AT194" s="24" t="s">
        <v>137</v>
      </c>
      <c r="AU194" s="24" t="s">
        <v>81</v>
      </c>
      <c r="AY194" s="24" t="s">
        <v>134</v>
      </c>
      <c r="BE194" s="184">
        <f>IF(N194="základní",J194,0)</f>
        <v>0</v>
      </c>
      <c r="BF194" s="184">
        <f>IF(N194="snížená",J194,0)</f>
        <v>0</v>
      </c>
      <c r="BG194" s="184">
        <f>IF(N194="zákl. přenesená",J194,0)</f>
        <v>0</v>
      </c>
      <c r="BH194" s="184">
        <f>IF(N194="sníž. přenesená",J194,0)</f>
        <v>0</v>
      </c>
      <c r="BI194" s="184">
        <f>IF(N194="nulová",J194,0)</f>
        <v>0</v>
      </c>
      <c r="BJ194" s="24" t="s">
        <v>24</v>
      </c>
      <c r="BK194" s="184">
        <f>ROUND(I194*H194,2)</f>
        <v>0</v>
      </c>
      <c r="BL194" s="24" t="s">
        <v>141</v>
      </c>
      <c r="BM194" s="24" t="s">
        <v>1035</v>
      </c>
    </row>
    <row r="195" spans="2:65" s="1" customFormat="1" ht="27">
      <c r="B195" s="40"/>
      <c r="D195" s="185" t="s">
        <v>143</v>
      </c>
      <c r="F195" s="186" t="s">
        <v>623</v>
      </c>
      <c r="I195" s="187"/>
      <c r="L195" s="40"/>
      <c r="M195" s="188"/>
      <c r="N195" s="41"/>
      <c r="O195" s="41"/>
      <c r="P195" s="41"/>
      <c r="Q195" s="41"/>
      <c r="R195" s="41"/>
      <c r="S195" s="41"/>
      <c r="T195" s="69"/>
      <c r="AT195" s="24" t="s">
        <v>143</v>
      </c>
      <c r="AU195" s="24" t="s">
        <v>81</v>
      </c>
    </row>
    <row r="196" spans="2:65" s="11" customFormat="1" ht="13.5">
      <c r="B196" s="190"/>
      <c r="D196" s="185" t="s">
        <v>146</v>
      </c>
      <c r="E196" s="191" t="s">
        <v>5</v>
      </c>
      <c r="F196" s="192" t="s">
        <v>1036</v>
      </c>
      <c r="H196" s="193">
        <v>5169</v>
      </c>
      <c r="I196" s="194"/>
      <c r="L196" s="190"/>
      <c r="M196" s="195"/>
      <c r="N196" s="196"/>
      <c r="O196" s="196"/>
      <c r="P196" s="196"/>
      <c r="Q196" s="196"/>
      <c r="R196" s="196"/>
      <c r="S196" s="196"/>
      <c r="T196" s="197"/>
      <c r="AT196" s="191" t="s">
        <v>146</v>
      </c>
      <c r="AU196" s="191" t="s">
        <v>81</v>
      </c>
      <c r="AV196" s="11" t="s">
        <v>81</v>
      </c>
      <c r="AW196" s="11" t="s">
        <v>36</v>
      </c>
      <c r="AX196" s="11" t="s">
        <v>24</v>
      </c>
      <c r="AY196" s="191" t="s">
        <v>134</v>
      </c>
    </row>
    <row r="197" spans="2:65" s="1" customFormat="1" ht="16.5" customHeight="1">
      <c r="B197" s="172"/>
      <c r="C197" s="173" t="s">
        <v>426</v>
      </c>
      <c r="D197" s="173" t="s">
        <v>137</v>
      </c>
      <c r="E197" s="174" t="s">
        <v>625</v>
      </c>
      <c r="F197" s="175" t="s">
        <v>1037</v>
      </c>
      <c r="G197" s="176" t="s">
        <v>259</v>
      </c>
      <c r="H197" s="177">
        <v>5359</v>
      </c>
      <c r="I197" s="178"/>
      <c r="J197" s="179">
        <f>ROUND(I197*H197,2)</f>
        <v>0</v>
      </c>
      <c r="K197" s="175" t="s">
        <v>260</v>
      </c>
      <c r="L197" s="40"/>
      <c r="M197" s="180" t="s">
        <v>5</v>
      </c>
      <c r="N197" s="181" t="s">
        <v>43</v>
      </c>
      <c r="O197" s="41"/>
      <c r="P197" s="182">
        <f>O197*H197</f>
        <v>0</v>
      </c>
      <c r="Q197" s="182">
        <v>0</v>
      </c>
      <c r="R197" s="182">
        <f>Q197*H197</f>
        <v>0</v>
      </c>
      <c r="S197" s="182">
        <v>0</v>
      </c>
      <c r="T197" s="183">
        <f>S197*H197</f>
        <v>0</v>
      </c>
      <c r="AR197" s="24" t="s">
        <v>141</v>
      </c>
      <c r="AT197" s="24" t="s">
        <v>137</v>
      </c>
      <c r="AU197" s="24" t="s">
        <v>81</v>
      </c>
      <c r="AY197" s="24" t="s">
        <v>134</v>
      </c>
      <c r="BE197" s="184">
        <f>IF(N197="základní",J197,0)</f>
        <v>0</v>
      </c>
      <c r="BF197" s="184">
        <f>IF(N197="snížená",J197,0)</f>
        <v>0</v>
      </c>
      <c r="BG197" s="184">
        <f>IF(N197="zákl. přenesená",J197,0)</f>
        <v>0</v>
      </c>
      <c r="BH197" s="184">
        <f>IF(N197="sníž. přenesená",J197,0)</f>
        <v>0</v>
      </c>
      <c r="BI197" s="184">
        <f>IF(N197="nulová",J197,0)</f>
        <v>0</v>
      </c>
      <c r="BJ197" s="24" t="s">
        <v>24</v>
      </c>
      <c r="BK197" s="184">
        <f>ROUND(I197*H197,2)</f>
        <v>0</v>
      </c>
      <c r="BL197" s="24" t="s">
        <v>141</v>
      </c>
      <c r="BM197" s="24" t="s">
        <v>1038</v>
      </c>
    </row>
    <row r="198" spans="2:65" s="1" customFormat="1" ht="27">
      <c r="B198" s="40"/>
      <c r="D198" s="185" t="s">
        <v>143</v>
      </c>
      <c r="F198" s="186" t="s">
        <v>628</v>
      </c>
      <c r="I198" s="187"/>
      <c r="L198" s="40"/>
      <c r="M198" s="188"/>
      <c r="N198" s="41"/>
      <c r="O198" s="41"/>
      <c r="P198" s="41"/>
      <c r="Q198" s="41"/>
      <c r="R198" s="41"/>
      <c r="S198" s="41"/>
      <c r="T198" s="69"/>
      <c r="AT198" s="24" t="s">
        <v>143</v>
      </c>
      <c r="AU198" s="24" t="s">
        <v>81</v>
      </c>
    </row>
    <row r="199" spans="2:65" s="11" customFormat="1" ht="13.5">
      <c r="B199" s="190"/>
      <c r="D199" s="185" t="s">
        <v>146</v>
      </c>
      <c r="E199" s="191" t="s">
        <v>5</v>
      </c>
      <c r="F199" s="192" t="s">
        <v>1039</v>
      </c>
      <c r="H199" s="193">
        <v>5359</v>
      </c>
      <c r="I199" s="194"/>
      <c r="L199" s="190"/>
      <c r="M199" s="195"/>
      <c r="N199" s="196"/>
      <c r="O199" s="196"/>
      <c r="P199" s="196"/>
      <c r="Q199" s="196"/>
      <c r="R199" s="196"/>
      <c r="S199" s="196"/>
      <c r="T199" s="197"/>
      <c r="AT199" s="191" t="s">
        <v>146</v>
      </c>
      <c r="AU199" s="191" t="s">
        <v>81</v>
      </c>
      <c r="AV199" s="11" t="s">
        <v>81</v>
      </c>
      <c r="AW199" s="11" t="s">
        <v>36</v>
      </c>
      <c r="AX199" s="11" t="s">
        <v>24</v>
      </c>
      <c r="AY199" s="191" t="s">
        <v>134</v>
      </c>
    </row>
    <row r="200" spans="2:65" s="1" customFormat="1" ht="16.5" customHeight="1">
      <c r="B200" s="172"/>
      <c r="C200" s="173" t="s">
        <v>432</v>
      </c>
      <c r="D200" s="173" t="s">
        <v>137</v>
      </c>
      <c r="E200" s="174" t="s">
        <v>630</v>
      </c>
      <c r="F200" s="175" t="s">
        <v>631</v>
      </c>
      <c r="G200" s="176" t="s">
        <v>259</v>
      </c>
      <c r="H200" s="177">
        <v>2709</v>
      </c>
      <c r="I200" s="178"/>
      <c r="J200" s="179">
        <f>ROUND(I200*H200,2)</f>
        <v>0</v>
      </c>
      <c r="K200" s="175" t="s">
        <v>260</v>
      </c>
      <c r="L200" s="40"/>
      <c r="M200" s="180" t="s">
        <v>5</v>
      </c>
      <c r="N200" s="181" t="s">
        <v>43</v>
      </c>
      <c r="O200" s="41"/>
      <c r="P200" s="182">
        <f>O200*H200</f>
        <v>0</v>
      </c>
      <c r="Q200" s="182">
        <v>0.18776000000000001</v>
      </c>
      <c r="R200" s="182">
        <f>Q200*H200</f>
        <v>508.64184</v>
      </c>
      <c r="S200" s="182">
        <v>0</v>
      </c>
      <c r="T200" s="183">
        <f>S200*H200</f>
        <v>0</v>
      </c>
      <c r="AR200" s="24" t="s">
        <v>141</v>
      </c>
      <c r="AT200" s="24" t="s">
        <v>137</v>
      </c>
      <c r="AU200" s="24" t="s">
        <v>81</v>
      </c>
      <c r="AY200" s="24" t="s">
        <v>134</v>
      </c>
      <c r="BE200" s="184">
        <f>IF(N200="základní",J200,0)</f>
        <v>0</v>
      </c>
      <c r="BF200" s="184">
        <f>IF(N200="snížená",J200,0)</f>
        <v>0</v>
      </c>
      <c r="BG200" s="184">
        <f>IF(N200="zákl. přenesená",J200,0)</f>
        <v>0</v>
      </c>
      <c r="BH200" s="184">
        <f>IF(N200="sníž. přenesená",J200,0)</f>
        <v>0</v>
      </c>
      <c r="BI200" s="184">
        <f>IF(N200="nulová",J200,0)</f>
        <v>0</v>
      </c>
      <c r="BJ200" s="24" t="s">
        <v>24</v>
      </c>
      <c r="BK200" s="184">
        <f>ROUND(I200*H200,2)</f>
        <v>0</v>
      </c>
      <c r="BL200" s="24" t="s">
        <v>141</v>
      </c>
      <c r="BM200" s="24" t="s">
        <v>1040</v>
      </c>
    </row>
    <row r="201" spans="2:65" s="1" customFormat="1" ht="27">
      <c r="B201" s="40"/>
      <c r="D201" s="185" t="s">
        <v>143</v>
      </c>
      <c r="F201" s="186" t="s">
        <v>633</v>
      </c>
      <c r="I201" s="187"/>
      <c r="L201" s="40"/>
      <c r="M201" s="188"/>
      <c r="N201" s="41"/>
      <c r="O201" s="41"/>
      <c r="P201" s="41"/>
      <c r="Q201" s="41"/>
      <c r="R201" s="41"/>
      <c r="S201" s="41"/>
      <c r="T201" s="69"/>
      <c r="AT201" s="24" t="s">
        <v>143</v>
      </c>
      <c r="AU201" s="24" t="s">
        <v>81</v>
      </c>
    </row>
    <row r="202" spans="2:65" s="11" customFormat="1" ht="13.5">
      <c r="B202" s="190"/>
      <c r="D202" s="185" t="s">
        <v>146</v>
      </c>
      <c r="E202" s="191" t="s">
        <v>5</v>
      </c>
      <c r="F202" s="192" t="s">
        <v>1041</v>
      </c>
      <c r="H202" s="193">
        <v>2709</v>
      </c>
      <c r="I202" s="194"/>
      <c r="L202" s="190"/>
      <c r="M202" s="195"/>
      <c r="N202" s="196"/>
      <c r="O202" s="196"/>
      <c r="P202" s="196"/>
      <c r="Q202" s="196"/>
      <c r="R202" s="196"/>
      <c r="S202" s="196"/>
      <c r="T202" s="197"/>
      <c r="AT202" s="191" t="s">
        <v>146</v>
      </c>
      <c r="AU202" s="191" t="s">
        <v>81</v>
      </c>
      <c r="AV202" s="11" t="s">
        <v>81</v>
      </c>
      <c r="AW202" s="11" t="s">
        <v>36</v>
      </c>
      <c r="AX202" s="11" t="s">
        <v>24</v>
      </c>
      <c r="AY202" s="191" t="s">
        <v>134</v>
      </c>
    </row>
    <row r="203" spans="2:65" s="1" customFormat="1" ht="16.5" customHeight="1">
      <c r="B203" s="172"/>
      <c r="C203" s="173" t="s">
        <v>443</v>
      </c>
      <c r="D203" s="173" t="s">
        <v>137</v>
      </c>
      <c r="E203" s="174" t="s">
        <v>635</v>
      </c>
      <c r="F203" s="175" t="s">
        <v>636</v>
      </c>
      <c r="G203" s="176" t="s">
        <v>140</v>
      </c>
      <c r="H203" s="177">
        <v>120</v>
      </c>
      <c r="I203" s="178"/>
      <c r="J203" s="179">
        <f>ROUND(I203*H203,2)</f>
        <v>0</v>
      </c>
      <c r="K203" s="175" t="s">
        <v>260</v>
      </c>
      <c r="L203" s="40"/>
      <c r="M203" s="180" t="s">
        <v>5</v>
      </c>
      <c r="N203" s="181" t="s">
        <v>43</v>
      </c>
      <c r="O203" s="41"/>
      <c r="P203" s="182">
        <f>O203*H203</f>
        <v>0</v>
      </c>
      <c r="Q203" s="182">
        <v>2.82E-3</v>
      </c>
      <c r="R203" s="182">
        <f>Q203*H203</f>
        <v>0.33839999999999998</v>
      </c>
      <c r="S203" s="182">
        <v>0</v>
      </c>
      <c r="T203" s="183">
        <f>S203*H203</f>
        <v>0</v>
      </c>
      <c r="AR203" s="24" t="s">
        <v>141</v>
      </c>
      <c r="AT203" s="24" t="s">
        <v>137</v>
      </c>
      <c r="AU203" s="24" t="s">
        <v>81</v>
      </c>
      <c r="AY203" s="24" t="s">
        <v>134</v>
      </c>
      <c r="BE203" s="184">
        <f>IF(N203="základní",J203,0)</f>
        <v>0</v>
      </c>
      <c r="BF203" s="184">
        <f>IF(N203="snížená",J203,0)</f>
        <v>0</v>
      </c>
      <c r="BG203" s="184">
        <f>IF(N203="zákl. přenesená",J203,0)</f>
        <v>0</v>
      </c>
      <c r="BH203" s="184">
        <f>IF(N203="sníž. přenesená",J203,0)</f>
        <v>0</v>
      </c>
      <c r="BI203" s="184">
        <f>IF(N203="nulová",J203,0)</f>
        <v>0</v>
      </c>
      <c r="BJ203" s="24" t="s">
        <v>24</v>
      </c>
      <c r="BK203" s="184">
        <f>ROUND(I203*H203,2)</f>
        <v>0</v>
      </c>
      <c r="BL203" s="24" t="s">
        <v>141</v>
      </c>
      <c r="BM203" s="24" t="s">
        <v>1042</v>
      </c>
    </row>
    <row r="204" spans="2:65" s="1" customFormat="1" ht="27">
      <c r="B204" s="40"/>
      <c r="D204" s="185" t="s">
        <v>143</v>
      </c>
      <c r="F204" s="186" t="s">
        <v>638</v>
      </c>
      <c r="I204" s="187"/>
      <c r="L204" s="40"/>
      <c r="M204" s="188"/>
      <c r="N204" s="41"/>
      <c r="O204" s="41"/>
      <c r="P204" s="41"/>
      <c r="Q204" s="41"/>
      <c r="R204" s="41"/>
      <c r="S204" s="41"/>
      <c r="T204" s="69"/>
      <c r="AT204" s="24" t="s">
        <v>143</v>
      </c>
      <c r="AU204" s="24" t="s">
        <v>81</v>
      </c>
    </row>
    <row r="205" spans="2:65" s="11" customFormat="1" ht="13.5">
      <c r="B205" s="190"/>
      <c r="D205" s="185" t="s">
        <v>146</v>
      </c>
      <c r="E205" s="191" t="s">
        <v>5</v>
      </c>
      <c r="F205" s="192" t="s">
        <v>859</v>
      </c>
      <c r="H205" s="193">
        <v>120</v>
      </c>
      <c r="I205" s="194"/>
      <c r="L205" s="190"/>
      <c r="M205" s="195"/>
      <c r="N205" s="196"/>
      <c r="O205" s="196"/>
      <c r="P205" s="196"/>
      <c r="Q205" s="196"/>
      <c r="R205" s="196"/>
      <c r="S205" s="196"/>
      <c r="T205" s="197"/>
      <c r="AT205" s="191" t="s">
        <v>146</v>
      </c>
      <c r="AU205" s="191" t="s">
        <v>81</v>
      </c>
      <c r="AV205" s="11" t="s">
        <v>81</v>
      </c>
      <c r="AW205" s="11" t="s">
        <v>36</v>
      </c>
      <c r="AX205" s="11" t="s">
        <v>24</v>
      </c>
      <c r="AY205" s="191" t="s">
        <v>134</v>
      </c>
    </row>
    <row r="206" spans="2:65" s="1" customFormat="1" ht="16.5" customHeight="1">
      <c r="B206" s="172"/>
      <c r="C206" s="173" t="s">
        <v>456</v>
      </c>
      <c r="D206" s="173" t="s">
        <v>137</v>
      </c>
      <c r="E206" s="174" t="s">
        <v>640</v>
      </c>
      <c r="F206" s="175" t="s">
        <v>641</v>
      </c>
      <c r="G206" s="176" t="s">
        <v>259</v>
      </c>
      <c r="H206" s="177">
        <v>5169</v>
      </c>
      <c r="I206" s="178"/>
      <c r="J206" s="179">
        <f>ROUND(I206*H206,2)</f>
        <v>0</v>
      </c>
      <c r="K206" s="175" t="s">
        <v>260</v>
      </c>
      <c r="L206" s="40"/>
      <c r="M206" s="180" t="s">
        <v>5</v>
      </c>
      <c r="N206" s="181" t="s">
        <v>43</v>
      </c>
      <c r="O206" s="41"/>
      <c r="P206" s="182">
        <f>O206*H206</f>
        <v>0</v>
      </c>
      <c r="Q206" s="182">
        <v>5.6100000000000004E-3</v>
      </c>
      <c r="R206" s="182">
        <f>Q206*H206</f>
        <v>28.998090000000001</v>
      </c>
      <c r="S206" s="182">
        <v>0</v>
      </c>
      <c r="T206" s="183">
        <f>S206*H206</f>
        <v>0</v>
      </c>
      <c r="AR206" s="24" t="s">
        <v>141</v>
      </c>
      <c r="AT206" s="24" t="s">
        <v>137</v>
      </c>
      <c r="AU206" s="24" t="s">
        <v>81</v>
      </c>
      <c r="AY206" s="24" t="s">
        <v>134</v>
      </c>
      <c r="BE206" s="184">
        <f>IF(N206="základní",J206,0)</f>
        <v>0</v>
      </c>
      <c r="BF206" s="184">
        <f>IF(N206="snížená",J206,0)</f>
        <v>0</v>
      </c>
      <c r="BG206" s="184">
        <f>IF(N206="zákl. přenesená",J206,0)</f>
        <v>0</v>
      </c>
      <c r="BH206" s="184">
        <f>IF(N206="sníž. přenesená",J206,0)</f>
        <v>0</v>
      </c>
      <c r="BI206" s="184">
        <f>IF(N206="nulová",J206,0)</f>
        <v>0</v>
      </c>
      <c r="BJ206" s="24" t="s">
        <v>24</v>
      </c>
      <c r="BK206" s="184">
        <f>ROUND(I206*H206,2)</f>
        <v>0</v>
      </c>
      <c r="BL206" s="24" t="s">
        <v>141</v>
      </c>
      <c r="BM206" s="24" t="s">
        <v>1043</v>
      </c>
    </row>
    <row r="207" spans="2:65" s="1" customFormat="1" ht="13.5">
      <c r="B207" s="40"/>
      <c r="D207" s="185" t="s">
        <v>143</v>
      </c>
      <c r="F207" s="186" t="s">
        <v>643</v>
      </c>
      <c r="I207" s="187"/>
      <c r="L207" s="40"/>
      <c r="M207" s="188"/>
      <c r="N207" s="41"/>
      <c r="O207" s="41"/>
      <c r="P207" s="41"/>
      <c r="Q207" s="41"/>
      <c r="R207" s="41"/>
      <c r="S207" s="41"/>
      <c r="T207" s="69"/>
      <c r="AT207" s="24" t="s">
        <v>143</v>
      </c>
      <c r="AU207" s="24" t="s">
        <v>81</v>
      </c>
    </row>
    <row r="208" spans="2:65" s="11" customFormat="1" ht="13.5">
      <c r="B208" s="190"/>
      <c r="D208" s="185" t="s">
        <v>146</v>
      </c>
      <c r="E208" s="191" t="s">
        <v>5</v>
      </c>
      <c r="F208" s="192" t="s">
        <v>1044</v>
      </c>
      <c r="H208" s="193">
        <v>5169</v>
      </c>
      <c r="I208" s="194"/>
      <c r="L208" s="190"/>
      <c r="M208" s="195"/>
      <c r="N208" s="196"/>
      <c r="O208" s="196"/>
      <c r="P208" s="196"/>
      <c r="Q208" s="196"/>
      <c r="R208" s="196"/>
      <c r="S208" s="196"/>
      <c r="T208" s="197"/>
      <c r="AT208" s="191" t="s">
        <v>146</v>
      </c>
      <c r="AU208" s="191" t="s">
        <v>81</v>
      </c>
      <c r="AV208" s="11" t="s">
        <v>81</v>
      </c>
      <c r="AW208" s="11" t="s">
        <v>36</v>
      </c>
      <c r="AX208" s="11" t="s">
        <v>24</v>
      </c>
      <c r="AY208" s="191" t="s">
        <v>134</v>
      </c>
    </row>
    <row r="209" spans="2:65" s="1" customFormat="1" ht="16.5" customHeight="1">
      <c r="B209" s="172"/>
      <c r="C209" s="173" t="s">
        <v>462</v>
      </c>
      <c r="D209" s="173" t="s">
        <v>137</v>
      </c>
      <c r="E209" s="174" t="s">
        <v>645</v>
      </c>
      <c r="F209" s="175" t="s">
        <v>646</v>
      </c>
      <c r="G209" s="176" t="s">
        <v>259</v>
      </c>
      <c r="H209" s="177">
        <v>17757</v>
      </c>
      <c r="I209" s="178"/>
      <c r="J209" s="179">
        <f>ROUND(I209*H209,2)</f>
        <v>0</v>
      </c>
      <c r="K209" s="175" t="s">
        <v>260</v>
      </c>
      <c r="L209" s="40"/>
      <c r="M209" s="180" t="s">
        <v>5</v>
      </c>
      <c r="N209" s="181" t="s">
        <v>43</v>
      </c>
      <c r="O209" s="41"/>
      <c r="P209" s="182">
        <f>O209*H209</f>
        <v>0</v>
      </c>
      <c r="Q209" s="182">
        <v>7.1000000000000002E-4</v>
      </c>
      <c r="R209" s="182">
        <f>Q209*H209</f>
        <v>12.607470000000001</v>
      </c>
      <c r="S209" s="182">
        <v>0</v>
      </c>
      <c r="T209" s="183">
        <f>S209*H209</f>
        <v>0</v>
      </c>
      <c r="AR209" s="24" t="s">
        <v>141</v>
      </c>
      <c r="AT209" s="24" t="s">
        <v>137</v>
      </c>
      <c r="AU209" s="24" t="s">
        <v>81</v>
      </c>
      <c r="AY209" s="24" t="s">
        <v>134</v>
      </c>
      <c r="BE209" s="184">
        <f>IF(N209="základní",J209,0)</f>
        <v>0</v>
      </c>
      <c r="BF209" s="184">
        <f>IF(N209="snížená",J209,0)</f>
        <v>0</v>
      </c>
      <c r="BG209" s="184">
        <f>IF(N209="zákl. přenesená",J209,0)</f>
        <v>0</v>
      </c>
      <c r="BH209" s="184">
        <f>IF(N209="sníž. přenesená",J209,0)</f>
        <v>0</v>
      </c>
      <c r="BI209" s="184">
        <f>IF(N209="nulová",J209,0)</f>
        <v>0</v>
      </c>
      <c r="BJ209" s="24" t="s">
        <v>24</v>
      </c>
      <c r="BK209" s="184">
        <f>ROUND(I209*H209,2)</f>
        <v>0</v>
      </c>
      <c r="BL209" s="24" t="s">
        <v>141</v>
      </c>
      <c r="BM209" s="24" t="s">
        <v>1045</v>
      </c>
    </row>
    <row r="210" spans="2:65" s="1" customFormat="1" ht="27">
      <c r="B210" s="40"/>
      <c r="D210" s="185" t="s">
        <v>143</v>
      </c>
      <c r="F210" s="186" t="s">
        <v>648</v>
      </c>
      <c r="I210" s="187"/>
      <c r="L210" s="40"/>
      <c r="M210" s="188"/>
      <c r="N210" s="41"/>
      <c r="O210" s="41"/>
      <c r="P210" s="41"/>
      <c r="Q210" s="41"/>
      <c r="R210" s="41"/>
      <c r="S210" s="41"/>
      <c r="T210" s="69"/>
      <c r="AT210" s="24" t="s">
        <v>143</v>
      </c>
      <c r="AU210" s="24" t="s">
        <v>81</v>
      </c>
    </row>
    <row r="211" spans="2:65" s="11" customFormat="1" ht="13.5">
      <c r="B211" s="190"/>
      <c r="D211" s="185" t="s">
        <v>146</v>
      </c>
      <c r="E211" s="191" t="s">
        <v>5</v>
      </c>
      <c r="F211" s="192" t="s">
        <v>1046</v>
      </c>
      <c r="H211" s="193">
        <v>17757</v>
      </c>
      <c r="I211" s="194"/>
      <c r="L211" s="190"/>
      <c r="M211" s="195"/>
      <c r="N211" s="196"/>
      <c r="O211" s="196"/>
      <c r="P211" s="196"/>
      <c r="Q211" s="196"/>
      <c r="R211" s="196"/>
      <c r="S211" s="196"/>
      <c r="T211" s="197"/>
      <c r="AT211" s="191" t="s">
        <v>146</v>
      </c>
      <c r="AU211" s="191" t="s">
        <v>81</v>
      </c>
      <c r="AV211" s="11" t="s">
        <v>81</v>
      </c>
      <c r="AW211" s="11" t="s">
        <v>36</v>
      </c>
      <c r="AX211" s="11" t="s">
        <v>24</v>
      </c>
      <c r="AY211" s="191" t="s">
        <v>134</v>
      </c>
    </row>
    <row r="212" spans="2:65" s="1" customFormat="1" ht="16.5" customHeight="1">
      <c r="B212" s="172"/>
      <c r="C212" s="173" t="s">
        <v>468</v>
      </c>
      <c r="D212" s="173" t="s">
        <v>137</v>
      </c>
      <c r="E212" s="174" t="s">
        <v>650</v>
      </c>
      <c r="F212" s="175" t="s">
        <v>1047</v>
      </c>
      <c r="G212" s="176" t="s">
        <v>259</v>
      </c>
      <c r="H212" s="177">
        <v>1000</v>
      </c>
      <c r="I212" s="178"/>
      <c r="J212" s="179">
        <f>ROUND(I212*H212,2)</f>
        <v>0</v>
      </c>
      <c r="K212" s="175" t="s">
        <v>260</v>
      </c>
      <c r="L212" s="40"/>
      <c r="M212" s="180" t="s">
        <v>5</v>
      </c>
      <c r="N212" s="181" t="s">
        <v>43</v>
      </c>
      <c r="O212" s="41"/>
      <c r="P212" s="182">
        <f>O212*H212</f>
        <v>0</v>
      </c>
      <c r="Q212" s="182">
        <v>0</v>
      </c>
      <c r="R212" s="182">
        <f>Q212*H212</f>
        <v>0</v>
      </c>
      <c r="S212" s="182">
        <v>0</v>
      </c>
      <c r="T212" s="183">
        <f>S212*H212</f>
        <v>0</v>
      </c>
      <c r="AR212" s="24" t="s">
        <v>141</v>
      </c>
      <c r="AT212" s="24" t="s">
        <v>137</v>
      </c>
      <c r="AU212" s="24" t="s">
        <v>81</v>
      </c>
      <c r="AY212" s="24" t="s">
        <v>134</v>
      </c>
      <c r="BE212" s="184">
        <f>IF(N212="základní",J212,0)</f>
        <v>0</v>
      </c>
      <c r="BF212" s="184">
        <f>IF(N212="snížená",J212,0)</f>
        <v>0</v>
      </c>
      <c r="BG212" s="184">
        <f>IF(N212="zákl. přenesená",J212,0)</f>
        <v>0</v>
      </c>
      <c r="BH212" s="184">
        <f>IF(N212="sníž. přenesená",J212,0)</f>
        <v>0</v>
      </c>
      <c r="BI212" s="184">
        <f>IF(N212="nulová",J212,0)</f>
        <v>0</v>
      </c>
      <c r="BJ212" s="24" t="s">
        <v>24</v>
      </c>
      <c r="BK212" s="184">
        <f>ROUND(I212*H212,2)</f>
        <v>0</v>
      </c>
      <c r="BL212" s="24" t="s">
        <v>141</v>
      </c>
      <c r="BM212" s="24" t="s">
        <v>1048</v>
      </c>
    </row>
    <row r="213" spans="2:65" s="1" customFormat="1" ht="27">
      <c r="B213" s="40"/>
      <c r="D213" s="185" t="s">
        <v>143</v>
      </c>
      <c r="F213" s="186" t="s">
        <v>653</v>
      </c>
      <c r="I213" s="187"/>
      <c r="L213" s="40"/>
      <c r="M213" s="188"/>
      <c r="N213" s="41"/>
      <c r="O213" s="41"/>
      <c r="P213" s="41"/>
      <c r="Q213" s="41"/>
      <c r="R213" s="41"/>
      <c r="S213" s="41"/>
      <c r="T213" s="69"/>
      <c r="AT213" s="24" t="s">
        <v>143</v>
      </c>
      <c r="AU213" s="24" t="s">
        <v>81</v>
      </c>
    </row>
    <row r="214" spans="2:65" s="11" customFormat="1" ht="13.5">
      <c r="B214" s="190"/>
      <c r="D214" s="185" t="s">
        <v>146</v>
      </c>
      <c r="E214" s="191" t="s">
        <v>5</v>
      </c>
      <c r="F214" s="192" t="s">
        <v>1049</v>
      </c>
      <c r="H214" s="193">
        <v>1000</v>
      </c>
      <c r="I214" s="194"/>
      <c r="L214" s="190"/>
      <c r="M214" s="195"/>
      <c r="N214" s="196"/>
      <c r="O214" s="196"/>
      <c r="P214" s="196"/>
      <c r="Q214" s="196"/>
      <c r="R214" s="196"/>
      <c r="S214" s="196"/>
      <c r="T214" s="197"/>
      <c r="AT214" s="191" t="s">
        <v>146</v>
      </c>
      <c r="AU214" s="191" t="s">
        <v>81</v>
      </c>
      <c r="AV214" s="11" t="s">
        <v>81</v>
      </c>
      <c r="AW214" s="11" t="s">
        <v>36</v>
      </c>
      <c r="AX214" s="11" t="s">
        <v>24</v>
      </c>
      <c r="AY214" s="191" t="s">
        <v>134</v>
      </c>
    </row>
    <row r="215" spans="2:65" s="1" customFormat="1" ht="16.5" customHeight="1">
      <c r="B215" s="172"/>
      <c r="C215" s="173" t="s">
        <v>682</v>
      </c>
      <c r="D215" s="173" t="s">
        <v>137</v>
      </c>
      <c r="E215" s="174" t="s">
        <v>655</v>
      </c>
      <c r="F215" s="175" t="s">
        <v>1050</v>
      </c>
      <c r="G215" s="176" t="s">
        <v>259</v>
      </c>
      <c r="H215" s="177">
        <v>12670</v>
      </c>
      <c r="I215" s="178"/>
      <c r="J215" s="179">
        <f>ROUND(I215*H215,2)</f>
        <v>0</v>
      </c>
      <c r="K215" s="175" t="s">
        <v>260</v>
      </c>
      <c r="L215" s="40"/>
      <c r="M215" s="180" t="s">
        <v>5</v>
      </c>
      <c r="N215" s="181" t="s">
        <v>43</v>
      </c>
      <c r="O215" s="41"/>
      <c r="P215" s="182">
        <f>O215*H215</f>
        <v>0</v>
      </c>
      <c r="Q215" s="182">
        <v>0</v>
      </c>
      <c r="R215" s="182">
        <f>Q215*H215</f>
        <v>0</v>
      </c>
      <c r="S215" s="182">
        <v>0</v>
      </c>
      <c r="T215" s="183">
        <f>S215*H215</f>
        <v>0</v>
      </c>
      <c r="AR215" s="24" t="s">
        <v>141</v>
      </c>
      <c r="AT215" s="24" t="s">
        <v>137</v>
      </c>
      <c r="AU215" s="24" t="s">
        <v>81</v>
      </c>
      <c r="AY215" s="24" t="s">
        <v>134</v>
      </c>
      <c r="BE215" s="184">
        <f>IF(N215="základní",J215,0)</f>
        <v>0</v>
      </c>
      <c r="BF215" s="184">
        <f>IF(N215="snížená",J215,0)</f>
        <v>0</v>
      </c>
      <c r="BG215" s="184">
        <f>IF(N215="zákl. přenesená",J215,0)</f>
        <v>0</v>
      </c>
      <c r="BH215" s="184">
        <f>IF(N215="sníž. přenesená",J215,0)</f>
        <v>0</v>
      </c>
      <c r="BI215" s="184">
        <f>IF(N215="nulová",J215,0)</f>
        <v>0</v>
      </c>
      <c r="BJ215" s="24" t="s">
        <v>24</v>
      </c>
      <c r="BK215" s="184">
        <f>ROUND(I215*H215,2)</f>
        <v>0</v>
      </c>
      <c r="BL215" s="24" t="s">
        <v>141</v>
      </c>
      <c r="BM215" s="24" t="s">
        <v>1051</v>
      </c>
    </row>
    <row r="216" spans="2:65" s="1" customFormat="1" ht="27">
      <c r="B216" s="40"/>
      <c r="D216" s="185" t="s">
        <v>143</v>
      </c>
      <c r="F216" s="186" t="s">
        <v>658</v>
      </c>
      <c r="I216" s="187"/>
      <c r="L216" s="40"/>
      <c r="M216" s="188"/>
      <c r="N216" s="41"/>
      <c r="O216" s="41"/>
      <c r="P216" s="41"/>
      <c r="Q216" s="41"/>
      <c r="R216" s="41"/>
      <c r="S216" s="41"/>
      <c r="T216" s="69"/>
      <c r="AT216" s="24" t="s">
        <v>143</v>
      </c>
      <c r="AU216" s="24" t="s">
        <v>81</v>
      </c>
    </row>
    <row r="217" spans="2:65" s="11" customFormat="1" ht="13.5">
      <c r="B217" s="190"/>
      <c r="D217" s="185" t="s">
        <v>146</v>
      </c>
      <c r="E217" s="191" t="s">
        <v>5</v>
      </c>
      <c r="F217" s="192" t="s">
        <v>1052</v>
      </c>
      <c r="H217" s="193">
        <v>12485</v>
      </c>
      <c r="I217" s="194"/>
      <c r="L217" s="190"/>
      <c r="M217" s="195"/>
      <c r="N217" s="196"/>
      <c r="O217" s="196"/>
      <c r="P217" s="196"/>
      <c r="Q217" s="196"/>
      <c r="R217" s="196"/>
      <c r="S217" s="196"/>
      <c r="T217" s="197"/>
      <c r="AT217" s="191" t="s">
        <v>146</v>
      </c>
      <c r="AU217" s="191" t="s">
        <v>81</v>
      </c>
      <c r="AV217" s="11" t="s">
        <v>81</v>
      </c>
      <c r="AW217" s="11" t="s">
        <v>36</v>
      </c>
      <c r="AX217" s="11" t="s">
        <v>72</v>
      </c>
      <c r="AY217" s="191" t="s">
        <v>134</v>
      </c>
    </row>
    <row r="218" spans="2:65" s="11" customFormat="1" ht="13.5">
      <c r="B218" s="190"/>
      <c r="D218" s="185" t="s">
        <v>146</v>
      </c>
      <c r="E218" s="191" t="s">
        <v>5</v>
      </c>
      <c r="F218" s="192" t="s">
        <v>1053</v>
      </c>
      <c r="H218" s="193">
        <v>185</v>
      </c>
      <c r="I218" s="194"/>
      <c r="L218" s="190"/>
      <c r="M218" s="195"/>
      <c r="N218" s="196"/>
      <c r="O218" s="196"/>
      <c r="P218" s="196"/>
      <c r="Q218" s="196"/>
      <c r="R218" s="196"/>
      <c r="S218" s="196"/>
      <c r="T218" s="197"/>
      <c r="AT218" s="191" t="s">
        <v>146</v>
      </c>
      <c r="AU218" s="191" t="s">
        <v>81</v>
      </c>
      <c r="AV218" s="11" t="s">
        <v>81</v>
      </c>
      <c r="AW218" s="11" t="s">
        <v>36</v>
      </c>
      <c r="AX218" s="11" t="s">
        <v>72</v>
      </c>
      <c r="AY218" s="191" t="s">
        <v>134</v>
      </c>
    </row>
    <row r="219" spans="2:65" s="12" customFormat="1" ht="13.5">
      <c r="B219" s="198"/>
      <c r="D219" s="185" t="s">
        <v>146</v>
      </c>
      <c r="E219" s="199" t="s">
        <v>5</v>
      </c>
      <c r="F219" s="200" t="s">
        <v>148</v>
      </c>
      <c r="H219" s="201">
        <v>12670</v>
      </c>
      <c r="I219" s="202"/>
      <c r="L219" s="198"/>
      <c r="M219" s="203"/>
      <c r="N219" s="204"/>
      <c r="O219" s="204"/>
      <c r="P219" s="204"/>
      <c r="Q219" s="204"/>
      <c r="R219" s="204"/>
      <c r="S219" s="204"/>
      <c r="T219" s="205"/>
      <c r="AT219" s="199" t="s">
        <v>146</v>
      </c>
      <c r="AU219" s="199" t="s">
        <v>81</v>
      </c>
      <c r="AV219" s="12" t="s">
        <v>141</v>
      </c>
      <c r="AW219" s="12" t="s">
        <v>36</v>
      </c>
      <c r="AX219" s="12" t="s">
        <v>24</v>
      </c>
      <c r="AY219" s="199" t="s">
        <v>134</v>
      </c>
    </row>
    <row r="220" spans="2:65" s="1" customFormat="1" ht="16.5" customHeight="1">
      <c r="B220" s="172"/>
      <c r="C220" s="173" t="s">
        <v>686</v>
      </c>
      <c r="D220" s="173" t="s">
        <v>137</v>
      </c>
      <c r="E220" s="174" t="s">
        <v>661</v>
      </c>
      <c r="F220" s="175" t="s">
        <v>1054</v>
      </c>
      <c r="G220" s="176" t="s">
        <v>259</v>
      </c>
      <c r="H220" s="177">
        <v>5087.25</v>
      </c>
      <c r="I220" s="178"/>
      <c r="J220" s="179">
        <f>ROUND(I220*H220,2)</f>
        <v>0</v>
      </c>
      <c r="K220" s="175" t="s">
        <v>260</v>
      </c>
      <c r="L220" s="40"/>
      <c r="M220" s="180" t="s">
        <v>5</v>
      </c>
      <c r="N220" s="181" t="s">
        <v>43</v>
      </c>
      <c r="O220" s="41"/>
      <c r="P220" s="182">
        <f>O220*H220</f>
        <v>0</v>
      </c>
      <c r="Q220" s="182">
        <v>0</v>
      </c>
      <c r="R220" s="182">
        <f>Q220*H220</f>
        <v>0</v>
      </c>
      <c r="S220" s="182">
        <v>0</v>
      </c>
      <c r="T220" s="183">
        <f>S220*H220</f>
        <v>0</v>
      </c>
      <c r="AR220" s="24" t="s">
        <v>141</v>
      </c>
      <c r="AT220" s="24" t="s">
        <v>137</v>
      </c>
      <c r="AU220" s="24" t="s">
        <v>81</v>
      </c>
      <c r="AY220" s="24" t="s">
        <v>134</v>
      </c>
      <c r="BE220" s="184">
        <f>IF(N220="základní",J220,0)</f>
        <v>0</v>
      </c>
      <c r="BF220" s="184">
        <f>IF(N220="snížená",J220,0)</f>
        <v>0</v>
      </c>
      <c r="BG220" s="184">
        <f>IF(N220="zákl. přenesená",J220,0)</f>
        <v>0</v>
      </c>
      <c r="BH220" s="184">
        <f>IF(N220="sníž. přenesená",J220,0)</f>
        <v>0</v>
      </c>
      <c r="BI220" s="184">
        <f>IF(N220="nulová",J220,0)</f>
        <v>0</v>
      </c>
      <c r="BJ220" s="24" t="s">
        <v>24</v>
      </c>
      <c r="BK220" s="184">
        <f>ROUND(I220*H220,2)</f>
        <v>0</v>
      </c>
      <c r="BL220" s="24" t="s">
        <v>141</v>
      </c>
      <c r="BM220" s="24" t="s">
        <v>1055</v>
      </c>
    </row>
    <row r="221" spans="2:65" s="1" customFormat="1" ht="27">
      <c r="B221" s="40"/>
      <c r="D221" s="185" t="s">
        <v>143</v>
      </c>
      <c r="F221" s="186" t="s">
        <v>664</v>
      </c>
      <c r="I221" s="187"/>
      <c r="L221" s="40"/>
      <c r="M221" s="188"/>
      <c r="N221" s="41"/>
      <c r="O221" s="41"/>
      <c r="P221" s="41"/>
      <c r="Q221" s="41"/>
      <c r="R221" s="41"/>
      <c r="S221" s="41"/>
      <c r="T221" s="69"/>
      <c r="AT221" s="24" t="s">
        <v>143</v>
      </c>
      <c r="AU221" s="24" t="s">
        <v>81</v>
      </c>
    </row>
    <row r="222" spans="2:65" s="11" customFormat="1" ht="13.5">
      <c r="B222" s="190"/>
      <c r="D222" s="185" t="s">
        <v>146</v>
      </c>
      <c r="E222" s="191" t="s">
        <v>5</v>
      </c>
      <c r="F222" s="192" t="s">
        <v>1056</v>
      </c>
      <c r="H222" s="193">
        <v>5087.25</v>
      </c>
      <c r="I222" s="194"/>
      <c r="L222" s="190"/>
      <c r="M222" s="195"/>
      <c r="N222" s="196"/>
      <c r="O222" s="196"/>
      <c r="P222" s="196"/>
      <c r="Q222" s="196"/>
      <c r="R222" s="196"/>
      <c r="S222" s="196"/>
      <c r="T222" s="197"/>
      <c r="AT222" s="191" t="s">
        <v>146</v>
      </c>
      <c r="AU222" s="191" t="s">
        <v>81</v>
      </c>
      <c r="AV222" s="11" t="s">
        <v>81</v>
      </c>
      <c r="AW222" s="11" t="s">
        <v>36</v>
      </c>
      <c r="AX222" s="11" t="s">
        <v>24</v>
      </c>
      <c r="AY222" s="191" t="s">
        <v>134</v>
      </c>
    </row>
    <row r="223" spans="2:65" s="1" customFormat="1" ht="16.5" customHeight="1">
      <c r="B223" s="172"/>
      <c r="C223" s="173" t="s">
        <v>692</v>
      </c>
      <c r="D223" s="173" t="s">
        <v>137</v>
      </c>
      <c r="E223" s="174" t="s">
        <v>666</v>
      </c>
      <c r="F223" s="175" t="s">
        <v>667</v>
      </c>
      <c r="G223" s="176" t="s">
        <v>259</v>
      </c>
      <c r="H223" s="177">
        <v>72</v>
      </c>
      <c r="I223" s="178"/>
      <c r="J223" s="179">
        <f>ROUND(I223*H223,2)</f>
        <v>0</v>
      </c>
      <c r="K223" s="175" t="s">
        <v>260</v>
      </c>
      <c r="L223" s="40"/>
      <c r="M223" s="180" t="s">
        <v>5</v>
      </c>
      <c r="N223" s="181" t="s">
        <v>43</v>
      </c>
      <c r="O223" s="41"/>
      <c r="P223" s="182">
        <f>O223*H223</f>
        <v>0</v>
      </c>
      <c r="Q223" s="182">
        <v>0.61404000000000003</v>
      </c>
      <c r="R223" s="182">
        <f>Q223*H223</f>
        <v>44.210880000000003</v>
      </c>
      <c r="S223" s="182">
        <v>0</v>
      </c>
      <c r="T223" s="183">
        <f>S223*H223</f>
        <v>0</v>
      </c>
      <c r="AR223" s="24" t="s">
        <v>141</v>
      </c>
      <c r="AT223" s="24" t="s">
        <v>137</v>
      </c>
      <c r="AU223" s="24" t="s">
        <v>81</v>
      </c>
      <c r="AY223" s="24" t="s">
        <v>134</v>
      </c>
      <c r="BE223" s="184">
        <f>IF(N223="základní",J223,0)</f>
        <v>0</v>
      </c>
      <c r="BF223" s="184">
        <f>IF(N223="snížená",J223,0)</f>
        <v>0</v>
      </c>
      <c r="BG223" s="184">
        <f>IF(N223="zákl. přenesená",J223,0)</f>
        <v>0</v>
      </c>
      <c r="BH223" s="184">
        <f>IF(N223="sníž. přenesená",J223,0)</f>
        <v>0</v>
      </c>
      <c r="BI223" s="184">
        <f>IF(N223="nulová",J223,0)</f>
        <v>0</v>
      </c>
      <c r="BJ223" s="24" t="s">
        <v>24</v>
      </c>
      <c r="BK223" s="184">
        <f>ROUND(I223*H223,2)</f>
        <v>0</v>
      </c>
      <c r="BL223" s="24" t="s">
        <v>141</v>
      </c>
      <c r="BM223" s="24" t="s">
        <v>1057</v>
      </c>
    </row>
    <row r="224" spans="2:65" s="1" customFormat="1" ht="27">
      <c r="B224" s="40"/>
      <c r="D224" s="185" t="s">
        <v>143</v>
      </c>
      <c r="F224" s="186" t="s">
        <v>669</v>
      </c>
      <c r="I224" s="187"/>
      <c r="L224" s="40"/>
      <c r="M224" s="188"/>
      <c r="N224" s="41"/>
      <c r="O224" s="41"/>
      <c r="P224" s="41"/>
      <c r="Q224" s="41"/>
      <c r="R224" s="41"/>
      <c r="S224" s="41"/>
      <c r="T224" s="69"/>
      <c r="AT224" s="24" t="s">
        <v>143</v>
      </c>
      <c r="AU224" s="24" t="s">
        <v>81</v>
      </c>
    </row>
    <row r="225" spans="2:65" s="11" customFormat="1" ht="13.5">
      <c r="B225" s="190"/>
      <c r="D225" s="185" t="s">
        <v>146</v>
      </c>
      <c r="E225" s="191" t="s">
        <v>5</v>
      </c>
      <c r="F225" s="192" t="s">
        <v>619</v>
      </c>
      <c r="H225" s="193">
        <v>72</v>
      </c>
      <c r="I225" s="194"/>
      <c r="L225" s="190"/>
      <c r="M225" s="195"/>
      <c r="N225" s="196"/>
      <c r="O225" s="196"/>
      <c r="P225" s="196"/>
      <c r="Q225" s="196"/>
      <c r="R225" s="196"/>
      <c r="S225" s="196"/>
      <c r="T225" s="197"/>
      <c r="AT225" s="191" t="s">
        <v>146</v>
      </c>
      <c r="AU225" s="191" t="s">
        <v>81</v>
      </c>
      <c r="AV225" s="11" t="s">
        <v>81</v>
      </c>
      <c r="AW225" s="11" t="s">
        <v>36</v>
      </c>
      <c r="AX225" s="11" t="s">
        <v>24</v>
      </c>
      <c r="AY225" s="191" t="s">
        <v>134</v>
      </c>
    </row>
    <row r="226" spans="2:65" s="10" customFormat="1" ht="29.85" customHeight="1">
      <c r="B226" s="159"/>
      <c r="D226" s="160" t="s">
        <v>71</v>
      </c>
      <c r="E226" s="170" t="s">
        <v>177</v>
      </c>
      <c r="F226" s="170" t="s">
        <v>671</v>
      </c>
      <c r="I226" s="162"/>
      <c r="J226" s="171">
        <f>BK226</f>
        <v>0</v>
      </c>
      <c r="L226" s="159"/>
      <c r="M226" s="164"/>
      <c r="N226" s="165"/>
      <c r="O226" s="165"/>
      <c r="P226" s="166">
        <f>SUM(P227:P240)</f>
        <v>0</v>
      </c>
      <c r="Q226" s="165"/>
      <c r="R226" s="166">
        <f>SUM(R227:R240)</f>
        <v>5.5947499999999994</v>
      </c>
      <c r="S226" s="165"/>
      <c r="T226" s="167">
        <f>SUM(T227:T240)</f>
        <v>9.6000000000000002E-2</v>
      </c>
      <c r="AR226" s="160" t="s">
        <v>24</v>
      </c>
      <c r="AT226" s="168" t="s">
        <v>71</v>
      </c>
      <c r="AU226" s="168" t="s">
        <v>24</v>
      </c>
      <c r="AY226" s="160" t="s">
        <v>134</v>
      </c>
      <c r="BK226" s="169">
        <f>SUM(BK227:BK240)</f>
        <v>0</v>
      </c>
    </row>
    <row r="227" spans="2:65" s="1" customFormat="1" ht="25.5" customHeight="1">
      <c r="B227" s="172"/>
      <c r="C227" s="173" t="s">
        <v>147</v>
      </c>
      <c r="D227" s="173" t="s">
        <v>137</v>
      </c>
      <c r="E227" s="174" t="s">
        <v>1058</v>
      </c>
      <c r="F227" s="175" t="s">
        <v>1059</v>
      </c>
      <c r="G227" s="176" t="s">
        <v>190</v>
      </c>
      <c r="H227" s="177">
        <v>1</v>
      </c>
      <c r="I227" s="178"/>
      <c r="J227" s="179">
        <f>ROUND(I227*H227,2)</f>
        <v>0</v>
      </c>
      <c r="K227" s="175" t="s">
        <v>260</v>
      </c>
      <c r="L227" s="40"/>
      <c r="M227" s="180" t="s">
        <v>5</v>
      </c>
      <c r="N227" s="181" t="s">
        <v>43</v>
      </c>
      <c r="O227" s="41"/>
      <c r="P227" s="182">
        <f>O227*H227</f>
        <v>0</v>
      </c>
      <c r="Q227" s="182">
        <v>1.6857899999999999</v>
      </c>
      <c r="R227" s="182">
        <f>Q227*H227</f>
        <v>1.6857899999999999</v>
      </c>
      <c r="S227" s="182">
        <v>0</v>
      </c>
      <c r="T227" s="183">
        <f>S227*H227</f>
        <v>0</v>
      </c>
      <c r="AR227" s="24" t="s">
        <v>141</v>
      </c>
      <c r="AT227" s="24" t="s">
        <v>137</v>
      </c>
      <c r="AU227" s="24" t="s">
        <v>81</v>
      </c>
      <c r="AY227" s="24" t="s">
        <v>134</v>
      </c>
      <c r="BE227" s="184">
        <f>IF(N227="základní",J227,0)</f>
        <v>0</v>
      </c>
      <c r="BF227" s="184">
        <f>IF(N227="snížená",J227,0)</f>
        <v>0</v>
      </c>
      <c r="BG227" s="184">
        <f>IF(N227="zákl. přenesená",J227,0)</f>
        <v>0</v>
      </c>
      <c r="BH227" s="184">
        <f>IF(N227="sníž. přenesená",J227,0)</f>
        <v>0</v>
      </c>
      <c r="BI227" s="184">
        <f>IF(N227="nulová",J227,0)</f>
        <v>0</v>
      </c>
      <c r="BJ227" s="24" t="s">
        <v>24</v>
      </c>
      <c r="BK227" s="184">
        <f>ROUND(I227*H227,2)</f>
        <v>0</v>
      </c>
      <c r="BL227" s="24" t="s">
        <v>141</v>
      </c>
      <c r="BM227" s="24" t="s">
        <v>1060</v>
      </c>
    </row>
    <row r="228" spans="2:65" s="1" customFormat="1" ht="27">
      <c r="B228" s="40"/>
      <c r="D228" s="185" t="s">
        <v>143</v>
      </c>
      <c r="F228" s="186" t="s">
        <v>1061</v>
      </c>
      <c r="I228" s="187"/>
      <c r="L228" s="40"/>
      <c r="M228" s="188"/>
      <c r="N228" s="41"/>
      <c r="O228" s="41"/>
      <c r="P228" s="41"/>
      <c r="Q228" s="41"/>
      <c r="R228" s="41"/>
      <c r="S228" s="41"/>
      <c r="T228" s="69"/>
      <c r="AT228" s="24" t="s">
        <v>143</v>
      </c>
      <c r="AU228" s="24" t="s">
        <v>81</v>
      </c>
    </row>
    <row r="229" spans="2:65" s="11" customFormat="1" ht="27">
      <c r="B229" s="190"/>
      <c r="D229" s="185" t="s">
        <v>146</v>
      </c>
      <c r="E229" s="191" t="s">
        <v>5</v>
      </c>
      <c r="F229" s="192" t="s">
        <v>1062</v>
      </c>
      <c r="H229" s="193">
        <v>1</v>
      </c>
      <c r="I229" s="194"/>
      <c r="L229" s="190"/>
      <c r="M229" s="195"/>
      <c r="N229" s="196"/>
      <c r="O229" s="196"/>
      <c r="P229" s="196"/>
      <c r="Q229" s="196"/>
      <c r="R229" s="196"/>
      <c r="S229" s="196"/>
      <c r="T229" s="197"/>
      <c r="AT229" s="191" t="s">
        <v>146</v>
      </c>
      <c r="AU229" s="191" t="s">
        <v>81</v>
      </c>
      <c r="AV229" s="11" t="s">
        <v>81</v>
      </c>
      <c r="AW229" s="11" t="s">
        <v>36</v>
      </c>
      <c r="AX229" s="11" t="s">
        <v>24</v>
      </c>
      <c r="AY229" s="191" t="s">
        <v>134</v>
      </c>
    </row>
    <row r="230" spans="2:65" s="1" customFormat="1" ht="25.5" customHeight="1">
      <c r="B230" s="172"/>
      <c r="C230" s="173" t="s">
        <v>700</v>
      </c>
      <c r="D230" s="173" t="s">
        <v>137</v>
      </c>
      <c r="E230" s="174" t="s">
        <v>672</v>
      </c>
      <c r="F230" s="175" t="s">
        <v>673</v>
      </c>
      <c r="G230" s="176" t="s">
        <v>190</v>
      </c>
      <c r="H230" s="177">
        <v>7</v>
      </c>
      <c r="I230" s="178"/>
      <c r="J230" s="179">
        <f>ROUND(I230*H230,2)</f>
        <v>0</v>
      </c>
      <c r="K230" s="175" t="s">
        <v>260</v>
      </c>
      <c r="L230" s="40"/>
      <c r="M230" s="180" t="s">
        <v>5</v>
      </c>
      <c r="N230" s="181" t="s">
        <v>43</v>
      </c>
      <c r="O230" s="41"/>
      <c r="P230" s="182">
        <f>O230*H230</f>
        <v>0</v>
      </c>
      <c r="Q230" s="182">
        <v>0.21734000000000001</v>
      </c>
      <c r="R230" s="182">
        <f>Q230*H230</f>
        <v>1.52138</v>
      </c>
      <c r="S230" s="182">
        <v>0</v>
      </c>
      <c r="T230" s="183">
        <f>S230*H230</f>
        <v>0</v>
      </c>
      <c r="AR230" s="24" t="s">
        <v>141</v>
      </c>
      <c r="AT230" s="24" t="s">
        <v>137</v>
      </c>
      <c r="AU230" s="24" t="s">
        <v>81</v>
      </c>
      <c r="AY230" s="24" t="s">
        <v>134</v>
      </c>
      <c r="BE230" s="184">
        <f>IF(N230="základní",J230,0)</f>
        <v>0</v>
      </c>
      <c r="BF230" s="184">
        <f>IF(N230="snížená",J230,0)</f>
        <v>0</v>
      </c>
      <c r="BG230" s="184">
        <f>IF(N230="zákl. přenesená",J230,0)</f>
        <v>0</v>
      </c>
      <c r="BH230" s="184">
        <f>IF(N230="sníž. přenesená",J230,0)</f>
        <v>0</v>
      </c>
      <c r="BI230" s="184">
        <f>IF(N230="nulová",J230,0)</f>
        <v>0</v>
      </c>
      <c r="BJ230" s="24" t="s">
        <v>24</v>
      </c>
      <c r="BK230" s="184">
        <f>ROUND(I230*H230,2)</f>
        <v>0</v>
      </c>
      <c r="BL230" s="24" t="s">
        <v>141</v>
      </c>
      <c r="BM230" s="24" t="s">
        <v>1063</v>
      </c>
    </row>
    <row r="231" spans="2:65" s="1" customFormat="1" ht="13.5">
      <c r="B231" s="40"/>
      <c r="D231" s="185" t="s">
        <v>143</v>
      </c>
      <c r="F231" s="186" t="s">
        <v>673</v>
      </c>
      <c r="I231" s="187"/>
      <c r="L231" s="40"/>
      <c r="M231" s="188"/>
      <c r="N231" s="41"/>
      <c r="O231" s="41"/>
      <c r="P231" s="41"/>
      <c r="Q231" s="41"/>
      <c r="R231" s="41"/>
      <c r="S231" s="41"/>
      <c r="T231" s="69"/>
      <c r="AT231" s="24" t="s">
        <v>143</v>
      </c>
      <c r="AU231" s="24" t="s">
        <v>81</v>
      </c>
    </row>
    <row r="232" spans="2:65" s="11" customFormat="1" ht="13.5">
      <c r="B232" s="190"/>
      <c r="D232" s="185" t="s">
        <v>146</v>
      </c>
      <c r="E232" s="191" t="s">
        <v>5</v>
      </c>
      <c r="F232" s="192" t="s">
        <v>1064</v>
      </c>
      <c r="H232" s="193">
        <v>7</v>
      </c>
      <c r="I232" s="194"/>
      <c r="L232" s="190"/>
      <c r="M232" s="195"/>
      <c r="N232" s="196"/>
      <c r="O232" s="196"/>
      <c r="P232" s="196"/>
      <c r="Q232" s="196"/>
      <c r="R232" s="196"/>
      <c r="S232" s="196"/>
      <c r="T232" s="197"/>
      <c r="AT232" s="191" t="s">
        <v>146</v>
      </c>
      <c r="AU232" s="191" t="s">
        <v>81</v>
      </c>
      <c r="AV232" s="11" t="s">
        <v>81</v>
      </c>
      <c r="AW232" s="11" t="s">
        <v>36</v>
      </c>
      <c r="AX232" s="11" t="s">
        <v>24</v>
      </c>
      <c r="AY232" s="191" t="s">
        <v>134</v>
      </c>
    </row>
    <row r="233" spans="2:65" s="1" customFormat="1" ht="16.5" customHeight="1">
      <c r="B233" s="172"/>
      <c r="C233" s="219" t="s">
        <v>705</v>
      </c>
      <c r="D233" s="219" t="s">
        <v>525</v>
      </c>
      <c r="E233" s="220" t="s">
        <v>676</v>
      </c>
      <c r="F233" s="221" t="s">
        <v>677</v>
      </c>
      <c r="G233" s="222" t="s">
        <v>190</v>
      </c>
      <c r="H233" s="223">
        <v>7</v>
      </c>
      <c r="I233" s="224"/>
      <c r="J233" s="225">
        <f>ROUND(I233*H233,2)</f>
        <v>0</v>
      </c>
      <c r="K233" s="221" t="s">
        <v>260</v>
      </c>
      <c r="L233" s="226"/>
      <c r="M233" s="227" t="s">
        <v>5</v>
      </c>
      <c r="N233" s="228" t="s">
        <v>43</v>
      </c>
      <c r="O233" s="41"/>
      <c r="P233" s="182">
        <f>O233*H233</f>
        <v>0</v>
      </c>
      <c r="Q233" s="182">
        <v>5.5300000000000002E-2</v>
      </c>
      <c r="R233" s="182">
        <f>Q233*H233</f>
        <v>0.3871</v>
      </c>
      <c r="S233" s="182">
        <v>0</v>
      </c>
      <c r="T233" s="183">
        <f>S233*H233</f>
        <v>0</v>
      </c>
      <c r="AR233" s="24" t="s">
        <v>177</v>
      </c>
      <c r="AT233" s="24" t="s">
        <v>525</v>
      </c>
      <c r="AU233" s="24" t="s">
        <v>81</v>
      </c>
      <c r="AY233" s="24" t="s">
        <v>134</v>
      </c>
      <c r="BE233" s="184">
        <f>IF(N233="základní",J233,0)</f>
        <v>0</v>
      </c>
      <c r="BF233" s="184">
        <f>IF(N233="snížená",J233,0)</f>
        <v>0</v>
      </c>
      <c r="BG233" s="184">
        <f>IF(N233="zákl. přenesená",J233,0)</f>
        <v>0</v>
      </c>
      <c r="BH233" s="184">
        <f>IF(N233="sníž. přenesená",J233,0)</f>
        <v>0</v>
      </c>
      <c r="BI233" s="184">
        <f>IF(N233="nulová",J233,0)</f>
        <v>0</v>
      </c>
      <c r="BJ233" s="24" t="s">
        <v>24</v>
      </c>
      <c r="BK233" s="184">
        <f>ROUND(I233*H233,2)</f>
        <v>0</v>
      </c>
      <c r="BL233" s="24" t="s">
        <v>141</v>
      </c>
      <c r="BM233" s="24" t="s">
        <v>1065</v>
      </c>
    </row>
    <row r="234" spans="2:65" s="1" customFormat="1" ht="16.5" customHeight="1">
      <c r="B234" s="172"/>
      <c r="C234" s="173" t="s">
        <v>710</v>
      </c>
      <c r="D234" s="173" t="s">
        <v>137</v>
      </c>
      <c r="E234" s="174" t="s">
        <v>679</v>
      </c>
      <c r="F234" s="175" t="s">
        <v>680</v>
      </c>
      <c r="G234" s="176" t="s">
        <v>190</v>
      </c>
      <c r="H234" s="177">
        <v>2</v>
      </c>
      <c r="I234" s="178"/>
      <c r="J234" s="179">
        <f>ROUND(I234*H234,2)</f>
        <v>0</v>
      </c>
      <c r="K234" s="175" t="s">
        <v>260</v>
      </c>
      <c r="L234" s="40"/>
      <c r="M234" s="180" t="s">
        <v>5</v>
      </c>
      <c r="N234" s="181" t="s">
        <v>43</v>
      </c>
      <c r="O234" s="41"/>
      <c r="P234" s="182">
        <f>O234*H234</f>
        <v>0</v>
      </c>
      <c r="Q234" s="182">
        <v>0.42368</v>
      </c>
      <c r="R234" s="182">
        <f>Q234*H234</f>
        <v>0.84736</v>
      </c>
      <c r="S234" s="182">
        <v>0</v>
      </c>
      <c r="T234" s="183">
        <f>S234*H234</f>
        <v>0</v>
      </c>
      <c r="AR234" s="24" t="s">
        <v>141</v>
      </c>
      <c r="AT234" s="24" t="s">
        <v>137</v>
      </c>
      <c r="AU234" s="24" t="s">
        <v>81</v>
      </c>
      <c r="AY234" s="24" t="s">
        <v>134</v>
      </c>
      <c r="BE234" s="184">
        <f>IF(N234="základní",J234,0)</f>
        <v>0</v>
      </c>
      <c r="BF234" s="184">
        <f>IF(N234="snížená",J234,0)</f>
        <v>0</v>
      </c>
      <c r="BG234" s="184">
        <f>IF(N234="zákl. přenesená",J234,0)</f>
        <v>0</v>
      </c>
      <c r="BH234" s="184">
        <f>IF(N234="sníž. přenesená",J234,0)</f>
        <v>0</v>
      </c>
      <c r="BI234" s="184">
        <f>IF(N234="nulová",J234,0)</f>
        <v>0</v>
      </c>
      <c r="BJ234" s="24" t="s">
        <v>24</v>
      </c>
      <c r="BK234" s="184">
        <f>ROUND(I234*H234,2)</f>
        <v>0</v>
      </c>
      <c r="BL234" s="24" t="s">
        <v>141</v>
      </c>
      <c r="BM234" s="24" t="s">
        <v>1066</v>
      </c>
    </row>
    <row r="235" spans="2:65" s="1" customFormat="1" ht="13.5">
      <c r="B235" s="40"/>
      <c r="D235" s="185" t="s">
        <v>143</v>
      </c>
      <c r="F235" s="186" t="s">
        <v>680</v>
      </c>
      <c r="I235" s="187"/>
      <c r="L235" s="40"/>
      <c r="M235" s="188"/>
      <c r="N235" s="41"/>
      <c r="O235" s="41"/>
      <c r="P235" s="41"/>
      <c r="Q235" s="41"/>
      <c r="R235" s="41"/>
      <c r="S235" s="41"/>
      <c r="T235" s="69"/>
      <c r="AT235" s="24" t="s">
        <v>143</v>
      </c>
      <c r="AU235" s="24" t="s">
        <v>81</v>
      </c>
    </row>
    <row r="236" spans="2:65" s="1" customFormat="1" ht="16.5" customHeight="1">
      <c r="B236" s="172"/>
      <c r="C236" s="173" t="s">
        <v>714</v>
      </c>
      <c r="D236" s="173" t="s">
        <v>137</v>
      </c>
      <c r="E236" s="174" t="s">
        <v>683</v>
      </c>
      <c r="F236" s="175" t="s">
        <v>684</v>
      </c>
      <c r="G236" s="176" t="s">
        <v>190</v>
      </c>
      <c r="H236" s="177">
        <v>2</v>
      </c>
      <c r="I236" s="178"/>
      <c r="J236" s="179">
        <f>ROUND(I236*H236,2)</f>
        <v>0</v>
      </c>
      <c r="K236" s="175" t="s">
        <v>260</v>
      </c>
      <c r="L236" s="40"/>
      <c r="M236" s="180" t="s">
        <v>5</v>
      </c>
      <c r="N236" s="181" t="s">
        <v>43</v>
      </c>
      <c r="O236" s="41"/>
      <c r="P236" s="182">
        <f>O236*H236</f>
        <v>0</v>
      </c>
      <c r="Q236" s="182">
        <v>0.42080000000000001</v>
      </c>
      <c r="R236" s="182">
        <f>Q236*H236</f>
        <v>0.84160000000000001</v>
      </c>
      <c r="S236" s="182">
        <v>0</v>
      </c>
      <c r="T236" s="183">
        <f>S236*H236</f>
        <v>0</v>
      </c>
      <c r="AR236" s="24" t="s">
        <v>141</v>
      </c>
      <c r="AT236" s="24" t="s">
        <v>137</v>
      </c>
      <c r="AU236" s="24" t="s">
        <v>81</v>
      </c>
      <c r="AY236" s="24" t="s">
        <v>134</v>
      </c>
      <c r="BE236" s="184">
        <f>IF(N236="základní",J236,0)</f>
        <v>0</v>
      </c>
      <c r="BF236" s="184">
        <f>IF(N236="snížená",J236,0)</f>
        <v>0</v>
      </c>
      <c r="BG236" s="184">
        <f>IF(N236="zákl. přenesená",J236,0)</f>
        <v>0</v>
      </c>
      <c r="BH236" s="184">
        <f>IF(N236="sníž. přenesená",J236,0)</f>
        <v>0</v>
      </c>
      <c r="BI236" s="184">
        <f>IF(N236="nulová",J236,0)</f>
        <v>0</v>
      </c>
      <c r="BJ236" s="24" t="s">
        <v>24</v>
      </c>
      <c r="BK236" s="184">
        <f>ROUND(I236*H236,2)</f>
        <v>0</v>
      </c>
      <c r="BL236" s="24" t="s">
        <v>141</v>
      </c>
      <c r="BM236" s="24" t="s">
        <v>1067</v>
      </c>
    </row>
    <row r="237" spans="2:65" s="1" customFormat="1" ht="13.5">
      <c r="B237" s="40"/>
      <c r="D237" s="185" t="s">
        <v>143</v>
      </c>
      <c r="F237" s="186" t="s">
        <v>684</v>
      </c>
      <c r="I237" s="187"/>
      <c r="L237" s="40"/>
      <c r="M237" s="188"/>
      <c r="N237" s="41"/>
      <c r="O237" s="41"/>
      <c r="P237" s="41"/>
      <c r="Q237" s="41"/>
      <c r="R237" s="41"/>
      <c r="S237" s="41"/>
      <c r="T237" s="69"/>
      <c r="AT237" s="24" t="s">
        <v>143</v>
      </c>
      <c r="AU237" s="24" t="s">
        <v>81</v>
      </c>
    </row>
    <row r="238" spans="2:65" s="1" customFormat="1" ht="25.5" customHeight="1">
      <c r="B238" s="172"/>
      <c r="C238" s="173" t="s">
        <v>720</v>
      </c>
      <c r="D238" s="173" t="s">
        <v>137</v>
      </c>
      <c r="E238" s="174" t="s">
        <v>687</v>
      </c>
      <c r="F238" s="175" t="s">
        <v>688</v>
      </c>
      <c r="G238" s="176" t="s">
        <v>190</v>
      </c>
      <c r="H238" s="177">
        <v>24</v>
      </c>
      <c r="I238" s="178"/>
      <c r="J238" s="179">
        <f>ROUND(I238*H238,2)</f>
        <v>0</v>
      </c>
      <c r="K238" s="175" t="s">
        <v>260</v>
      </c>
      <c r="L238" s="40"/>
      <c r="M238" s="180" t="s">
        <v>5</v>
      </c>
      <c r="N238" s="181" t="s">
        <v>43</v>
      </c>
      <c r="O238" s="41"/>
      <c r="P238" s="182">
        <f>O238*H238</f>
        <v>0</v>
      </c>
      <c r="Q238" s="182">
        <v>1.298E-2</v>
      </c>
      <c r="R238" s="182">
        <f>Q238*H238</f>
        <v>0.31152000000000002</v>
      </c>
      <c r="S238" s="182">
        <v>4.0000000000000001E-3</v>
      </c>
      <c r="T238" s="183">
        <f>S238*H238</f>
        <v>9.6000000000000002E-2</v>
      </c>
      <c r="AR238" s="24" t="s">
        <v>141</v>
      </c>
      <c r="AT238" s="24" t="s">
        <v>137</v>
      </c>
      <c r="AU238" s="24" t="s">
        <v>81</v>
      </c>
      <c r="AY238" s="24" t="s">
        <v>134</v>
      </c>
      <c r="BE238" s="184">
        <f>IF(N238="základní",J238,0)</f>
        <v>0</v>
      </c>
      <c r="BF238" s="184">
        <f>IF(N238="snížená",J238,0)</f>
        <v>0</v>
      </c>
      <c r="BG238" s="184">
        <f>IF(N238="zákl. přenesená",J238,0)</f>
        <v>0</v>
      </c>
      <c r="BH238" s="184">
        <f>IF(N238="sníž. přenesená",J238,0)</f>
        <v>0</v>
      </c>
      <c r="BI238" s="184">
        <f>IF(N238="nulová",J238,0)</f>
        <v>0</v>
      </c>
      <c r="BJ238" s="24" t="s">
        <v>24</v>
      </c>
      <c r="BK238" s="184">
        <f>ROUND(I238*H238,2)</f>
        <v>0</v>
      </c>
      <c r="BL238" s="24" t="s">
        <v>141</v>
      </c>
      <c r="BM238" s="24" t="s">
        <v>1068</v>
      </c>
    </row>
    <row r="239" spans="2:65" s="1" customFormat="1" ht="27">
      <c r="B239" s="40"/>
      <c r="D239" s="185" t="s">
        <v>143</v>
      </c>
      <c r="F239" s="186" t="s">
        <v>690</v>
      </c>
      <c r="I239" s="187"/>
      <c r="L239" s="40"/>
      <c r="M239" s="188"/>
      <c r="N239" s="41"/>
      <c r="O239" s="41"/>
      <c r="P239" s="41"/>
      <c r="Q239" s="41"/>
      <c r="R239" s="41"/>
      <c r="S239" s="41"/>
      <c r="T239" s="69"/>
      <c r="AT239" s="24" t="s">
        <v>143</v>
      </c>
      <c r="AU239" s="24" t="s">
        <v>81</v>
      </c>
    </row>
    <row r="240" spans="2:65" s="11" customFormat="1" ht="13.5">
      <c r="B240" s="190"/>
      <c r="D240" s="185" t="s">
        <v>146</v>
      </c>
      <c r="E240" s="191" t="s">
        <v>5</v>
      </c>
      <c r="F240" s="192" t="s">
        <v>1069</v>
      </c>
      <c r="H240" s="193">
        <v>24</v>
      </c>
      <c r="I240" s="194"/>
      <c r="L240" s="190"/>
      <c r="M240" s="195"/>
      <c r="N240" s="196"/>
      <c r="O240" s="196"/>
      <c r="P240" s="196"/>
      <c r="Q240" s="196"/>
      <c r="R240" s="196"/>
      <c r="S240" s="196"/>
      <c r="T240" s="197"/>
      <c r="AT240" s="191" t="s">
        <v>146</v>
      </c>
      <c r="AU240" s="191" t="s">
        <v>81</v>
      </c>
      <c r="AV240" s="11" t="s">
        <v>81</v>
      </c>
      <c r="AW240" s="11" t="s">
        <v>36</v>
      </c>
      <c r="AX240" s="11" t="s">
        <v>24</v>
      </c>
      <c r="AY240" s="191" t="s">
        <v>134</v>
      </c>
    </row>
    <row r="241" spans="2:65" s="10" customFormat="1" ht="29.85" customHeight="1">
      <c r="B241" s="159"/>
      <c r="D241" s="160" t="s">
        <v>71</v>
      </c>
      <c r="E241" s="170" t="s">
        <v>182</v>
      </c>
      <c r="F241" s="170" t="s">
        <v>431</v>
      </c>
      <c r="I241" s="162"/>
      <c r="J241" s="171">
        <f>BK241</f>
        <v>0</v>
      </c>
      <c r="L241" s="159"/>
      <c r="M241" s="164"/>
      <c r="N241" s="165"/>
      <c r="O241" s="165"/>
      <c r="P241" s="166">
        <f>SUM(P242:P350)</f>
        <v>0</v>
      </c>
      <c r="Q241" s="165"/>
      <c r="R241" s="166">
        <f>SUM(R242:R350)</f>
        <v>492.25194560000006</v>
      </c>
      <c r="S241" s="165"/>
      <c r="T241" s="167">
        <f>SUM(T242:T350)</f>
        <v>105.715</v>
      </c>
      <c r="AR241" s="160" t="s">
        <v>24</v>
      </c>
      <c r="AT241" s="168" t="s">
        <v>71</v>
      </c>
      <c r="AU241" s="168" t="s">
        <v>24</v>
      </c>
      <c r="AY241" s="160" t="s">
        <v>134</v>
      </c>
      <c r="BK241" s="169">
        <f>SUM(BK242:BK350)</f>
        <v>0</v>
      </c>
    </row>
    <row r="242" spans="2:65" s="1" customFormat="1" ht="16.5" customHeight="1">
      <c r="B242" s="172"/>
      <c r="C242" s="173" t="s">
        <v>725</v>
      </c>
      <c r="D242" s="173" t="s">
        <v>137</v>
      </c>
      <c r="E242" s="174" t="s">
        <v>693</v>
      </c>
      <c r="F242" s="175" t="s">
        <v>694</v>
      </c>
      <c r="G242" s="176" t="s">
        <v>140</v>
      </c>
      <c r="H242" s="177">
        <v>10</v>
      </c>
      <c r="I242" s="178"/>
      <c r="J242" s="179">
        <f>ROUND(I242*H242,2)</f>
        <v>0</v>
      </c>
      <c r="K242" s="175" t="s">
        <v>260</v>
      </c>
      <c r="L242" s="40"/>
      <c r="M242" s="180" t="s">
        <v>5</v>
      </c>
      <c r="N242" s="181" t="s">
        <v>43</v>
      </c>
      <c r="O242" s="41"/>
      <c r="P242" s="182">
        <f>O242*H242</f>
        <v>0</v>
      </c>
      <c r="Q242" s="182">
        <v>8.4000000000000003E-4</v>
      </c>
      <c r="R242" s="182">
        <f>Q242*H242</f>
        <v>8.4000000000000012E-3</v>
      </c>
      <c r="S242" s="182">
        <v>0</v>
      </c>
      <c r="T242" s="183">
        <f>S242*H242</f>
        <v>0</v>
      </c>
      <c r="AR242" s="24" t="s">
        <v>141</v>
      </c>
      <c r="AT242" s="24" t="s">
        <v>137</v>
      </c>
      <c r="AU242" s="24" t="s">
        <v>81</v>
      </c>
      <c r="AY242" s="24" t="s">
        <v>134</v>
      </c>
      <c r="BE242" s="184">
        <f>IF(N242="základní",J242,0)</f>
        <v>0</v>
      </c>
      <c r="BF242" s="184">
        <f>IF(N242="snížená",J242,0)</f>
        <v>0</v>
      </c>
      <c r="BG242" s="184">
        <f>IF(N242="zákl. přenesená",J242,0)</f>
        <v>0</v>
      </c>
      <c r="BH242" s="184">
        <f>IF(N242="sníž. přenesená",J242,0)</f>
        <v>0</v>
      </c>
      <c r="BI242" s="184">
        <f>IF(N242="nulová",J242,0)</f>
        <v>0</v>
      </c>
      <c r="BJ242" s="24" t="s">
        <v>24</v>
      </c>
      <c r="BK242" s="184">
        <f>ROUND(I242*H242,2)</f>
        <v>0</v>
      </c>
      <c r="BL242" s="24" t="s">
        <v>141</v>
      </c>
      <c r="BM242" s="24" t="s">
        <v>1070</v>
      </c>
    </row>
    <row r="243" spans="2:65" s="1" customFormat="1" ht="13.5">
      <c r="B243" s="40"/>
      <c r="D243" s="185" t="s">
        <v>143</v>
      </c>
      <c r="F243" s="186" t="s">
        <v>694</v>
      </c>
      <c r="I243" s="187"/>
      <c r="L243" s="40"/>
      <c r="M243" s="188"/>
      <c r="N243" s="41"/>
      <c r="O243" s="41"/>
      <c r="P243" s="41"/>
      <c r="Q243" s="41"/>
      <c r="R243" s="41"/>
      <c r="S243" s="41"/>
      <c r="T243" s="69"/>
      <c r="AT243" s="24" t="s">
        <v>143</v>
      </c>
      <c r="AU243" s="24" t="s">
        <v>81</v>
      </c>
    </row>
    <row r="244" spans="2:65" s="11" customFormat="1" ht="13.5">
      <c r="B244" s="190"/>
      <c r="D244" s="185" t="s">
        <v>146</v>
      </c>
      <c r="E244" s="191" t="s">
        <v>5</v>
      </c>
      <c r="F244" s="192" t="s">
        <v>1071</v>
      </c>
      <c r="H244" s="193">
        <v>10</v>
      </c>
      <c r="I244" s="194"/>
      <c r="L244" s="190"/>
      <c r="M244" s="195"/>
      <c r="N244" s="196"/>
      <c r="O244" s="196"/>
      <c r="P244" s="196"/>
      <c r="Q244" s="196"/>
      <c r="R244" s="196"/>
      <c r="S244" s="196"/>
      <c r="T244" s="197"/>
      <c r="AT244" s="191" t="s">
        <v>146</v>
      </c>
      <c r="AU244" s="191" t="s">
        <v>81</v>
      </c>
      <c r="AV244" s="11" t="s">
        <v>81</v>
      </c>
      <c r="AW244" s="11" t="s">
        <v>36</v>
      </c>
      <c r="AX244" s="11" t="s">
        <v>24</v>
      </c>
      <c r="AY244" s="191" t="s">
        <v>134</v>
      </c>
    </row>
    <row r="245" spans="2:65" s="1" customFormat="1" ht="16.5" customHeight="1">
      <c r="B245" s="172"/>
      <c r="C245" s="219" t="s">
        <v>730</v>
      </c>
      <c r="D245" s="219" t="s">
        <v>525</v>
      </c>
      <c r="E245" s="220" t="s">
        <v>697</v>
      </c>
      <c r="F245" s="221" t="s">
        <v>1072</v>
      </c>
      <c r="G245" s="222" t="s">
        <v>140</v>
      </c>
      <c r="H245" s="223">
        <v>10</v>
      </c>
      <c r="I245" s="224"/>
      <c r="J245" s="225">
        <f>ROUND(I245*H245,2)</f>
        <v>0</v>
      </c>
      <c r="K245" s="221" t="s">
        <v>260</v>
      </c>
      <c r="L245" s="226"/>
      <c r="M245" s="227" t="s">
        <v>5</v>
      </c>
      <c r="N245" s="228" t="s">
        <v>43</v>
      </c>
      <c r="O245" s="41"/>
      <c r="P245" s="182">
        <f>O245*H245</f>
        <v>0</v>
      </c>
      <c r="Q245" s="182">
        <v>4.4999999999999998E-2</v>
      </c>
      <c r="R245" s="182">
        <f>Q245*H245</f>
        <v>0.44999999999999996</v>
      </c>
      <c r="S245" s="182">
        <v>0</v>
      </c>
      <c r="T245" s="183">
        <f>S245*H245</f>
        <v>0</v>
      </c>
      <c r="AR245" s="24" t="s">
        <v>177</v>
      </c>
      <c r="AT245" s="24" t="s">
        <v>525</v>
      </c>
      <c r="AU245" s="24" t="s">
        <v>81</v>
      </c>
      <c r="AY245" s="24" t="s">
        <v>134</v>
      </c>
      <c r="BE245" s="184">
        <f>IF(N245="základní",J245,0)</f>
        <v>0</v>
      </c>
      <c r="BF245" s="184">
        <f>IF(N245="snížená",J245,0)</f>
        <v>0</v>
      </c>
      <c r="BG245" s="184">
        <f>IF(N245="zákl. přenesená",J245,0)</f>
        <v>0</v>
      </c>
      <c r="BH245" s="184">
        <f>IF(N245="sníž. přenesená",J245,0)</f>
        <v>0</v>
      </c>
      <c r="BI245" s="184">
        <f>IF(N245="nulová",J245,0)</f>
        <v>0</v>
      </c>
      <c r="BJ245" s="24" t="s">
        <v>24</v>
      </c>
      <c r="BK245" s="184">
        <f>ROUND(I245*H245,2)</f>
        <v>0</v>
      </c>
      <c r="BL245" s="24" t="s">
        <v>141</v>
      </c>
      <c r="BM245" s="24" t="s">
        <v>1073</v>
      </c>
    </row>
    <row r="246" spans="2:65" s="1" customFormat="1" ht="25.5" customHeight="1">
      <c r="B246" s="172"/>
      <c r="C246" s="173" t="s">
        <v>735</v>
      </c>
      <c r="D246" s="173" t="s">
        <v>137</v>
      </c>
      <c r="E246" s="174" t="s">
        <v>701</v>
      </c>
      <c r="F246" s="175" t="s">
        <v>702</v>
      </c>
      <c r="G246" s="176" t="s">
        <v>140</v>
      </c>
      <c r="H246" s="177">
        <v>1396</v>
      </c>
      <c r="I246" s="178"/>
      <c r="J246" s="179">
        <f>ROUND(I246*H246,2)</f>
        <v>0</v>
      </c>
      <c r="K246" s="175" t="s">
        <v>260</v>
      </c>
      <c r="L246" s="40"/>
      <c r="M246" s="180" t="s">
        <v>5</v>
      </c>
      <c r="N246" s="181" t="s">
        <v>43</v>
      </c>
      <c r="O246" s="41"/>
      <c r="P246" s="182">
        <f>O246*H246</f>
        <v>0</v>
      </c>
      <c r="Q246" s="182">
        <v>5.0999999999999997E-2</v>
      </c>
      <c r="R246" s="182">
        <f>Q246*H246</f>
        <v>71.195999999999998</v>
      </c>
      <c r="S246" s="182">
        <v>0</v>
      </c>
      <c r="T246" s="183">
        <f>S246*H246</f>
        <v>0</v>
      </c>
      <c r="AR246" s="24" t="s">
        <v>141</v>
      </c>
      <c r="AT246" s="24" t="s">
        <v>137</v>
      </c>
      <c r="AU246" s="24" t="s">
        <v>81</v>
      </c>
      <c r="AY246" s="24" t="s">
        <v>134</v>
      </c>
      <c r="BE246" s="184">
        <f>IF(N246="základní",J246,0)</f>
        <v>0</v>
      </c>
      <c r="BF246" s="184">
        <f>IF(N246="snížená",J246,0)</f>
        <v>0</v>
      </c>
      <c r="BG246" s="184">
        <f>IF(N246="zákl. přenesená",J246,0)</f>
        <v>0</v>
      </c>
      <c r="BH246" s="184">
        <f>IF(N246="sníž. přenesená",J246,0)</f>
        <v>0</v>
      </c>
      <c r="BI246" s="184">
        <f>IF(N246="nulová",J246,0)</f>
        <v>0</v>
      </c>
      <c r="BJ246" s="24" t="s">
        <v>24</v>
      </c>
      <c r="BK246" s="184">
        <f>ROUND(I246*H246,2)</f>
        <v>0</v>
      </c>
      <c r="BL246" s="24" t="s">
        <v>141</v>
      </c>
      <c r="BM246" s="24" t="s">
        <v>1074</v>
      </c>
    </row>
    <row r="247" spans="2:65" s="1" customFormat="1" ht="27">
      <c r="B247" s="40"/>
      <c r="D247" s="185" t="s">
        <v>143</v>
      </c>
      <c r="F247" s="186" t="s">
        <v>704</v>
      </c>
      <c r="I247" s="187"/>
      <c r="L247" s="40"/>
      <c r="M247" s="188"/>
      <c r="N247" s="41"/>
      <c r="O247" s="41"/>
      <c r="P247" s="41"/>
      <c r="Q247" s="41"/>
      <c r="R247" s="41"/>
      <c r="S247" s="41"/>
      <c r="T247" s="69"/>
      <c r="AT247" s="24" t="s">
        <v>143</v>
      </c>
      <c r="AU247" s="24" t="s">
        <v>81</v>
      </c>
    </row>
    <row r="248" spans="2:65" s="1" customFormat="1" ht="16.5" customHeight="1">
      <c r="B248" s="172"/>
      <c r="C248" s="173" t="s">
        <v>737</v>
      </c>
      <c r="D248" s="173" t="s">
        <v>137</v>
      </c>
      <c r="E248" s="174" t="s">
        <v>706</v>
      </c>
      <c r="F248" s="175" t="s">
        <v>707</v>
      </c>
      <c r="G248" s="176" t="s">
        <v>190</v>
      </c>
      <c r="H248" s="177">
        <v>50</v>
      </c>
      <c r="I248" s="178"/>
      <c r="J248" s="179">
        <f>ROUND(I248*H248,2)</f>
        <v>0</v>
      </c>
      <c r="K248" s="175" t="s">
        <v>260</v>
      </c>
      <c r="L248" s="40"/>
      <c r="M248" s="180" t="s">
        <v>5</v>
      </c>
      <c r="N248" s="181" t="s">
        <v>43</v>
      </c>
      <c r="O248" s="41"/>
      <c r="P248" s="182">
        <f>O248*H248</f>
        <v>0</v>
      </c>
      <c r="Q248" s="182">
        <v>3.6000000000000002E-4</v>
      </c>
      <c r="R248" s="182">
        <f>Q248*H248</f>
        <v>1.8000000000000002E-2</v>
      </c>
      <c r="S248" s="182">
        <v>0</v>
      </c>
      <c r="T248" s="183">
        <f>S248*H248</f>
        <v>0</v>
      </c>
      <c r="AR248" s="24" t="s">
        <v>141</v>
      </c>
      <c r="AT248" s="24" t="s">
        <v>137</v>
      </c>
      <c r="AU248" s="24" t="s">
        <v>81</v>
      </c>
      <c r="AY248" s="24" t="s">
        <v>134</v>
      </c>
      <c r="BE248" s="184">
        <f>IF(N248="základní",J248,0)</f>
        <v>0</v>
      </c>
      <c r="BF248" s="184">
        <f>IF(N248="snížená",J248,0)</f>
        <v>0</v>
      </c>
      <c r="BG248" s="184">
        <f>IF(N248="zákl. přenesená",J248,0)</f>
        <v>0</v>
      </c>
      <c r="BH248" s="184">
        <f>IF(N248="sníž. přenesená",J248,0)</f>
        <v>0</v>
      </c>
      <c r="BI248" s="184">
        <f>IF(N248="nulová",J248,0)</f>
        <v>0</v>
      </c>
      <c r="BJ248" s="24" t="s">
        <v>24</v>
      </c>
      <c r="BK248" s="184">
        <f>ROUND(I248*H248,2)</f>
        <v>0</v>
      </c>
      <c r="BL248" s="24" t="s">
        <v>141</v>
      </c>
      <c r="BM248" s="24" t="s">
        <v>1075</v>
      </c>
    </row>
    <row r="249" spans="2:65" s="1" customFormat="1" ht="13.5">
      <c r="B249" s="40"/>
      <c r="D249" s="185" t="s">
        <v>143</v>
      </c>
      <c r="F249" s="186" t="s">
        <v>709</v>
      </c>
      <c r="I249" s="187"/>
      <c r="L249" s="40"/>
      <c r="M249" s="188"/>
      <c r="N249" s="41"/>
      <c r="O249" s="41"/>
      <c r="P249" s="41"/>
      <c r="Q249" s="41"/>
      <c r="R249" s="41"/>
      <c r="S249" s="41"/>
      <c r="T249" s="69"/>
      <c r="AT249" s="24" t="s">
        <v>143</v>
      </c>
      <c r="AU249" s="24" t="s">
        <v>81</v>
      </c>
    </row>
    <row r="250" spans="2:65" s="11" customFormat="1" ht="13.5">
      <c r="B250" s="190"/>
      <c r="D250" s="185" t="s">
        <v>146</v>
      </c>
      <c r="E250" s="191" t="s">
        <v>5</v>
      </c>
      <c r="F250" s="192" t="s">
        <v>720</v>
      </c>
      <c r="H250" s="193">
        <v>50</v>
      </c>
      <c r="I250" s="194"/>
      <c r="L250" s="190"/>
      <c r="M250" s="195"/>
      <c r="N250" s="196"/>
      <c r="O250" s="196"/>
      <c r="P250" s="196"/>
      <c r="Q250" s="196"/>
      <c r="R250" s="196"/>
      <c r="S250" s="196"/>
      <c r="T250" s="197"/>
      <c r="AT250" s="191" t="s">
        <v>146</v>
      </c>
      <c r="AU250" s="191" t="s">
        <v>81</v>
      </c>
      <c r="AV250" s="11" t="s">
        <v>81</v>
      </c>
      <c r="AW250" s="11" t="s">
        <v>36</v>
      </c>
      <c r="AX250" s="11" t="s">
        <v>24</v>
      </c>
      <c r="AY250" s="191" t="s">
        <v>134</v>
      </c>
    </row>
    <row r="251" spans="2:65" s="1" customFormat="1" ht="16.5" customHeight="1">
      <c r="B251" s="172"/>
      <c r="C251" s="219" t="s">
        <v>742</v>
      </c>
      <c r="D251" s="219" t="s">
        <v>525</v>
      </c>
      <c r="E251" s="220" t="s">
        <v>711</v>
      </c>
      <c r="F251" s="221" t="s">
        <v>712</v>
      </c>
      <c r="G251" s="222" t="s">
        <v>190</v>
      </c>
      <c r="H251" s="223">
        <v>50</v>
      </c>
      <c r="I251" s="224"/>
      <c r="J251" s="225">
        <f>ROUND(I251*H251,2)</f>
        <v>0</v>
      </c>
      <c r="K251" s="221" t="s">
        <v>260</v>
      </c>
      <c r="L251" s="226"/>
      <c r="M251" s="227" t="s">
        <v>5</v>
      </c>
      <c r="N251" s="228" t="s">
        <v>43</v>
      </c>
      <c r="O251" s="41"/>
      <c r="P251" s="182">
        <f>O251*H251</f>
        <v>0</v>
      </c>
      <c r="Q251" s="182">
        <v>2.0999999999999999E-3</v>
      </c>
      <c r="R251" s="182">
        <f>Q251*H251</f>
        <v>0.105</v>
      </c>
      <c r="S251" s="182">
        <v>0</v>
      </c>
      <c r="T251" s="183">
        <f>S251*H251</f>
        <v>0</v>
      </c>
      <c r="AR251" s="24" t="s">
        <v>177</v>
      </c>
      <c r="AT251" s="24" t="s">
        <v>525</v>
      </c>
      <c r="AU251" s="24" t="s">
        <v>81</v>
      </c>
      <c r="AY251" s="24" t="s">
        <v>134</v>
      </c>
      <c r="BE251" s="184">
        <f>IF(N251="základní",J251,0)</f>
        <v>0</v>
      </c>
      <c r="BF251" s="184">
        <f>IF(N251="snížená",J251,0)</f>
        <v>0</v>
      </c>
      <c r="BG251" s="184">
        <f>IF(N251="zákl. přenesená",J251,0)</f>
        <v>0</v>
      </c>
      <c r="BH251" s="184">
        <f>IF(N251="sníž. přenesená",J251,0)</f>
        <v>0</v>
      </c>
      <c r="BI251" s="184">
        <f>IF(N251="nulová",J251,0)</f>
        <v>0</v>
      </c>
      <c r="BJ251" s="24" t="s">
        <v>24</v>
      </c>
      <c r="BK251" s="184">
        <f>ROUND(I251*H251,2)</f>
        <v>0</v>
      </c>
      <c r="BL251" s="24" t="s">
        <v>141</v>
      </c>
      <c r="BM251" s="24" t="s">
        <v>1076</v>
      </c>
    </row>
    <row r="252" spans="2:65" s="1" customFormat="1" ht="13.5">
      <c r="B252" s="40"/>
      <c r="D252" s="185" t="s">
        <v>143</v>
      </c>
      <c r="F252" s="186" t="s">
        <v>712</v>
      </c>
      <c r="I252" s="187"/>
      <c r="L252" s="40"/>
      <c r="M252" s="188"/>
      <c r="N252" s="41"/>
      <c r="O252" s="41"/>
      <c r="P252" s="41"/>
      <c r="Q252" s="41"/>
      <c r="R252" s="41"/>
      <c r="S252" s="41"/>
      <c r="T252" s="69"/>
      <c r="AT252" s="24" t="s">
        <v>143</v>
      </c>
      <c r="AU252" s="24" t="s">
        <v>81</v>
      </c>
    </row>
    <row r="253" spans="2:65" s="1" customFormat="1" ht="25.5" customHeight="1">
      <c r="B253" s="172"/>
      <c r="C253" s="173" t="s">
        <v>747</v>
      </c>
      <c r="D253" s="173" t="s">
        <v>137</v>
      </c>
      <c r="E253" s="174" t="s">
        <v>715</v>
      </c>
      <c r="F253" s="175" t="s">
        <v>716</v>
      </c>
      <c r="G253" s="176" t="s">
        <v>190</v>
      </c>
      <c r="H253" s="177">
        <v>18</v>
      </c>
      <c r="I253" s="178"/>
      <c r="J253" s="179">
        <f>ROUND(I253*H253,2)</f>
        <v>0</v>
      </c>
      <c r="K253" s="175" t="s">
        <v>260</v>
      </c>
      <c r="L253" s="40"/>
      <c r="M253" s="180" t="s">
        <v>5</v>
      </c>
      <c r="N253" s="181" t="s">
        <v>43</v>
      </c>
      <c r="O253" s="41"/>
      <c r="P253" s="182">
        <f>O253*H253</f>
        <v>0</v>
      </c>
      <c r="Q253" s="182">
        <v>6.9999999999999999E-4</v>
      </c>
      <c r="R253" s="182">
        <f>Q253*H253</f>
        <v>1.26E-2</v>
      </c>
      <c r="S253" s="182">
        <v>0</v>
      </c>
      <c r="T253" s="183">
        <f>S253*H253</f>
        <v>0</v>
      </c>
      <c r="AR253" s="24" t="s">
        <v>141</v>
      </c>
      <c r="AT253" s="24" t="s">
        <v>137</v>
      </c>
      <c r="AU253" s="24" t="s">
        <v>81</v>
      </c>
      <c r="AY253" s="24" t="s">
        <v>134</v>
      </c>
      <c r="BE253" s="184">
        <f>IF(N253="základní",J253,0)</f>
        <v>0</v>
      </c>
      <c r="BF253" s="184">
        <f>IF(N253="snížená",J253,0)</f>
        <v>0</v>
      </c>
      <c r="BG253" s="184">
        <f>IF(N253="zákl. přenesená",J253,0)</f>
        <v>0</v>
      </c>
      <c r="BH253" s="184">
        <f>IF(N253="sníž. přenesená",J253,0)</f>
        <v>0</v>
      </c>
      <c r="BI253" s="184">
        <f>IF(N253="nulová",J253,0)</f>
        <v>0</v>
      </c>
      <c r="BJ253" s="24" t="s">
        <v>24</v>
      </c>
      <c r="BK253" s="184">
        <f>ROUND(I253*H253,2)</f>
        <v>0</v>
      </c>
      <c r="BL253" s="24" t="s">
        <v>141</v>
      </c>
      <c r="BM253" s="24" t="s">
        <v>1077</v>
      </c>
    </row>
    <row r="254" spans="2:65" s="1" customFormat="1" ht="13.5">
      <c r="B254" s="40"/>
      <c r="D254" s="185" t="s">
        <v>143</v>
      </c>
      <c r="F254" s="186" t="s">
        <v>718</v>
      </c>
      <c r="I254" s="187"/>
      <c r="L254" s="40"/>
      <c r="M254" s="188"/>
      <c r="N254" s="41"/>
      <c r="O254" s="41"/>
      <c r="P254" s="41"/>
      <c r="Q254" s="41"/>
      <c r="R254" s="41"/>
      <c r="S254" s="41"/>
      <c r="T254" s="69"/>
      <c r="AT254" s="24" t="s">
        <v>143</v>
      </c>
      <c r="AU254" s="24" t="s">
        <v>81</v>
      </c>
    </row>
    <row r="255" spans="2:65" s="11" customFormat="1" ht="13.5">
      <c r="B255" s="190"/>
      <c r="D255" s="185" t="s">
        <v>146</v>
      </c>
      <c r="E255" s="191" t="s">
        <v>5</v>
      </c>
      <c r="F255" s="192" t="s">
        <v>1078</v>
      </c>
      <c r="H255" s="193">
        <v>18</v>
      </c>
      <c r="I255" s="194"/>
      <c r="L255" s="190"/>
      <c r="M255" s="195"/>
      <c r="N255" s="196"/>
      <c r="O255" s="196"/>
      <c r="P255" s="196"/>
      <c r="Q255" s="196"/>
      <c r="R255" s="196"/>
      <c r="S255" s="196"/>
      <c r="T255" s="197"/>
      <c r="AT255" s="191" t="s">
        <v>146</v>
      </c>
      <c r="AU255" s="191" t="s">
        <v>81</v>
      </c>
      <c r="AV255" s="11" t="s">
        <v>81</v>
      </c>
      <c r="AW255" s="11" t="s">
        <v>36</v>
      </c>
      <c r="AX255" s="11" t="s">
        <v>72</v>
      </c>
      <c r="AY255" s="191" t="s">
        <v>134</v>
      </c>
    </row>
    <row r="256" spans="2:65" s="12" customFormat="1" ht="13.5">
      <c r="B256" s="198"/>
      <c r="D256" s="185" t="s">
        <v>146</v>
      </c>
      <c r="E256" s="199" t="s">
        <v>5</v>
      </c>
      <c r="F256" s="200" t="s">
        <v>148</v>
      </c>
      <c r="H256" s="201">
        <v>18</v>
      </c>
      <c r="I256" s="202"/>
      <c r="L256" s="198"/>
      <c r="M256" s="203"/>
      <c r="N256" s="204"/>
      <c r="O256" s="204"/>
      <c r="P256" s="204"/>
      <c r="Q256" s="204"/>
      <c r="R256" s="204"/>
      <c r="S256" s="204"/>
      <c r="T256" s="205"/>
      <c r="AT256" s="199" t="s">
        <v>146</v>
      </c>
      <c r="AU256" s="199" t="s">
        <v>81</v>
      </c>
      <c r="AV256" s="12" t="s">
        <v>141</v>
      </c>
      <c r="AW256" s="12" t="s">
        <v>36</v>
      </c>
      <c r="AX256" s="12" t="s">
        <v>24</v>
      </c>
      <c r="AY256" s="199" t="s">
        <v>134</v>
      </c>
    </row>
    <row r="257" spans="2:65" s="1" customFormat="1" ht="16.5" customHeight="1">
      <c r="B257" s="172"/>
      <c r="C257" s="219" t="s">
        <v>752</v>
      </c>
      <c r="D257" s="219" t="s">
        <v>525</v>
      </c>
      <c r="E257" s="220" t="s">
        <v>726</v>
      </c>
      <c r="F257" s="221" t="s">
        <v>1079</v>
      </c>
      <c r="G257" s="222" t="s">
        <v>190</v>
      </c>
      <c r="H257" s="223">
        <v>1</v>
      </c>
      <c r="I257" s="224"/>
      <c r="J257" s="225">
        <f>ROUND(I257*H257,2)</f>
        <v>0</v>
      </c>
      <c r="K257" s="221" t="s">
        <v>260</v>
      </c>
      <c r="L257" s="226"/>
      <c r="M257" s="227" t="s">
        <v>5</v>
      </c>
      <c r="N257" s="228" t="s">
        <v>43</v>
      </c>
      <c r="O257" s="41"/>
      <c r="P257" s="182">
        <f>O257*H257</f>
        <v>0</v>
      </c>
      <c r="Q257" s="182">
        <v>4.0000000000000001E-3</v>
      </c>
      <c r="R257" s="182">
        <f>Q257*H257</f>
        <v>4.0000000000000001E-3</v>
      </c>
      <c r="S257" s="182">
        <v>0</v>
      </c>
      <c r="T257" s="183">
        <f>S257*H257</f>
        <v>0</v>
      </c>
      <c r="AR257" s="24" t="s">
        <v>177</v>
      </c>
      <c r="AT257" s="24" t="s">
        <v>525</v>
      </c>
      <c r="AU257" s="24" t="s">
        <v>81</v>
      </c>
      <c r="AY257" s="24" t="s">
        <v>134</v>
      </c>
      <c r="BE257" s="184">
        <f>IF(N257="základní",J257,0)</f>
        <v>0</v>
      </c>
      <c r="BF257" s="184">
        <f>IF(N257="snížená",J257,0)</f>
        <v>0</v>
      </c>
      <c r="BG257" s="184">
        <f>IF(N257="zákl. přenesená",J257,0)</f>
        <v>0</v>
      </c>
      <c r="BH257" s="184">
        <f>IF(N257="sníž. přenesená",J257,0)</f>
        <v>0</v>
      </c>
      <c r="BI257" s="184">
        <f>IF(N257="nulová",J257,0)</f>
        <v>0</v>
      </c>
      <c r="BJ257" s="24" t="s">
        <v>24</v>
      </c>
      <c r="BK257" s="184">
        <f>ROUND(I257*H257,2)</f>
        <v>0</v>
      </c>
      <c r="BL257" s="24" t="s">
        <v>141</v>
      </c>
      <c r="BM257" s="24" t="s">
        <v>1080</v>
      </c>
    </row>
    <row r="258" spans="2:65" s="1" customFormat="1" ht="40.5">
      <c r="B258" s="40"/>
      <c r="D258" s="185" t="s">
        <v>143</v>
      </c>
      <c r="F258" s="186" t="s">
        <v>729</v>
      </c>
      <c r="I258" s="187"/>
      <c r="L258" s="40"/>
      <c r="M258" s="188"/>
      <c r="N258" s="41"/>
      <c r="O258" s="41"/>
      <c r="P258" s="41"/>
      <c r="Q258" s="41"/>
      <c r="R258" s="41"/>
      <c r="S258" s="41"/>
      <c r="T258" s="69"/>
      <c r="AT258" s="24" t="s">
        <v>143</v>
      </c>
      <c r="AU258" s="24" t="s">
        <v>81</v>
      </c>
    </row>
    <row r="259" spans="2:65" s="1" customFormat="1" ht="16.5" customHeight="1">
      <c r="B259" s="172"/>
      <c r="C259" s="219" t="s">
        <v>757</v>
      </c>
      <c r="D259" s="219" t="s">
        <v>525</v>
      </c>
      <c r="E259" s="220" t="s">
        <v>1081</v>
      </c>
      <c r="F259" s="221" t="s">
        <v>1082</v>
      </c>
      <c r="G259" s="222" t="s">
        <v>190</v>
      </c>
      <c r="H259" s="223">
        <v>1</v>
      </c>
      <c r="I259" s="224"/>
      <c r="J259" s="225">
        <f>ROUND(I259*H259,2)</f>
        <v>0</v>
      </c>
      <c r="K259" s="221" t="s">
        <v>260</v>
      </c>
      <c r="L259" s="226"/>
      <c r="M259" s="227" t="s">
        <v>5</v>
      </c>
      <c r="N259" s="228" t="s">
        <v>43</v>
      </c>
      <c r="O259" s="41"/>
      <c r="P259" s="182">
        <f>O259*H259</f>
        <v>0</v>
      </c>
      <c r="Q259" s="182">
        <v>4.0000000000000001E-3</v>
      </c>
      <c r="R259" s="182">
        <f>Q259*H259</f>
        <v>4.0000000000000001E-3</v>
      </c>
      <c r="S259" s="182">
        <v>0</v>
      </c>
      <c r="T259" s="183">
        <f>S259*H259</f>
        <v>0</v>
      </c>
      <c r="AR259" s="24" t="s">
        <v>177</v>
      </c>
      <c r="AT259" s="24" t="s">
        <v>525</v>
      </c>
      <c r="AU259" s="24" t="s">
        <v>81</v>
      </c>
      <c r="AY259" s="24" t="s">
        <v>134</v>
      </c>
      <c r="BE259" s="184">
        <f>IF(N259="základní",J259,0)</f>
        <v>0</v>
      </c>
      <c r="BF259" s="184">
        <f>IF(N259="snížená",J259,0)</f>
        <v>0</v>
      </c>
      <c r="BG259" s="184">
        <f>IF(N259="zákl. přenesená",J259,0)</f>
        <v>0</v>
      </c>
      <c r="BH259" s="184">
        <f>IF(N259="sníž. přenesená",J259,0)</f>
        <v>0</v>
      </c>
      <c r="BI259" s="184">
        <f>IF(N259="nulová",J259,0)</f>
        <v>0</v>
      </c>
      <c r="BJ259" s="24" t="s">
        <v>24</v>
      </c>
      <c r="BK259" s="184">
        <f>ROUND(I259*H259,2)</f>
        <v>0</v>
      </c>
      <c r="BL259" s="24" t="s">
        <v>141</v>
      </c>
      <c r="BM259" s="24" t="s">
        <v>1083</v>
      </c>
    </row>
    <row r="260" spans="2:65" s="1" customFormat="1" ht="13.5">
      <c r="B260" s="40"/>
      <c r="D260" s="185" t="s">
        <v>143</v>
      </c>
      <c r="F260" s="186" t="s">
        <v>1084</v>
      </c>
      <c r="I260" s="187"/>
      <c r="L260" s="40"/>
      <c r="M260" s="188"/>
      <c r="N260" s="41"/>
      <c r="O260" s="41"/>
      <c r="P260" s="41"/>
      <c r="Q260" s="41"/>
      <c r="R260" s="41"/>
      <c r="S260" s="41"/>
      <c r="T260" s="69"/>
      <c r="AT260" s="24" t="s">
        <v>143</v>
      </c>
      <c r="AU260" s="24" t="s">
        <v>81</v>
      </c>
    </row>
    <row r="261" spans="2:65" s="1" customFormat="1" ht="16.5" customHeight="1">
      <c r="B261" s="172"/>
      <c r="C261" s="219" t="s">
        <v>762</v>
      </c>
      <c r="D261" s="219" t="s">
        <v>525</v>
      </c>
      <c r="E261" s="220" t="s">
        <v>1085</v>
      </c>
      <c r="F261" s="221" t="s">
        <v>732</v>
      </c>
      <c r="G261" s="222" t="s">
        <v>190</v>
      </c>
      <c r="H261" s="223">
        <v>1</v>
      </c>
      <c r="I261" s="224"/>
      <c r="J261" s="225">
        <f>ROUND(I261*H261,2)</f>
        <v>0</v>
      </c>
      <c r="K261" s="221" t="s">
        <v>260</v>
      </c>
      <c r="L261" s="226"/>
      <c r="M261" s="227" t="s">
        <v>5</v>
      </c>
      <c r="N261" s="228" t="s">
        <v>43</v>
      </c>
      <c r="O261" s="41"/>
      <c r="P261" s="182">
        <f>O261*H261</f>
        <v>0</v>
      </c>
      <c r="Q261" s="182">
        <v>5.0000000000000001E-3</v>
      </c>
      <c r="R261" s="182">
        <f>Q261*H261</f>
        <v>5.0000000000000001E-3</v>
      </c>
      <c r="S261" s="182">
        <v>0</v>
      </c>
      <c r="T261" s="183">
        <f>S261*H261</f>
        <v>0</v>
      </c>
      <c r="AR261" s="24" t="s">
        <v>177</v>
      </c>
      <c r="AT261" s="24" t="s">
        <v>525</v>
      </c>
      <c r="AU261" s="24" t="s">
        <v>81</v>
      </c>
      <c r="AY261" s="24" t="s">
        <v>134</v>
      </c>
      <c r="BE261" s="184">
        <f>IF(N261="základní",J261,0)</f>
        <v>0</v>
      </c>
      <c r="BF261" s="184">
        <f>IF(N261="snížená",J261,0)</f>
        <v>0</v>
      </c>
      <c r="BG261" s="184">
        <f>IF(N261="zákl. přenesená",J261,0)</f>
        <v>0</v>
      </c>
      <c r="BH261" s="184">
        <f>IF(N261="sníž. přenesená",J261,0)</f>
        <v>0</v>
      </c>
      <c r="BI261" s="184">
        <f>IF(N261="nulová",J261,0)</f>
        <v>0</v>
      </c>
      <c r="BJ261" s="24" t="s">
        <v>24</v>
      </c>
      <c r="BK261" s="184">
        <f>ROUND(I261*H261,2)</f>
        <v>0</v>
      </c>
      <c r="BL261" s="24" t="s">
        <v>141</v>
      </c>
      <c r="BM261" s="24" t="s">
        <v>1086</v>
      </c>
    </row>
    <row r="262" spans="2:65" s="1" customFormat="1" ht="40.5">
      <c r="B262" s="40"/>
      <c r="D262" s="185" t="s">
        <v>143</v>
      </c>
      <c r="F262" s="186" t="s">
        <v>1087</v>
      </c>
      <c r="I262" s="187"/>
      <c r="L262" s="40"/>
      <c r="M262" s="188"/>
      <c r="N262" s="41"/>
      <c r="O262" s="41"/>
      <c r="P262" s="41"/>
      <c r="Q262" s="41"/>
      <c r="R262" s="41"/>
      <c r="S262" s="41"/>
      <c r="T262" s="69"/>
      <c r="AT262" s="24" t="s">
        <v>143</v>
      </c>
      <c r="AU262" s="24" t="s">
        <v>81</v>
      </c>
    </row>
    <row r="263" spans="2:65" s="1" customFormat="1" ht="16.5" customHeight="1">
      <c r="B263" s="172"/>
      <c r="C263" s="219" t="s">
        <v>767</v>
      </c>
      <c r="D263" s="219" t="s">
        <v>525</v>
      </c>
      <c r="E263" s="220" t="s">
        <v>738</v>
      </c>
      <c r="F263" s="221" t="s">
        <v>739</v>
      </c>
      <c r="G263" s="222" t="s">
        <v>190</v>
      </c>
      <c r="H263" s="223">
        <v>2</v>
      </c>
      <c r="I263" s="224"/>
      <c r="J263" s="225">
        <f>ROUND(I263*H263,2)</f>
        <v>0</v>
      </c>
      <c r="K263" s="221" t="s">
        <v>260</v>
      </c>
      <c r="L263" s="226"/>
      <c r="M263" s="227" t="s">
        <v>5</v>
      </c>
      <c r="N263" s="228" t="s">
        <v>43</v>
      </c>
      <c r="O263" s="41"/>
      <c r="P263" s="182">
        <f>O263*H263</f>
        <v>0</v>
      </c>
      <c r="Q263" s="182">
        <v>8.0000000000000002E-3</v>
      </c>
      <c r="R263" s="182">
        <f>Q263*H263</f>
        <v>1.6E-2</v>
      </c>
      <c r="S263" s="182">
        <v>0</v>
      </c>
      <c r="T263" s="183">
        <f>S263*H263</f>
        <v>0</v>
      </c>
      <c r="AR263" s="24" t="s">
        <v>177</v>
      </c>
      <c r="AT263" s="24" t="s">
        <v>525</v>
      </c>
      <c r="AU263" s="24" t="s">
        <v>81</v>
      </c>
      <c r="AY263" s="24" t="s">
        <v>134</v>
      </c>
      <c r="BE263" s="184">
        <f>IF(N263="základní",J263,0)</f>
        <v>0</v>
      </c>
      <c r="BF263" s="184">
        <f>IF(N263="snížená",J263,0)</f>
        <v>0</v>
      </c>
      <c r="BG263" s="184">
        <f>IF(N263="zákl. přenesená",J263,0)</f>
        <v>0</v>
      </c>
      <c r="BH263" s="184">
        <f>IF(N263="sníž. přenesená",J263,0)</f>
        <v>0</v>
      </c>
      <c r="BI263" s="184">
        <f>IF(N263="nulová",J263,0)</f>
        <v>0</v>
      </c>
      <c r="BJ263" s="24" t="s">
        <v>24</v>
      </c>
      <c r="BK263" s="184">
        <f>ROUND(I263*H263,2)</f>
        <v>0</v>
      </c>
      <c r="BL263" s="24" t="s">
        <v>141</v>
      </c>
      <c r="BM263" s="24" t="s">
        <v>1088</v>
      </c>
    </row>
    <row r="264" spans="2:65" s="1" customFormat="1" ht="40.5">
      <c r="B264" s="40"/>
      <c r="D264" s="185" t="s">
        <v>143</v>
      </c>
      <c r="F264" s="186" t="s">
        <v>741</v>
      </c>
      <c r="I264" s="187"/>
      <c r="L264" s="40"/>
      <c r="M264" s="188"/>
      <c r="N264" s="41"/>
      <c r="O264" s="41"/>
      <c r="P264" s="41"/>
      <c r="Q264" s="41"/>
      <c r="R264" s="41"/>
      <c r="S264" s="41"/>
      <c r="T264" s="69"/>
      <c r="AT264" s="24" t="s">
        <v>143</v>
      </c>
      <c r="AU264" s="24" t="s">
        <v>81</v>
      </c>
    </row>
    <row r="265" spans="2:65" s="1" customFormat="1" ht="16.5" customHeight="1">
      <c r="B265" s="172"/>
      <c r="C265" s="219" t="s">
        <v>772</v>
      </c>
      <c r="D265" s="219" t="s">
        <v>525</v>
      </c>
      <c r="E265" s="220" t="s">
        <v>743</v>
      </c>
      <c r="F265" s="221" t="s">
        <v>744</v>
      </c>
      <c r="G265" s="222" t="s">
        <v>190</v>
      </c>
      <c r="H265" s="223">
        <v>2</v>
      </c>
      <c r="I265" s="224"/>
      <c r="J265" s="225">
        <f>ROUND(I265*H265,2)</f>
        <v>0</v>
      </c>
      <c r="K265" s="221" t="s">
        <v>260</v>
      </c>
      <c r="L265" s="226"/>
      <c r="M265" s="227" t="s">
        <v>5</v>
      </c>
      <c r="N265" s="228" t="s">
        <v>43</v>
      </c>
      <c r="O265" s="41"/>
      <c r="P265" s="182">
        <f>O265*H265</f>
        <v>0</v>
      </c>
      <c r="Q265" s="182">
        <v>8.0000000000000002E-3</v>
      </c>
      <c r="R265" s="182">
        <f>Q265*H265</f>
        <v>1.6E-2</v>
      </c>
      <c r="S265" s="182">
        <v>0</v>
      </c>
      <c r="T265" s="183">
        <f>S265*H265</f>
        <v>0</v>
      </c>
      <c r="AR265" s="24" t="s">
        <v>177</v>
      </c>
      <c r="AT265" s="24" t="s">
        <v>525</v>
      </c>
      <c r="AU265" s="24" t="s">
        <v>81</v>
      </c>
      <c r="AY265" s="24" t="s">
        <v>134</v>
      </c>
      <c r="BE265" s="184">
        <f>IF(N265="základní",J265,0)</f>
        <v>0</v>
      </c>
      <c r="BF265" s="184">
        <f>IF(N265="snížená",J265,0)</f>
        <v>0</v>
      </c>
      <c r="BG265" s="184">
        <f>IF(N265="zákl. přenesená",J265,0)</f>
        <v>0</v>
      </c>
      <c r="BH265" s="184">
        <f>IF(N265="sníž. přenesená",J265,0)</f>
        <v>0</v>
      </c>
      <c r="BI265" s="184">
        <f>IF(N265="nulová",J265,0)</f>
        <v>0</v>
      </c>
      <c r="BJ265" s="24" t="s">
        <v>24</v>
      </c>
      <c r="BK265" s="184">
        <f>ROUND(I265*H265,2)</f>
        <v>0</v>
      </c>
      <c r="BL265" s="24" t="s">
        <v>141</v>
      </c>
      <c r="BM265" s="24" t="s">
        <v>1089</v>
      </c>
    </row>
    <row r="266" spans="2:65" s="1" customFormat="1" ht="40.5">
      <c r="B266" s="40"/>
      <c r="D266" s="185" t="s">
        <v>143</v>
      </c>
      <c r="F266" s="186" t="s">
        <v>746</v>
      </c>
      <c r="I266" s="187"/>
      <c r="L266" s="40"/>
      <c r="M266" s="188"/>
      <c r="N266" s="41"/>
      <c r="O266" s="41"/>
      <c r="P266" s="41"/>
      <c r="Q266" s="41"/>
      <c r="R266" s="41"/>
      <c r="S266" s="41"/>
      <c r="T266" s="69"/>
      <c r="AT266" s="24" t="s">
        <v>143</v>
      </c>
      <c r="AU266" s="24" t="s">
        <v>81</v>
      </c>
    </row>
    <row r="267" spans="2:65" s="1" customFormat="1" ht="16.5" customHeight="1">
      <c r="B267" s="172"/>
      <c r="C267" s="219" t="s">
        <v>777</v>
      </c>
      <c r="D267" s="219" t="s">
        <v>525</v>
      </c>
      <c r="E267" s="220" t="s">
        <v>748</v>
      </c>
      <c r="F267" s="221" t="s">
        <v>1090</v>
      </c>
      <c r="G267" s="222" t="s">
        <v>190</v>
      </c>
      <c r="H267" s="223">
        <v>4</v>
      </c>
      <c r="I267" s="224"/>
      <c r="J267" s="225">
        <f>ROUND(I267*H267,2)</f>
        <v>0</v>
      </c>
      <c r="K267" s="221" t="s">
        <v>260</v>
      </c>
      <c r="L267" s="226"/>
      <c r="M267" s="227" t="s">
        <v>5</v>
      </c>
      <c r="N267" s="228" t="s">
        <v>43</v>
      </c>
      <c r="O267" s="41"/>
      <c r="P267" s="182">
        <f>O267*H267</f>
        <v>0</v>
      </c>
      <c r="Q267" s="182">
        <v>4.0000000000000001E-3</v>
      </c>
      <c r="R267" s="182">
        <f>Q267*H267</f>
        <v>1.6E-2</v>
      </c>
      <c r="S267" s="182">
        <v>0</v>
      </c>
      <c r="T267" s="183">
        <f>S267*H267</f>
        <v>0</v>
      </c>
      <c r="AR267" s="24" t="s">
        <v>177</v>
      </c>
      <c r="AT267" s="24" t="s">
        <v>525</v>
      </c>
      <c r="AU267" s="24" t="s">
        <v>81</v>
      </c>
      <c r="AY267" s="24" t="s">
        <v>134</v>
      </c>
      <c r="BE267" s="184">
        <f>IF(N267="základní",J267,0)</f>
        <v>0</v>
      </c>
      <c r="BF267" s="184">
        <f>IF(N267="snížená",J267,0)</f>
        <v>0</v>
      </c>
      <c r="BG267" s="184">
        <f>IF(N267="zákl. přenesená",J267,0)</f>
        <v>0</v>
      </c>
      <c r="BH267" s="184">
        <f>IF(N267="sníž. přenesená",J267,0)</f>
        <v>0</v>
      </c>
      <c r="BI267" s="184">
        <f>IF(N267="nulová",J267,0)</f>
        <v>0</v>
      </c>
      <c r="BJ267" s="24" t="s">
        <v>24</v>
      </c>
      <c r="BK267" s="184">
        <f>ROUND(I267*H267,2)</f>
        <v>0</v>
      </c>
      <c r="BL267" s="24" t="s">
        <v>141</v>
      </c>
      <c r="BM267" s="24" t="s">
        <v>1091</v>
      </c>
    </row>
    <row r="268" spans="2:65" s="1" customFormat="1" ht="40.5">
      <c r="B268" s="40"/>
      <c r="D268" s="185" t="s">
        <v>143</v>
      </c>
      <c r="F268" s="186" t="s">
        <v>751</v>
      </c>
      <c r="I268" s="187"/>
      <c r="L268" s="40"/>
      <c r="M268" s="188"/>
      <c r="N268" s="41"/>
      <c r="O268" s="41"/>
      <c r="P268" s="41"/>
      <c r="Q268" s="41"/>
      <c r="R268" s="41"/>
      <c r="S268" s="41"/>
      <c r="T268" s="69"/>
      <c r="AT268" s="24" t="s">
        <v>143</v>
      </c>
      <c r="AU268" s="24" t="s">
        <v>81</v>
      </c>
    </row>
    <row r="269" spans="2:65" s="1" customFormat="1" ht="16.5" customHeight="1">
      <c r="B269" s="172"/>
      <c r="C269" s="219" t="s">
        <v>782</v>
      </c>
      <c r="D269" s="219" t="s">
        <v>525</v>
      </c>
      <c r="E269" s="220" t="s">
        <v>1092</v>
      </c>
      <c r="F269" s="221" t="s">
        <v>749</v>
      </c>
      <c r="G269" s="222" t="s">
        <v>190</v>
      </c>
      <c r="H269" s="223">
        <v>1</v>
      </c>
      <c r="I269" s="224"/>
      <c r="J269" s="225">
        <f>ROUND(I269*H269,2)</f>
        <v>0</v>
      </c>
      <c r="K269" s="221" t="s">
        <v>260</v>
      </c>
      <c r="L269" s="226"/>
      <c r="M269" s="227" t="s">
        <v>5</v>
      </c>
      <c r="N269" s="228" t="s">
        <v>43</v>
      </c>
      <c r="O269" s="41"/>
      <c r="P269" s="182">
        <f>O269*H269</f>
        <v>0</v>
      </c>
      <c r="Q269" s="182">
        <v>4.0000000000000001E-3</v>
      </c>
      <c r="R269" s="182">
        <f>Q269*H269</f>
        <v>4.0000000000000001E-3</v>
      </c>
      <c r="S269" s="182">
        <v>0</v>
      </c>
      <c r="T269" s="183">
        <f>S269*H269</f>
        <v>0</v>
      </c>
      <c r="AR269" s="24" t="s">
        <v>177</v>
      </c>
      <c r="AT269" s="24" t="s">
        <v>525</v>
      </c>
      <c r="AU269" s="24" t="s">
        <v>81</v>
      </c>
      <c r="AY269" s="24" t="s">
        <v>134</v>
      </c>
      <c r="BE269" s="184">
        <f>IF(N269="základní",J269,0)</f>
        <v>0</v>
      </c>
      <c r="BF269" s="184">
        <f>IF(N269="snížená",J269,0)</f>
        <v>0</v>
      </c>
      <c r="BG269" s="184">
        <f>IF(N269="zákl. přenesená",J269,0)</f>
        <v>0</v>
      </c>
      <c r="BH269" s="184">
        <f>IF(N269="sníž. přenesená",J269,0)</f>
        <v>0</v>
      </c>
      <c r="BI269" s="184">
        <f>IF(N269="nulová",J269,0)</f>
        <v>0</v>
      </c>
      <c r="BJ269" s="24" t="s">
        <v>24</v>
      </c>
      <c r="BK269" s="184">
        <f>ROUND(I269*H269,2)</f>
        <v>0</v>
      </c>
      <c r="BL269" s="24" t="s">
        <v>141</v>
      </c>
      <c r="BM269" s="24" t="s">
        <v>1093</v>
      </c>
    </row>
    <row r="270" spans="2:65" s="1" customFormat="1" ht="40.5">
      <c r="B270" s="40"/>
      <c r="D270" s="185" t="s">
        <v>143</v>
      </c>
      <c r="F270" s="186" t="s">
        <v>1094</v>
      </c>
      <c r="I270" s="187"/>
      <c r="L270" s="40"/>
      <c r="M270" s="188"/>
      <c r="N270" s="41"/>
      <c r="O270" s="41"/>
      <c r="P270" s="41"/>
      <c r="Q270" s="41"/>
      <c r="R270" s="41"/>
      <c r="S270" s="41"/>
      <c r="T270" s="69"/>
      <c r="AT270" s="24" t="s">
        <v>143</v>
      </c>
      <c r="AU270" s="24" t="s">
        <v>81</v>
      </c>
    </row>
    <row r="271" spans="2:65" s="1" customFormat="1" ht="16.5" customHeight="1">
      <c r="B271" s="172"/>
      <c r="C271" s="219" t="s">
        <v>787</v>
      </c>
      <c r="D271" s="219" t="s">
        <v>525</v>
      </c>
      <c r="E271" s="220" t="s">
        <v>1095</v>
      </c>
      <c r="F271" s="221" t="s">
        <v>1096</v>
      </c>
      <c r="G271" s="222" t="s">
        <v>190</v>
      </c>
      <c r="H271" s="223">
        <v>2</v>
      </c>
      <c r="I271" s="224"/>
      <c r="J271" s="225">
        <f>ROUND(I271*H271,2)</f>
        <v>0</v>
      </c>
      <c r="K271" s="221" t="s">
        <v>260</v>
      </c>
      <c r="L271" s="226"/>
      <c r="M271" s="227" t="s">
        <v>5</v>
      </c>
      <c r="N271" s="228" t="s">
        <v>43</v>
      </c>
      <c r="O271" s="41"/>
      <c r="P271" s="182">
        <f>O271*H271</f>
        <v>0</v>
      </c>
      <c r="Q271" s="182">
        <v>5.0000000000000001E-3</v>
      </c>
      <c r="R271" s="182">
        <f>Q271*H271</f>
        <v>0.01</v>
      </c>
      <c r="S271" s="182">
        <v>0</v>
      </c>
      <c r="T271" s="183">
        <f>S271*H271</f>
        <v>0</v>
      </c>
      <c r="AR271" s="24" t="s">
        <v>177</v>
      </c>
      <c r="AT271" s="24" t="s">
        <v>525</v>
      </c>
      <c r="AU271" s="24" t="s">
        <v>81</v>
      </c>
      <c r="AY271" s="24" t="s">
        <v>134</v>
      </c>
      <c r="BE271" s="184">
        <f>IF(N271="základní",J271,0)</f>
        <v>0</v>
      </c>
      <c r="BF271" s="184">
        <f>IF(N271="snížená",J271,0)</f>
        <v>0</v>
      </c>
      <c r="BG271" s="184">
        <f>IF(N271="zákl. přenesená",J271,0)</f>
        <v>0</v>
      </c>
      <c r="BH271" s="184">
        <f>IF(N271="sníž. přenesená",J271,0)</f>
        <v>0</v>
      </c>
      <c r="BI271" s="184">
        <f>IF(N271="nulová",J271,0)</f>
        <v>0</v>
      </c>
      <c r="BJ271" s="24" t="s">
        <v>24</v>
      </c>
      <c r="BK271" s="184">
        <f>ROUND(I271*H271,2)</f>
        <v>0</v>
      </c>
      <c r="BL271" s="24" t="s">
        <v>141</v>
      </c>
      <c r="BM271" s="24" t="s">
        <v>1097</v>
      </c>
    </row>
    <row r="272" spans="2:65" s="1" customFormat="1" ht="40.5">
      <c r="B272" s="40"/>
      <c r="D272" s="185" t="s">
        <v>143</v>
      </c>
      <c r="F272" s="186" t="s">
        <v>1098</v>
      </c>
      <c r="I272" s="187"/>
      <c r="L272" s="40"/>
      <c r="M272" s="188"/>
      <c r="N272" s="41"/>
      <c r="O272" s="41"/>
      <c r="P272" s="41"/>
      <c r="Q272" s="41"/>
      <c r="R272" s="41"/>
      <c r="S272" s="41"/>
      <c r="T272" s="69"/>
      <c r="AT272" s="24" t="s">
        <v>143</v>
      </c>
      <c r="AU272" s="24" t="s">
        <v>81</v>
      </c>
    </row>
    <row r="273" spans="2:65" s="1" customFormat="1" ht="16.5" customHeight="1">
      <c r="B273" s="172"/>
      <c r="C273" s="219" t="s">
        <v>792</v>
      </c>
      <c r="D273" s="219" t="s">
        <v>525</v>
      </c>
      <c r="E273" s="220" t="s">
        <v>1099</v>
      </c>
      <c r="F273" s="221" t="s">
        <v>1100</v>
      </c>
      <c r="G273" s="222" t="s">
        <v>190</v>
      </c>
      <c r="H273" s="223">
        <v>2</v>
      </c>
      <c r="I273" s="224"/>
      <c r="J273" s="225">
        <f>ROUND(I273*H273,2)</f>
        <v>0</v>
      </c>
      <c r="K273" s="221" t="s">
        <v>260</v>
      </c>
      <c r="L273" s="226"/>
      <c r="M273" s="227" t="s">
        <v>5</v>
      </c>
      <c r="N273" s="228" t="s">
        <v>43</v>
      </c>
      <c r="O273" s="41"/>
      <c r="P273" s="182">
        <f>O273*H273</f>
        <v>0</v>
      </c>
      <c r="Q273" s="182">
        <v>6.0000000000000001E-3</v>
      </c>
      <c r="R273" s="182">
        <f>Q273*H273</f>
        <v>1.2E-2</v>
      </c>
      <c r="S273" s="182">
        <v>0</v>
      </c>
      <c r="T273" s="183">
        <f>S273*H273</f>
        <v>0</v>
      </c>
      <c r="AR273" s="24" t="s">
        <v>177</v>
      </c>
      <c r="AT273" s="24" t="s">
        <v>525</v>
      </c>
      <c r="AU273" s="24" t="s">
        <v>81</v>
      </c>
      <c r="AY273" s="24" t="s">
        <v>134</v>
      </c>
      <c r="BE273" s="184">
        <f>IF(N273="základní",J273,0)</f>
        <v>0</v>
      </c>
      <c r="BF273" s="184">
        <f>IF(N273="snížená",J273,0)</f>
        <v>0</v>
      </c>
      <c r="BG273" s="184">
        <f>IF(N273="zákl. přenesená",J273,0)</f>
        <v>0</v>
      </c>
      <c r="BH273" s="184">
        <f>IF(N273="sníž. přenesená",J273,0)</f>
        <v>0</v>
      </c>
      <c r="BI273" s="184">
        <f>IF(N273="nulová",J273,0)</f>
        <v>0</v>
      </c>
      <c r="BJ273" s="24" t="s">
        <v>24</v>
      </c>
      <c r="BK273" s="184">
        <f>ROUND(I273*H273,2)</f>
        <v>0</v>
      </c>
      <c r="BL273" s="24" t="s">
        <v>141</v>
      </c>
      <c r="BM273" s="24" t="s">
        <v>1101</v>
      </c>
    </row>
    <row r="274" spans="2:65" s="1" customFormat="1" ht="40.5">
      <c r="B274" s="40"/>
      <c r="D274" s="185" t="s">
        <v>143</v>
      </c>
      <c r="F274" s="186" t="s">
        <v>1102</v>
      </c>
      <c r="I274" s="187"/>
      <c r="L274" s="40"/>
      <c r="M274" s="188"/>
      <c r="N274" s="41"/>
      <c r="O274" s="41"/>
      <c r="P274" s="41"/>
      <c r="Q274" s="41"/>
      <c r="R274" s="41"/>
      <c r="S274" s="41"/>
      <c r="T274" s="69"/>
      <c r="AT274" s="24" t="s">
        <v>143</v>
      </c>
      <c r="AU274" s="24" t="s">
        <v>81</v>
      </c>
    </row>
    <row r="275" spans="2:65" s="1" customFormat="1" ht="16.5" customHeight="1">
      <c r="B275" s="172"/>
      <c r="C275" s="219" t="s">
        <v>799</v>
      </c>
      <c r="D275" s="219" t="s">
        <v>525</v>
      </c>
      <c r="E275" s="220" t="s">
        <v>1103</v>
      </c>
      <c r="F275" s="221" t="s">
        <v>759</v>
      </c>
      <c r="G275" s="222" t="s">
        <v>190</v>
      </c>
      <c r="H275" s="223">
        <v>2</v>
      </c>
      <c r="I275" s="224"/>
      <c r="J275" s="225">
        <f>ROUND(I275*H275,2)</f>
        <v>0</v>
      </c>
      <c r="K275" s="221" t="s">
        <v>260</v>
      </c>
      <c r="L275" s="226"/>
      <c r="M275" s="227" t="s">
        <v>5</v>
      </c>
      <c r="N275" s="228" t="s">
        <v>43</v>
      </c>
      <c r="O275" s="41"/>
      <c r="P275" s="182">
        <f>O275*H275</f>
        <v>0</v>
      </c>
      <c r="Q275" s="182">
        <v>6.0000000000000001E-3</v>
      </c>
      <c r="R275" s="182">
        <f>Q275*H275</f>
        <v>1.2E-2</v>
      </c>
      <c r="S275" s="182">
        <v>0</v>
      </c>
      <c r="T275" s="183">
        <f>S275*H275</f>
        <v>0</v>
      </c>
      <c r="AR275" s="24" t="s">
        <v>177</v>
      </c>
      <c r="AT275" s="24" t="s">
        <v>525</v>
      </c>
      <c r="AU275" s="24" t="s">
        <v>81</v>
      </c>
      <c r="AY275" s="24" t="s">
        <v>134</v>
      </c>
      <c r="BE275" s="184">
        <f>IF(N275="základní",J275,0)</f>
        <v>0</v>
      </c>
      <c r="BF275" s="184">
        <f>IF(N275="snížená",J275,0)</f>
        <v>0</v>
      </c>
      <c r="BG275" s="184">
        <f>IF(N275="zákl. přenesená",J275,0)</f>
        <v>0</v>
      </c>
      <c r="BH275" s="184">
        <f>IF(N275="sníž. přenesená",J275,0)</f>
        <v>0</v>
      </c>
      <c r="BI275" s="184">
        <f>IF(N275="nulová",J275,0)</f>
        <v>0</v>
      </c>
      <c r="BJ275" s="24" t="s">
        <v>24</v>
      </c>
      <c r="BK275" s="184">
        <f>ROUND(I275*H275,2)</f>
        <v>0</v>
      </c>
      <c r="BL275" s="24" t="s">
        <v>141</v>
      </c>
      <c r="BM275" s="24" t="s">
        <v>1104</v>
      </c>
    </row>
    <row r="276" spans="2:65" s="1" customFormat="1" ht="40.5">
      <c r="B276" s="40"/>
      <c r="D276" s="185" t="s">
        <v>143</v>
      </c>
      <c r="F276" s="186" t="s">
        <v>1105</v>
      </c>
      <c r="I276" s="187"/>
      <c r="L276" s="40"/>
      <c r="M276" s="188"/>
      <c r="N276" s="41"/>
      <c r="O276" s="41"/>
      <c r="P276" s="41"/>
      <c r="Q276" s="41"/>
      <c r="R276" s="41"/>
      <c r="S276" s="41"/>
      <c r="T276" s="69"/>
      <c r="AT276" s="24" t="s">
        <v>143</v>
      </c>
      <c r="AU276" s="24" t="s">
        <v>81</v>
      </c>
    </row>
    <row r="277" spans="2:65" s="1" customFormat="1" ht="16.5" customHeight="1">
      <c r="B277" s="172"/>
      <c r="C277" s="173" t="s">
        <v>805</v>
      </c>
      <c r="D277" s="173" t="s">
        <v>137</v>
      </c>
      <c r="E277" s="174" t="s">
        <v>763</v>
      </c>
      <c r="F277" s="175" t="s">
        <v>764</v>
      </c>
      <c r="G277" s="176" t="s">
        <v>190</v>
      </c>
      <c r="H277" s="177">
        <v>20</v>
      </c>
      <c r="I277" s="178"/>
      <c r="J277" s="179">
        <f>ROUND(I277*H277,2)</f>
        <v>0</v>
      </c>
      <c r="K277" s="175" t="s">
        <v>260</v>
      </c>
      <c r="L277" s="40"/>
      <c r="M277" s="180" t="s">
        <v>5</v>
      </c>
      <c r="N277" s="181" t="s">
        <v>43</v>
      </c>
      <c r="O277" s="41"/>
      <c r="P277" s="182">
        <f>O277*H277</f>
        <v>0</v>
      </c>
      <c r="Q277" s="182">
        <v>0.14563999999999999</v>
      </c>
      <c r="R277" s="182">
        <f>Q277*H277</f>
        <v>2.9127999999999998</v>
      </c>
      <c r="S277" s="182">
        <v>0</v>
      </c>
      <c r="T277" s="183">
        <f>S277*H277</f>
        <v>0</v>
      </c>
      <c r="AR277" s="24" t="s">
        <v>141</v>
      </c>
      <c r="AT277" s="24" t="s">
        <v>137</v>
      </c>
      <c r="AU277" s="24" t="s">
        <v>81</v>
      </c>
      <c r="AY277" s="24" t="s">
        <v>134</v>
      </c>
      <c r="BE277" s="184">
        <f>IF(N277="základní",J277,0)</f>
        <v>0</v>
      </c>
      <c r="BF277" s="184">
        <f>IF(N277="snížená",J277,0)</f>
        <v>0</v>
      </c>
      <c r="BG277" s="184">
        <f>IF(N277="zákl. přenesená",J277,0)</f>
        <v>0</v>
      </c>
      <c r="BH277" s="184">
        <f>IF(N277="sníž. přenesená",J277,0)</f>
        <v>0</v>
      </c>
      <c r="BI277" s="184">
        <f>IF(N277="nulová",J277,0)</f>
        <v>0</v>
      </c>
      <c r="BJ277" s="24" t="s">
        <v>24</v>
      </c>
      <c r="BK277" s="184">
        <f>ROUND(I277*H277,2)</f>
        <v>0</v>
      </c>
      <c r="BL277" s="24" t="s">
        <v>141</v>
      </c>
      <c r="BM277" s="24" t="s">
        <v>1106</v>
      </c>
    </row>
    <row r="278" spans="2:65" s="1" customFormat="1" ht="13.5">
      <c r="B278" s="40"/>
      <c r="D278" s="185" t="s">
        <v>143</v>
      </c>
      <c r="F278" s="186" t="s">
        <v>766</v>
      </c>
      <c r="I278" s="187"/>
      <c r="L278" s="40"/>
      <c r="M278" s="188"/>
      <c r="N278" s="41"/>
      <c r="O278" s="41"/>
      <c r="P278" s="41"/>
      <c r="Q278" s="41"/>
      <c r="R278" s="41"/>
      <c r="S278" s="41"/>
      <c r="T278" s="69"/>
      <c r="AT278" s="24" t="s">
        <v>143</v>
      </c>
      <c r="AU278" s="24" t="s">
        <v>81</v>
      </c>
    </row>
    <row r="279" spans="2:65" s="1" customFormat="1" ht="25.5" customHeight="1">
      <c r="B279" s="172"/>
      <c r="C279" s="173" t="s">
        <v>810</v>
      </c>
      <c r="D279" s="173" t="s">
        <v>137</v>
      </c>
      <c r="E279" s="174" t="s">
        <v>768</v>
      </c>
      <c r="F279" s="175" t="s">
        <v>769</v>
      </c>
      <c r="G279" s="176" t="s">
        <v>190</v>
      </c>
      <c r="H279" s="177">
        <v>16</v>
      </c>
      <c r="I279" s="178"/>
      <c r="J279" s="179">
        <f>ROUND(I279*H279,2)</f>
        <v>0</v>
      </c>
      <c r="K279" s="175" t="s">
        <v>260</v>
      </c>
      <c r="L279" s="40"/>
      <c r="M279" s="180" t="s">
        <v>5</v>
      </c>
      <c r="N279" s="181" t="s">
        <v>43</v>
      </c>
      <c r="O279" s="41"/>
      <c r="P279" s="182">
        <f>O279*H279</f>
        <v>0</v>
      </c>
      <c r="Q279" s="182">
        <v>0.11241</v>
      </c>
      <c r="R279" s="182">
        <f>Q279*H279</f>
        <v>1.7985599999999999</v>
      </c>
      <c r="S279" s="182">
        <v>0</v>
      </c>
      <c r="T279" s="183">
        <f>S279*H279</f>
        <v>0</v>
      </c>
      <c r="AR279" s="24" t="s">
        <v>141</v>
      </c>
      <c r="AT279" s="24" t="s">
        <v>137</v>
      </c>
      <c r="AU279" s="24" t="s">
        <v>81</v>
      </c>
      <c r="AY279" s="24" t="s">
        <v>134</v>
      </c>
      <c r="BE279" s="184">
        <f>IF(N279="základní",J279,0)</f>
        <v>0</v>
      </c>
      <c r="BF279" s="184">
        <f>IF(N279="snížená",J279,0)</f>
        <v>0</v>
      </c>
      <c r="BG279" s="184">
        <f>IF(N279="zákl. přenesená",J279,0)</f>
        <v>0</v>
      </c>
      <c r="BH279" s="184">
        <f>IF(N279="sníž. přenesená",J279,0)</f>
        <v>0</v>
      </c>
      <c r="BI279" s="184">
        <f>IF(N279="nulová",J279,0)</f>
        <v>0</v>
      </c>
      <c r="BJ279" s="24" t="s">
        <v>24</v>
      </c>
      <c r="BK279" s="184">
        <f>ROUND(I279*H279,2)</f>
        <v>0</v>
      </c>
      <c r="BL279" s="24" t="s">
        <v>141</v>
      </c>
      <c r="BM279" s="24" t="s">
        <v>1107</v>
      </c>
    </row>
    <row r="280" spans="2:65" s="1" customFormat="1" ht="13.5">
      <c r="B280" s="40"/>
      <c r="D280" s="185" t="s">
        <v>143</v>
      </c>
      <c r="F280" s="186" t="s">
        <v>771</v>
      </c>
      <c r="I280" s="187"/>
      <c r="L280" s="40"/>
      <c r="M280" s="188"/>
      <c r="N280" s="41"/>
      <c r="O280" s="41"/>
      <c r="P280" s="41"/>
      <c r="Q280" s="41"/>
      <c r="R280" s="41"/>
      <c r="S280" s="41"/>
      <c r="T280" s="69"/>
      <c r="AT280" s="24" t="s">
        <v>143</v>
      </c>
      <c r="AU280" s="24" t="s">
        <v>81</v>
      </c>
    </row>
    <row r="281" spans="2:65" s="1" customFormat="1" ht="16.5" customHeight="1">
      <c r="B281" s="172"/>
      <c r="C281" s="219" t="s">
        <v>816</v>
      </c>
      <c r="D281" s="219" t="s">
        <v>525</v>
      </c>
      <c r="E281" s="220" t="s">
        <v>773</v>
      </c>
      <c r="F281" s="221" t="s">
        <v>774</v>
      </c>
      <c r="G281" s="222" t="s">
        <v>190</v>
      </c>
      <c r="H281" s="223">
        <v>16</v>
      </c>
      <c r="I281" s="224"/>
      <c r="J281" s="225">
        <f>ROUND(I281*H281,2)</f>
        <v>0</v>
      </c>
      <c r="K281" s="221" t="s">
        <v>260</v>
      </c>
      <c r="L281" s="226"/>
      <c r="M281" s="227" t="s">
        <v>5</v>
      </c>
      <c r="N281" s="228" t="s">
        <v>43</v>
      </c>
      <c r="O281" s="41"/>
      <c r="P281" s="182">
        <f>O281*H281</f>
        <v>0</v>
      </c>
      <c r="Q281" s="182">
        <v>6.1000000000000004E-3</v>
      </c>
      <c r="R281" s="182">
        <f>Q281*H281</f>
        <v>9.7600000000000006E-2</v>
      </c>
      <c r="S281" s="182">
        <v>0</v>
      </c>
      <c r="T281" s="183">
        <f>S281*H281</f>
        <v>0</v>
      </c>
      <c r="AR281" s="24" t="s">
        <v>177</v>
      </c>
      <c r="AT281" s="24" t="s">
        <v>525</v>
      </c>
      <c r="AU281" s="24" t="s">
        <v>81</v>
      </c>
      <c r="AY281" s="24" t="s">
        <v>134</v>
      </c>
      <c r="BE281" s="184">
        <f>IF(N281="základní",J281,0)</f>
        <v>0</v>
      </c>
      <c r="BF281" s="184">
        <f>IF(N281="snížená",J281,0)</f>
        <v>0</v>
      </c>
      <c r="BG281" s="184">
        <f>IF(N281="zákl. přenesená",J281,0)</f>
        <v>0</v>
      </c>
      <c r="BH281" s="184">
        <f>IF(N281="sníž. přenesená",J281,0)</f>
        <v>0</v>
      </c>
      <c r="BI281" s="184">
        <f>IF(N281="nulová",J281,0)</f>
        <v>0</v>
      </c>
      <c r="BJ281" s="24" t="s">
        <v>24</v>
      </c>
      <c r="BK281" s="184">
        <f>ROUND(I281*H281,2)</f>
        <v>0</v>
      </c>
      <c r="BL281" s="24" t="s">
        <v>141</v>
      </c>
      <c r="BM281" s="24" t="s">
        <v>1108</v>
      </c>
    </row>
    <row r="282" spans="2:65" s="1" customFormat="1" ht="27">
      <c r="B282" s="40"/>
      <c r="D282" s="185" t="s">
        <v>143</v>
      </c>
      <c r="F282" s="186" t="s">
        <v>776</v>
      </c>
      <c r="I282" s="187"/>
      <c r="L282" s="40"/>
      <c r="M282" s="188"/>
      <c r="N282" s="41"/>
      <c r="O282" s="41"/>
      <c r="P282" s="41"/>
      <c r="Q282" s="41"/>
      <c r="R282" s="41"/>
      <c r="S282" s="41"/>
      <c r="T282" s="69"/>
      <c r="AT282" s="24" t="s">
        <v>143</v>
      </c>
      <c r="AU282" s="24" t="s">
        <v>81</v>
      </c>
    </row>
    <row r="283" spans="2:65" s="11" customFormat="1" ht="13.5">
      <c r="B283" s="190"/>
      <c r="D283" s="185" t="s">
        <v>146</v>
      </c>
      <c r="E283" s="191" t="s">
        <v>5</v>
      </c>
      <c r="F283" s="192" t="s">
        <v>225</v>
      </c>
      <c r="H283" s="193">
        <v>16</v>
      </c>
      <c r="I283" s="194"/>
      <c r="L283" s="190"/>
      <c r="M283" s="195"/>
      <c r="N283" s="196"/>
      <c r="O283" s="196"/>
      <c r="P283" s="196"/>
      <c r="Q283" s="196"/>
      <c r="R283" s="196"/>
      <c r="S283" s="196"/>
      <c r="T283" s="197"/>
      <c r="AT283" s="191" t="s">
        <v>146</v>
      </c>
      <c r="AU283" s="191" t="s">
        <v>81</v>
      </c>
      <c r="AV283" s="11" t="s">
        <v>81</v>
      </c>
      <c r="AW283" s="11" t="s">
        <v>36</v>
      </c>
      <c r="AX283" s="11" t="s">
        <v>24</v>
      </c>
      <c r="AY283" s="191" t="s">
        <v>134</v>
      </c>
    </row>
    <row r="284" spans="2:65" s="1" customFormat="1" ht="16.5" customHeight="1">
      <c r="B284" s="172"/>
      <c r="C284" s="219" t="s">
        <v>824</v>
      </c>
      <c r="D284" s="219" t="s">
        <v>525</v>
      </c>
      <c r="E284" s="220" t="s">
        <v>778</v>
      </c>
      <c r="F284" s="221" t="s">
        <v>779</v>
      </c>
      <c r="G284" s="222" t="s">
        <v>190</v>
      </c>
      <c r="H284" s="223">
        <v>16</v>
      </c>
      <c r="I284" s="224"/>
      <c r="J284" s="225">
        <f>ROUND(I284*H284,2)</f>
        <v>0</v>
      </c>
      <c r="K284" s="221" t="s">
        <v>260</v>
      </c>
      <c r="L284" s="226"/>
      <c r="M284" s="227" t="s">
        <v>5</v>
      </c>
      <c r="N284" s="228" t="s">
        <v>43</v>
      </c>
      <c r="O284" s="41"/>
      <c r="P284" s="182">
        <f>O284*H284</f>
        <v>0</v>
      </c>
      <c r="Q284" s="182">
        <v>3.0000000000000001E-3</v>
      </c>
      <c r="R284" s="182">
        <f>Q284*H284</f>
        <v>4.8000000000000001E-2</v>
      </c>
      <c r="S284" s="182">
        <v>0</v>
      </c>
      <c r="T284" s="183">
        <f>S284*H284</f>
        <v>0</v>
      </c>
      <c r="AR284" s="24" t="s">
        <v>177</v>
      </c>
      <c r="AT284" s="24" t="s">
        <v>525</v>
      </c>
      <c r="AU284" s="24" t="s">
        <v>81</v>
      </c>
      <c r="AY284" s="24" t="s">
        <v>134</v>
      </c>
      <c r="BE284" s="184">
        <f>IF(N284="základní",J284,0)</f>
        <v>0</v>
      </c>
      <c r="BF284" s="184">
        <f>IF(N284="snížená",J284,0)</f>
        <v>0</v>
      </c>
      <c r="BG284" s="184">
        <f>IF(N284="zákl. přenesená",J284,0)</f>
        <v>0</v>
      </c>
      <c r="BH284" s="184">
        <f>IF(N284="sníž. přenesená",J284,0)</f>
        <v>0</v>
      </c>
      <c r="BI284" s="184">
        <f>IF(N284="nulová",J284,0)</f>
        <v>0</v>
      </c>
      <c r="BJ284" s="24" t="s">
        <v>24</v>
      </c>
      <c r="BK284" s="184">
        <f>ROUND(I284*H284,2)</f>
        <v>0</v>
      </c>
      <c r="BL284" s="24" t="s">
        <v>141</v>
      </c>
      <c r="BM284" s="24" t="s">
        <v>1109</v>
      </c>
    </row>
    <row r="285" spans="2:65" s="1" customFormat="1" ht="27">
      <c r="B285" s="40"/>
      <c r="D285" s="185" t="s">
        <v>143</v>
      </c>
      <c r="F285" s="186" t="s">
        <v>781</v>
      </c>
      <c r="I285" s="187"/>
      <c r="L285" s="40"/>
      <c r="M285" s="188"/>
      <c r="N285" s="41"/>
      <c r="O285" s="41"/>
      <c r="P285" s="41"/>
      <c r="Q285" s="41"/>
      <c r="R285" s="41"/>
      <c r="S285" s="41"/>
      <c r="T285" s="69"/>
      <c r="AT285" s="24" t="s">
        <v>143</v>
      </c>
      <c r="AU285" s="24" t="s">
        <v>81</v>
      </c>
    </row>
    <row r="286" spans="2:65" s="1" customFormat="1" ht="16.5" customHeight="1">
      <c r="B286" s="172"/>
      <c r="C286" s="219" t="s">
        <v>831</v>
      </c>
      <c r="D286" s="219" t="s">
        <v>525</v>
      </c>
      <c r="E286" s="220" t="s">
        <v>783</v>
      </c>
      <c r="F286" s="221" t="s">
        <v>784</v>
      </c>
      <c r="G286" s="222" t="s">
        <v>190</v>
      </c>
      <c r="H286" s="223">
        <v>16</v>
      </c>
      <c r="I286" s="224"/>
      <c r="J286" s="225">
        <f>ROUND(I286*H286,2)</f>
        <v>0</v>
      </c>
      <c r="K286" s="221" t="s">
        <v>260</v>
      </c>
      <c r="L286" s="226"/>
      <c r="M286" s="227" t="s">
        <v>5</v>
      </c>
      <c r="N286" s="228" t="s">
        <v>43</v>
      </c>
      <c r="O286" s="41"/>
      <c r="P286" s="182">
        <f>O286*H286</f>
        <v>0</v>
      </c>
      <c r="Q286" s="182">
        <v>1E-4</v>
      </c>
      <c r="R286" s="182">
        <f>Q286*H286</f>
        <v>1.6000000000000001E-3</v>
      </c>
      <c r="S286" s="182">
        <v>0</v>
      </c>
      <c r="T286" s="183">
        <f>S286*H286</f>
        <v>0</v>
      </c>
      <c r="AR286" s="24" t="s">
        <v>177</v>
      </c>
      <c r="AT286" s="24" t="s">
        <v>525</v>
      </c>
      <c r="AU286" s="24" t="s">
        <v>81</v>
      </c>
      <c r="AY286" s="24" t="s">
        <v>134</v>
      </c>
      <c r="BE286" s="184">
        <f>IF(N286="základní",J286,0)</f>
        <v>0</v>
      </c>
      <c r="BF286" s="184">
        <f>IF(N286="snížená",J286,0)</f>
        <v>0</v>
      </c>
      <c r="BG286" s="184">
        <f>IF(N286="zákl. přenesená",J286,0)</f>
        <v>0</v>
      </c>
      <c r="BH286" s="184">
        <f>IF(N286="sníž. přenesená",J286,0)</f>
        <v>0</v>
      </c>
      <c r="BI286" s="184">
        <f>IF(N286="nulová",J286,0)</f>
        <v>0</v>
      </c>
      <c r="BJ286" s="24" t="s">
        <v>24</v>
      </c>
      <c r="BK286" s="184">
        <f>ROUND(I286*H286,2)</f>
        <v>0</v>
      </c>
      <c r="BL286" s="24" t="s">
        <v>141</v>
      </c>
      <c r="BM286" s="24" t="s">
        <v>1110</v>
      </c>
    </row>
    <row r="287" spans="2:65" s="1" customFormat="1" ht="27">
      <c r="B287" s="40"/>
      <c r="D287" s="185" t="s">
        <v>143</v>
      </c>
      <c r="F287" s="186" t="s">
        <v>786</v>
      </c>
      <c r="I287" s="187"/>
      <c r="L287" s="40"/>
      <c r="M287" s="188"/>
      <c r="N287" s="41"/>
      <c r="O287" s="41"/>
      <c r="P287" s="41"/>
      <c r="Q287" s="41"/>
      <c r="R287" s="41"/>
      <c r="S287" s="41"/>
      <c r="T287" s="69"/>
      <c r="AT287" s="24" t="s">
        <v>143</v>
      </c>
      <c r="AU287" s="24" t="s">
        <v>81</v>
      </c>
    </row>
    <row r="288" spans="2:65" s="1" customFormat="1" ht="16.5" customHeight="1">
      <c r="B288" s="172"/>
      <c r="C288" s="219" t="s">
        <v>836</v>
      </c>
      <c r="D288" s="219" t="s">
        <v>525</v>
      </c>
      <c r="E288" s="220" t="s">
        <v>788</v>
      </c>
      <c r="F288" s="221" t="s">
        <v>789</v>
      </c>
      <c r="G288" s="222" t="s">
        <v>190</v>
      </c>
      <c r="H288" s="223">
        <v>36</v>
      </c>
      <c r="I288" s="224"/>
      <c r="J288" s="225">
        <f>ROUND(I288*H288,2)</f>
        <v>0</v>
      </c>
      <c r="K288" s="221" t="s">
        <v>260</v>
      </c>
      <c r="L288" s="226"/>
      <c r="M288" s="227" t="s">
        <v>5</v>
      </c>
      <c r="N288" s="228" t="s">
        <v>43</v>
      </c>
      <c r="O288" s="41"/>
      <c r="P288" s="182">
        <f>O288*H288</f>
        <v>0</v>
      </c>
      <c r="Q288" s="182">
        <v>3.5E-4</v>
      </c>
      <c r="R288" s="182">
        <f>Q288*H288</f>
        <v>1.26E-2</v>
      </c>
      <c r="S288" s="182">
        <v>0</v>
      </c>
      <c r="T288" s="183">
        <f>S288*H288</f>
        <v>0</v>
      </c>
      <c r="AR288" s="24" t="s">
        <v>177</v>
      </c>
      <c r="AT288" s="24" t="s">
        <v>525</v>
      </c>
      <c r="AU288" s="24" t="s">
        <v>81</v>
      </c>
      <c r="AY288" s="24" t="s">
        <v>134</v>
      </c>
      <c r="BE288" s="184">
        <f>IF(N288="základní",J288,0)</f>
        <v>0</v>
      </c>
      <c r="BF288" s="184">
        <f>IF(N288="snížená",J288,0)</f>
        <v>0</v>
      </c>
      <c r="BG288" s="184">
        <f>IF(N288="zákl. přenesená",J288,0)</f>
        <v>0</v>
      </c>
      <c r="BH288" s="184">
        <f>IF(N288="sníž. přenesená",J288,0)</f>
        <v>0</v>
      </c>
      <c r="BI288" s="184">
        <f>IF(N288="nulová",J288,0)</f>
        <v>0</v>
      </c>
      <c r="BJ288" s="24" t="s">
        <v>24</v>
      </c>
      <c r="BK288" s="184">
        <f>ROUND(I288*H288,2)</f>
        <v>0</v>
      </c>
      <c r="BL288" s="24" t="s">
        <v>141</v>
      </c>
      <c r="BM288" s="24" t="s">
        <v>1111</v>
      </c>
    </row>
    <row r="289" spans="2:65" s="1" customFormat="1" ht="27">
      <c r="B289" s="40"/>
      <c r="D289" s="185" t="s">
        <v>143</v>
      </c>
      <c r="F289" s="186" t="s">
        <v>791</v>
      </c>
      <c r="I289" s="187"/>
      <c r="L289" s="40"/>
      <c r="M289" s="188"/>
      <c r="N289" s="41"/>
      <c r="O289" s="41"/>
      <c r="P289" s="41"/>
      <c r="Q289" s="41"/>
      <c r="R289" s="41"/>
      <c r="S289" s="41"/>
      <c r="T289" s="69"/>
      <c r="AT289" s="24" t="s">
        <v>143</v>
      </c>
      <c r="AU289" s="24" t="s">
        <v>81</v>
      </c>
    </row>
    <row r="290" spans="2:65" s="1" customFormat="1" ht="16.5" customHeight="1">
      <c r="B290" s="172"/>
      <c r="C290" s="173" t="s">
        <v>842</v>
      </c>
      <c r="D290" s="173" t="s">
        <v>137</v>
      </c>
      <c r="E290" s="174" t="s">
        <v>793</v>
      </c>
      <c r="F290" s="175" t="s">
        <v>794</v>
      </c>
      <c r="G290" s="176" t="s">
        <v>140</v>
      </c>
      <c r="H290" s="177">
        <v>5736</v>
      </c>
      <c r="I290" s="178"/>
      <c r="J290" s="179">
        <f>ROUND(I290*H290,2)</f>
        <v>0</v>
      </c>
      <c r="K290" s="175" t="s">
        <v>260</v>
      </c>
      <c r="L290" s="40"/>
      <c r="M290" s="180" t="s">
        <v>5</v>
      </c>
      <c r="N290" s="181" t="s">
        <v>43</v>
      </c>
      <c r="O290" s="41"/>
      <c r="P290" s="182">
        <f>O290*H290</f>
        <v>0</v>
      </c>
      <c r="Q290" s="182">
        <v>8.0000000000000007E-5</v>
      </c>
      <c r="R290" s="182">
        <f>Q290*H290</f>
        <v>0.45888000000000001</v>
      </c>
      <c r="S290" s="182">
        <v>0</v>
      </c>
      <c r="T290" s="183">
        <f>S290*H290</f>
        <v>0</v>
      </c>
      <c r="AR290" s="24" t="s">
        <v>141</v>
      </c>
      <c r="AT290" s="24" t="s">
        <v>137</v>
      </c>
      <c r="AU290" s="24" t="s">
        <v>81</v>
      </c>
      <c r="AY290" s="24" t="s">
        <v>134</v>
      </c>
      <c r="BE290" s="184">
        <f>IF(N290="základní",J290,0)</f>
        <v>0</v>
      </c>
      <c r="BF290" s="184">
        <f>IF(N290="snížená",J290,0)</f>
        <v>0</v>
      </c>
      <c r="BG290" s="184">
        <f>IF(N290="zákl. přenesená",J290,0)</f>
        <v>0</v>
      </c>
      <c r="BH290" s="184">
        <f>IF(N290="sníž. přenesená",J290,0)</f>
        <v>0</v>
      </c>
      <c r="BI290" s="184">
        <f>IF(N290="nulová",J290,0)</f>
        <v>0</v>
      </c>
      <c r="BJ290" s="24" t="s">
        <v>24</v>
      </c>
      <c r="BK290" s="184">
        <f>ROUND(I290*H290,2)</f>
        <v>0</v>
      </c>
      <c r="BL290" s="24" t="s">
        <v>141</v>
      </c>
      <c r="BM290" s="24" t="s">
        <v>1112</v>
      </c>
    </row>
    <row r="291" spans="2:65" s="1" customFormat="1" ht="13.5">
      <c r="B291" s="40"/>
      <c r="D291" s="185" t="s">
        <v>143</v>
      </c>
      <c r="F291" s="186" t="s">
        <v>796</v>
      </c>
      <c r="I291" s="187"/>
      <c r="L291" s="40"/>
      <c r="M291" s="188"/>
      <c r="N291" s="41"/>
      <c r="O291" s="41"/>
      <c r="P291" s="41"/>
      <c r="Q291" s="41"/>
      <c r="R291" s="41"/>
      <c r="S291" s="41"/>
      <c r="T291" s="69"/>
      <c r="AT291" s="24" t="s">
        <v>143</v>
      </c>
      <c r="AU291" s="24" t="s">
        <v>81</v>
      </c>
    </row>
    <row r="292" spans="2:65" s="11" customFormat="1" ht="13.5">
      <c r="B292" s="190"/>
      <c r="D292" s="185" t="s">
        <v>146</v>
      </c>
      <c r="E292" s="191" t="s">
        <v>5</v>
      </c>
      <c r="F292" s="192" t="s">
        <v>1113</v>
      </c>
      <c r="H292" s="193">
        <v>3824</v>
      </c>
      <c r="I292" s="194"/>
      <c r="L292" s="190"/>
      <c r="M292" s="195"/>
      <c r="N292" s="196"/>
      <c r="O292" s="196"/>
      <c r="P292" s="196"/>
      <c r="Q292" s="196"/>
      <c r="R292" s="196"/>
      <c r="S292" s="196"/>
      <c r="T292" s="197"/>
      <c r="AT292" s="191" t="s">
        <v>146</v>
      </c>
      <c r="AU292" s="191" t="s">
        <v>81</v>
      </c>
      <c r="AV292" s="11" t="s">
        <v>81</v>
      </c>
      <c r="AW292" s="11" t="s">
        <v>36</v>
      </c>
      <c r="AX292" s="11" t="s">
        <v>72</v>
      </c>
      <c r="AY292" s="191" t="s">
        <v>134</v>
      </c>
    </row>
    <row r="293" spans="2:65" s="11" customFormat="1" ht="13.5">
      <c r="B293" s="190"/>
      <c r="D293" s="185" t="s">
        <v>146</v>
      </c>
      <c r="E293" s="191" t="s">
        <v>5</v>
      </c>
      <c r="F293" s="192" t="s">
        <v>1114</v>
      </c>
      <c r="H293" s="193">
        <v>1912</v>
      </c>
      <c r="I293" s="194"/>
      <c r="L293" s="190"/>
      <c r="M293" s="195"/>
      <c r="N293" s="196"/>
      <c r="O293" s="196"/>
      <c r="P293" s="196"/>
      <c r="Q293" s="196"/>
      <c r="R293" s="196"/>
      <c r="S293" s="196"/>
      <c r="T293" s="197"/>
      <c r="AT293" s="191" t="s">
        <v>146</v>
      </c>
      <c r="AU293" s="191" t="s">
        <v>81</v>
      </c>
      <c r="AV293" s="11" t="s">
        <v>81</v>
      </c>
      <c r="AW293" s="11" t="s">
        <v>36</v>
      </c>
      <c r="AX293" s="11" t="s">
        <v>72</v>
      </c>
      <c r="AY293" s="191" t="s">
        <v>134</v>
      </c>
    </row>
    <row r="294" spans="2:65" s="12" customFormat="1" ht="13.5">
      <c r="B294" s="198"/>
      <c r="D294" s="185" t="s">
        <v>146</v>
      </c>
      <c r="E294" s="199" t="s">
        <v>5</v>
      </c>
      <c r="F294" s="200" t="s">
        <v>148</v>
      </c>
      <c r="H294" s="201">
        <v>5736</v>
      </c>
      <c r="I294" s="202"/>
      <c r="L294" s="198"/>
      <c r="M294" s="203"/>
      <c r="N294" s="204"/>
      <c r="O294" s="204"/>
      <c r="P294" s="204"/>
      <c r="Q294" s="204"/>
      <c r="R294" s="204"/>
      <c r="S294" s="204"/>
      <c r="T294" s="205"/>
      <c r="AT294" s="199" t="s">
        <v>146</v>
      </c>
      <c r="AU294" s="199" t="s">
        <v>81</v>
      </c>
      <c r="AV294" s="12" t="s">
        <v>141</v>
      </c>
      <c r="AW294" s="12" t="s">
        <v>36</v>
      </c>
      <c r="AX294" s="12" t="s">
        <v>24</v>
      </c>
      <c r="AY294" s="199" t="s">
        <v>134</v>
      </c>
    </row>
    <row r="295" spans="2:65" s="1" customFormat="1" ht="25.5" customHeight="1">
      <c r="B295" s="172"/>
      <c r="C295" s="173" t="s">
        <v>847</v>
      </c>
      <c r="D295" s="173" t="s">
        <v>137</v>
      </c>
      <c r="E295" s="174" t="s">
        <v>800</v>
      </c>
      <c r="F295" s="175" t="s">
        <v>801</v>
      </c>
      <c r="G295" s="176" t="s">
        <v>140</v>
      </c>
      <c r="H295" s="177">
        <v>350</v>
      </c>
      <c r="I295" s="178"/>
      <c r="J295" s="179">
        <f>ROUND(I295*H295,2)</f>
        <v>0</v>
      </c>
      <c r="K295" s="175" t="s">
        <v>260</v>
      </c>
      <c r="L295" s="40"/>
      <c r="M295" s="180" t="s">
        <v>5</v>
      </c>
      <c r="N295" s="181" t="s">
        <v>43</v>
      </c>
      <c r="O295" s="41"/>
      <c r="P295" s="182">
        <f>O295*H295</f>
        <v>0</v>
      </c>
      <c r="Q295" s="182">
        <v>8.0879999999999994E-2</v>
      </c>
      <c r="R295" s="182">
        <f>Q295*H295</f>
        <v>28.307999999999996</v>
      </c>
      <c r="S295" s="182">
        <v>0</v>
      </c>
      <c r="T295" s="183">
        <f>S295*H295</f>
        <v>0</v>
      </c>
      <c r="AR295" s="24" t="s">
        <v>141</v>
      </c>
      <c r="AT295" s="24" t="s">
        <v>137</v>
      </c>
      <c r="AU295" s="24" t="s">
        <v>81</v>
      </c>
      <c r="AY295" s="24" t="s">
        <v>134</v>
      </c>
      <c r="BE295" s="184">
        <f>IF(N295="základní",J295,0)</f>
        <v>0</v>
      </c>
      <c r="BF295" s="184">
        <f>IF(N295="snížená",J295,0)</f>
        <v>0</v>
      </c>
      <c r="BG295" s="184">
        <f>IF(N295="zákl. přenesená",J295,0)</f>
        <v>0</v>
      </c>
      <c r="BH295" s="184">
        <f>IF(N295="sníž. přenesená",J295,0)</f>
        <v>0</v>
      </c>
      <c r="BI295" s="184">
        <f>IF(N295="nulová",J295,0)</f>
        <v>0</v>
      </c>
      <c r="BJ295" s="24" t="s">
        <v>24</v>
      </c>
      <c r="BK295" s="184">
        <f>ROUND(I295*H295,2)</f>
        <v>0</v>
      </c>
      <c r="BL295" s="24" t="s">
        <v>141</v>
      </c>
      <c r="BM295" s="24" t="s">
        <v>1115</v>
      </c>
    </row>
    <row r="296" spans="2:65" s="1" customFormat="1" ht="40.5">
      <c r="B296" s="40"/>
      <c r="D296" s="185" t="s">
        <v>143</v>
      </c>
      <c r="F296" s="186" t="s">
        <v>803</v>
      </c>
      <c r="I296" s="187"/>
      <c r="L296" s="40"/>
      <c r="M296" s="188"/>
      <c r="N296" s="41"/>
      <c r="O296" s="41"/>
      <c r="P296" s="41"/>
      <c r="Q296" s="41"/>
      <c r="R296" s="41"/>
      <c r="S296" s="41"/>
      <c r="T296" s="69"/>
      <c r="AT296" s="24" t="s">
        <v>143</v>
      </c>
      <c r="AU296" s="24" t="s">
        <v>81</v>
      </c>
    </row>
    <row r="297" spans="2:65" s="11" customFormat="1" ht="13.5">
      <c r="B297" s="190"/>
      <c r="D297" s="185" t="s">
        <v>146</v>
      </c>
      <c r="E297" s="191" t="s">
        <v>5</v>
      </c>
      <c r="F297" s="192" t="s">
        <v>1116</v>
      </c>
      <c r="H297" s="193">
        <v>350</v>
      </c>
      <c r="I297" s="194"/>
      <c r="L297" s="190"/>
      <c r="M297" s="195"/>
      <c r="N297" s="196"/>
      <c r="O297" s="196"/>
      <c r="P297" s="196"/>
      <c r="Q297" s="196"/>
      <c r="R297" s="196"/>
      <c r="S297" s="196"/>
      <c r="T297" s="197"/>
      <c r="AT297" s="191" t="s">
        <v>146</v>
      </c>
      <c r="AU297" s="191" t="s">
        <v>81</v>
      </c>
      <c r="AV297" s="11" t="s">
        <v>81</v>
      </c>
      <c r="AW297" s="11" t="s">
        <v>36</v>
      </c>
      <c r="AX297" s="11" t="s">
        <v>24</v>
      </c>
      <c r="AY297" s="191" t="s">
        <v>134</v>
      </c>
    </row>
    <row r="298" spans="2:65" s="1" customFormat="1" ht="16.5" customHeight="1">
      <c r="B298" s="172"/>
      <c r="C298" s="219" t="s">
        <v>854</v>
      </c>
      <c r="D298" s="219" t="s">
        <v>525</v>
      </c>
      <c r="E298" s="220" t="s">
        <v>806</v>
      </c>
      <c r="F298" s="221" t="s">
        <v>807</v>
      </c>
      <c r="G298" s="222" t="s">
        <v>140</v>
      </c>
      <c r="H298" s="223">
        <v>707</v>
      </c>
      <c r="I298" s="224"/>
      <c r="J298" s="225">
        <f>ROUND(I298*H298,2)</f>
        <v>0</v>
      </c>
      <c r="K298" s="221" t="s">
        <v>260</v>
      </c>
      <c r="L298" s="226"/>
      <c r="M298" s="227" t="s">
        <v>5</v>
      </c>
      <c r="N298" s="228" t="s">
        <v>43</v>
      </c>
      <c r="O298" s="41"/>
      <c r="P298" s="182">
        <f>O298*H298</f>
        <v>0</v>
      </c>
      <c r="Q298" s="182">
        <v>4.5999999999999999E-2</v>
      </c>
      <c r="R298" s="182">
        <f>Q298*H298</f>
        <v>32.521999999999998</v>
      </c>
      <c r="S298" s="182">
        <v>0</v>
      </c>
      <c r="T298" s="183">
        <f>S298*H298</f>
        <v>0</v>
      </c>
      <c r="AR298" s="24" t="s">
        <v>177</v>
      </c>
      <c r="AT298" s="24" t="s">
        <v>525</v>
      </c>
      <c r="AU298" s="24" t="s">
        <v>81</v>
      </c>
      <c r="AY298" s="24" t="s">
        <v>134</v>
      </c>
      <c r="BE298" s="184">
        <f>IF(N298="základní",J298,0)</f>
        <v>0</v>
      </c>
      <c r="BF298" s="184">
        <f>IF(N298="snížená",J298,0)</f>
        <v>0</v>
      </c>
      <c r="BG298" s="184">
        <f>IF(N298="zákl. přenesená",J298,0)</f>
        <v>0</v>
      </c>
      <c r="BH298" s="184">
        <f>IF(N298="sníž. přenesená",J298,0)</f>
        <v>0</v>
      </c>
      <c r="BI298" s="184">
        <f>IF(N298="nulová",J298,0)</f>
        <v>0</v>
      </c>
      <c r="BJ298" s="24" t="s">
        <v>24</v>
      </c>
      <c r="BK298" s="184">
        <f>ROUND(I298*H298,2)</f>
        <v>0</v>
      </c>
      <c r="BL298" s="24" t="s">
        <v>141</v>
      </c>
      <c r="BM298" s="24" t="s">
        <v>1117</v>
      </c>
    </row>
    <row r="299" spans="2:65" s="1" customFormat="1" ht="13.5">
      <c r="B299" s="40"/>
      <c r="D299" s="185" t="s">
        <v>143</v>
      </c>
      <c r="F299" s="186" t="s">
        <v>807</v>
      </c>
      <c r="I299" s="187"/>
      <c r="L299" s="40"/>
      <c r="M299" s="188"/>
      <c r="N299" s="41"/>
      <c r="O299" s="41"/>
      <c r="P299" s="41"/>
      <c r="Q299" s="41"/>
      <c r="R299" s="41"/>
      <c r="S299" s="41"/>
      <c r="T299" s="69"/>
      <c r="AT299" s="24" t="s">
        <v>143</v>
      </c>
      <c r="AU299" s="24" t="s">
        <v>81</v>
      </c>
    </row>
    <row r="300" spans="2:65" s="11" customFormat="1" ht="13.5">
      <c r="B300" s="190"/>
      <c r="D300" s="185" t="s">
        <v>146</v>
      </c>
      <c r="E300" s="191" t="s">
        <v>5</v>
      </c>
      <c r="F300" s="192" t="s">
        <v>1118</v>
      </c>
      <c r="H300" s="193">
        <v>707</v>
      </c>
      <c r="I300" s="194"/>
      <c r="L300" s="190"/>
      <c r="M300" s="195"/>
      <c r="N300" s="196"/>
      <c r="O300" s="196"/>
      <c r="P300" s="196"/>
      <c r="Q300" s="196"/>
      <c r="R300" s="196"/>
      <c r="S300" s="196"/>
      <c r="T300" s="197"/>
      <c r="AT300" s="191" t="s">
        <v>146</v>
      </c>
      <c r="AU300" s="191" t="s">
        <v>81</v>
      </c>
      <c r="AV300" s="11" t="s">
        <v>81</v>
      </c>
      <c r="AW300" s="11" t="s">
        <v>36</v>
      </c>
      <c r="AX300" s="11" t="s">
        <v>24</v>
      </c>
      <c r="AY300" s="191" t="s">
        <v>134</v>
      </c>
    </row>
    <row r="301" spans="2:65" s="1" customFormat="1" ht="25.5" customHeight="1">
      <c r="B301" s="172"/>
      <c r="C301" s="173" t="s">
        <v>860</v>
      </c>
      <c r="D301" s="173" t="s">
        <v>137</v>
      </c>
      <c r="E301" s="174" t="s">
        <v>1119</v>
      </c>
      <c r="F301" s="175" t="s">
        <v>1120</v>
      </c>
      <c r="G301" s="176" t="s">
        <v>140</v>
      </c>
      <c r="H301" s="177">
        <v>173</v>
      </c>
      <c r="I301" s="178"/>
      <c r="J301" s="179">
        <f>ROUND(I301*H301,2)</f>
        <v>0</v>
      </c>
      <c r="K301" s="175" t="s">
        <v>260</v>
      </c>
      <c r="L301" s="40"/>
      <c r="M301" s="180" t="s">
        <v>5</v>
      </c>
      <c r="N301" s="181" t="s">
        <v>43</v>
      </c>
      <c r="O301" s="41"/>
      <c r="P301" s="182">
        <f>O301*H301</f>
        <v>0</v>
      </c>
      <c r="Q301" s="182">
        <v>0.15540000000000001</v>
      </c>
      <c r="R301" s="182">
        <f>Q301*H301</f>
        <v>26.884200000000003</v>
      </c>
      <c r="S301" s="182">
        <v>0</v>
      </c>
      <c r="T301" s="183">
        <f>S301*H301</f>
        <v>0</v>
      </c>
      <c r="AR301" s="24" t="s">
        <v>141</v>
      </c>
      <c r="AT301" s="24" t="s">
        <v>137</v>
      </c>
      <c r="AU301" s="24" t="s">
        <v>81</v>
      </c>
      <c r="AY301" s="24" t="s">
        <v>134</v>
      </c>
      <c r="BE301" s="184">
        <f>IF(N301="základní",J301,0)</f>
        <v>0</v>
      </c>
      <c r="BF301" s="184">
        <f>IF(N301="snížená",J301,0)</f>
        <v>0</v>
      </c>
      <c r="BG301" s="184">
        <f>IF(N301="zákl. přenesená",J301,0)</f>
        <v>0</v>
      </c>
      <c r="BH301" s="184">
        <f>IF(N301="sníž. přenesená",J301,0)</f>
        <v>0</v>
      </c>
      <c r="BI301" s="184">
        <f>IF(N301="nulová",J301,0)</f>
        <v>0</v>
      </c>
      <c r="BJ301" s="24" t="s">
        <v>24</v>
      </c>
      <c r="BK301" s="184">
        <f>ROUND(I301*H301,2)</f>
        <v>0</v>
      </c>
      <c r="BL301" s="24" t="s">
        <v>141</v>
      </c>
      <c r="BM301" s="24" t="s">
        <v>1121</v>
      </c>
    </row>
    <row r="302" spans="2:65" s="1" customFormat="1" ht="40.5">
      <c r="B302" s="40"/>
      <c r="D302" s="185" t="s">
        <v>143</v>
      </c>
      <c r="F302" s="186" t="s">
        <v>1122</v>
      </c>
      <c r="I302" s="187"/>
      <c r="L302" s="40"/>
      <c r="M302" s="188"/>
      <c r="N302" s="41"/>
      <c r="O302" s="41"/>
      <c r="P302" s="41"/>
      <c r="Q302" s="41"/>
      <c r="R302" s="41"/>
      <c r="S302" s="41"/>
      <c r="T302" s="69"/>
      <c r="AT302" s="24" t="s">
        <v>143</v>
      </c>
      <c r="AU302" s="24" t="s">
        <v>81</v>
      </c>
    </row>
    <row r="303" spans="2:65" s="11" customFormat="1" ht="13.5">
      <c r="B303" s="190"/>
      <c r="D303" s="185" t="s">
        <v>146</v>
      </c>
      <c r="E303" s="191" t="s">
        <v>5</v>
      </c>
      <c r="F303" s="192" t="s">
        <v>1123</v>
      </c>
      <c r="H303" s="193">
        <v>173</v>
      </c>
      <c r="I303" s="194"/>
      <c r="L303" s="190"/>
      <c r="M303" s="195"/>
      <c r="N303" s="196"/>
      <c r="O303" s="196"/>
      <c r="P303" s="196"/>
      <c r="Q303" s="196"/>
      <c r="R303" s="196"/>
      <c r="S303" s="196"/>
      <c r="T303" s="197"/>
      <c r="AT303" s="191" t="s">
        <v>146</v>
      </c>
      <c r="AU303" s="191" t="s">
        <v>81</v>
      </c>
      <c r="AV303" s="11" t="s">
        <v>81</v>
      </c>
      <c r="AW303" s="11" t="s">
        <v>36</v>
      </c>
      <c r="AX303" s="11" t="s">
        <v>24</v>
      </c>
      <c r="AY303" s="191" t="s">
        <v>134</v>
      </c>
    </row>
    <row r="304" spans="2:65" s="1" customFormat="1" ht="16.5" customHeight="1">
      <c r="B304" s="172"/>
      <c r="C304" s="219" t="s">
        <v>644</v>
      </c>
      <c r="D304" s="219" t="s">
        <v>525</v>
      </c>
      <c r="E304" s="220" t="s">
        <v>1124</v>
      </c>
      <c r="F304" s="221" t="s">
        <v>1125</v>
      </c>
      <c r="G304" s="222" t="s">
        <v>140</v>
      </c>
      <c r="H304" s="223">
        <v>174.73</v>
      </c>
      <c r="I304" s="224"/>
      <c r="J304" s="225">
        <f>ROUND(I304*H304,2)</f>
        <v>0</v>
      </c>
      <c r="K304" s="221" t="s">
        <v>260</v>
      </c>
      <c r="L304" s="226"/>
      <c r="M304" s="227" t="s">
        <v>5</v>
      </c>
      <c r="N304" s="228" t="s">
        <v>43</v>
      </c>
      <c r="O304" s="41"/>
      <c r="P304" s="182">
        <f>O304*H304</f>
        <v>0</v>
      </c>
      <c r="Q304" s="182">
        <v>8.1000000000000003E-2</v>
      </c>
      <c r="R304" s="182">
        <f>Q304*H304</f>
        <v>14.153129999999999</v>
      </c>
      <c r="S304" s="182">
        <v>0</v>
      </c>
      <c r="T304" s="183">
        <f>S304*H304</f>
        <v>0</v>
      </c>
      <c r="AR304" s="24" t="s">
        <v>177</v>
      </c>
      <c r="AT304" s="24" t="s">
        <v>525</v>
      </c>
      <c r="AU304" s="24" t="s">
        <v>81</v>
      </c>
      <c r="AY304" s="24" t="s">
        <v>134</v>
      </c>
      <c r="BE304" s="184">
        <f>IF(N304="základní",J304,0)</f>
        <v>0</v>
      </c>
      <c r="BF304" s="184">
        <f>IF(N304="snížená",J304,0)</f>
        <v>0</v>
      </c>
      <c r="BG304" s="184">
        <f>IF(N304="zákl. přenesená",J304,0)</f>
        <v>0</v>
      </c>
      <c r="BH304" s="184">
        <f>IF(N304="sníž. přenesená",J304,0)</f>
        <v>0</v>
      </c>
      <c r="BI304" s="184">
        <f>IF(N304="nulová",J304,0)</f>
        <v>0</v>
      </c>
      <c r="BJ304" s="24" t="s">
        <v>24</v>
      </c>
      <c r="BK304" s="184">
        <f>ROUND(I304*H304,2)</f>
        <v>0</v>
      </c>
      <c r="BL304" s="24" t="s">
        <v>141</v>
      </c>
      <c r="BM304" s="24" t="s">
        <v>1126</v>
      </c>
    </row>
    <row r="305" spans="2:65" s="1" customFormat="1" ht="13.5">
      <c r="B305" s="40"/>
      <c r="D305" s="185" t="s">
        <v>143</v>
      </c>
      <c r="F305" s="186" t="s">
        <v>1125</v>
      </c>
      <c r="I305" s="187"/>
      <c r="L305" s="40"/>
      <c r="M305" s="188"/>
      <c r="N305" s="41"/>
      <c r="O305" s="41"/>
      <c r="P305" s="41"/>
      <c r="Q305" s="41"/>
      <c r="R305" s="41"/>
      <c r="S305" s="41"/>
      <c r="T305" s="69"/>
      <c r="AT305" s="24" t="s">
        <v>143</v>
      </c>
      <c r="AU305" s="24" t="s">
        <v>81</v>
      </c>
    </row>
    <row r="306" spans="2:65" s="11" customFormat="1" ht="13.5">
      <c r="B306" s="190"/>
      <c r="D306" s="185" t="s">
        <v>146</v>
      </c>
      <c r="E306" s="191" t="s">
        <v>5</v>
      </c>
      <c r="F306" s="192" t="s">
        <v>1127</v>
      </c>
      <c r="H306" s="193">
        <v>174.73</v>
      </c>
      <c r="I306" s="194"/>
      <c r="L306" s="190"/>
      <c r="M306" s="195"/>
      <c r="N306" s="196"/>
      <c r="O306" s="196"/>
      <c r="P306" s="196"/>
      <c r="Q306" s="196"/>
      <c r="R306" s="196"/>
      <c r="S306" s="196"/>
      <c r="T306" s="197"/>
      <c r="AT306" s="191" t="s">
        <v>146</v>
      </c>
      <c r="AU306" s="191" t="s">
        <v>81</v>
      </c>
      <c r="AV306" s="11" t="s">
        <v>81</v>
      </c>
      <c r="AW306" s="11" t="s">
        <v>36</v>
      </c>
      <c r="AX306" s="11" t="s">
        <v>24</v>
      </c>
      <c r="AY306" s="191" t="s">
        <v>134</v>
      </c>
    </row>
    <row r="307" spans="2:65" s="1" customFormat="1" ht="25.5" customHeight="1">
      <c r="B307" s="172"/>
      <c r="C307" s="173" t="s">
        <v>872</v>
      </c>
      <c r="D307" s="173" t="s">
        <v>137</v>
      </c>
      <c r="E307" s="174" t="s">
        <v>817</v>
      </c>
      <c r="F307" s="175" t="s">
        <v>818</v>
      </c>
      <c r="G307" s="176" t="s">
        <v>190</v>
      </c>
      <c r="H307" s="177">
        <v>6</v>
      </c>
      <c r="I307" s="178"/>
      <c r="J307" s="179">
        <f>ROUND(I307*H307,2)</f>
        <v>0</v>
      </c>
      <c r="K307" s="175" t="s">
        <v>260</v>
      </c>
      <c r="L307" s="40"/>
      <c r="M307" s="180" t="s">
        <v>5</v>
      </c>
      <c r="N307" s="181" t="s">
        <v>43</v>
      </c>
      <c r="O307" s="41"/>
      <c r="P307" s="182">
        <f>O307*H307</f>
        <v>0</v>
      </c>
      <c r="Q307" s="182">
        <v>9.8949999999999996</v>
      </c>
      <c r="R307" s="182">
        <f>Q307*H307</f>
        <v>59.37</v>
      </c>
      <c r="S307" s="182">
        <v>0</v>
      </c>
      <c r="T307" s="183">
        <f>S307*H307</f>
        <v>0</v>
      </c>
      <c r="AR307" s="24" t="s">
        <v>141</v>
      </c>
      <c r="AT307" s="24" t="s">
        <v>137</v>
      </c>
      <c r="AU307" s="24" t="s">
        <v>81</v>
      </c>
      <c r="AY307" s="24" t="s">
        <v>134</v>
      </c>
      <c r="BE307" s="184">
        <f>IF(N307="základní",J307,0)</f>
        <v>0</v>
      </c>
      <c r="BF307" s="184">
        <f>IF(N307="snížená",J307,0)</f>
        <v>0</v>
      </c>
      <c r="BG307" s="184">
        <f>IF(N307="zákl. přenesená",J307,0)</f>
        <v>0</v>
      </c>
      <c r="BH307" s="184">
        <f>IF(N307="sníž. přenesená",J307,0)</f>
        <v>0</v>
      </c>
      <c r="BI307" s="184">
        <f>IF(N307="nulová",J307,0)</f>
        <v>0</v>
      </c>
      <c r="BJ307" s="24" t="s">
        <v>24</v>
      </c>
      <c r="BK307" s="184">
        <f>ROUND(I307*H307,2)</f>
        <v>0</v>
      </c>
      <c r="BL307" s="24" t="s">
        <v>141</v>
      </c>
      <c r="BM307" s="24" t="s">
        <v>1128</v>
      </c>
    </row>
    <row r="308" spans="2:65" s="1" customFormat="1" ht="27">
      <c r="B308" s="40"/>
      <c r="D308" s="185" t="s">
        <v>143</v>
      </c>
      <c r="F308" s="186" t="s">
        <v>820</v>
      </c>
      <c r="I308" s="187"/>
      <c r="L308" s="40"/>
      <c r="M308" s="188"/>
      <c r="N308" s="41"/>
      <c r="O308" s="41"/>
      <c r="P308" s="41"/>
      <c r="Q308" s="41"/>
      <c r="R308" s="41"/>
      <c r="S308" s="41"/>
      <c r="T308" s="69"/>
      <c r="AT308" s="24" t="s">
        <v>143</v>
      </c>
      <c r="AU308" s="24" t="s">
        <v>81</v>
      </c>
    </row>
    <row r="309" spans="2:65" s="11" customFormat="1" ht="13.5">
      <c r="B309" s="190"/>
      <c r="D309" s="185" t="s">
        <v>146</v>
      </c>
      <c r="E309" s="191" t="s">
        <v>5</v>
      </c>
      <c r="F309" s="192" t="s">
        <v>1129</v>
      </c>
      <c r="H309" s="193">
        <v>6</v>
      </c>
      <c r="I309" s="194"/>
      <c r="L309" s="190"/>
      <c r="M309" s="195"/>
      <c r="N309" s="196"/>
      <c r="O309" s="196"/>
      <c r="P309" s="196"/>
      <c r="Q309" s="196"/>
      <c r="R309" s="196"/>
      <c r="S309" s="196"/>
      <c r="T309" s="197"/>
      <c r="AT309" s="191" t="s">
        <v>146</v>
      </c>
      <c r="AU309" s="191" t="s">
        <v>81</v>
      </c>
      <c r="AV309" s="11" t="s">
        <v>81</v>
      </c>
      <c r="AW309" s="11" t="s">
        <v>36</v>
      </c>
      <c r="AX309" s="11" t="s">
        <v>24</v>
      </c>
      <c r="AY309" s="191" t="s">
        <v>134</v>
      </c>
    </row>
    <row r="310" spans="2:65" s="1" customFormat="1" ht="16.5" customHeight="1">
      <c r="B310" s="172"/>
      <c r="C310" s="173" t="s">
        <v>879</v>
      </c>
      <c r="D310" s="173" t="s">
        <v>137</v>
      </c>
      <c r="E310" s="174" t="s">
        <v>1130</v>
      </c>
      <c r="F310" s="175" t="s">
        <v>1131</v>
      </c>
      <c r="G310" s="176" t="s">
        <v>140</v>
      </c>
      <c r="H310" s="177">
        <v>14</v>
      </c>
      <c r="I310" s="178"/>
      <c r="J310" s="179">
        <f>ROUND(I310*H310,2)</f>
        <v>0</v>
      </c>
      <c r="K310" s="175" t="s">
        <v>260</v>
      </c>
      <c r="L310" s="40"/>
      <c r="M310" s="180" t="s">
        <v>5</v>
      </c>
      <c r="N310" s="181" t="s">
        <v>43</v>
      </c>
      <c r="O310" s="41"/>
      <c r="P310" s="182">
        <f>O310*H310</f>
        <v>0</v>
      </c>
      <c r="Q310" s="182">
        <v>0.58896999999999999</v>
      </c>
      <c r="R310" s="182">
        <f>Q310*H310</f>
        <v>8.2455800000000004</v>
      </c>
      <c r="S310" s="182">
        <v>0</v>
      </c>
      <c r="T310" s="183">
        <f>S310*H310</f>
        <v>0</v>
      </c>
      <c r="AR310" s="24" t="s">
        <v>141</v>
      </c>
      <c r="AT310" s="24" t="s">
        <v>137</v>
      </c>
      <c r="AU310" s="24" t="s">
        <v>81</v>
      </c>
      <c r="AY310" s="24" t="s">
        <v>134</v>
      </c>
      <c r="BE310" s="184">
        <f>IF(N310="základní",J310,0)</f>
        <v>0</v>
      </c>
      <c r="BF310" s="184">
        <f>IF(N310="snížená",J310,0)</f>
        <v>0</v>
      </c>
      <c r="BG310" s="184">
        <f>IF(N310="zákl. přenesená",J310,0)</f>
        <v>0</v>
      </c>
      <c r="BH310" s="184">
        <f>IF(N310="sníž. přenesená",J310,0)</f>
        <v>0</v>
      </c>
      <c r="BI310" s="184">
        <f>IF(N310="nulová",J310,0)</f>
        <v>0</v>
      </c>
      <c r="BJ310" s="24" t="s">
        <v>24</v>
      </c>
      <c r="BK310" s="184">
        <f>ROUND(I310*H310,2)</f>
        <v>0</v>
      </c>
      <c r="BL310" s="24" t="s">
        <v>141</v>
      </c>
      <c r="BM310" s="24" t="s">
        <v>1132</v>
      </c>
    </row>
    <row r="311" spans="2:65" s="1" customFormat="1" ht="13.5">
      <c r="B311" s="40"/>
      <c r="D311" s="185" t="s">
        <v>143</v>
      </c>
      <c r="F311" s="186" t="s">
        <v>1133</v>
      </c>
      <c r="I311" s="187"/>
      <c r="L311" s="40"/>
      <c r="M311" s="188"/>
      <c r="N311" s="41"/>
      <c r="O311" s="41"/>
      <c r="P311" s="41"/>
      <c r="Q311" s="41"/>
      <c r="R311" s="41"/>
      <c r="S311" s="41"/>
      <c r="T311" s="69"/>
      <c r="AT311" s="24" t="s">
        <v>143</v>
      </c>
      <c r="AU311" s="24" t="s">
        <v>81</v>
      </c>
    </row>
    <row r="312" spans="2:65" s="11" customFormat="1" ht="13.5">
      <c r="B312" s="190"/>
      <c r="D312" s="185" t="s">
        <v>146</v>
      </c>
      <c r="E312" s="191" t="s">
        <v>5</v>
      </c>
      <c r="F312" s="192" t="s">
        <v>1134</v>
      </c>
      <c r="H312" s="193">
        <v>14</v>
      </c>
      <c r="I312" s="194"/>
      <c r="L312" s="190"/>
      <c r="M312" s="195"/>
      <c r="N312" s="196"/>
      <c r="O312" s="196"/>
      <c r="P312" s="196"/>
      <c r="Q312" s="196"/>
      <c r="R312" s="196"/>
      <c r="S312" s="196"/>
      <c r="T312" s="197"/>
      <c r="AT312" s="191" t="s">
        <v>146</v>
      </c>
      <c r="AU312" s="191" t="s">
        <v>81</v>
      </c>
      <c r="AV312" s="11" t="s">
        <v>81</v>
      </c>
      <c r="AW312" s="11" t="s">
        <v>36</v>
      </c>
      <c r="AX312" s="11" t="s">
        <v>24</v>
      </c>
      <c r="AY312" s="191" t="s">
        <v>134</v>
      </c>
    </row>
    <row r="313" spans="2:65" s="1" customFormat="1" ht="25.5" customHeight="1">
      <c r="B313" s="172"/>
      <c r="C313" s="219" t="s">
        <v>885</v>
      </c>
      <c r="D313" s="219" t="s">
        <v>525</v>
      </c>
      <c r="E313" s="220" t="s">
        <v>1135</v>
      </c>
      <c r="F313" s="221" t="s">
        <v>1136</v>
      </c>
      <c r="G313" s="222" t="s">
        <v>140</v>
      </c>
      <c r="H313" s="223">
        <v>14.14</v>
      </c>
      <c r="I313" s="224"/>
      <c r="J313" s="225">
        <f>ROUND(I313*H313,2)</f>
        <v>0</v>
      </c>
      <c r="K313" s="221" t="s">
        <v>260</v>
      </c>
      <c r="L313" s="226"/>
      <c r="M313" s="227" t="s">
        <v>5</v>
      </c>
      <c r="N313" s="228" t="s">
        <v>43</v>
      </c>
      <c r="O313" s="41"/>
      <c r="P313" s="182">
        <f>O313*H313</f>
        <v>0</v>
      </c>
      <c r="Q313" s="182">
        <v>0.23</v>
      </c>
      <c r="R313" s="182">
        <f>Q313*H313</f>
        <v>3.2522000000000002</v>
      </c>
      <c r="S313" s="182">
        <v>0</v>
      </c>
      <c r="T313" s="183">
        <f>S313*H313</f>
        <v>0</v>
      </c>
      <c r="AR313" s="24" t="s">
        <v>177</v>
      </c>
      <c r="AT313" s="24" t="s">
        <v>525</v>
      </c>
      <c r="AU313" s="24" t="s">
        <v>81</v>
      </c>
      <c r="AY313" s="24" t="s">
        <v>134</v>
      </c>
      <c r="BE313" s="184">
        <f>IF(N313="základní",J313,0)</f>
        <v>0</v>
      </c>
      <c r="BF313" s="184">
        <f>IF(N313="snížená",J313,0)</f>
        <v>0</v>
      </c>
      <c r="BG313" s="184">
        <f>IF(N313="zákl. přenesená",J313,0)</f>
        <v>0</v>
      </c>
      <c r="BH313" s="184">
        <f>IF(N313="sníž. přenesená",J313,0)</f>
        <v>0</v>
      </c>
      <c r="BI313" s="184">
        <f>IF(N313="nulová",J313,0)</f>
        <v>0</v>
      </c>
      <c r="BJ313" s="24" t="s">
        <v>24</v>
      </c>
      <c r="BK313" s="184">
        <f>ROUND(I313*H313,2)</f>
        <v>0</v>
      </c>
      <c r="BL313" s="24" t="s">
        <v>141</v>
      </c>
      <c r="BM313" s="24" t="s">
        <v>1137</v>
      </c>
    </row>
    <row r="314" spans="2:65" s="1" customFormat="1" ht="13.5">
      <c r="B314" s="40"/>
      <c r="D314" s="185" t="s">
        <v>143</v>
      </c>
      <c r="F314" s="186" t="s">
        <v>1136</v>
      </c>
      <c r="I314" s="187"/>
      <c r="L314" s="40"/>
      <c r="M314" s="188"/>
      <c r="N314" s="41"/>
      <c r="O314" s="41"/>
      <c r="P314" s="41"/>
      <c r="Q314" s="41"/>
      <c r="R314" s="41"/>
      <c r="S314" s="41"/>
      <c r="T314" s="69"/>
      <c r="AT314" s="24" t="s">
        <v>143</v>
      </c>
      <c r="AU314" s="24" t="s">
        <v>81</v>
      </c>
    </row>
    <row r="315" spans="2:65" s="11" customFormat="1" ht="13.5">
      <c r="B315" s="190"/>
      <c r="D315" s="185" t="s">
        <v>146</v>
      </c>
      <c r="E315" s="191" t="s">
        <v>5</v>
      </c>
      <c r="F315" s="192" t="s">
        <v>1138</v>
      </c>
      <c r="H315" s="193">
        <v>14.14</v>
      </c>
      <c r="I315" s="194"/>
      <c r="L315" s="190"/>
      <c r="M315" s="195"/>
      <c r="N315" s="196"/>
      <c r="O315" s="196"/>
      <c r="P315" s="196"/>
      <c r="Q315" s="196"/>
      <c r="R315" s="196"/>
      <c r="S315" s="196"/>
      <c r="T315" s="197"/>
      <c r="AT315" s="191" t="s">
        <v>146</v>
      </c>
      <c r="AU315" s="191" t="s">
        <v>81</v>
      </c>
      <c r="AV315" s="11" t="s">
        <v>81</v>
      </c>
      <c r="AW315" s="11" t="s">
        <v>36</v>
      </c>
      <c r="AX315" s="11" t="s">
        <v>24</v>
      </c>
      <c r="AY315" s="191" t="s">
        <v>134</v>
      </c>
    </row>
    <row r="316" spans="2:65" s="1" customFormat="1" ht="16.5" customHeight="1">
      <c r="B316" s="172"/>
      <c r="C316" s="173" t="s">
        <v>893</v>
      </c>
      <c r="D316" s="173" t="s">
        <v>137</v>
      </c>
      <c r="E316" s="174" t="s">
        <v>1139</v>
      </c>
      <c r="F316" s="175" t="s">
        <v>1140</v>
      </c>
      <c r="G316" s="176" t="s">
        <v>140</v>
      </c>
      <c r="H316" s="177">
        <v>10</v>
      </c>
      <c r="I316" s="178"/>
      <c r="J316" s="179">
        <f>ROUND(I316*H316,2)</f>
        <v>0</v>
      </c>
      <c r="K316" s="175" t="s">
        <v>260</v>
      </c>
      <c r="L316" s="40"/>
      <c r="M316" s="180" t="s">
        <v>5</v>
      </c>
      <c r="N316" s="181" t="s">
        <v>43</v>
      </c>
      <c r="O316" s="41"/>
      <c r="P316" s="182">
        <f>O316*H316</f>
        <v>0</v>
      </c>
      <c r="Q316" s="182">
        <v>0.61348000000000003</v>
      </c>
      <c r="R316" s="182">
        <f>Q316*H316</f>
        <v>6.1348000000000003</v>
      </c>
      <c r="S316" s="182">
        <v>0</v>
      </c>
      <c r="T316" s="183">
        <f>S316*H316</f>
        <v>0</v>
      </c>
      <c r="AR316" s="24" t="s">
        <v>141</v>
      </c>
      <c r="AT316" s="24" t="s">
        <v>137</v>
      </c>
      <c r="AU316" s="24" t="s">
        <v>81</v>
      </c>
      <c r="AY316" s="24" t="s">
        <v>134</v>
      </c>
      <c r="BE316" s="184">
        <f>IF(N316="základní",J316,0)</f>
        <v>0</v>
      </c>
      <c r="BF316" s="184">
        <f>IF(N316="snížená",J316,0)</f>
        <v>0</v>
      </c>
      <c r="BG316" s="184">
        <f>IF(N316="zákl. přenesená",J316,0)</f>
        <v>0</v>
      </c>
      <c r="BH316" s="184">
        <f>IF(N316="sníž. přenesená",J316,0)</f>
        <v>0</v>
      </c>
      <c r="BI316" s="184">
        <f>IF(N316="nulová",J316,0)</f>
        <v>0</v>
      </c>
      <c r="BJ316" s="24" t="s">
        <v>24</v>
      </c>
      <c r="BK316" s="184">
        <f>ROUND(I316*H316,2)</f>
        <v>0</v>
      </c>
      <c r="BL316" s="24" t="s">
        <v>141</v>
      </c>
      <c r="BM316" s="24" t="s">
        <v>1141</v>
      </c>
    </row>
    <row r="317" spans="2:65" s="1" customFormat="1" ht="13.5">
      <c r="B317" s="40"/>
      <c r="D317" s="185" t="s">
        <v>143</v>
      </c>
      <c r="F317" s="186" t="s">
        <v>1142</v>
      </c>
      <c r="I317" s="187"/>
      <c r="L317" s="40"/>
      <c r="M317" s="188"/>
      <c r="N317" s="41"/>
      <c r="O317" s="41"/>
      <c r="P317" s="41"/>
      <c r="Q317" s="41"/>
      <c r="R317" s="41"/>
      <c r="S317" s="41"/>
      <c r="T317" s="69"/>
      <c r="AT317" s="24" t="s">
        <v>143</v>
      </c>
      <c r="AU317" s="24" t="s">
        <v>81</v>
      </c>
    </row>
    <row r="318" spans="2:65" s="11" customFormat="1" ht="13.5">
      <c r="B318" s="190"/>
      <c r="D318" s="185" t="s">
        <v>146</v>
      </c>
      <c r="E318" s="191" t="s">
        <v>5</v>
      </c>
      <c r="F318" s="192" t="s">
        <v>1143</v>
      </c>
      <c r="H318" s="193">
        <v>10</v>
      </c>
      <c r="I318" s="194"/>
      <c r="L318" s="190"/>
      <c r="M318" s="195"/>
      <c r="N318" s="196"/>
      <c r="O318" s="196"/>
      <c r="P318" s="196"/>
      <c r="Q318" s="196"/>
      <c r="R318" s="196"/>
      <c r="S318" s="196"/>
      <c r="T318" s="197"/>
      <c r="AT318" s="191" t="s">
        <v>146</v>
      </c>
      <c r="AU318" s="191" t="s">
        <v>81</v>
      </c>
      <c r="AV318" s="11" t="s">
        <v>81</v>
      </c>
      <c r="AW318" s="11" t="s">
        <v>36</v>
      </c>
      <c r="AX318" s="11" t="s">
        <v>24</v>
      </c>
      <c r="AY318" s="191" t="s">
        <v>134</v>
      </c>
    </row>
    <row r="319" spans="2:65" s="1" customFormat="1" ht="25.5" customHeight="1">
      <c r="B319" s="172"/>
      <c r="C319" s="219" t="s">
        <v>902</v>
      </c>
      <c r="D319" s="219" t="s">
        <v>525</v>
      </c>
      <c r="E319" s="220" t="s">
        <v>1144</v>
      </c>
      <c r="F319" s="221" t="s">
        <v>1145</v>
      </c>
      <c r="G319" s="222" t="s">
        <v>140</v>
      </c>
      <c r="H319" s="223">
        <v>10.1</v>
      </c>
      <c r="I319" s="224"/>
      <c r="J319" s="225">
        <f>ROUND(I319*H319,2)</f>
        <v>0</v>
      </c>
      <c r="K319" s="221" t="s">
        <v>260</v>
      </c>
      <c r="L319" s="226"/>
      <c r="M319" s="227" t="s">
        <v>5</v>
      </c>
      <c r="N319" s="228" t="s">
        <v>43</v>
      </c>
      <c r="O319" s="41"/>
      <c r="P319" s="182">
        <f>O319*H319</f>
        <v>0</v>
      </c>
      <c r="Q319" s="182">
        <v>0.32</v>
      </c>
      <c r="R319" s="182">
        <f>Q319*H319</f>
        <v>3.2319999999999998</v>
      </c>
      <c r="S319" s="182">
        <v>0</v>
      </c>
      <c r="T319" s="183">
        <f>S319*H319</f>
        <v>0</v>
      </c>
      <c r="AR319" s="24" t="s">
        <v>177</v>
      </c>
      <c r="AT319" s="24" t="s">
        <v>525</v>
      </c>
      <c r="AU319" s="24" t="s">
        <v>81</v>
      </c>
      <c r="AY319" s="24" t="s">
        <v>134</v>
      </c>
      <c r="BE319" s="184">
        <f>IF(N319="základní",J319,0)</f>
        <v>0</v>
      </c>
      <c r="BF319" s="184">
        <f>IF(N319="snížená",J319,0)</f>
        <v>0</v>
      </c>
      <c r="BG319" s="184">
        <f>IF(N319="zákl. přenesená",J319,0)</f>
        <v>0</v>
      </c>
      <c r="BH319" s="184">
        <f>IF(N319="sníž. přenesená",J319,0)</f>
        <v>0</v>
      </c>
      <c r="BI319" s="184">
        <f>IF(N319="nulová",J319,0)</f>
        <v>0</v>
      </c>
      <c r="BJ319" s="24" t="s">
        <v>24</v>
      </c>
      <c r="BK319" s="184">
        <f>ROUND(I319*H319,2)</f>
        <v>0</v>
      </c>
      <c r="BL319" s="24" t="s">
        <v>141</v>
      </c>
      <c r="BM319" s="24" t="s">
        <v>1146</v>
      </c>
    </row>
    <row r="320" spans="2:65" s="1" customFormat="1" ht="13.5">
      <c r="B320" s="40"/>
      <c r="D320" s="185" t="s">
        <v>143</v>
      </c>
      <c r="F320" s="186" t="s">
        <v>1145</v>
      </c>
      <c r="I320" s="187"/>
      <c r="L320" s="40"/>
      <c r="M320" s="188"/>
      <c r="N320" s="41"/>
      <c r="O320" s="41"/>
      <c r="P320" s="41"/>
      <c r="Q320" s="41"/>
      <c r="R320" s="41"/>
      <c r="S320" s="41"/>
      <c r="T320" s="69"/>
      <c r="AT320" s="24" t="s">
        <v>143</v>
      </c>
      <c r="AU320" s="24" t="s">
        <v>81</v>
      </c>
    </row>
    <row r="321" spans="2:65" s="11" customFormat="1" ht="13.5">
      <c r="B321" s="190"/>
      <c r="D321" s="185" t="s">
        <v>146</v>
      </c>
      <c r="E321" s="191" t="s">
        <v>5</v>
      </c>
      <c r="F321" s="192" t="s">
        <v>1147</v>
      </c>
      <c r="H321" s="193">
        <v>10.1</v>
      </c>
      <c r="I321" s="194"/>
      <c r="L321" s="190"/>
      <c r="M321" s="195"/>
      <c r="N321" s="196"/>
      <c r="O321" s="196"/>
      <c r="P321" s="196"/>
      <c r="Q321" s="196"/>
      <c r="R321" s="196"/>
      <c r="S321" s="196"/>
      <c r="T321" s="197"/>
      <c r="AT321" s="191" t="s">
        <v>146</v>
      </c>
      <c r="AU321" s="191" t="s">
        <v>81</v>
      </c>
      <c r="AV321" s="11" t="s">
        <v>81</v>
      </c>
      <c r="AW321" s="11" t="s">
        <v>36</v>
      </c>
      <c r="AX321" s="11" t="s">
        <v>24</v>
      </c>
      <c r="AY321" s="191" t="s">
        <v>134</v>
      </c>
    </row>
    <row r="322" spans="2:65" s="1" customFormat="1" ht="16.5" customHeight="1">
      <c r="B322" s="172"/>
      <c r="C322" s="173" t="s">
        <v>908</v>
      </c>
      <c r="D322" s="173" t="s">
        <v>137</v>
      </c>
      <c r="E322" s="174" t="s">
        <v>825</v>
      </c>
      <c r="F322" s="175" t="s">
        <v>826</v>
      </c>
      <c r="G322" s="176" t="s">
        <v>140</v>
      </c>
      <c r="H322" s="177">
        <v>54</v>
      </c>
      <c r="I322" s="178"/>
      <c r="J322" s="179">
        <f>ROUND(I322*H322,2)</f>
        <v>0</v>
      </c>
      <c r="K322" s="175" t="s">
        <v>260</v>
      </c>
      <c r="L322" s="40"/>
      <c r="M322" s="180" t="s">
        <v>5</v>
      </c>
      <c r="N322" s="181" t="s">
        <v>43</v>
      </c>
      <c r="O322" s="41"/>
      <c r="P322" s="182">
        <f>O322*H322</f>
        <v>0</v>
      </c>
      <c r="Q322" s="182">
        <v>0.88534999999999997</v>
      </c>
      <c r="R322" s="182">
        <f>Q322*H322</f>
        <v>47.808900000000001</v>
      </c>
      <c r="S322" s="182">
        <v>0</v>
      </c>
      <c r="T322" s="183">
        <f>S322*H322</f>
        <v>0</v>
      </c>
      <c r="AR322" s="24" t="s">
        <v>141</v>
      </c>
      <c r="AT322" s="24" t="s">
        <v>137</v>
      </c>
      <c r="AU322" s="24" t="s">
        <v>81</v>
      </c>
      <c r="AY322" s="24" t="s">
        <v>134</v>
      </c>
      <c r="BE322" s="184">
        <f>IF(N322="základní",J322,0)</f>
        <v>0</v>
      </c>
      <c r="BF322" s="184">
        <f>IF(N322="snížená",J322,0)</f>
        <v>0</v>
      </c>
      <c r="BG322" s="184">
        <f>IF(N322="zákl. přenesená",J322,0)</f>
        <v>0</v>
      </c>
      <c r="BH322" s="184">
        <f>IF(N322="sníž. přenesená",J322,0)</f>
        <v>0</v>
      </c>
      <c r="BI322" s="184">
        <f>IF(N322="nulová",J322,0)</f>
        <v>0</v>
      </c>
      <c r="BJ322" s="24" t="s">
        <v>24</v>
      </c>
      <c r="BK322" s="184">
        <f>ROUND(I322*H322,2)</f>
        <v>0</v>
      </c>
      <c r="BL322" s="24" t="s">
        <v>141</v>
      </c>
      <c r="BM322" s="24" t="s">
        <v>1148</v>
      </c>
    </row>
    <row r="323" spans="2:65" s="1" customFormat="1" ht="13.5">
      <c r="B323" s="40"/>
      <c r="D323" s="185" t="s">
        <v>143</v>
      </c>
      <c r="F323" s="186" t="s">
        <v>828</v>
      </c>
      <c r="I323" s="187"/>
      <c r="L323" s="40"/>
      <c r="M323" s="188"/>
      <c r="N323" s="41"/>
      <c r="O323" s="41"/>
      <c r="P323" s="41"/>
      <c r="Q323" s="41"/>
      <c r="R323" s="41"/>
      <c r="S323" s="41"/>
      <c r="T323" s="69"/>
      <c r="AT323" s="24" t="s">
        <v>143</v>
      </c>
      <c r="AU323" s="24" t="s">
        <v>81</v>
      </c>
    </row>
    <row r="324" spans="2:65" s="11" customFormat="1" ht="13.5">
      <c r="B324" s="190"/>
      <c r="D324" s="185" t="s">
        <v>146</v>
      </c>
      <c r="E324" s="191" t="s">
        <v>5</v>
      </c>
      <c r="F324" s="192" t="s">
        <v>1149</v>
      </c>
      <c r="H324" s="193">
        <v>54</v>
      </c>
      <c r="I324" s="194"/>
      <c r="L324" s="190"/>
      <c r="M324" s="195"/>
      <c r="N324" s="196"/>
      <c r="O324" s="196"/>
      <c r="P324" s="196"/>
      <c r="Q324" s="196"/>
      <c r="R324" s="196"/>
      <c r="S324" s="196"/>
      <c r="T324" s="197"/>
      <c r="AT324" s="191" t="s">
        <v>146</v>
      </c>
      <c r="AU324" s="191" t="s">
        <v>81</v>
      </c>
      <c r="AV324" s="11" t="s">
        <v>81</v>
      </c>
      <c r="AW324" s="11" t="s">
        <v>36</v>
      </c>
      <c r="AX324" s="11" t="s">
        <v>24</v>
      </c>
      <c r="AY324" s="191" t="s">
        <v>134</v>
      </c>
    </row>
    <row r="325" spans="2:65" s="1" customFormat="1" ht="25.5" customHeight="1">
      <c r="B325" s="172"/>
      <c r="C325" s="219" t="s">
        <v>913</v>
      </c>
      <c r="D325" s="219" t="s">
        <v>525</v>
      </c>
      <c r="E325" s="220" t="s">
        <v>1150</v>
      </c>
      <c r="F325" s="221" t="s">
        <v>1151</v>
      </c>
      <c r="G325" s="222" t="s">
        <v>140</v>
      </c>
      <c r="H325" s="223">
        <v>54.54</v>
      </c>
      <c r="I325" s="224"/>
      <c r="J325" s="225">
        <f>ROUND(I325*H325,2)</f>
        <v>0</v>
      </c>
      <c r="K325" s="221" t="s">
        <v>260</v>
      </c>
      <c r="L325" s="226"/>
      <c r="M325" s="227" t="s">
        <v>5</v>
      </c>
      <c r="N325" s="228" t="s">
        <v>43</v>
      </c>
      <c r="O325" s="41"/>
      <c r="P325" s="182">
        <f>O325*H325</f>
        <v>0</v>
      </c>
      <c r="Q325" s="182">
        <v>0.69879999999999998</v>
      </c>
      <c r="R325" s="182">
        <f>Q325*H325</f>
        <v>38.112552000000001</v>
      </c>
      <c r="S325" s="182">
        <v>0</v>
      </c>
      <c r="T325" s="183">
        <f>S325*H325</f>
        <v>0</v>
      </c>
      <c r="AR325" s="24" t="s">
        <v>177</v>
      </c>
      <c r="AT325" s="24" t="s">
        <v>525</v>
      </c>
      <c r="AU325" s="24" t="s">
        <v>81</v>
      </c>
      <c r="AY325" s="24" t="s">
        <v>134</v>
      </c>
      <c r="BE325" s="184">
        <f>IF(N325="základní",J325,0)</f>
        <v>0</v>
      </c>
      <c r="BF325" s="184">
        <f>IF(N325="snížená",J325,0)</f>
        <v>0</v>
      </c>
      <c r="BG325" s="184">
        <f>IF(N325="zákl. přenesená",J325,0)</f>
        <v>0</v>
      </c>
      <c r="BH325" s="184">
        <f>IF(N325="sníž. přenesená",J325,0)</f>
        <v>0</v>
      </c>
      <c r="BI325" s="184">
        <f>IF(N325="nulová",J325,0)</f>
        <v>0</v>
      </c>
      <c r="BJ325" s="24" t="s">
        <v>24</v>
      </c>
      <c r="BK325" s="184">
        <f>ROUND(I325*H325,2)</f>
        <v>0</v>
      </c>
      <c r="BL325" s="24" t="s">
        <v>141</v>
      </c>
      <c r="BM325" s="24" t="s">
        <v>1152</v>
      </c>
    </row>
    <row r="326" spans="2:65" s="1" customFormat="1" ht="13.5">
      <c r="B326" s="40"/>
      <c r="D326" s="185" t="s">
        <v>143</v>
      </c>
      <c r="F326" s="186" t="s">
        <v>1151</v>
      </c>
      <c r="I326" s="187"/>
      <c r="L326" s="40"/>
      <c r="M326" s="188"/>
      <c r="N326" s="41"/>
      <c r="O326" s="41"/>
      <c r="P326" s="41"/>
      <c r="Q326" s="41"/>
      <c r="R326" s="41"/>
      <c r="S326" s="41"/>
      <c r="T326" s="69"/>
      <c r="AT326" s="24" t="s">
        <v>143</v>
      </c>
      <c r="AU326" s="24" t="s">
        <v>81</v>
      </c>
    </row>
    <row r="327" spans="2:65" s="11" customFormat="1" ht="13.5">
      <c r="B327" s="190"/>
      <c r="D327" s="185" t="s">
        <v>146</v>
      </c>
      <c r="E327" s="191" t="s">
        <v>5</v>
      </c>
      <c r="F327" s="192" t="s">
        <v>1153</v>
      </c>
      <c r="H327" s="193">
        <v>54.54</v>
      </c>
      <c r="I327" s="194"/>
      <c r="L327" s="190"/>
      <c r="M327" s="195"/>
      <c r="N327" s="196"/>
      <c r="O327" s="196"/>
      <c r="P327" s="196"/>
      <c r="Q327" s="196"/>
      <c r="R327" s="196"/>
      <c r="S327" s="196"/>
      <c r="T327" s="197"/>
      <c r="AT327" s="191" t="s">
        <v>146</v>
      </c>
      <c r="AU327" s="191" t="s">
        <v>81</v>
      </c>
      <c r="AV327" s="11" t="s">
        <v>81</v>
      </c>
      <c r="AW327" s="11" t="s">
        <v>36</v>
      </c>
      <c r="AX327" s="11" t="s">
        <v>24</v>
      </c>
      <c r="AY327" s="191" t="s">
        <v>134</v>
      </c>
    </row>
    <row r="328" spans="2:65" s="1" customFormat="1" ht="16.5" customHeight="1">
      <c r="B328" s="172"/>
      <c r="C328" s="173" t="s">
        <v>919</v>
      </c>
      <c r="D328" s="173" t="s">
        <v>137</v>
      </c>
      <c r="E328" s="174" t="s">
        <v>848</v>
      </c>
      <c r="F328" s="175" t="s">
        <v>849</v>
      </c>
      <c r="G328" s="176" t="s">
        <v>490</v>
      </c>
      <c r="H328" s="177">
        <v>54.88</v>
      </c>
      <c r="I328" s="178"/>
      <c r="J328" s="179">
        <f>ROUND(I328*H328,2)</f>
        <v>0</v>
      </c>
      <c r="K328" s="175" t="s">
        <v>260</v>
      </c>
      <c r="L328" s="40"/>
      <c r="M328" s="180" t="s">
        <v>5</v>
      </c>
      <c r="N328" s="181" t="s">
        <v>43</v>
      </c>
      <c r="O328" s="41"/>
      <c r="P328" s="182">
        <f>O328*H328</f>
        <v>0</v>
      </c>
      <c r="Q328" s="182">
        <v>2.2667199999999998</v>
      </c>
      <c r="R328" s="182">
        <f>Q328*H328</f>
        <v>124.39759359999999</v>
      </c>
      <c r="S328" s="182">
        <v>0</v>
      </c>
      <c r="T328" s="183">
        <f>S328*H328</f>
        <v>0</v>
      </c>
      <c r="AR328" s="24" t="s">
        <v>141</v>
      </c>
      <c r="AT328" s="24" t="s">
        <v>137</v>
      </c>
      <c r="AU328" s="24" t="s">
        <v>81</v>
      </c>
      <c r="AY328" s="24" t="s">
        <v>134</v>
      </c>
      <c r="BE328" s="184">
        <f>IF(N328="základní",J328,0)</f>
        <v>0</v>
      </c>
      <c r="BF328" s="184">
        <f>IF(N328="snížená",J328,0)</f>
        <v>0</v>
      </c>
      <c r="BG328" s="184">
        <f>IF(N328="zákl. přenesená",J328,0)</f>
        <v>0</v>
      </c>
      <c r="BH328" s="184">
        <f>IF(N328="sníž. přenesená",J328,0)</f>
        <v>0</v>
      </c>
      <c r="BI328" s="184">
        <f>IF(N328="nulová",J328,0)</f>
        <v>0</v>
      </c>
      <c r="BJ328" s="24" t="s">
        <v>24</v>
      </c>
      <c r="BK328" s="184">
        <f>ROUND(I328*H328,2)</f>
        <v>0</v>
      </c>
      <c r="BL328" s="24" t="s">
        <v>141</v>
      </c>
      <c r="BM328" s="24" t="s">
        <v>1154</v>
      </c>
    </row>
    <row r="329" spans="2:65" s="1" customFormat="1" ht="13.5">
      <c r="B329" s="40"/>
      <c r="D329" s="185" t="s">
        <v>143</v>
      </c>
      <c r="F329" s="186" t="s">
        <v>851</v>
      </c>
      <c r="I329" s="187"/>
      <c r="L329" s="40"/>
      <c r="M329" s="188"/>
      <c r="N329" s="41"/>
      <c r="O329" s="41"/>
      <c r="P329" s="41"/>
      <c r="Q329" s="41"/>
      <c r="R329" s="41"/>
      <c r="S329" s="41"/>
      <c r="T329" s="69"/>
      <c r="AT329" s="24" t="s">
        <v>143</v>
      </c>
      <c r="AU329" s="24" t="s">
        <v>81</v>
      </c>
    </row>
    <row r="330" spans="2:65" s="11" customFormat="1" ht="13.5">
      <c r="B330" s="190"/>
      <c r="D330" s="185" t="s">
        <v>146</v>
      </c>
      <c r="E330" s="191" t="s">
        <v>5</v>
      </c>
      <c r="F330" s="192" t="s">
        <v>1155</v>
      </c>
      <c r="H330" s="193">
        <v>4.4800000000000004</v>
      </c>
      <c r="I330" s="194"/>
      <c r="L330" s="190"/>
      <c r="M330" s="195"/>
      <c r="N330" s="196"/>
      <c r="O330" s="196"/>
      <c r="P330" s="196"/>
      <c r="Q330" s="196"/>
      <c r="R330" s="196"/>
      <c r="S330" s="196"/>
      <c r="T330" s="197"/>
      <c r="AT330" s="191" t="s">
        <v>146</v>
      </c>
      <c r="AU330" s="191" t="s">
        <v>81</v>
      </c>
      <c r="AV330" s="11" t="s">
        <v>81</v>
      </c>
      <c r="AW330" s="11" t="s">
        <v>36</v>
      </c>
      <c r="AX330" s="11" t="s">
        <v>72</v>
      </c>
      <c r="AY330" s="191" t="s">
        <v>134</v>
      </c>
    </row>
    <row r="331" spans="2:65" s="11" customFormat="1" ht="13.5">
      <c r="B331" s="190"/>
      <c r="D331" s="185" t="s">
        <v>146</v>
      </c>
      <c r="E331" s="191" t="s">
        <v>5</v>
      </c>
      <c r="F331" s="192" t="s">
        <v>1156</v>
      </c>
      <c r="H331" s="193">
        <v>4.5</v>
      </c>
      <c r="I331" s="194"/>
      <c r="L331" s="190"/>
      <c r="M331" s="195"/>
      <c r="N331" s="196"/>
      <c r="O331" s="196"/>
      <c r="P331" s="196"/>
      <c r="Q331" s="196"/>
      <c r="R331" s="196"/>
      <c r="S331" s="196"/>
      <c r="T331" s="197"/>
      <c r="AT331" s="191" t="s">
        <v>146</v>
      </c>
      <c r="AU331" s="191" t="s">
        <v>81</v>
      </c>
      <c r="AV331" s="11" t="s">
        <v>81</v>
      </c>
      <c r="AW331" s="11" t="s">
        <v>36</v>
      </c>
      <c r="AX331" s="11" t="s">
        <v>72</v>
      </c>
      <c r="AY331" s="191" t="s">
        <v>134</v>
      </c>
    </row>
    <row r="332" spans="2:65" s="11" customFormat="1" ht="13.5">
      <c r="B332" s="190"/>
      <c r="D332" s="185" t="s">
        <v>146</v>
      </c>
      <c r="E332" s="191" t="s">
        <v>5</v>
      </c>
      <c r="F332" s="192" t="s">
        <v>1157</v>
      </c>
      <c r="H332" s="193">
        <v>45.9</v>
      </c>
      <c r="I332" s="194"/>
      <c r="L332" s="190"/>
      <c r="M332" s="195"/>
      <c r="N332" s="196"/>
      <c r="O332" s="196"/>
      <c r="P332" s="196"/>
      <c r="Q332" s="196"/>
      <c r="R332" s="196"/>
      <c r="S332" s="196"/>
      <c r="T332" s="197"/>
      <c r="AT332" s="191" t="s">
        <v>146</v>
      </c>
      <c r="AU332" s="191" t="s">
        <v>81</v>
      </c>
      <c r="AV332" s="11" t="s">
        <v>81</v>
      </c>
      <c r="AW332" s="11" t="s">
        <v>36</v>
      </c>
      <c r="AX332" s="11" t="s">
        <v>72</v>
      </c>
      <c r="AY332" s="191" t="s">
        <v>134</v>
      </c>
    </row>
    <row r="333" spans="2:65" s="12" customFormat="1" ht="13.5">
      <c r="B333" s="198"/>
      <c r="D333" s="185" t="s">
        <v>146</v>
      </c>
      <c r="E333" s="199" t="s">
        <v>5</v>
      </c>
      <c r="F333" s="200" t="s">
        <v>148</v>
      </c>
      <c r="H333" s="201">
        <v>54.88</v>
      </c>
      <c r="I333" s="202"/>
      <c r="L333" s="198"/>
      <c r="M333" s="203"/>
      <c r="N333" s="204"/>
      <c r="O333" s="204"/>
      <c r="P333" s="204"/>
      <c r="Q333" s="204"/>
      <c r="R333" s="204"/>
      <c r="S333" s="204"/>
      <c r="T333" s="205"/>
      <c r="AT333" s="199" t="s">
        <v>146</v>
      </c>
      <c r="AU333" s="199" t="s">
        <v>81</v>
      </c>
      <c r="AV333" s="12" t="s">
        <v>141</v>
      </c>
      <c r="AW333" s="12" t="s">
        <v>36</v>
      </c>
      <c r="AX333" s="12" t="s">
        <v>24</v>
      </c>
      <c r="AY333" s="199" t="s">
        <v>134</v>
      </c>
    </row>
    <row r="334" spans="2:65" s="1" customFormat="1" ht="16.5" customHeight="1">
      <c r="B334" s="172"/>
      <c r="C334" s="173" t="s">
        <v>924</v>
      </c>
      <c r="D334" s="173" t="s">
        <v>137</v>
      </c>
      <c r="E334" s="174" t="s">
        <v>855</v>
      </c>
      <c r="F334" s="175" t="s">
        <v>856</v>
      </c>
      <c r="G334" s="176" t="s">
        <v>140</v>
      </c>
      <c r="H334" s="177">
        <v>180</v>
      </c>
      <c r="I334" s="178"/>
      <c r="J334" s="179">
        <f>ROUND(I334*H334,2)</f>
        <v>0</v>
      </c>
      <c r="K334" s="175" t="s">
        <v>260</v>
      </c>
      <c r="L334" s="40"/>
      <c r="M334" s="180" t="s">
        <v>5</v>
      </c>
      <c r="N334" s="181" t="s">
        <v>43</v>
      </c>
      <c r="O334" s="41"/>
      <c r="P334" s="182">
        <f>O334*H334</f>
        <v>0</v>
      </c>
      <c r="Q334" s="182">
        <v>1.0000000000000001E-5</v>
      </c>
      <c r="R334" s="182">
        <f>Q334*H334</f>
        <v>1.8000000000000002E-3</v>
      </c>
      <c r="S334" s="182">
        <v>0</v>
      </c>
      <c r="T334" s="183">
        <f>S334*H334</f>
        <v>0</v>
      </c>
      <c r="AR334" s="24" t="s">
        <v>141</v>
      </c>
      <c r="AT334" s="24" t="s">
        <v>137</v>
      </c>
      <c r="AU334" s="24" t="s">
        <v>81</v>
      </c>
      <c r="AY334" s="24" t="s">
        <v>134</v>
      </c>
      <c r="BE334" s="184">
        <f>IF(N334="základní",J334,0)</f>
        <v>0</v>
      </c>
      <c r="BF334" s="184">
        <f>IF(N334="snížená",J334,0)</f>
        <v>0</v>
      </c>
      <c r="BG334" s="184">
        <f>IF(N334="zákl. přenesená",J334,0)</f>
        <v>0</v>
      </c>
      <c r="BH334" s="184">
        <f>IF(N334="sníž. přenesená",J334,0)</f>
        <v>0</v>
      </c>
      <c r="BI334" s="184">
        <f>IF(N334="nulová",J334,0)</f>
        <v>0</v>
      </c>
      <c r="BJ334" s="24" t="s">
        <v>24</v>
      </c>
      <c r="BK334" s="184">
        <f>ROUND(I334*H334,2)</f>
        <v>0</v>
      </c>
      <c r="BL334" s="24" t="s">
        <v>141</v>
      </c>
      <c r="BM334" s="24" t="s">
        <v>1158</v>
      </c>
    </row>
    <row r="335" spans="2:65" s="1" customFormat="1" ht="13.5">
      <c r="B335" s="40"/>
      <c r="D335" s="185" t="s">
        <v>143</v>
      </c>
      <c r="F335" s="186" t="s">
        <v>858</v>
      </c>
      <c r="I335" s="187"/>
      <c r="L335" s="40"/>
      <c r="M335" s="188"/>
      <c r="N335" s="41"/>
      <c r="O335" s="41"/>
      <c r="P335" s="41"/>
      <c r="Q335" s="41"/>
      <c r="R335" s="41"/>
      <c r="S335" s="41"/>
      <c r="T335" s="69"/>
      <c r="AT335" s="24" t="s">
        <v>143</v>
      </c>
      <c r="AU335" s="24" t="s">
        <v>81</v>
      </c>
    </row>
    <row r="336" spans="2:65" s="11" customFormat="1" ht="13.5">
      <c r="B336" s="190"/>
      <c r="D336" s="185" t="s">
        <v>146</v>
      </c>
      <c r="E336" s="191" t="s">
        <v>5</v>
      </c>
      <c r="F336" s="192" t="s">
        <v>1159</v>
      </c>
      <c r="H336" s="193">
        <v>120</v>
      </c>
      <c r="I336" s="194"/>
      <c r="L336" s="190"/>
      <c r="M336" s="195"/>
      <c r="N336" s="196"/>
      <c r="O336" s="196"/>
      <c r="P336" s="196"/>
      <c r="Q336" s="196"/>
      <c r="R336" s="196"/>
      <c r="S336" s="196"/>
      <c r="T336" s="197"/>
      <c r="AT336" s="191" t="s">
        <v>146</v>
      </c>
      <c r="AU336" s="191" t="s">
        <v>81</v>
      </c>
      <c r="AV336" s="11" t="s">
        <v>81</v>
      </c>
      <c r="AW336" s="11" t="s">
        <v>36</v>
      </c>
      <c r="AX336" s="11" t="s">
        <v>72</v>
      </c>
      <c r="AY336" s="191" t="s">
        <v>134</v>
      </c>
    </row>
    <row r="337" spans="2:65" s="11" customFormat="1" ht="13.5">
      <c r="B337" s="190"/>
      <c r="D337" s="185" t="s">
        <v>146</v>
      </c>
      <c r="E337" s="191" t="s">
        <v>5</v>
      </c>
      <c r="F337" s="192" t="s">
        <v>767</v>
      </c>
      <c r="H337" s="193">
        <v>60</v>
      </c>
      <c r="I337" s="194"/>
      <c r="L337" s="190"/>
      <c r="M337" s="195"/>
      <c r="N337" s="196"/>
      <c r="O337" s="196"/>
      <c r="P337" s="196"/>
      <c r="Q337" s="196"/>
      <c r="R337" s="196"/>
      <c r="S337" s="196"/>
      <c r="T337" s="197"/>
      <c r="AT337" s="191" t="s">
        <v>146</v>
      </c>
      <c r="AU337" s="191" t="s">
        <v>81</v>
      </c>
      <c r="AV337" s="11" t="s">
        <v>81</v>
      </c>
      <c r="AW337" s="11" t="s">
        <v>36</v>
      </c>
      <c r="AX337" s="11" t="s">
        <v>72</v>
      </c>
      <c r="AY337" s="191" t="s">
        <v>134</v>
      </c>
    </row>
    <row r="338" spans="2:65" s="12" customFormat="1" ht="13.5">
      <c r="B338" s="198"/>
      <c r="D338" s="185" t="s">
        <v>146</v>
      </c>
      <c r="E338" s="199" t="s">
        <v>5</v>
      </c>
      <c r="F338" s="200" t="s">
        <v>148</v>
      </c>
      <c r="H338" s="201">
        <v>180</v>
      </c>
      <c r="I338" s="202"/>
      <c r="L338" s="198"/>
      <c r="M338" s="203"/>
      <c r="N338" s="204"/>
      <c r="O338" s="204"/>
      <c r="P338" s="204"/>
      <c r="Q338" s="204"/>
      <c r="R338" s="204"/>
      <c r="S338" s="204"/>
      <c r="T338" s="205"/>
      <c r="AT338" s="199" t="s">
        <v>146</v>
      </c>
      <c r="AU338" s="199" t="s">
        <v>81</v>
      </c>
      <c r="AV338" s="12" t="s">
        <v>141</v>
      </c>
      <c r="AW338" s="12" t="s">
        <v>36</v>
      </c>
      <c r="AX338" s="12" t="s">
        <v>24</v>
      </c>
      <c r="AY338" s="199" t="s">
        <v>134</v>
      </c>
    </row>
    <row r="339" spans="2:65" s="1" customFormat="1" ht="25.5" customHeight="1">
      <c r="B339" s="172"/>
      <c r="C339" s="173" t="s">
        <v>931</v>
      </c>
      <c r="D339" s="173" t="s">
        <v>137</v>
      </c>
      <c r="E339" s="174" t="s">
        <v>1160</v>
      </c>
      <c r="F339" s="175" t="s">
        <v>1161</v>
      </c>
      <c r="G339" s="176" t="s">
        <v>140</v>
      </c>
      <c r="H339" s="177">
        <v>115</v>
      </c>
      <c r="I339" s="178"/>
      <c r="J339" s="179">
        <f>ROUND(I339*H339,2)</f>
        <v>0</v>
      </c>
      <c r="K339" s="175" t="s">
        <v>260</v>
      </c>
      <c r="L339" s="40"/>
      <c r="M339" s="180" t="s">
        <v>5</v>
      </c>
      <c r="N339" s="181" t="s">
        <v>43</v>
      </c>
      <c r="O339" s="41"/>
      <c r="P339" s="182">
        <f>O339*H339</f>
        <v>0</v>
      </c>
      <c r="Q339" s="182">
        <v>0.13095999999999999</v>
      </c>
      <c r="R339" s="182">
        <f>Q339*H339</f>
        <v>15.0604</v>
      </c>
      <c r="S339" s="182">
        <v>0</v>
      </c>
      <c r="T339" s="183">
        <f>S339*H339</f>
        <v>0</v>
      </c>
      <c r="AR339" s="24" t="s">
        <v>141</v>
      </c>
      <c r="AT339" s="24" t="s">
        <v>137</v>
      </c>
      <c r="AU339" s="24" t="s">
        <v>81</v>
      </c>
      <c r="AY339" s="24" t="s">
        <v>134</v>
      </c>
      <c r="BE339" s="184">
        <f>IF(N339="základní",J339,0)</f>
        <v>0</v>
      </c>
      <c r="BF339" s="184">
        <f>IF(N339="snížená",J339,0)</f>
        <v>0</v>
      </c>
      <c r="BG339" s="184">
        <f>IF(N339="zákl. přenesená",J339,0)</f>
        <v>0</v>
      </c>
      <c r="BH339" s="184">
        <f>IF(N339="sníž. přenesená",J339,0)</f>
        <v>0</v>
      </c>
      <c r="BI339" s="184">
        <f>IF(N339="nulová",J339,0)</f>
        <v>0</v>
      </c>
      <c r="BJ339" s="24" t="s">
        <v>24</v>
      </c>
      <c r="BK339" s="184">
        <f>ROUND(I339*H339,2)</f>
        <v>0</v>
      </c>
      <c r="BL339" s="24" t="s">
        <v>141</v>
      </c>
      <c r="BM339" s="24" t="s">
        <v>1162</v>
      </c>
    </row>
    <row r="340" spans="2:65" s="1" customFormat="1" ht="27">
      <c r="B340" s="40"/>
      <c r="D340" s="185" t="s">
        <v>143</v>
      </c>
      <c r="F340" s="186" t="s">
        <v>1163</v>
      </c>
      <c r="I340" s="187"/>
      <c r="L340" s="40"/>
      <c r="M340" s="188"/>
      <c r="N340" s="41"/>
      <c r="O340" s="41"/>
      <c r="P340" s="41"/>
      <c r="Q340" s="41"/>
      <c r="R340" s="41"/>
      <c r="S340" s="41"/>
      <c r="T340" s="69"/>
      <c r="AT340" s="24" t="s">
        <v>143</v>
      </c>
      <c r="AU340" s="24" t="s">
        <v>81</v>
      </c>
    </row>
    <row r="341" spans="2:65" s="11" customFormat="1" ht="13.5">
      <c r="B341" s="190"/>
      <c r="D341" s="185" t="s">
        <v>146</v>
      </c>
      <c r="E341" s="191" t="s">
        <v>5</v>
      </c>
      <c r="F341" s="192" t="s">
        <v>1164</v>
      </c>
      <c r="H341" s="193">
        <v>115</v>
      </c>
      <c r="I341" s="194"/>
      <c r="L341" s="190"/>
      <c r="M341" s="195"/>
      <c r="N341" s="196"/>
      <c r="O341" s="196"/>
      <c r="P341" s="196"/>
      <c r="Q341" s="196"/>
      <c r="R341" s="196"/>
      <c r="S341" s="196"/>
      <c r="T341" s="197"/>
      <c r="AT341" s="191" t="s">
        <v>146</v>
      </c>
      <c r="AU341" s="191" t="s">
        <v>81</v>
      </c>
      <c r="AV341" s="11" t="s">
        <v>81</v>
      </c>
      <c r="AW341" s="11" t="s">
        <v>36</v>
      </c>
      <c r="AX341" s="11" t="s">
        <v>24</v>
      </c>
      <c r="AY341" s="191" t="s">
        <v>134</v>
      </c>
    </row>
    <row r="342" spans="2:65" s="1" customFormat="1" ht="16.5" customHeight="1">
      <c r="B342" s="172"/>
      <c r="C342" s="219" t="s">
        <v>934</v>
      </c>
      <c r="D342" s="219" t="s">
        <v>525</v>
      </c>
      <c r="E342" s="220" t="s">
        <v>1165</v>
      </c>
      <c r="F342" s="221" t="s">
        <v>1166</v>
      </c>
      <c r="G342" s="222" t="s">
        <v>140</v>
      </c>
      <c r="H342" s="223">
        <v>116.15</v>
      </c>
      <c r="I342" s="224"/>
      <c r="J342" s="225">
        <f>ROUND(I342*H342,2)</f>
        <v>0</v>
      </c>
      <c r="K342" s="221" t="s">
        <v>260</v>
      </c>
      <c r="L342" s="226"/>
      <c r="M342" s="227" t="s">
        <v>5</v>
      </c>
      <c r="N342" s="228" t="s">
        <v>43</v>
      </c>
      <c r="O342" s="41"/>
      <c r="P342" s="182">
        <f>O342*H342</f>
        <v>0</v>
      </c>
      <c r="Q342" s="182">
        <v>6.5000000000000002E-2</v>
      </c>
      <c r="R342" s="182">
        <f>Q342*H342</f>
        <v>7.5497500000000004</v>
      </c>
      <c r="S342" s="182">
        <v>0</v>
      </c>
      <c r="T342" s="183">
        <f>S342*H342</f>
        <v>0</v>
      </c>
      <c r="AR342" s="24" t="s">
        <v>177</v>
      </c>
      <c r="AT342" s="24" t="s">
        <v>525</v>
      </c>
      <c r="AU342" s="24" t="s">
        <v>81</v>
      </c>
      <c r="AY342" s="24" t="s">
        <v>134</v>
      </c>
      <c r="BE342" s="184">
        <f>IF(N342="základní",J342,0)</f>
        <v>0</v>
      </c>
      <c r="BF342" s="184">
        <f>IF(N342="snížená",J342,0)</f>
        <v>0</v>
      </c>
      <c r="BG342" s="184">
        <f>IF(N342="zákl. přenesená",J342,0)</f>
        <v>0</v>
      </c>
      <c r="BH342" s="184">
        <f>IF(N342="sníž. přenesená",J342,0)</f>
        <v>0</v>
      </c>
      <c r="BI342" s="184">
        <f>IF(N342="nulová",J342,0)</f>
        <v>0</v>
      </c>
      <c r="BJ342" s="24" t="s">
        <v>24</v>
      </c>
      <c r="BK342" s="184">
        <f>ROUND(I342*H342,2)</f>
        <v>0</v>
      </c>
      <c r="BL342" s="24" t="s">
        <v>141</v>
      </c>
      <c r="BM342" s="24" t="s">
        <v>1167</v>
      </c>
    </row>
    <row r="343" spans="2:65" s="1" customFormat="1" ht="13.5">
      <c r="B343" s="40"/>
      <c r="D343" s="185" t="s">
        <v>143</v>
      </c>
      <c r="F343" s="186" t="s">
        <v>1168</v>
      </c>
      <c r="I343" s="187"/>
      <c r="L343" s="40"/>
      <c r="M343" s="188"/>
      <c r="N343" s="41"/>
      <c r="O343" s="41"/>
      <c r="P343" s="41"/>
      <c r="Q343" s="41"/>
      <c r="R343" s="41"/>
      <c r="S343" s="41"/>
      <c r="T343" s="69"/>
      <c r="AT343" s="24" t="s">
        <v>143</v>
      </c>
      <c r="AU343" s="24" t="s">
        <v>81</v>
      </c>
    </row>
    <row r="344" spans="2:65" s="11" customFormat="1" ht="13.5">
      <c r="B344" s="190"/>
      <c r="D344" s="185" t="s">
        <v>146</v>
      </c>
      <c r="E344" s="191" t="s">
        <v>5</v>
      </c>
      <c r="F344" s="192" t="s">
        <v>1169</v>
      </c>
      <c r="H344" s="193">
        <v>116.15</v>
      </c>
      <c r="I344" s="194"/>
      <c r="L344" s="190"/>
      <c r="M344" s="195"/>
      <c r="N344" s="196"/>
      <c r="O344" s="196"/>
      <c r="P344" s="196"/>
      <c r="Q344" s="196"/>
      <c r="R344" s="196"/>
      <c r="S344" s="196"/>
      <c r="T344" s="197"/>
      <c r="AT344" s="191" t="s">
        <v>146</v>
      </c>
      <c r="AU344" s="191" t="s">
        <v>81</v>
      </c>
      <c r="AV344" s="11" t="s">
        <v>81</v>
      </c>
      <c r="AW344" s="11" t="s">
        <v>36</v>
      </c>
      <c r="AX344" s="11" t="s">
        <v>24</v>
      </c>
      <c r="AY344" s="191" t="s">
        <v>134</v>
      </c>
    </row>
    <row r="345" spans="2:65" s="1" customFormat="1" ht="16.5" customHeight="1">
      <c r="B345" s="172"/>
      <c r="C345" s="173" t="s">
        <v>940</v>
      </c>
      <c r="D345" s="173" t="s">
        <v>137</v>
      </c>
      <c r="E345" s="174" t="s">
        <v>861</v>
      </c>
      <c r="F345" s="175" t="s">
        <v>862</v>
      </c>
      <c r="G345" s="176" t="s">
        <v>140</v>
      </c>
      <c r="H345" s="177">
        <v>1089</v>
      </c>
      <c r="I345" s="178"/>
      <c r="J345" s="179">
        <f>ROUND(I345*H345,2)</f>
        <v>0</v>
      </c>
      <c r="K345" s="175" t="s">
        <v>260</v>
      </c>
      <c r="L345" s="40"/>
      <c r="M345" s="180" t="s">
        <v>5</v>
      </c>
      <c r="N345" s="181" t="s">
        <v>43</v>
      </c>
      <c r="O345" s="41"/>
      <c r="P345" s="182">
        <f>O345*H345</f>
        <v>0</v>
      </c>
      <c r="Q345" s="182">
        <v>0</v>
      </c>
      <c r="R345" s="182">
        <f>Q345*H345</f>
        <v>0</v>
      </c>
      <c r="S345" s="182">
        <v>9.7000000000000003E-2</v>
      </c>
      <c r="T345" s="183">
        <f>S345*H345</f>
        <v>105.63300000000001</v>
      </c>
      <c r="AR345" s="24" t="s">
        <v>141</v>
      </c>
      <c r="AT345" s="24" t="s">
        <v>137</v>
      </c>
      <c r="AU345" s="24" t="s">
        <v>81</v>
      </c>
      <c r="AY345" s="24" t="s">
        <v>134</v>
      </c>
      <c r="BE345" s="184">
        <f>IF(N345="základní",J345,0)</f>
        <v>0</v>
      </c>
      <c r="BF345" s="184">
        <f>IF(N345="snížená",J345,0)</f>
        <v>0</v>
      </c>
      <c r="BG345" s="184">
        <f>IF(N345="zákl. přenesená",J345,0)</f>
        <v>0</v>
      </c>
      <c r="BH345" s="184">
        <f>IF(N345="sníž. přenesená",J345,0)</f>
        <v>0</v>
      </c>
      <c r="BI345" s="184">
        <f>IF(N345="nulová",J345,0)</f>
        <v>0</v>
      </c>
      <c r="BJ345" s="24" t="s">
        <v>24</v>
      </c>
      <c r="BK345" s="184">
        <f>ROUND(I345*H345,2)</f>
        <v>0</v>
      </c>
      <c r="BL345" s="24" t="s">
        <v>141</v>
      </c>
      <c r="BM345" s="24" t="s">
        <v>1170</v>
      </c>
    </row>
    <row r="346" spans="2:65" s="1" customFormat="1" ht="27">
      <c r="B346" s="40"/>
      <c r="D346" s="185" t="s">
        <v>143</v>
      </c>
      <c r="F346" s="186" t="s">
        <v>864</v>
      </c>
      <c r="I346" s="187"/>
      <c r="L346" s="40"/>
      <c r="M346" s="188"/>
      <c r="N346" s="41"/>
      <c r="O346" s="41"/>
      <c r="P346" s="41"/>
      <c r="Q346" s="41"/>
      <c r="R346" s="41"/>
      <c r="S346" s="41"/>
      <c r="T346" s="69"/>
      <c r="AT346" s="24" t="s">
        <v>143</v>
      </c>
      <c r="AU346" s="24" t="s">
        <v>81</v>
      </c>
    </row>
    <row r="347" spans="2:65" s="11" customFormat="1" ht="13.5">
      <c r="B347" s="190"/>
      <c r="D347" s="185" t="s">
        <v>146</v>
      </c>
      <c r="E347" s="191" t="s">
        <v>5</v>
      </c>
      <c r="F347" s="192" t="s">
        <v>1171</v>
      </c>
      <c r="H347" s="193">
        <v>1089</v>
      </c>
      <c r="I347" s="194"/>
      <c r="L347" s="190"/>
      <c r="M347" s="195"/>
      <c r="N347" s="196"/>
      <c r="O347" s="196"/>
      <c r="P347" s="196"/>
      <c r="Q347" s="196"/>
      <c r="R347" s="196"/>
      <c r="S347" s="196"/>
      <c r="T347" s="197"/>
      <c r="AT347" s="191" t="s">
        <v>146</v>
      </c>
      <c r="AU347" s="191" t="s">
        <v>81</v>
      </c>
      <c r="AV347" s="11" t="s">
        <v>81</v>
      </c>
      <c r="AW347" s="11" t="s">
        <v>36</v>
      </c>
      <c r="AX347" s="11" t="s">
        <v>24</v>
      </c>
      <c r="AY347" s="191" t="s">
        <v>134</v>
      </c>
    </row>
    <row r="348" spans="2:65" s="13" customFormat="1" ht="13.5">
      <c r="B348" s="206"/>
      <c r="D348" s="185" t="s">
        <v>146</v>
      </c>
      <c r="E348" s="207" t="s">
        <v>5</v>
      </c>
      <c r="F348" s="208" t="s">
        <v>1172</v>
      </c>
      <c r="H348" s="207" t="s">
        <v>5</v>
      </c>
      <c r="I348" s="209"/>
      <c r="L348" s="206"/>
      <c r="M348" s="210"/>
      <c r="N348" s="211"/>
      <c r="O348" s="211"/>
      <c r="P348" s="211"/>
      <c r="Q348" s="211"/>
      <c r="R348" s="211"/>
      <c r="S348" s="211"/>
      <c r="T348" s="212"/>
      <c r="AT348" s="207" t="s">
        <v>146</v>
      </c>
      <c r="AU348" s="207" t="s">
        <v>81</v>
      </c>
      <c r="AV348" s="13" t="s">
        <v>24</v>
      </c>
      <c r="AW348" s="13" t="s">
        <v>36</v>
      </c>
      <c r="AX348" s="13" t="s">
        <v>72</v>
      </c>
      <c r="AY348" s="207" t="s">
        <v>134</v>
      </c>
    </row>
    <row r="349" spans="2:65" s="1" customFormat="1" ht="25.5" customHeight="1">
      <c r="B349" s="172"/>
      <c r="C349" s="173" t="s">
        <v>1173</v>
      </c>
      <c r="D349" s="173" t="s">
        <v>137</v>
      </c>
      <c r="E349" s="174" t="s">
        <v>1174</v>
      </c>
      <c r="F349" s="175" t="s">
        <v>1175</v>
      </c>
      <c r="G349" s="176" t="s">
        <v>190</v>
      </c>
      <c r="H349" s="177">
        <v>1</v>
      </c>
      <c r="I349" s="178"/>
      <c r="J349" s="179">
        <f>ROUND(I349*H349,2)</f>
        <v>0</v>
      </c>
      <c r="K349" s="175" t="s">
        <v>260</v>
      </c>
      <c r="L349" s="40"/>
      <c r="M349" s="180" t="s">
        <v>5</v>
      </c>
      <c r="N349" s="181" t="s">
        <v>43</v>
      </c>
      <c r="O349" s="41"/>
      <c r="P349" s="182">
        <f>O349*H349</f>
        <v>0</v>
      </c>
      <c r="Q349" s="182">
        <v>0</v>
      </c>
      <c r="R349" s="182">
        <f>Q349*H349</f>
        <v>0</v>
      </c>
      <c r="S349" s="182">
        <v>8.2000000000000003E-2</v>
      </c>
      <c r="T349" s="183">
        <f>S349*H349</f>
        <v>8.2000000000000003E-2</v>
      </c>
      <c r="AR349" s="24" t="s">
        <v>141</v>
      </c>
      <c r="AT349" s="24" t="s">
        <v>137</v>
      </c>
      <c r="AU349" s="24" t="s">
        <v>81</v>
      </c>
      <c r="AY349" s="24" t="s">
        <v>134</v>
      </c>
      <c r="BE349" s="184">
        <f>IF(N349="základní",J349,0)</f>
        <v>0</v>
      </c>
      <c r="BF349" s="184">
        <f>IF(N349="snížená",J349,0)</f>
        <v>0</v>
      </c>
      <c r="BG349" s="184">
        <f>IF(N349="zákl. přenesená",J349,0)</f>
        <v>0</v>
      </c>
      <c r="BH349" s="184">
        <f>IF(N349="sníž. přenesená",J349,0)</f>
        <v>0</v>
      </c>
      <c r="BI349" s="184">
        <f>IF(N349="nulová",J349,0)</f>
        <v>0</v>
      </c>
      <c r="BJ349" s="24" t="s">
        <v>24</v>
      </c>
      <c r="BK349" s="184">
        <f>ROUND(I349*H349,2)</f>
        <v>0</v>
      </c>
      <c r="BL349" s="24" t="s">
        <v>141</v>
      </c>
      <c r="BM349" s="24" t="s">
        <v>1176</v>
      </c>
    </row>
    <row r="350" spans="2:65" s="1" customFormat="1" ht="27">
      <c r="B350" s="40"/>
      <c r="D350" s="185" t="s">
        <v>143</v>
      </c>
      <c r="F350" s="186" t="s">
        <v>1177</v>
      </c>
      <c r="I350" s="187"/>
      <c r="L350" s="40"/>
      <c r="M350" s="188"/>
      <c r="N350" s="41"/>
      <c r="O350" s="41"/>
      <c r="P350" s="41"/>
      <c r="Q350" s="41"/>
      <c r="R350" s="41"/>
      <c r="S350" s="41"/>
      <c r="T350" s="69"/>
      <c r="AT350" s="24" t="s">
        <v>143</v>
      </c>
      <c r="AU350" s="24" t="s">
        <v>81</v>
      </c>
    </row>
    <row r="351" spans="2:65" s="10" customFormat="1" ht="29.85" customHeight="1">
      <c r="B351" s="159"/>
      <c r="D351" s="160" t="s">
        <v>71</v>
      </c>
      <c r="E351" s="170" t="s">
        <v>441</v>
      </c>
      <c r="F351" s="170" t="s">
        <v>442</v>
      </c>
      <c r="I351" s="162"/>
      <c r="J351" s="171">
        <f>BK351</f>
        <v>0</v>
      </c>
      <c r="L351" s="159"/>
      <c r="M351" s="164"/>
      <c r="N351" s="165"/>
      <c r="O351" s="165"/>
      <c r="P351" s="166">
        <f>SUM(P352:P367)</f>
        <v>0</v>
      </c>
      <c r="Q351" s="165"/>
      <c r="R351" s="166">
        <f>SUM(R352:R367)</f>
        <v>0</v>
      </c>
      <c r="S351" s="165"/>
      <c r="T351" s="167">
        <f>SUM(T352:T367)</f>
        <v>0</v>
      </c>
      <c r="AR351" s="160" t="s">
        <v>24</v>
      </c>
      <c r="AT351" s="168" t="s">
        <v>71</v>
      </c>
      <c r="AU351" s="168" t="s">
        <v>24</v>
      </c>
      <c r="AY351" s="160" t="s">
        <v>134</v>
      </c>
      <c r="BK351" s="169">
        <f>SUM(BK352:BK367)</f>
        <v>0</v>
      </c>
    </row>
    <row r="352" spans="2:65" s="1" customFormat="1" ht="16.5" customHeight="1">
      <c r="B352" s="172"/>
      <c r="C352" s="173" t="s">
        <v>1178</v>
      </c>
      <c r="D352" s="173" t="s">
        <v>137</v>
      </c>
      <c r="E352" s="174" t="s">
        <v>866</v>
      </c>
      <c r="F352" s="175" t="s">
        <v>867</v>
      </c>
      <c r="G352" s="176" t="s">
        <v>446</v>
      </c>
      <c r="H352" s="177">
        <v>1404.7719999999999</v>
      </c>
      <c r="I352" s="178"/>
      <c r="J352" s="179">
        <f>ROUND(I352*H352,2)</f>
        <v>0</v>
      </c>
      <c r="K352" s="175" t="s">
        <v>260</v>
      </c>
      <c r="L352" s="40"/>
      <c r="M352" s="180" t="s">
        <v>5</v>
      </c>
      <c r="N352" s="181" t="s">
        <v>43</v>
      </c>
      <c r="O352" s="41"/>
      <c r="P352" s="182">
        <f>O352*H352</f>
        <v>0</v>
      </c>
      <c r="Q352" s="182">
        <v>0</v>
      </c>
      <c r="R352" s="182">
        <f>Q352*H352</f>
        <v>0</v>
      </c>
      <c r="S352" s="182">
        <v>0</v>
      </c>
      <c r="T352" s="183">
        <f>S352*H352</f>
        <v>0</v>
      </c>
      <c r="AR352" s="24" t="s">
        <v>141</v>
      </c>
      <c r="AT352" s="24" t="s">
        <v>137</v>
      </c>
      <c r="AU352" s="24" t="s">
        <v>81</v>
      </c>
      <c r="AY352" s="24" t="s">
        <v>134</v>
      </c>
      <c r="BE352" s="184">
        <f>IF(N352="základní",J352,0)</f>
        <v>0</v>
      </c>
      <c r="BF352" s="184">
        <f>IF(N352="snížená",J352,0)</f>
        <v>0</v>
      </c>
      <c r="BG352" s="184">
        <f>IF(N352="zákl. přenesená",J352,0)</f>
        <v>0</v>
      </c>
      <c r="BH352" s="184">
        <f>IF(N352="sníž. přenesená",J352,0)</f>
        <v>0</v>
      </c>
      <c r="BI352" s="184">
        <f>IF(N352="nulová",J352,0)</f>
        <v>0</v>
      </c>
      <c r="BJ352" s="24" t="s">
        <v>24</v>
      </c>
      <c r="BK352" s="184">
        <f>ROUND(I352*H352,2)</f>
        <v>0</v>
      </c>
      <c r="BL352" s="24" t="s">
        <v>141</v>
      </c>
      <c r="BM352" s="24" t="s">
        <v>1179</v>
      </c>
    </row>
    <row r="353" spans="2:65" s="1" customFormat="1" ht="27">
      <c r="B353" s="40"/>
      <c r="D353" s="185" t="s">
        <v>143</v>
      </c>
      <c r="F353" s="186" t="s">
        <v>869</v>
      </c>
      <c r="I353" s="187"/>
      <c r="L353" s="40"/>
      <c r="M353" s="188"/>
      <c r="N353" s="41"/>
      <c r="O353" s="41"/>
      <c r="P353" s="41"/>
      <c r="Q353" s="41"/>
      <c r="R353" s="41"/>
      <c r="S353" s="41"/>
      <c r="T353" s="69"/>
      <c r="AT353" s="24" t="s">
        <v>143</v>
      </c>
      <c r="AU353" s="24" t="s">
        <v>81</v>
      </c>
    </row>
    <row r="354" spans="2:65" s="11" customFormat="1" ht="13.5">
      <c r="B354" s="190"/>
      <c r="D354" s="185" t="s">
        <v>146</v>
      </c>
      <c r="E354" s="191" t="s">
        <v>5</v>
      </c>
      <c r="F354" s="192" t="s">
        <v>1180</v>
      </c>
      <c r="H354" s="193">
        <v>1299.1389999999999</v>
      </c>
      <c r="I354" s="194"/>
      <c r="L354" s="190"/>
      <c r="M354" s="195"/>
      <c r="N354" s="196"/>
      <c r="O354" s="196"/>
      <c r="P354" s="196"/>
      <c r="Q354" s="196"/>
      <c r="R354" s="196"/>
      <c r="S354" s="196"/>
      <c r="T354" s="197"/>
      <c r="AT354" s="191" t="s">
        <v>146</v>
      </c>
      <c r="AU354" s="191" t="s">
        <v>81</v>
      </c>
      <c r="AV354" s="11" t="s">
        <v>81</v>
      </c>
      <c r="AW354" s="11" t="s">
        <v>36</v>
      </c>
      <c r="AX354" s="11" t="s">
        <v>72</v>
      </c>
      <c r="AY354" s="191" t="s">
        <v>134</v>
      </c>
    </row>
    <row r="355" spans="2:65" s="11" customFormat="1" ht="13.5">
      <c r="B355" s="190"/>
      <c r="D355" s="185" t="s">
        <v>146</v>
      </c>
      <c r="E355" s="191" t="s">
        <v>5</v>
      </c>
      <c r="F355" s="192" t="s">
        <v>1181</v>
      </c>
      <c r="H355" s="193">
        <v>105.633</v>
      </c>
      <c r="I355" s="194"/>
      <c r="L355" s="190"/>
      <c r="M355" s="195"/>
      <c r="N355" s="196"/>
      <c r="O355" s="196"/>
      <c r="P355" s="196"/>
      <c r="Q355" s="196"/>
      <c r="R355" s="196"/>
      <c r="S355" s="196"/>
      <c r="T355" s="197"/>
      <c r="AT355" s="191" t="s">
        <v>146</v>
      </c>
      <c r="AU355" s="191" t="s">
        <v>81</v>
      </c>
      <c r="AV355" s="11" t="s">
        <v>81</v>
      </c>
      <c r="AW355" s="11" t="s">
        <v>36</v>
      </c>
      <c r="AX355" s="11" t="s">
        <v>72</v>
      </c>
      <c r="AY355" s="191" t="s">
        <v>134</v>
      </c>
    </row>
    <row r="356" spans="2:65" s="12" customFormat="1" ht="13.5">
      <c r="B356" s="198"/>
      <c r="D356" s="185" t="s">
        <v>146</v>
      </c>
      <c r="E356" s="199" t="s">
        <v>5</v>
      </c>
      <c r="F356" s="200" t="s">
        <v>148</v>
      </c>
      <c r="H356" s="201">
        <v>1404.7719999999999</v>
      </c>
      <c r="I356" s="202"/>
      <c r="L356" s="198"/>
      <c r="M356" s="203"/>
      <c r="N356" s="204"/>
      <c r="O356" s="204"/>
      <c r="P356" s="204"/>
      <c r="Q356" s="204"/>
      <c r="R356" s="204"/>
      <c r="S356" s="204"/>
      <c r="T356" s="205"/>
      <c r="AT356" s="199" t="s">
        <v>146</v>
      </c>
      <c r="AU356" s="199" t="s">
        <v>81</v>
      </c>
      <c r="AV356" s="12" t="s">
        <v>141</v>
      </c>
      <c r="AW356" s="12" t="s">
        <v>36</v>
      </c>
      <c r="AX356" s="12" t="s">
        <v>24</v>
      </c>
      <c r="AY356" s="199" t="s">
        <v>134</v>
      </c>
    </row>
    <row r="357" spans="2:65" s="1" customFormat="1" ht="16.5" customHeight="1">
      <c r="B357" s="172"/>
      <c r="C357" s="173" t="s">
        <v>1182</v>
      </c>
      <c r="D357" s="173" t="s">
        <v>137</v>
      </c>
      <c r="E357" s="174" t="s">
        <v>873</v>
      </c>
      <c r="F357" s="175" t="s">
        <v>874</v>
      </c>
      <c r="G357" s="176" t="s">
        <v>446</v>
      </c>
      <c r="H357" s="177">
        <v>13171.112999999999</v>
      </c>
      <c r="I357" s="178"/>
      <c r="J357" s="179">
        <f>ROUND(I357*H357,2)</f>
        <v>0</v>
      </c>
      <c r="K357" s="175" t="s">
        <v>260</v>
      </c>
      <c r="L357" s="40"/>
      <c r="M357" s="180" t="s">
        <v>5</v>
      </c>
      <c r="N357" s="181" t="s">
        <v>43</v>
      </c>
      <c r="O357" s="41"/>
      <c r="P357" s="182">
        <f>O357*H357</f>
        <v>0</v>
      </c>
      <c r="Q357" s="182">
        <v>0</v>
      </c>
      <c r="R357" s="182">
        <f>Q357*H357</f>
        <v>0</v>
      </c>
      <c r="S357" s="182">
        <v>0</v>
      </c>
      <c r="T357" s="183">
        <f>S357*H357</f>
        <v>0</v>
      </c>
      <c r="AR357" s="24" t="s">
        <v>141</v>
      </c>
      <c r="AT357" s="24" t="s">
        <v>137</v>
      </c>
      <c r="AU357" s="24" t="s">
        <v>81</v>
      </c>
      <c r="AY357" s="24" t="s">
        <v>134</v>
      </c>
      <c r="BE357" s="184">
        <f>IF(N357="základní",J357,0)</f>
        <v>0</v>
      </c>
      <c r="BF357" s="184">
        <f>IF(N357="snížená",J357,0)</f>
        <v>0</v>
      </c>
      <c r="BG357" s="184">
        <f>IF(N357="zákl. přenesená",J357,0)</f>
        <v>0</v>
      </c>
      <c r="BH357" s="184">
        <f>IF(N357="sníž. přenesená",J357,0)</f>
        <v>0</v>
      </c>
      <c r="BI357" s="184">
        <f>IF(N357="nulová",J357,0)</f>
        <v>0</v>
      </c>
      <c r="BJ357" s="24" t="s">
        <v>24</v>
      </c>
      <c r="BK357" s="184">
        <f>ROUND(I357*H357,2)</f>
        <v>0</v>
      </c>
      <c r="BL357" s="24" t="s">
        <v>141</v>
      </c>
      <c r="BM357" s="24" t="s">
        <v>1183</v>
      </c>
    </row>
    <row r="358" spans="2:65" s="1" customFormat="1" ht="27">
      <c r="B358" s="40"/>
      <c r="D358" s="185" t="s">
        <v>143</v>
      </c>
      <c r="F358" s="186" t="s">
        <v>876</v>
      </c>
      <c r="I358" s="187"/>
      <c r="L358" s="40"/>
      <c r="M358" s="188"/>
      <c r="N358" s="41"/>
      <c r="O358" s="41"/>
      <c r="P358" s="41"/>
      <c r="Q358" s="41"/>
      <c r="R358" s="41"/>
      <c r="S358" s="41"/>
      <c r="T358" s="69"/>
      <c r="AT358" s="24" t="s">
        <v>143</v>
      </c>
      <c r="AU358" s="24" t="s">
        <v>81</v>
      </c>
    </row>
    <row r="359" spans="2:65" s="11" customFormat="1" ht="13.5">
      <c r="B359" s="190"/>
      <c r="D359" s="185" t="s">
        <v>146</v>
      </c>
      <c r="E359" s="191" t="s">
        <v>5</v>
      </c>
      <c r="F359" s="192" t="s">
        <v>1184</v>
      </c>
      <c r="H359" s="193">
        <v>11692.251</v>
      </c>
      <c r="I359" s="194"/>
      <c r="L359" s="190"/>
      <c r="M359" s="195"/>
      <c r="N359" s="196"/>
      <c r="O359" s="196"/>
      <c r="P359" s="196"/>
      <c r="Q359" s="196"/>
      <c r="R359" s="196"/>
      <c r="S359" s="196"/>
      <c r="T359" s="197"/>
      <c r="AT359" s="191" t="s">
        <v>146</v>
      </c>
      <c r="AU359" s="191" t="s">
        <v>81</v>
      </c>
      <c r="AV359" s="11" t="s">
        <v>81</v>
      </c>
      <c r="AW359" s="11" t="s">
        <v>36</v>
      </c>
      <c r="AX359" s="11" t="s">
        <v>72</v>
      </c>
      <c r="AY359" s="191" t="s">
        <v>134</v>
      </c>
    </row>
    <row r="360" spans="2:65" s="11" customFormat="1" ht="13.5">
      <c r="B360" s="190"/>
      <c r="D360" s="185" t="s">
        <v>146</v>
      </c>
      <c r="E360" s="191" t="s">
        <v>5</v>
      </c>
      <c r="F360" s="192" t="s">
        <v>1185</v>
      </c>
      <c r="H360" s="193">
        <v>1478.8620000000001</v>
      </c>
      <c r="I360" s="194"/>
      <c r="L360" s="190"/>
      <c r="M360" s="195"/>
      <c r="N360" s="196"/>
      <c r="O360" s="196"/>
      <c r="P360" s="196"/>
      <c r="Q360" s="196"/>
      <c r="R360" s="196"/>
      <c r="S360" s="196"/>
      <c r="T360" s="197"/>
      <c r="AT360" s="191" t="s">
        <v>146</v>
      </c>
      <c r="AU360" s="191" t="s">
        <v>81</v>
      </c>
      <c r="AV360" s="11" t="s">
        <v>81</v>
      </c>
      <c r="AW360" s="11" t="s">
        <v>36</v>
      </c>
      <c r="AX360" s="11" t="s">
        <v>72</v>
      </c>
      <c r="AY360" s="191" t="s">
        <v>134</v>
      </c>
    </row>
    <row r="361" spans="2:65" s="12" customFormat="1" ht="13.5">
      <c r="B361" s="198"/>
      <c r="D361" s="185" t="s">
        <v>146</v>
      </c>
      <c r="E361" s="199" t="s">
        <v>5</v>
      </c>
      <c r="F361" s="200" t="s">
        <v>148</v>
      </c>
      <c r="H361" s="201">
        <v>13171.112999999999</v>
      </c>
      <c r="I361" s="202"/>
      <c r="L361" s="198"/>
      <c r="M361" s="203"/>
      <c r="N361" s="204"/>
      <c r="O361" s="204"/>
      <c r="P361" s="204"/>
      <c r="Q361" s="204"/>
      <c r="R361" s="204"/>
      <c r="S361" s="204"/>
      <c r="T361" s="205"/>
      <c r="AT361" s="199" t="s">
        <v>146</v>
      </c>
      <c r="AU361" s="199" t="s">
        <v>81</v>
      </c>
      <c r="AV361" s="12" t="s">
        <v>141</v>
      </c>
      <c r="AW361" s="12" t="s">
        <v>36</v>
      </c>
      <c r="AX361" s="12" t="s">
        <v>24</v>
      </c>
      <c r="AY361" s="199" t="s">
        <v>134</v>
      </c>
    </row>
    <row r="362" spans="2:65" s="1" customFormat="1" ht="16.5" customHeight="1">
      <c r="B362" s="172"/>
      <c r="C362" s="173" t="s">
        <v>1186</v>
      </c>
      <c r="D362" s="173" t="s">
        <v>137</v>
      </c>
      <c r="E362" s="174" t="s">
        <v>880</v>
      </c>
      <c r="F362" s="175" t="s">
        <v>881</v>
      </c>
      <c r="G362" s="176" t="s">
        <v>446</v>
      </c>
      <c r="H362" s="177">
        <v>1299.1389999999999</v>
      </c>
      <c r="I362" s="178"/>
      <c r="J362" s="179">
        <f>ROUND(I362*H362,2)</f>
        <v>0</v>
      </c>
      <c r="K362" s="175" t="s">
        <v>260</v>
      </c>
      <c r="L362" s="40"/>
      <c r="M362" s="180" t="s">
        <v>5</v>
      </c>
      <c r="N362" s="181" t="s">
        <v>43</v>
      </c>
      <c r="O362" s="41"/>
      <c r="P362" s="182">
        <f>O362*H362</f>
        <v>0</v>
      </c>
      <c r="Q362" s="182">
        <v>0</v>
      </c>
      <c r="R362" s="182">
        <f>Q362*H362</f>
        <v>0</v>
      </c>
      <c r="S362" s="182">
        <v>0</v>
      </c>
      <c r="T362" s="183">
        <f>S362*H362</f>
        <v>0</v>
      </c>
      <c r="AR362" s="24" t="s">
        <v>141</v>
      </c>
      <c r="AT362" s="24" t="s">
        <v>137</v>
      </c>
      <c r="AU362" s="24" t="s">
        <v>81</v>
      </c>
      <c r="AY362" s="24" t="s">
        <v>134</v>
      </c>
      <c r="BE362" s="184">
        <f>IF(N362="základní",J362,0)</f>
        <v>0</v>
      </c>
      <c r="BF362" s="184">
        <f>IF(N362="snížená",J362,0)</f>
        <v>0</v>
      </c>
      <c r="BG362" s="184">
        <f>IF(N362="zákl. přenesená",J362,0)</f>
        <v>0</v>
      </c>
      <c r="BH362" s="184">
        <f>IF(N362="sníž. přenesená",J362,0)</f>
        <v>0</v>
      </c>
      <c r="BI362" s="184">
        <f>IF(N362="nulová",J362,0)</f>
        <v>0</v>
      </c>
      <c r="BJ362" s="24" t="s">
        <v>24</v>
      </c>
      <c r="BK362" s="184">
        <f>ROUND(I362*H362,2)</f>
        <v>0</v>
      </c>
      <c r="BL362" s="24" t="s">
        <v>141</v>
      </c>
      <c r="BM362" s="24" t="s">
        <v>1187</v>
      </c>
    </row>
    <row r="363" spans="2:65" s="1" customFormat="1" ht="13.5">
      <c r="B363" s="40"/>
      <c r="D363" s="185" t="s">
        <v>143</v>
      </c>
      <c r="F363" s="186" t="s">
        <v>883</v>
      </c>
      <c r="I363" s="187"/>
      <c r="L363" s="40"/>
      <c r="M363" s="188"/>
      <c r="N363" s="41"/>
      <c r="O363" s="41"/>
      <c r="P363" s="41"/>
      <c r="Q363" s="41"/>
      <c r="R363" s="41"/>
      <c r="S363" s="41"/>
      <c r="T363" s="69"/>
      <c r="AT363" s="24" t="s">
        <v>143</v>
      </c>
      <c r="AU363" s="24" t="s">
        <v>81</v>
      </c>
    </row>
    <row r="364" spans="2:65" s="11" customFormat="1" ht="13.5">
      <c r="B364" s="190"/>
      <c r="D364" s="185" t="s">
        <v>146</v>
      </c>
      <c r="E364" s="191" t="s">
        <v>5</v>
      </c>
      <c r="F364" s="192" t="s">
        <v>1188</v>
      </c>
      <c r="H364" s="193">
        <v>1299.1389999999999</v>
      </c>
      <c r="I364" s="194"/>
      <c r="L364" s="190"/>
      <c r="M364" s="195"/>
      <c r="N364" s="196"/>
      <c r="O364" s="196"/>
      <c r="P364" s="196"/>
      <c r="Q364" s="196"/>
      <c r="R364" s="196"/>
      <c r="S364" s="196"/>
      <c r="T364" s="197"/>
      <c r="AT364" s="191" t="s">
        <v>146</v>
      </c>
      <c r="AU364" s="191" t="s">
        <v>81</v>
      </c>
      <c r="AV364" s="11" t="s">
        <v>81</v>
      </c>
      <c r="AW364" s="11" t="s">
        <v>36</v>
      </c>
      <c r="AX364" s="11" t="s">
        <v>24</v>
      </c>
      <c r="AY364" s="191" t="s">
        <v>134</v>
      </c>
    </row>
    <row r="365" spans="2:65" s="1" customFormat="1" ht="16.5" customHeight="1">
      <c r="B365" s="172"/>
      <c r="C365" s="173" t="s">
        <v>1189</v>
      </c>
      <c r="D365" s="173" t="s">
        <v>137</v>
      </c>
      <c r="E365" s="174" t="s">
        <v>886</v>
      </c>
      <c r="F365" s="175" t="s">
        <v>887</v>
      </c>
      <c r="G365" s="176" t="s">
        <v>446</v>
      </c>
      <c r="H365" s="177">
        <v>105.633</v>
      </c>
      <c r="I365" s="178"/>
      <c r="J365" s="179">
        <f>ROUND(I365*H365,2)</f>
        <v>0</v>
      </c>
      <c r="K365" s="175" t="s">
        <v>260</v>
      </c>
      <c r="L365" s="40"/>
      <c r="M365" s="180" t="s">
        <v>5</v>
      </c>
      <c r="N365" s="181" t="s">
        <v>43</v>
      </c>
      <c r="O365" s="41"/>
      <c r="P365" s="182">
        <f>O365*H365</f>
        <v>0</v>
      </c>
      <c r="Q365" s="182">
        <v>0</v>
      </c>
      <c r="R365" s="182">
        <f>Q365*H365</f>
        <v>0</v>
      </c>
      <c r="S365" s="182">
        <v>0</v>
      </c>
      <c r="T365" s="183">
        <f>S365*H365</f>
        <v>0</v>
      </c>
      <c r="AR365" s="24" t="s">
        <v>141</v>
      </c>
      <c r="AT365" s="24" t="s">
        <v>137</v>
      </c>
      <c r="AU365" s="24" t="s">
        <v>81</v>
      </c>
      <c r="AY365" s="24" t="s">
        <v>134</v>
      </c>
      <c r="BE365" s="184">
        <f>IF(N365="základní",J365,0)</f>
        <v>0</v>
      </c>
      <c r="BF365" s="184">
        <f>IF(N365="snížená",J365,0)</f>
        <v>0</v>
      </c>
      <c r="BG365" s="184">
        <f>IF(N365="zákl. přenesená",J365,0)</f>
        <v>0</v>
      </c>
      <c r="BH365" s="184">
        <f>IF(N365="sníž. přenesená",J365,0)</f>
        <v>0</v>
      </c>
      <c r="BI365" s="184">
        <f>IF(N365="nulová",J365,0)</f>
        <v>0</v>
      </c>
      <c r="BJ365" s="24" t="s">
        <v>24</v>
      </c>
      <c r="BK365" s="184">
        <f>ROUND(I365*H365,2)</f>
        <v>0</v>
      </c>
      <c r="BL365" s="24" t="s">
        <v>141</v>
      </c>
      <c r="BM365" s="24" t="s">
        <v>1190</v>
      </c>
    </row>
    <row r="366" spans="2:65" s="1" customFormat="1" ht="13.5">
      <c r="B366" s="40"/>
      <c r="D366" s="185" t="s">
        <v>143</v>
      </c>
      <c r="F366" s="186" t="s">
        <v>889</v>
      </c>
      <c r="I366" s="187"/>
      <c r="L366" s="40"/>
      <c r="M366" s="188"/>
      <c r="N366" s="41"/>
      <c r="O366" s="41"/>
      <c r="P366" s="41"/>
      <c r="Q366" s="41"/>
      <c r="R366" s="41"/>
      <c r="S366" s="41"/>
      <c r="T366" s="69"/>
      <c r="AT366" s="24" t="s">
        <v>143</v>
      </c>
      <c r="AU366" s="24" t="s">
        <v>81</v>
      </c>
    </row>
    <row r="367" spans="2:65" s="11" customFormat="1" ht="13.5">
      <c r="B367" s="190"/>
      <c r="D367" s="185" t="s">
        <v>146</v>
      </c>
      <c r="E367" s="191" t="s">
        <v>5</v>
      </c>
      <c r="F367" s="192" t="s">
        <v>1191</v>
      </c>
      <c r="H367" s="193">
        <v>105.633</v>
      </c>
      <c r="I367" s="194"/>
      <c r="L367" s="190"/>
      <c r="M367" s="195"/>
      <c r="N367" s="196"/>
      <c r="O367" s="196"/>
      <c r="P367" s="196"/>
      <c r="Q367" s="196"/>
      <c r="R367" s="196"/>
      <c r="S367" s="196"/>
      <c r="T367" s="197"/>
      <c r="AT367" s="191" t="s">
        <v>146</v>
      </c>
      <c r="AU367" s="191" t="s">
        <v>81</v>
      </c>
      <c r="AV367" s="11" t="s">
        <v>81</v>
      </c>
      <c r="AW367" s="11" t="s">
        <v>36</v>
      </c>
      <c r="AX367" s="11" t="s">
        <v>24</v>
      </c>
      <c r="AY367" s="191" t="s">
        <v>134</v>
      </c>
    </row>
    <row r="368" spans="2:65" s="10" customFormat="1" ht="29.85" customHeight="1">
      <c r="B368" s="159"/>
      <c r="D368" s="160" t="s">
        <v>71</v>
      </c>
      <c r="E368" s="170" t="s">
        <v>891</v>
      </c>
      <c r="F368" s="170" t="s">
        <v>892</v>
      </c>
      <c r="I368" s="162"/>
      <c r="J368" s="171">
        <f>BK368</f>
        <v>0</v>
      </c>
      <c r="L368" s="159"/>
      <c r="M368" s="164"/>
      <c r="N368" s="165"/>
      <c r="O368" s="165"/>
      <c r="P368" s="166">
        <f>SUM(P369:P370)</f>
        <v>0</v>
      </c>
      <c r="Q368" s="165"/>
      <c r="R368" s="166">
        <f>SUM(R369:R370)</f>
        <v>0</v>
      </c>
      <c r="S368" s="165"/>
      <c r="T368" s="167">
        <f>SUM(T369:T370)</f>
        <v>0</v>
      </c>
      <c r="AR368" s="160" t="s">
        <v>24</v>
      </c>
      <c r="AT368" s="168" t="s">
        <v>71</v>
      </c>
      <c r="AU368" s="168" t="s">
        <v>24</v>
      </c>
      <c r="AY368" s="160" t="s">
        <v>134</v>
      </c>
      <c r="BK368" s="169">
        <f>SUM(BK369:BK370)</f>
        <v>0</v>
      </c>
    </row>
    <row r="369" spans="2:65" s="1" customFormat="1" ht="25.5" customHeight="1">
      <c r="B369" s="172"/>
      <c r="C369" s="173" t="s">
        <v>1192</v>
      </c>
      <c r="D369" s="173" t="s">
        <v>137</v>
      </c>
      <c r="E369" s="174" t="s">
        <v>894</v>
      </c>
      <c r="F369" s="175" t="s">
        <v>895</v>
      </c>
      <c r="G369" s="176" t="s">
        <v>446</v>
      </c>
      <c r="H369" s="177">
        <v>6190.076</v>
      </c>
      <c r="I369" s="178"/>
      <c r="J369" s="179">
        <f>ROUND(I369*H369,2)</f>
        <v>0</v>
      </c>
      <c r="K369" s="175" t="s">
        <v>260</v>
      </c>
      <c r="L369" s="40"/>
      <c r="M369" s="180" t="s">
        <v>5</v>
      </c>
      <c r="N369" s="181" t="s">
        <v>43</v>
      </c>
      <c r="O369" s="41"/>
      <c r="P369" s="182">
        <f>O369*H369</f>
        <v>0</v>
      </c>
      <c r="Q369" s="182">
        <v>0</v>
      </c>
      <c r="R369" s="182">
        <f>Q369*H369</f>
        <v>0</v>
      </c>
      <c r="S369" s="182">
        <v>0</v>
      </c>
      <c r="T369" s="183">
        <f>S369*H369</f>
        <v>0</v>
      </c>
      <c r="AR369" s="24" t="s">
        <v>141</v>
      </c>
      <c r="AT369" s="24" t="s">
        <v>137</v>
      </c>
      <c r="AU369" s="24" t="s">
        <v>81</v>
      </c>
      <c r="AY369" s="24" t="s">
        <v>134</v>
      </c>
      <c r="BE369" s="184">
        <f>IF(N369="základní",J369,0)</f>
        <v>0</v>
      </c>
      <c r="BF369" s="184">
        <f>IF(N369="snížená",J369,0)</f>
        <v>0</v>
      </c>
      <c r="BG369" s="184">
        <f>IF(N369="zákl. přenesená",J369,0)</f>
        <v>0</v>
      </c>
      <c r="BH369" s="184">
        <f>IF(N369="sníž. přenesená",J369,0)</f>
        <v>0</v>
      </c>
      <c r="BI369" s="184">
        <f>IF(N369="nulová",J369,0)</f>
        <v>0</v>
      </c>
      <c r="BJ369" s="24" t="s">
        <v>24</v>
      </c>
      <c r="BK369" s="184">
        <f>ROUND(I369*H369,2)</f>
        <v>0</v>
      </c>
      <c r="BL369" s="24" t="s">
        <v>141</v>
      </c>
      <c r="BM369" s="24" t="s">
        <v>1193</v>
      </c>
    </row>
    <row r="370" spans="2:65" s="1" customFormat="1" ht="27">
      <c r="B370" s="40"/>
      <c r="D370" s="185" t="s">
        <v>143</v>
      </c>
      <c r="F370" s="186" t="s">
        <v>897</v>
      </c>
      <c r="I370" s="187"/>
      <c r="L370" s="40"/>
      <c r="M370" s="188"/>
      <c r="N370" s="41"/>
      <c r="O370" s="41"/>
      <c r="P370" s="41"/>
      <c r="Q370" s="41"/>
      <c r="R370" s="41"/>
      <c r="S370" s="41"/>
      <c r="T370" s="69"/>
      <c r="AT370" s="24" t="s">
        <v>143</v>
      </c>
      <c r="AU370" s="24" t="s">
        <v>81</v>
      </c>
    </row>
    <row r="371" spans="2:65" s="10" customFormat="1" ht="37.35" customHeight="1">
      <c r="B371" s="159"/>
      <c r="D371" s="160" t="s">
        <v>71</v>
      </c>
      <c r="E371" s="161" t="s">
        <v>898</v>
      </c>
      <c r="F371" s="161" t="s">
        <v>899</v>
      </c>
      <c r="I371" s="162"/>
      <c r="J371" s="163">
        <f>BK371</f>
        <v>0</v>
      </c>
      <c r="L371" s="159"/>
      <c r="M371" s="164"/>
      <c r="N371" s="165"/>
      <c r="O371" s="165"/>
      <c r="P371" s="166">
        <f>P372</f>
        <v>0</v>
      </c>
      <c r="Q371" s="165"/>
      <c r="R371" s="166">
        <f>R372</f>
        <v>0.17524300000000001</v>
      </c>
      <c r="S371" s="165"/>
      <c r="T371" s="167">
        <f>T372</f>
        <v>0</v>
      </c>
      <c r="AR371" s="160" t="s">
        <v>81</v>
      </c>
      <c r="AT371" s="168" t="s">
        <v>71</v>
      </c>
      <c r="AU371" s="168" t="s">
        <v>72</v>
      </c>
      <c r="AY371" s="160" t="s">
        <v>134</v>
      </c>
      <c r="BK371" s="169">
        <f>BK372</f>
        <v>0</v>
      </c>
    </row>
    <row r="372" spans="2:65" s="10" customFormat="1" ht="19.899999999999999" customHeight="1">
      <c r="B372" s="159"/>
      <c r="D372" s="160" t="s">
        <v>71</v>
      </c>
      <c r="E372" s="170" t="s">
        <v>900</v>
      </c>
      <c r="F372" s="170" t="s">
        <v>901</v>
      </c>
      <c r="I372" s="162"/>
      <c r="J372" s="171">
        <f>BK372</f>
        <v>0</v>
      </c>
      <c r="L372" s="159"/>
      <c r="M372" s="164"/>
      <c r="N372" s="165"/>
      <c r="O372" s="165"/>
      <c r="P372" s="166">
        <f>SUM(P373:P384)</f>
        <v>0</v>
      </c>
      <c r="Q372" s="165"/>
      <c r="R372" s="166">
        <f>SUM(R373:R384)</f>
        <v>0.17524300000000001</v>
      </c>
      <c r="S372" s="165"/>
      <c r="T372" s="167">
        <f>SUM(T373:T384)</f>
        <v>0</v>
      </c>
      <c r="AR372" s="160" t="s">
        <v>81</v>
      </c>
      <c r="AT372" s="168" t="s">
        <v>71</v>
      </c>
      <c r="AU372" s="168" t="s">
        <v>24</v>
      </c>
      <c r="AY372" s="160" t="s">
        <v>134</v>
      </c>
      <c r="BK372" s="169">
        <f>SUM(BK373:BK384)</f>
        <v>0</v>
      </c>
    </row>
    <row r="373" spans="2:65" s="1" customFormat="1" ht="16.5" customHeight="1">
      <c r="B373" s="172"/>
      <c r="C373" s="173" t="s">
        <v>1194</v>
      </c>
      <c r="D373" s="173" t="s">
        <v>137</v>
      </c>
      <c r="E373" s="174" t="s">
        <v>925</v>
      </c>
      <c r="F373" s="175" t="s">
        <v>926</v>
      </c>
      <c r="G373" s="176" t="s">
        <v>259</v>
      </c>
      <c r="H373" s="177">
        <v>87.42</v>
      </c>
      <c r="I373" s="178"/>
      <c r="J373" s="179">
        <f>ROUND(I373*H373,2)</f>
        <v>0</v>
      </c>
      <c r="K373" s="175" t="s">
        <v>260</v>
      </c>
      <c r="L373" s="40"/>
      <c r="M373" s="180" t="s">
        <v>5</v>
      </c>
      <c r="N373" s="181" t="s">
        <v>43</v>
      </c>
      <c r="O373" s="41"/>
      <c r="P373" s="182">
        <f>O373*H373</f>
        <v>0</v>
      </c>
      <c r="Q373" s="182">
        <v>0</v>
      </c>
      <c r="R373" s="182">
        <f>Q373*H373</f>
        <v>0</v>
      </c>
      <c r="S373" s="182">
        <v>0</v>
      </c>
      <c r="T373" s="183">
        <f>S373*H373</f>
        <v>0</v>
      </c>
      <c r="AR373" s="24" t="s">
        <v>225</v>
      </c>
      <c r="AT373" s="24" t="s">
        <v>137</v>
      </c>
      <c r="AU373" s="24" t="s">
        <v>81</v>
      </c>
      <c r="AY373" s="24" t="s">
        <v>134</v>
      </c>
      <c r="BE373" s="184">
        <f>IF(N373="základní",J373,0)</f>
        <v>0</v>
      </c>
      <c r="BF373" s="184">
        <f>IF(N373="snížená",J373,0)</f>
        <v>0</v>
      </c>
      <c r="BG373" s="184">
        <f>IF(N373="zákl. přenesená",J373,0)</f>
        <v>0</v>
      </c>
      <c r="BH373" s="184">
        <f>IF(N373="sníž. přenesená",J373,0)</f>
        <v>0</v>
      </c>
      <c r="BI373" s="184">
        <f>IF(N373="nulová",J373,0)</f>
        <v>0</v>
      </c>
      <c r="BJ373" s="24" t="s">
        <v>24</v>
      </c>
      <c r="BK373" s="184">
        <f>ROUND(I373*H373,2)</f>
        <v>0</v>
      </c>
      <c r="BL373" s="24" t="s">
        <v>225</v>
      </c>
      <c r="BM373" s="24" t="s">
        <v>1195</v>
      </c>
    </row>
    <row r="374" spans="2:65" s="1" customFormat="1" ht="27">
      <c r="B374" s="40"/>
      <c r="D374" s="185" t="s">
        <v>143</v>
      </c>
      <c r="F374" s="186" t="s">
        <v>928</v>
      </c>
      <c r="I374" s="187"/>
      <c r="L374" s="40"/>
      <c r="M374" s="188"/>
      <c r="N374" s="41"/>
      <c r="O374" s="41"/>
      <c r="P374" s="41"/>
      <c r="Q374" s="41"/>
      <c r="R374" s="41"/>
      <c r="S374" s="41"/>
      <c r="T374" s="69"/>
      <c r="AT374" s="24" t="s">
        <v>143</v>
      </c>
      <c r="AU374" s="24" t="s">
        <v>81</v>
      </c>
    </row>
    <row r="375" spans="2:65" s="11" customFormat="1" ht="27">
      <c r="B375" s="190"/>
      <c r="D375" s="185" t="s">
        <v>146</v>
      </c>
      <c r="E375" s="191" t="s">
        <v>5</v>
      </c>
      <c r="F375" s="192" t="s">
        <v>1196</v>
      </c>
      <c r="H375" s="193">
        <v>87.42</v>
      </c>
      <c r="I375" s="194"/>
      <c r="L375" s="190"/>
      <c r="M375" s="195"/>
      <c r="N375" s="196"/>
      <c r="O375" s="196"/>
      <c r="P375" s="196"/>
      <c r="Q375" s="196"/>
      <c r="R375" s="196"/>
      <c r="S375" s="196"/>
      <c r="T375" s="197"/>
      <c r="AT375" s="191" t="s">
        <v>146</v>
      </c>
      <c r="AU375" s="191" t="s">
        <v>81</v>
      </c>
      <c r="AV375" s="11" t="s">
        <v>81</v>
      </c>
      <c r="AW375" s="11" t="s">
        <v>36</v>
      </c>
      <c r="AX375" s="11" t="s">
        <v>24</v>
      </c>
      <c r="AY375" s="191" t="s">
        <v>134</v>
      </c>
    </row>
    <row r="376" spans="2:65" s="1" customFormat="1" ht="16.5" customHeight="1">
      <c r="B376" s="172"/>
      <c r="C376" s="219" t="s">
        <v>1197</v>
      </c>
      <c r="D376" s="219" t="s">
        <v>525</v>
      </c>
      <c r="E376" s="220" t="s">
        <v>909</v>
      </c>
      <c r="F376" s="221" t="s">
        <v>910</v>
      </c>
      <c r="G376" s="222" t="s">
        <v>446</v>
      </c>
      <c r="H376" s="223">
        <v>3.1E-2</v>
      </c>
      <c r="I376" s="224"/>
      <c r="J376" s="225">
        <f>ROUND(I376*H376,2)</f>
        <v>0</v>
      </c>
      <c r="K376" s="221" t="s">
        <v>260</v>
      </c>
      <c r="L376" s="226"/>
      <c r="M376" s="227" t="s">
        <v>5</v>
      </c>
      <c r="N376" s="228" t="s">
        <v>43</v>
      </c>
      <c r="O376" s="41"/>
      <c r="P376" s="182">
        <f>O376*H376</f>
        <v>0</v>
      </c>
      <c r="Q376" s="182">
        <v>1</v>
      </c>
      <c r="R376" s="182">
        <f>Q376*H376</f>
        <v>3.1E-2</v>
      </c>
      <c r="S376" s="182">
        <v>0</v>
      </c>
      <c r="T376" s="183">
        <f>S376*H376</f>
        <v>0</v>
      </c>
      <c r="AR376" s="24" t="s">
        <v>406</v>
      </c>
      <c r="AT376" s="24" t="s">
        <v>525</v>
      </c>
      <c r="AU376" s="24" t="s">
        <v>81</v>
      </c>
      <c r="AY376" s="24" t="s">
        <v>134</v>
      </c>
      <c r="BE376" s="184">
        <f>IF(N376="základní",J376,0)</f>
        <v>0</v>
      </c>
      <c r="BF376" s="184">
        <f>IF(N376="snížená",J376,0)</f>
        <v>0</v>
      </c>
      <c r="BG376" s="184">
        <f>IF(N376="zákl. přenesená",J376,0)</f>
        <v>0</v>
      </c>
      <c r="BH376" s="184">
        <f>IF(N376="sníž. přenesená",J376,0)</f>
        <v>0</v>
      </c>
      <c r="BI376" s="184">
        <f>IF(N376="nulová",J376,0)</f>
        <v>0</v>
      </c>
      <c r="BJ376" s="24" t="s">
        <v>24</v>
      </c>
      <c r="BK376" s="184">
        <f>ROUND(I376*H376,2)</f>
        <v>0</v>
      </c>
      <c r="BL376" s="24" t="s">
        <v>225</v>
      </c>
      <c r="BM376" s="24" t="s">
        <v>1198</v>
      </c>
    </row>
    <row r="377" spans="2:65" s="1" customFormat="1" ht="13.5">
      <c r="B377" s="40"/>
      <c r="D377" s="185" t="s">
        <v>143</v>
      </c>
      <c r="F377" s="186" t="s">
        <v>910</v>
      </c>
      <c r="I377" s="187"/>
      <c r="L377" s="40"/>
      <c r="M377" s="188"/>
      <c r="N377" s="41"/>
      <c r="O377" s="41"/>
      <c r="P377" s="41"/>
      <c r="Q377" s="41"/>
      <c r="R377" s="41"/>
      <c r="S377" s="41"/>
      <c r="T377" s="69"/>
      <c r="AT377" s="24" t="s">
        <v>143</v>
      </c>
      <c r="AU377" s="24" t="s">
        <v>81</v>
      </c>
    </row>
    <row r="378" spans="2:65" s="11" customFormat="1" ht="13.5">
      <c r="B378" s="190"/>
      <c r="D378" s="185" t="s">
        <v>146</v>
      </c>
      <c r="F378" s="192" t="s">
        <v>1199</v>
      </c>
      <c r="H378" s="193">
        <v>3.1E-2</v>
      </c>
      <c r="I378" s="194"/>
      <c r="L378" s="190"/>
      <c r="M378" s="195"/>
      <c r="N378" s="196"/>
      <c r="O378" s="196"/>
      <c r="P378" s="196"/>
      <c r="Q378" s="196"/>
      <c r="R378" s="196"/>
      <c r="S378" s="196"/>
      <c r="T378" s="197"/>
      <c r="AT378" s="191" t="s">
        <v>146</v>
      </c>
      <c r="AU378" s="191" t="s">
        <v>81</v>
      </c>
      <c r="AV378" s="11" t="s">
        <v>81</v>
      </c>
      <c r="AW378" s="11" t="s">
        <v>6</v>
      </c>
      <c r="AX378" s="11" t="s">
        <v>24</v>
      </c>
      <c r="AY378" s="191" t="s">
        <v>134</v>
      </c>
    </row>
    <row r="379" spans="2:65" s="1" customFormat="1" ht="25.5" customHeight="1">
      <c r="B379" s="172"/>
      <c r="C379" s="173" t="s">
        <v>1200</v>
      </c>
      <c r="D379" s="173" t="s">
        <v>137</v>
      </c>
      <c r="E379" s="174" t="s">
        <v>935</v>
      </c>
      <c r="F379" s="175" t="s">
        <v>936</v>
      </c>
      <c r="G379" s="176" t="s">
        <v>259</v>
      </c>
      <c r="H379" s="177">
        <v>87.42</v>
      </c>
      <c r="I379" s="178"/>
      <c r="J379" s="179">
        <f>ROUND(I379*H379,2)</f>
        <v>0</v>
      </c>
      <c r="K379" s="175" t="s">
        <v>260</v>
      </c>
      <c r="L379" s="40"/>
      <c r="M379" s="180" t="s">
        <v>5</v>
      </c>
      <c r="N379" s="181" t="s">
        <v>43</v>
      </c>
      <c r="O379" s="41"/>
      <c r="P379" s="182">
        <f>O379*H379</f>
        <v>0</v>
      </c>
      <c r="Q379" s="182">
        <v>0</v>
      </c>
      <c r="R379" s="182">
        <f>Q379*H379</f>
        <v>0</v>
      </c>
      <c r="S379" s="182">
        <v>0</v>
      </c>
      <c r="T379" s="183">
        <f>S379*H379</f>
        <v>0</v>
      </c>
      <c r="AR379" s="24" t="s">
        <v>225</v>
      </c>
      <c r="AT379" s="24" t="s">
        <v>137</v>
      </c>
      <c r="AU379" s="24" t="s">
        <v>81</v>
      </c>
      <c r="AY379" s="24" t="s">
        <v>134</v>
      </c>
      <c r="BE379" s="184">
        <f>IF(N379="základní",J379,0)</f>
        <v>0</v>
      </c>
      <c r="BF379" s="184">
        <f>IF(N379="snížená",J379,0)</f>
        <v>0</v>
      </c>
      <c r="BG379" s="184">
        <f>IF(N379="zákl. přenesená",J379,0)</f>
        <v>0</v>
      </c>
      <c r="BH379" s="184">
        <f>IF(N379="sníž. přenesená",J379,0)</f>
        <v>0</v>
      </c>
      <c r="BI379" s="184">
        <f>IF(N379="nulová",J379,0)</f>
        <v>0</v>
      </c>
      <c r="BJ379" s="24" t="s">
        <v>24</v>
      </c>
      <c r="BK379" s="184">
        <f>ROUND(I379*H379,2)</f>
        <v>0</v>
      </c>
      <c r="BL379" s="24" t="s">
        <v>225</v>
      </c>
      <c r="BM379" s="24" t="s">
        <v>1201</v>
      </c>
    </row>
    <row r="380" spans="2:65" s="1" customFormat="1" ht="27">
      <c r="B380" s="40"/>
      <c r="D380" s="185" t="s">
        <v>143</v>
      </c>
      <c r="F380" s="186" t="s">
        <v>938</v>
      </c>
      <c r="I380" s="187"/>
      <c r="L380" s="40"/>
      <c r="M380" s="188"/>
      <c r="N380" s="41"/>
      <c r="O380" s="41"/>
      <c r="P380" s="41"/>
      <c r="Q380" s="41"/>
      <c r="R380" s="41"/>
      <c r="S380" s="41"/>
      <c r="T380" s="69"/>
      <c r="AT380" s="24" t="s">
        <v>143</v>
      </c>
      <c r="AU380" s="24" t="s">
        <v>81</v>
      </c>
    </row>
    <row r="381" spans="2:65" s="11" customFormat="1" ht="27">
      <c r="B381" s="190"/>
      <c r="D381" s="185" t="s">
        <v>146</v>
      </c>
      <c r="E381" s="191" t="s">
        <v>5</v>
      </c>
      <c r="F381" s="192" t="s">
        <v>1196</v>
      </c>
      <c r="H381" s="193">
        <v>87.42</v>
      </c>
      <c r="I381" s="194"/>
      <c r="L381" s="190"/>
      <c r="M381" s="195"/>
      <c r="N381" s="196"/>
      <c r="O381" s="196"/>
      <c r="P381" s="196"/>
      <c r="Q381" s="196"/>
      <c r="R381" s="196"/>
      <c r="S381" s="196"/>
      <c r="T381" s="197"/>
      <c r="AT381" s="191" t="s">
        <v>146</v>
      </c>
      <c r="AU381" s="191" t="s">
        <v>81</v>
      </c>
      <c r="AV381" s="11" t="s">
        <v>81</v>
      </c>
      <c r="AW381" s="11" t="s">
        <v>36</v>
      </c>
      <c r="AX381" s="11" t="s">
        <v>24</v>
      </c>
      <c r="AY381" s="191" t="s">
        <v>134</v>
      </c>
    </row>
    <row r="382" spans="2:65" s="1" customFormat="1" ht="16.5" customHeight="1">
      <c r="B382" s="172"/>
      <c r="C382" s="219" t="s">
        <v>1202</v>
      </c>
      <c r="D382" s="219" t="s">
        <v>525</v>
      </c>
      <c r="E382" s="220" t="s">
        <v>920</v>
      </c>
      <c r="F382" s="221" t="s">
        <v>921</v>
      </c>
      <c r="G382" s="222" t="s">
        <v>564</v>
      </c>
      <c r="H382" s="223">
        <v>144.24299999999999</v>
      </c>
      <c r="I382" s="224"/>
      <c r="J382" s="225">
        <f>ROUND(I382*H382,2)</f>
        <v>0</v>
      </c>
      <c r="K382" s="221" t="s">
        <v>260</v>
      </c>
      <c r="L382" s="226"/>
      <c r="M382" s="227" t="s">
        <v>5</v>
      </c>
      <c r="N382" s="228" t="s">
        <v>43</v>
      </c>
      <c r="O382" s="41"/>
      <c r="P382" s="182">
        <f>O382*H382</f>
        <v>0</v>
      </c>
      <c r="Q382" s="182">
        <v>1E-3</v>
      </c>
      <c r="R382" s="182">
        <f>Q382*H382</f>
        <v>0.14424300000000001</v>
      </c>
      <c r="S382" s="182">
        <v>0</v>
      </c>
      <c r="T382" s="183">
        <f>S382*H382</f>
        <v>0</v>
      </c>
      <c r="AR382" s="24" t="s">
        <v>406</v>
      </c>
      <c r="AT382" s="24" t="s">
        <v>525</v>
      </c>
      <c r="AU382" s="24" t="s">
        <v>81</v>
      </c>
      <c r="AY382" s="24" t="s">
        <v>134</v>
      </c>
      <c r="BE382" s="184">
        <f>IF(N382="základní",J382,0)</f>
        <v>0</v>
      </c>
      <c r="BF382" s="184">
        <f>IF(N382="snížená",J382,0)</f>
        <v>0</v>
      </c>
      <c r="BG382" s="184">
        <f>IF(N382="zákl. přenesená",J382,0)</f>
        <v>0</v>
      </c>
      <c r="BH382" s="184">
        <f>IF(N382="sníž. přenesená",J382,0)</f>
        <v>0</v>
      </c>
      <c r="BI382" s="184">
        <f>IF(N382="nulová",J382,0)</f>
        <v>0</v>
      </c>
      <c r="BJ382" s="24" t="s">
        <v>24</v>
      </c>
      <c r="BK382" s="184">
        <f>ROUND(I382*H382,2)</f>
        <v>0</v>
      </c>
      <c r="BL382" s="24" t="s">
        <v>225</v>
      </c>
      <c r="BM382" s="24" t="s">
        <v>1203</v>
      </c>
    </row>
    <row r="383" spans="2:65" s="1" customFormat="1" ht="13.5">
      <c r="B383" s="40"/>
      <c r="D383" s="185" t="s">
        <v>143</v>
      </c>
      <c r="F383" s="186" t="s">
        <v>921</v>
      </c>
      <c r="I383" s="187"/>
      <c r="L383" s="40"/>
      <c r="M383" s="188"/>
      <c r="N383" s="41"/>
      <c r="O383" s="41"/>
      <c r="P383" s="41"/>
      <c r="Q383" s="41"/>
      <c r="R383" s="41"/>
      <c r="S383" s="41"/>
      <c r="T383" s="69"/>
      <c r="AT383" s="24" t="s">
        <v>143</v>
      </c>
      <c r="AU383" s="24" t="s">
        <v>81</v>
      </c>
    </row>
    <row r="384" spans="2:65" s="11" customFormat="1" ht="13.5">
      <c r="B384" s="190"/>
      <c r="D384" s="185" t="s">
        <v>146</v>
      </c>
      <c r="F384" s="192" t="s">
        <v>1204</v>
      </c>
      <c r="H384" s="193">
        <v>144.24299999999999</v>
      </c>
      <c r="I384" s="194"/>
      <c r="L384" s="190"/>
      <c r="M384" s="216"/>
      <c r="N384" s="217"/>
      <c r="O384" s="217"/>
      <c r="P384" s="217"/>
      <c r="Q384" s="217"/>
      <c r="R384" s="217"/>
      <c r="S384" s="217"/>
      <c r="T384" s="218"/>
      <c r="AT384" s="191" t="s">
        <v>146</v>
      </c>
      <c r="AU384" s="191" t="s">
        <v>81</v>
      </c>
      <c r="AV384" s="11" t="s">
        <v>81</v>
      </c>
      <c r="AW384" s="11" t="s">
        <v>6</v>
      </c>
      <c r="AX384" s="11" t="s">
        <v>24</v>
      </c>
      <c r="AY384" s="191" t="s">
        <v>134</v>
      </c>
    </row>
    <row r="385" spans="2:12" s="1" customFormat="1" ht="6.95" customHeight="1">
      <c r="B385" s="55"/>
      <c r="C385" s="56"/>
      <c r="D385" s="56"/>
      <c r="E385" s="56"/>
      <c r="F385" s="56"/>
      <c r="G385" s="56"/>
      <c r="H385" s="56"/>
      <c r="I385" s="126"/>
      <c r="J385" s="56"/>
      <c r="K385" s="56"/>
      <c r="L385" s="40"/>
    </row>
  </sheetData>
  <autoFilter ref="C87:K384"/>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93</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1205</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ROUND(J78,2)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ROUND(SUM(BE78:BE144), 2)</f>
        <v>0</v>
      </c>
      <c r="G30" s="41"/>
      <c r="H30" s="41"/>
      <c r="I30" s="118">
        <v>0.21</v>
      </c>
      <c r="J30" s="117">
        <f>ROUND(ROUND((SUM(BE78:BE144)), 2)*I30, 2)</f>
        <v>0</v>
      </c>
      <c r="K30" s="44"/>
    </row>
    <row r="31" spans="2:11" s="1" customFormat="1" ht="14.45" customHeight="1">
      <c r="B31" s="40"/>
      <c r="C31" s="41"/>
      <c r="D31" s="41"/>
      <c r="E31" s="48" t="s">
        <v>44</v>
      </c>
      <c r="F31" s="117">
        <f>ROUND(SUM(BF78:BF144), 2)</f>
        <v>0</v>
      </c>
      <c r="G31" s="41"/>
      <c r="H31" s="41"/>
      <c r="I31" s="118">
        <v>0.15</v>
      </c>
      <c r="J31" s="117">
        <f>ROUND(ROUND((SUM(BF78:BF144)), 2)*I31, 2)</f>
        <v>0</v>
      </c>
      <c r="K31" s="44"/>
    </row>
    <row r="32" spans="2:11" s="1" customFormat="1" ht="14.45" hidden="1" customHeight="1">
      <c r="B32" s="40"/>
      <c r="C32" s="41"/>
      <c r="D32" s="41"/>
      <c r="E32" s="48" t="s">
        <v>45</v>
      </c>
      <c r="F32" s="117">
        <f>ROUND(SUM(BG78:BG144), 2)</f>
        <v>0</v>
      </c>
      <c r="G32" s="41"/>
      <c r="H32" s="41"/>
      <c r="I32" s="118">
        <v>0.21</v>
      </c>
      <c r="J32" s="117">
        <v>0</v>
      </c>
      <c r="K32" s="44"/>
    </row>
    <row r="33" spans="2:11" s="1" customFormat="1" ht="14.45" hidden="1" customHeight="1">
      <c r="B33" s="40"/>
      <c r="C33" s="41"/>
      <c r="D33" s="41"/>
      <c r="E33" s="48" t="s">
        <v>46</v>
      </c>
      <c r="F33" s="117">
        <f>ROUND(SUM(BH78:BH144), 2)</f>
        <v>0</v>
      </c>
      <c r="G33" s="41"/>
      <c r="H33" s="41"/>
      <c r="I33" s="118">
        <v>0.15</v>
      </c>
      <c r="J33" s="117">
        <v>0</v>
      </c>
      <c r="K33" s="44"/>
    </row>
    <row r="34" spans="2:11" s="1" customFormat="1" ht="14.45" hidden="1" customHeight="1">
      <c r="B34" s="40"/>
      <c r="C34" s="41"/>
      <c r="D34" s="41"/>
      <c r="E34" s="48" t="s">
        <v>47</v>
      </c>
      <c r="F34" s="117">
        <f>ROUND(SUM(BI78:BI144),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111 - Trvalé dopravní značení</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J78</f>
        <v>0</v>
      </c>
      <c r="K56" s="44"/>
      <c r="AU56" s="24" t="s">
        <v>112</v>
      </c>
    </row>
    <row r="57" spans="2:47" s="7" customFormat="1" ht="24.95" customHeight="1">
      <c r="B57" s="134"/>
      <c r="C57" s="135"/>
      <c r="D57" s="136" t="s">
        <v>250</v>
      </c>
      <c r="E57" s="137"/>
      <c r="F57" s="137"/>
      <c r="G57" s="137"/>
      <c r="H57" s="137"/>
      <c r="I57" s="138"/>
      <c r="J57" s="139">
        <f>J79</f>
        <v>0</v>
      </c>
      <c r="K57" s="140"/>
    </row>
    <row r="58" spans="2:47" s="8" customFormat="1" ht="19.899999999999999" customHeight="1">
      <c r="B58" s="141"/>
      <c r="C58" s="142"/>
      <c r="D58" s="143" t="s">
        <v>252</v>
      </c>
      <c r="E58" s="144"/>
      <c r="F58" s="144"/>
      <c r="G58" s="144"/>
      <c r="H58" s="144"/>
      <c r="I58" s="145"/>
      <c r="J58" s="146">
        <f>J80</f>
        <v>0</v>
      </c>
      <c r="K58" s="147"/>
    </row>
    <row r="59" spans="2:47" s="1" customFormat="1" ht="21.75" customHeight="1">
      <c r="B59" s="40"/>
      <c r="C59" s="41"/>
      <c r="D59" s="41"/>
      <c r="E59" s="41"/>
      <c r="F59" s="41"/>
      <c r="G59" s="41"/>
      <c r="H59" s="41"/>
      <c r="I59" s="105"/>
      <c r="J59" s="41"/>
      <c r="K59" s="44"/>
    </row>
    <row r="60" spans="2:47" s="1" customFormat="1" ht="6.95" customHeight="1">
      <c r="B60" s="55"/>
      <c r="C60" s="56"/>
      <c r="D60" s="56"/>
      <c r="E60" s="56"/>
      <c r="F60" s="56"/>
      <c r="G60" s="56"/>
      <c r="H60" s="56"/>
      <c r="I60" s="126"/>
      <c r="J60" s="56"/>
      <c r="K60" s="57"/>
    </row>
    <row r="64" spans="2:47" s="1" customFormat="1" ht="6.95" customHeight="1">
      <c r="B64" s="58"/>
      <c r="C64" s="59"/>
      <c r="D64" s="59"/>
      <c r="E64" s="59"/>
      <c r="F64" s="59"/>
      <c r="G64" s="59"/>
      <c r="H64" s="59"/>
      <c r="I64" s="127"/>
      <c r="J64" s="59"/>
      <c r="K64" s="59"/>
      <c r="L64" s="40"/>
    </row>
    <row r="65" spans="2:63" s="1" customFormat="1" ht="36.950000000000003" customHeight="1">
      <c r="B65" s="40"/>
      <c r="C65" s="60" t="s">
        <v>119</v>
      </c>
      <c r="L65" s="40"/>
    </row>
    <row r="66" spans="2:63" s="1" customFormat="1" ht="6.95" customHeight="1">
      <c r="B66" s="40"/>
      <c r="L66" s="40"/>
    </row>
    <row r="67" spans="2:63" s="1" customFormat="1" ht="14.45" customHeight="1">
      <c r="B67" s="40"/>
      <c r="C67" s="62" t="s">
        <v>19</v>
      </c>
      <c r="L67" s="40"/>
    </row>
    <row r="68" spans="2:63" s="1" customFormat="1" ht="16.5" customHeight="1">
      <c r="B68" s="40"/>
      <c r="E68" s="360" t="str">
        <f>E7</f>
        <v>Modernizace sil.II/315 Hrádek - Ústí nad Orlicí</v>
      </c>
      <c r="F68" s="361"/>
      <c r="G68" s="361"/>
      <c r="H68" s="361"/>
      <c r="L68" s="40"/>
    </row>
    <row r="69" spans="2:63" s="1" customFormat="1" ht="14.45" customHeight="1">
      <c r="B69" s="40"/>
      <c r="C69" s="62" t="s">
        <v>106</v>
      </c>
      <c r="L69" s="40"/>
    </row>
    <row r="70" spans="2:63" s="1" customFormat="1" ht="17.25" customHeight="1">
      <c r="B70" s="40"/>
      <c r="E70" s="336" t="str">
        <f>E9</f>
        <v>SO 111 - Trvalé dopravní značení</v>
      </c>
      <c r="F70" s="362"/>
      <c r="G70" s="362"/>
      <c r="H70" s="362"/>
      <c r="L70" s="40"/>
    </row>
    <row r="71" spans="2:63" s="1" customFormat="1" ht="6.95" customHeight="1">
      <c r="B71" s="40"/>
      <c r="L71" s="40"/>
    </row>
    <row r="72" spans="2:63" s="1" customFormat="1" ht="18" customHeight="1">
      <c r="B72" s="40"/>
      <c r="C72" s="62" t="s">
        <v>25</v>
      </c>
      <c r="F72" s="148" t="str">
        <f>F12</f>
        <v xml:space="preserve"> </v>
      </c>
      <c r="I72" s="149" t="s">
        <v>27</v>
      </c>
      <c r="J72" s="66">
        <f>IF(J12="","",J12)</f>
        <v>43408</v>
      </c>
      <c r="L72" s="40"/>
    </row>
    <row r="73" spans="2:63" s="1" customFormat="1" ht="6.95" customHeight="1">
      <c r="B73" s="40"/>
      <c r="L73" s="40"/>
    </row>
    <row r="74" spans="2:63" s="1" customFormat="1">
      <c r="B74" s="40"/>
      <c r="C74" s="62" t="s">
        <v>30</v>
      </c>
      <c r="F74" s="148" t="str">
        <f>E15</f>
        <v xml:space="preserve"> </v>
      </c>
      <c r="I74" s="149" t="s">
        <v>35</v>
      </c>
      <c r="J74" s="148" t="str">
        <f>E21</f>
        <v xml:space="preserve"> </v>
      </c>
      <c r="L74" s="40"/>
    </row>
    <row r="75" spans="2:63" s="1" customFormat="1" ht="14.45" customHeight="1">
      <c r="B75" s="40"/>
      <c r="C75" s="62" t="s">
        <v>33</v>
      </c>
      <c r="F75" s="148" t="str">
        <f>IF(E18="","",E18)</f>
        <v/>
      </c>
      <c r="L75" s="40"/>
    </row>
    <row r="76" spans="2:63" s="1" customFormat="1" ht="10.35" customHeight="1">
      <c r="B76" s="40"/>
      <c r="L76" s="40"/>
    </row>
    <row r="77" spans="2:63" s="9" customFormat="1" ht="29.25" customHeight="1">
      <c r="B77" s="150"/>
      <c r="C77" s="151" t="s">
        <v>120</v>
      </c>
      <c r="D77" s="152" t="s">
        <v>57</v>
      </c>
      <c r="E77" s="152" t="s">
        <v>53</v>
      </c>
      <c r="F77" s="152" t="s">
        <v>121</v>
      </c>
      <c r="G77" s="152" t="s">
        <v>122</v>
      </c>
      <c r="H77" s="152" t="s">
        <v>123</v>
      </c>
      <c r="I77" s="153" t="s">
        <v>124</v>
      </c>
      <c r="J77" s="152" t="s">
        <v>110</v>
      </c>
      <c r="K77" s="154" t="s">
        <v>125</v>
      </c>
      <c r="L77" s="150"/>
      <c r="M77" s="72" t="s">
        <v>126</v>
      </c>
      <c r="N77" s="73" t="s">
        <v>42</v>
      </c>
      <c r="O77" s="73" t="s">
        <v>127</v>
      </c>
      <c r="P77" s="73" t="s">
        <v>128</v>
      </c>
      <c r="Q77" s="73" t="s">
        <v>129</v>
      </c>
      <c r="R77" s="73" t="s">
        <v>130</v>
      </c>
      <c r="S77" s="73" t="s">
        <v>131</v>
      </c>
      <c r="T77" s="74" t="s">
        <v>132</v>
      </c>
    </row>
    <row r="78" spans="2:63" s="1" customFormat="1" ht="29.25" customHeight="1">
      <c r="B78" s="40"/>
      <c r="C78" s="76" t="s">
        <v>111</v>
      </c>
      <c r="J78" s="155">
        <f>BK78</f>
        <v>0</v>
      </c>
      <c r="L78" s="40"/>
      <c r="M78" s="75"/>
      <c r="N78" s="67"/>
      <c r="O78" s="67"/>
      <c r="P78" s="156">
        <f>P79</f>
        <v>0</v>
      </c>
      <c r="Q78" s="67"/>
      <c r="R78" s="156">
        <f>R79</f>
        <v>4.3739707999999995</v>
      </c>
      <c r="S78" s="67"/>
      <c r="T78" s="157">
        <f>T79</f>
        <v>0</v>
      </c>
      <c r="AT78" s="24" t="s">
        <v>71</v>
      </c>
      <c r="AU78" s="24" t="s">
        <v>112</v>
      </c>
      <c r="BK78" s="158">
        <f>BK79</f>
        <v>0</v>
      </c>
    </row>
    <row r="79" spans="2:63" s="10" customFormat="1" ht="37.35" customHeight="1">
      <c r="B79" s="159"/>
      <c r="D79" s="160" t="s">
        <v>71</v>
      </c>
      <c r="E79" s="161" t="s">
        <v>254</v>
      </c>
      <c r="F79" s="161" t="s">
        <v>255</v>
      </c>
      <c r="I79" s="162"/>
      <c r="J79" s="163">
        <f>BK79</f>
        <v>0</v>
      </c>
      <c r="L79" s="159"/>
      <c r="M79" s="164"/>
      <c r="N79" s="165"/>
      <c r="O79" s="165"/>
      <c r="P79" s="166">
        <f>P80</f>
        <v>0</v>
      </c>
      <c r="Q79" s="165"/>
      <c r="R79" s="166">
        <f>R80</f>
        <v>4.3739707999999995</v>
      </c>
      <c r="S79" s="165"/>
      <c r="T79" s="167">
        <f>T80</f>
        <v>0</v>
      </c>
      <c r="AR79" s="160" t="s">
        <v>24</v>
      </c>
      <c r="AT79" s="168" t="s">
        <v>71</v>
      </c>
      <c r="AU79" s="168" t="s">
        <v>72</v>
      </c>
      <c r="AY79" s="160" t="s">
        <v>134</v>
      </c>
      <c r="BK79" s="169">
        <f>BK80</f>
        <v>0</v>
      </c>
    </row>
    <row r="80" spans="2:63" s="10" customFormat="1" ht="19.899999999999999" customHeight="1">
      <c r="B80" s="159"/>
      <c r="D80" s="160" t="s">
        <v>71</v>
      </c>
      <c r="E80" s="170" t="s">
        <v>182</v>
      </c>
      <c r="F80" s="170" t="s">
        <v>431</v>
      </c>
      <c r="I80" s="162"/>
      <c r="J80" s="171">
        <f>BK80</f>
        <v>0</v>
      </c>
      <c r="L80" s="159"/>
      <c r="M80" s="164"/>
      <c r="N80" s="165"/>
      <c r="O80" s="165"/>
      <c r="P80" s="166">
        <f>SUM(P81:P144)</f>
        <v>0</v>
      </c>
      <c r="Q80" s="165"/>
      <c r="R80" s="166">
        <f>SUM(R81:R144)</f>
        <v>4.3739707999999995</v>
      </c>
      <c r="S80" s="165"/>
      <c r="T80" s="167">
        <f>SUM(T81:T144)</f>
        <v>0</v>
      </c>
      <c r="AR80" s="160" t="s">
        <v>24</v>
      </c>
      <c r="AT80" s="168" t="s">
        <v>71</v>
      </c>
      <c r="AU80" s="168" t="s">
        <v>24</v>
      </c>
      <c r="AY80" s="160" t="s">
        <v>134</v>
      </c>
      <c r="BK80" s="169">
        <f>SUM(BK81:BK144)</f>
        <v>0</v>
      </c>
    </row>
    <row r="81" spans="2:65" s="1" customFormat="1" ht="25.5" customHeight="1">
      <c r="B81" s="172"/>
      <c r="C81" s="173" t="s">
        <v>24</v>
      </c>
      <c r="D81" s="173" t="s">
        <v>137</v>
      </c>
      <c r="E81" s="174" t="s">
        <v>715</v>
      </c>
      <c r="F81" s="175" t="s">
        <v>716</v>
      </c>
      <c r="G81" s="176" t="s">
        <v>190</v>
      </c>
      <c r="H81" s="177">
        <v>33</v>
      </c>
      <c r="I81" s="178"/>
      <c r="J81" s="179">
        <f>ROUND(I81*H81,2)</f>
        <v>0</v>
      </c>
      <c r="K81" s="175" t="s">
        <v>260</v>
      </c>
      <c r="L81" s="40"/>
      <c r="M81" s="180" t="s">
        <v>5</v>
      </c>
      <c r="N81" s="181" t="s">
        <v>43</v>
      </c>
      <c r="O81" s="41"/>
      <c r="P81" s="182">
        <f>O81*H81</f>
        <v>0</v>
      </c>
      <c r="Q81" s="182">
        <v>6.9999999999999999E-4</v>
      </c>
      <c r="R81" s="182">
        <f>Q81*H81</f>
        <v>2.3099999999999999E-2</v>
      </c>
      <c r="S81" s="182">
        <v>0</v>
      </c>
      <c r="T81" s="183">
        <f>S81*H81</f>
        <v>0</v>
      </c>
      <c r="AR81" s="24" t="s">
        <v>141</v>
      </c>
      <c r="AT81" s="24" t="s">
        <v>137</v>
      </c>
      <c r="AU81" s="24" t="s">
        <v>81</v>
      </c>
      <c r="AY81" s="24" t="s">
        <v>134</v>
      </c>
      <c r="BE81" s="184">
        <f>IF(N81="základní",J81,0)</f>
        <v>0</v>
      </c>
      <c r="BF81" s="184">
        <f>IF(N81="snížená",J81,0)</f>
        <v>0</v>
      </c>
      <c r="BG81" s="184">
        <f>IF(N81="zákl. přenesená",J81,0)</f>
        <v>0</v>
      </c>
      <c r="BH81" s="184">
        <f>IF(N81="sníž. přenesená",J81,0)</f>
        <v>0</v>
      </c>
      <c r="BI81" s="184">
        <f>IF(N81="nulová",J81,0)</f>
        <v>0</v>
      </c>
      <c r="BJ81" s="24" t="s">
        <v>24</v>
      </c>
      <c r="BK81" s="184">
        <f>ROUND(I81*H81,2)</f>
        <v>0</v>
      </c>
      <c r="BL81" s="24" t="s">
        <v>141</v>
      </c>
      <c r="BM81" s="24" t="s">
        <v>1206</v>
      </c>
    </row>
    <row r="82" spans="2:65" s="1" customFormat="1" ht="13.5">
      <c r="B82" s="40"/>
      <c r="D82" s="185" t="s">
        <v>143</v>
      </c>
      <c r="F82" s="186" t="s">
        <v>718</v>
      </c>
      <c r="I82" s="187"/>
      <c r="L82" s="40"/>
      <c r="M82" s="188"/>
      <c r="N82" s="41"/>
      <c r="O82" s="41"/>
      <c r="P82" s="41"/>
      <c r="Q82" s="41"/>
      <c r="R82" s="41"/>
      <c r="S82" s="41"/>
      <c r="T82" s="69"/>
      <c r="AT82" s="24" t="s">
        <v>143</v>
      </c>
      <c r="AU82" s="24" t="s">
        <v>81</v>
      </c>
    </row>
    <row r="83" spans="2:65" s="13" customFormat="1" ht="13.5">
      <c r="B83" s="206"/>
      <c r="D83" s="185" t="s">
        <v>146</v>
      </c>
      <c r="E83" s="207" t="s">
        <v>5</v>
      </c>
      <c r="F83" s="208" t="s">
        <v>1207</v>
      </c>
      <c r="H83" s="207" t="s">
        <v>5</v>
      </c>
      <c r="I83" s="209"/>
      <c r="L83" s="206"/>
      <c r="M83" s="210"/>
      <c r="N83" s="211"/>
      <c r="O83" s="211"/>
      <c r="P83" s="211"/>
      <c r="Q83" s="211"/>
      <c r="R83" s="211"/>
      <c r="S83" s="211"/>
      <c r="T83" s="212"/>
      <c r="AT83" s="207" t="s">
        <v>146</v>
      </c>
      <c r="AU83" s="207" t="s">
        <v>81</v>
      </c>
      <c r="AV83" s="13" t="s">
        <v>24</v>
      </c>
      <c r="AW83" s="13" t="s">
        <v>36</v>
      </c>
      <c r="AX83" s="13" t="s">
        <v>72</v>
      </c>
      <c r="AY83" s="207" t="s">
        <v>134</v>
      </c>
    </row>
    <row r="84" spans="2:65" s="11" customFormat="1" ht="13.5">
      <c r="B84" s="190"/>
      <c r="D84" s="185" t="s">
        <v>146</v>
      </c>
      <c r="E84" s="191" t="s">
        <v>5</v>
      </c>
      <c r="F84" s="192" t="s">
        <v>719</v>
      </c>
      <c r="H84" s="193">
        <v>13</v>
      </c>
      <c r="I84" s="194"/>
      <c r="L84" s="190"/>
      <c r="M84" s="195"/>
      <c r="N84" s="196"/>
      <c r="O84" s="196"/>
      <c r="P84" s="196"/>
      <c r="Q84" s="196"/>
      <c r="R84" s="196"/>
      <c r="S84" s="196"/>
      <c r="T84" s="197"/>
      <c r="AT84" s="191" t="s">
        <v>146</v>
      </c>
      <c r="AU84" s="191" t="s">
        <v>81</v>
      </c>
      <c r="AV84" s="11" t="s">
        <v>81</v>
      </c>
      <c r="AW84" s="11" t="s">
        <v>36</v>
      </c>
      <c r="AX84" s="11" t="s">
        <v>72</v>
      </c>
      <c r="AY84" s="191" t="s">
        <v>134</v>
      </c>
    </row>
    <row r="85" spans="2:65" s="13" customFormat="1" ht="13.5">
      <c r="B85" s="206"/>
      <c r="D85" s="185" t="s">
        <v>146</v>
      </c>
      <c r="E85" s="207" t="s">
        <v>5</v>
      </c>
      <c r="F85" s="208" t="s">
        <v>1208</v>
      </c>
      <c r="H85" s="207" t="s">
        <v>5</v>
      </c>
      <c r="I85" s="209"/>
      <c r="L85" s="206"/>
      <c r="M85" s="210"/>
      <c r="N85" s="211"/>
      <c r="O85" s="211"/>
      <c r="P85" s="211"/>
      <c r="Q85" s="211"/>
      <c r="R85" s="211"/>
      <c r="S85" s="211"/>
      <c r="T85" s="212"/>
      <c r="AT85" s="207" t="s">
        <v>146</v>
      </c>
      <c r="AU85" s="207" t="s">
        <v>81</v>
      </c>
      <c r="AV85" s="13" t="s">
        <v>24</v>
      </c>
      <c r="AW85" s="13" t="s">
        <v>36</v>
      </c>
      <c r="AX85" s="13" t="s">
        <v>72</v>
      </c>
      <c r="AY85" s="207" t="s">
        <v>134</v>
      </c>
    </row>
    <row r="86" spans="2:65" s="11" customFormat="1" ht="13.5">
      <c r="B86" s="190"/>
      <c r="D86" s="185" t="s">
        <v>146</v>
      </c>
      <c r="E86" s="191" t="s">
        <v>5</v>
      </c>
      <c r="F86" s="192" t="s">
        <v>1209</v>
      </c>
      <c r="H86" s="193">
        <v>20</v>
      </c>
      <c r="I86" s="194"/>
      <c r="L86" s="190"/>
      <c r="M86" s="195"/>
      <c r="N86" s="196"/>
      <c r="O86" s="196"/>
      <c r="P86" s="196"/>
      <c r="Q86" s="196"/>
      <c r="R86" s="196"/>
      <c r="S86" s="196"/>
      <c r="T86" s="197"/>
      <c r="AT86" s="191" t="s">
        <v>146</v>
      </c>
      <c r="AU86" s="191" t="s">
        <v>81</v>
      </c>
      <c r="AV86" s="11" t="s">
        <v>81</v>
      </c>
      <c r="AW86" s="11" t="s">
        <v>36</v>
      </c>
      <c r="AX86" s="11" t="s">
        <v>72</v>
      </c>
      <c r="AY86" s="191" t="s">
        <v>134</v>
      </c>
    </row>
    <row r="87" spans="2:65" s="12" customFormat="1" ht="13.5">
      <c r="B87" s="198"/>
      <c r="D87" s="185" t="s">
        <v>146</v>
      </c>
      <c r="E87" s="199" t="s">
        <v>5</v>
      </c>
      <c r="F87" s="200" t="s">
        <v>148</v>
      </c>
      <c r="H87" s="201">
        <v>33</v>
      </c>
      <c r="I87" s="202"/>
      <c r="L87" s="198"/>
      <c r="M87" s="203"/>
      <c r="N87" s="204"/>
      <c r="O87" s="204"/>
      <c r="P87" s="204"/>
      <c r="Q87" s="204"/>
      <c r="R87" s="204"/>
      <c r="S87" s="204"/>
      <c r="T87" s="205"/>
      <c r="AT87" s="199" t="s">
        <v>146</v>
      </c>
      <c r="AU87" s="199" t="s">
        <v>81</v>
      </c>
      <c r="AV87" s="12" t="s">
        <v>141</v>
      </c>
      <c r="AW87" s="12" t="s">
        <v>36</v>
      </c>
      <c r="AX87" s="12" t="s">
        <v>24</v>
      </c>
      <c r="AY87" s="199" t="s">
        <v>134</v>
      </c>
    </row>
    <row r="88" spans="2:65" s="1" customFormat="1" ht="16.5" customHeight="1">
      <c r="B88" s="172"/>
      <c r="C88" s="219" t="s">
        <v>81</v>
      </c>
      <c r="D88" s="219" t="s">
        <v>525</v>
      </c>
      <c r="E88" s="220" t="s">
        <v>1210</v>
      </c>
      <c r="F88" s="221" t="s">
        <v>1211</v>
      </c>
      <c r="G88" s="222" t="s">
        <v>190</v>
      </c>
      <c r="H88" s="223">
        <v>1</v>
      </c>
      <c r="I88" s="224"/>
      <c r="J88" s="225">
        <f>ROUND(I88*H88,2)</f>
        <v>0</v>
      </c>
      <c r="K88" s="221" t="s">
        <v>260</v>
      </c>
      <c r="L88" s="226"/>
      <c r="M88" s="227" t="s">
        <v>5</v>
      </c>
      <c r="N88" s="228" t="s">
        <v>43</v>
      </c>
      <c r="O88" s="41"/>
      <c r="P88" s="182">
        <f>O88*H88</f>
        <v>0</v>
      </c>
      <c r="Q88" s="182">
        <v>6.0000000000000001E-3</v>
      </c>
      <c r="R88" s="182">
        <f>Q88*H88</f>
        <v>6.0000000000000001E-3</v>
      </c>
      <c r="S88" s="182">
        <v>0</v>
      </c>
      <c r="T88" s="183">
        <f>S88*H88</f>
        <v>0</v>
      </c>
      <c r="AR88" s="24" t="s">
        <v>177</v>
      </c>
      <c r="AT88" s="24" t="s">
        <v>525</v>
      </c>
      <c r="AU88" s="24" t="s">
        <v>81</v>
      </c>
      <c r="AY88" s="24" t="s">
        <v>134</v>
      </c>
      <c r="BE88" s="184">
        <f>IF(N88="základní",J88,0)</f>
        <v>0</v>
      </c>
      <c r="BF88" s="184">
        <f>IF(N88="snížená",J88,0)</f>
        <v>0</v>
      </c>
      <c r="BG88" s="184">
        <f>IF(N88="zákl. přenesená",J88,0)</f>
        <v>0</v>
      </c>
      <c r="BH88" s="184">
        <f>IF(N88="sníž. přenesená",J88,0)</f>
        <v>0</v>
      </c>
      <c r="BI88" s="184">
        <f>IF(N88="nulová",J88,0)</f>
        <v>0</v>
      </c>
      <c r="BJ88" s="24" t="s">
        <v>24</v>
      </c>
      <c r="BK88" s="184">
        <f>ROUND(I88*H88,2)</f>
        <v>0</v>
      </c>
      <c r="BL88" s="24" t="s">
        <v>141</v>
      </c>
      <c r="BM88" s="24" t="s">
        <v>1212</v>
      </c>
    </row>
    <row r="89" spans="2:65" s="1" customFormat="1" ht="13.5">
      <c r="B89" s="40"/>
      <c r="D89" s="185" t="s">
        <v>143</v>
      </c>
      <c r="F89" s="186" t="s">
        <v>1211</v>
      </c>
      <c r="I89" s="187"/>
      <c r="L89" s="40"/>
      <c r="M89" s="188"/>
      <c r="N89" s="41"/>
      <c r="O89" s="41"/>
      <c r="P89" s="41"/>
      <c r="Q89" s="41"/>
      <c r="R89" s="41"/>
      <c r="S89" s="41"/>
      <c r="T89" s="69"/>
      <c r="AT89" s="24" t="s">
        <v>143</v>
      </c>
      <c r="AU89" s="24" t="s">
        <v>81</v>
      </c>
    </row>
    <row r="90" spans="2:65" s="11" customFormat="1" ht="13.5">
      <c r="B90" s="190"/>
      <c r="D90" s="185" t="s">
        <v>146</v>
      </c>
      <c r="E90" s="191" t="s">
        <v>5</v>
      </c>
      <c r="F90" s="192" t="s">
        <v>1213</v>
      </c>
      <c r="H90" s="193">
        <v>1</v>
      </c>
      <c r="I90" s="194"/>
      <c r="L90" s="190"/>
      <c r="M90" s="195"/>
      <c r="N90" s="196"/>
      <c r="O90" s="196"/>
      <c r="P90" s="196"/>
      <c r="Q90" s="196"/>
      <c r="R90" s="196"/>
      <c r="S90" s="196"/>
      <c r="T90" s="197"/>
      <c r="AT90" s="191" t="s">
        <v>146</v>
      </c>
      <c r="AU90" s="191" t="s">
        <v>81</v>
      </c>
      <c r="AV90" s="11" t="s">
        <v>81</v>
      </c>
      <c r="AW90" s="11" t="s">
        <v>36</v>
      </c>
      <c r="AX90" s="11" t="s">
        <v>24</v>
      </c>
      <c r="AY90" s="191" t="s">
        <v>134</v>
      </c>
    </row>
    <row r="91" spans="2:65" s="1" customFormat="1" ht="16.5" customHeight="1">
      <c r="B91" s="172"/>
      <c r="C91" s="219" t="s">
        <v>153</v>
      </c>
      <c r="D91" s="219" t="s">
        <v>525</v>
      </c>
      <c r="E91" s="220" t="s">
        <v>1214</v>
      </c>
      <c r="F91" s="221" t="s">
        <v>1215</v>
      </c>
      <c r="G91" s="222" t="s">
        <v>190</v>
      </c>
      <c r="H91" s="223">
        <v>1</v>
      </c>
      <c r="I91" s="224"/>
      <c r="J91" s="225">
        <f>ROUND(I91*H91,2)</f>
        <v>0</v>
      </c>
      <c r="K91" s="221" t="s">
        <v>260</v>
      </c>
      <c r="L91" s="226"/>
      <c r="M91" s="227" t="s">
        <v>5</v>
      </c>
      <c r="N91" s="228" t="s">
        <v>43</v>
      </c>
      <c r="O91" s="41"/>
      <c r="P91" s="182">
        <f>O91*H91</f>
        <v>0</v>
      </c>
      <c r="Q91" s="182">
        <v>6.0000000000000001E-3</v>
      </c>
      <c r="R91" s="182">
        <f>Q91*H91</f>
        <v>6.0000000000000001E-3</v>
      </c>
      <c r="S91" s="182">
        <v>0</v>
      </c>
      <c r="T91" s="183">
        <f>S91*H91</f>
        <v>0</v>
      </c>
      <c r="AR91" s="24" t="s">
        <v>177</v>
      </c>
      <c r="AT91" s="24" t="s">
        <v>525</v>
      </c>
      <c r="AU91" s="24" t="s">
        <v>81</v>
      </c>
      <c r="AY91" s="24" t="s">
        <v>134</v>
      </c>
      <c r="BE91" s="184">
        <f>IF(N91="základní",J91,0)</f>
        <v>0</v>
      </c>
      <c r="BF91" s="184">
        <f>IF(N91="snížená",J91,0)</f>
        <v>0</v>
      </c>
      <c r="BG91" s="184">
        <f>IF(N91="zákl. přenesená",J91,0)</f>
        <v>0</v>
      </c>
      <c r="BH91" s="184">
        <f>IF(N91="sníž. přenesená",J91,0)</f>
        <v>0</v>
      </c>
      <c r="BI91" s="184">
        <f>IF(N91="nulová",J91,0)</f>
        <v>0</v>
      </c>
      <c r="BJ91" s="24" t="s">
        <v>24</v>
      </c>
      <c r="BK91" s="184">
        <f>ROUND(I91*H91,2)</f>
        <v>0</v>
      </c>
      <c r="BL91" s="24" t="s">
        <v>141</v>
      </c>
      <c r="BM91" s="24" t="s">
        <v>1216</v>
      </c>
    </row>
    <row r="92" spans="2:65" s="1" customFormat="1" ht="13.5">
      <c r="B92" s="40"/>
      <c r="D92" s="185" t="s">
        <v>143</v>
      </c>
      <c r="F92" s="186" t="s">
        <v>1215</v>
      </c>
      <c r="I92" s="187"/>
      <c r="L92" s="40"/>
      <c r="M92" s="188"/>
      <c r="N92" s="41"/>
      <c r="O92" s="41"/>
      <c r="P92" s="41"/>
      <c r="Q92" s="41"/>
      <c r="R92" s="41"/>
      <c r="S92" s="41"/>
      <c r="T92" s="69"/>
      <c r="AT92" s="24" t="s">
        <v>143</v>
      </c>
      <c r="AU92" s="24" t="s">
        <v>81</v>
      </c>
    </row>
    <row r="93" spans="2:65" s="11" customFormat="1" ht="13.5">
      <c r="B93" s="190"/>
      <c r="D93" s="185" t="s">
        <v>146</v>
      </c>
      <c r="E93" s="191" t="s">
        <v>5</v>
      </c>
      <c r="F93" s="192" t="s">
        <v>1217</v>
      </c>
      <c r="H93" s="193">
        <v>1</v>
      </c>
      <c r="I93" s="194"/>
      <c r="L93" s="190"/>
      <c r="M93" s="195"/>
      <c r="N93" s="196"/>
      <c r="O93" s="196"/>
      <c r="P93" s="196"/>
      <c r="Q93" s="196"/>
      <c r="R93" s="196"/>
      <c r="S93" s="196"/>
      <c r="T93" s="197"/>
      <c r="AT93" s="191" t="s">
        <v>146</v>
      </c>
      <c r="AU93" s="191" t="s">
        <v>81</v>
      </c>
      <c r="AV93" s="11" t="s">
        <v>81</v>
      </c>
      <c r="AW93" s="11" t="s">
        <v>36</v>
      </c>
      <c r="AX93" s="11" t="s">
        <v>24</v>
      </c>
      <c r="AY93" s="191" t="s">
        <v>134</v>
      </c>
    </row>
    <row r="94" spans="2:65" s="1" customFormat="1" ht="16.5" customHeight="1">
      <c r="B94" s="172"/>
      <c r="C94" s="219" t="s">
        <v>141</v>
      </c>
      <c r="D94" s="219" t="s">
        <v>525</v>
      </c>
      <c r="E94" s="220" t="s">
        <v>1218</v>
      </c>
      <c r="F94" s="221" t="s">
        <v>1219</v>
      </c>
      <c r="G94" s="222" t="s">
        <v>190</v>
      </c>
      <c r="H94" s="223">
        <v>8</v>
      </c>
      <c r="I94" s="224"/>
      <c r="J94" s="225">
        <f>ROUND(I94*H94,2)</f>
        <v>0</v>
      </c>
      <c r="K94" s="221" t="s">
        <v>260</v>
      </c>
      <c r="L94" s="226"/>
      <c r="M94" s="227" t="s">
        <v>5</v>
      </c>
      <c r="N94" s="228" t="s">
        <v>43</v>
      </c>
      <c r="O94" s="41"/>
      <c r="P94" s="182">
        <f>O94*H94</f>
        <v>0</v>
      </c>
      <c r="Q94" s="182">
        <v>4.0000000000000001E-3</v>
      </c>
      <c r="R94" s="182">
        <f>Q94*H94</f>
        <v>3.2000000000000001E-2</v>
      </c>
      <c r="S94" s="182">
        <v>0</v>
      </c>
      <c r="T94" s="183">
        <f>S94*H94</f>
        <v>0</v>
      </c>
      <c r="AR94" s="24" t="s">
        <v>177</v>
      </c>
      <c r="AT94" s="24" t="s">
        <v>525</v>
      </c>
      <c r="AU94" s="24" t="s">
        <v>81</v>
      </c>
      <c r="AY94" s="24" t="s">
        <v>134</v>
      </c>
      <c r="BE94" s="184">
        <f>IF(N94="základní",J94,0)</f>
        <v>0</v>
      </c>
      <c r="BF94" s="184">
        <f>IF(N94="snížená",J94,0)</f>
        <v>0</v>
      </c>
      <c r="BG94" s="184">
        <f>IF(N94="zákl. přenesená",J94,0)</f>
        <v>0</v>
      </c>
      <c r="BH94" s="184">
        <f>IF(N94="sníž. přenesená",J94,0)</f>
        <v>0</v>
      </c>
      <c r="BI94" s="184">
        <f>IF(N94="nulová",J94,0)</f>
        <v>0</v>
      </c>
      <c r="BJ94" s="24" t="s">
        <v>24</v>
      </c>
      <c r="BK94" s="184">
        <f>ROUND(I94*H94,2)</f>
        <v>0</v>
      </c>
      <c r="BL94" s="24" t="s">
        <v>141</v>
      </c>
      <c r="BM94" s="24" t="s">
        <v>1220</v>
      </c>
    </row>
    <row r="95" spans="2:65" s="1" customFormat="1" ht="13.5">
      <c r="B95" s="40"/>
      <c r="D95" s="185" t="s">
        <v>143</v>
      </c>
      <c r="F95" s="186" t="s">
        <v>1219</v>
      </c>
      <c r="I95" s="187"/>
      <c r="L95" s="40"/>
      <c r="M95" s="188"/>
      <c r="N95" s="41"/>
      <c r="O95" s="41"/>
      <c r="P95" s="41"/>
      <c r="Q95" s="41"/>
      <c r="R95" s="41"/>
      <c r="S95" s="41"/>
      <c r="T95" s="69"/>
      <c r="AT95" s="24" t="s">
        <v>143</v>
      </c>
      <c r="AU95" s="24" t="s">
        <v>81</v>
      </c>
    </row>
    <row r="96" spans="2:65" s="11" customFormat="1" ht="13.5">
      <c r="B96" s="190"/>
      <c r="D96" s="185" t="s">
        <v>146</v>
      </c>
      <c r="E96" s="191" t="s">
        <v>5</v>
      </c>
      <c r="F96" s="192" t="s">
        <v>1221</v>
      </c>
      <c r="H96" s="193">
        <v>2</v>
      </c>
      <c r="I96" s="194"/>
      <c r="L96" s="190"/>
      <c r="M96" s="195"/>
      <c r="N96" s="196"/>
      <c r="O96" s="196"/>
      <c r="P96" s="196"/>
      <c r="Q96" s="196"/>
      <c r="R96" s="196"/>
      <c r="S96" s="196"/>
      <c r="T96" s="197"/>
      <c r="AT96" s="191" t="s">
        <v>146</v>
      </c>
      <c r="AU96" s="191" t="s">
        <v>81</v>
      </c>
      <c r="AV96" s="11" t="s">
        <v>81</v>
      </c>
      <c r="AW96" s="11" t="s">
        <v>36</v>
      </c>
      <c r="AX96" s="11" t="s">
        <v>72</v>
      </c>
      <c r="AY96" s="191" t="s">
        <v>134</v>
      </c>
    </row>
    <row r="97" spans="2:65" s="11" customFormat="1" ht="13.5">
      <c r="B97" s="190"/>
      <c r="D97" s="185" t="s">
        <v>146</v>
      </c>
      <c r="E97" s="191" t="s">
        <v>5</v>
      </c>
      <c r="F97" s="192" t="s">
        <v>1222</v>
      </c>
      <c r="H97" s="193">
        <v>2</v>
      </c>
      <c r="I97" s="194"/>
      <c r="L97" s="190"/>
      <c r="M97" s="195"/>
      <c r="N97" s="196"/>
      <c r="O97" s="196"/>
      <c r="P97" s="196"/>
      <c r="Q97" s="196"/>
      <c r="R97" s="196"/>
      <c r="S97" s="196"/>
      <c r="T97" s="197"/>
      <c r="AT97" s="191" t="s">
        <v>146</v>
      </c>
      <c r="AU97" s="191" t="s">
        <v>81</v>
      </c>
      <c r="AV97" s="11" t="s">
        <v>81</v>
      </c>
      <c r="AW97" s="11" t="s">
        <v>36</v>
      </c>
      <c r="AX97" s="11" t="s">
        <v>72</v>
      </c>
      <c r="AY97" s="191" t="s">
        <v>134</v>
      </c>
    </row>
    <row r="98" spans="2:65" s="11" customFormat="1" ht="13.5">
      <c r="B98" s="190"/>
      <c r="D98" s="185" t="s">
        <v>146</v>
      </c>
      <c r="E98" s="191" t="s">
        <v>5</v>
      </c>
      <c r="F98" s="192" t="s">
        <v>1223</v>
      </c>
      <c r="H98" s="193">
        <v>2</v>
      </c>
      <c r="I98" s="194"/>
      <c r="L98" s="190"/>
      <c r="M98" s="195"/>
      <c r="N98" s="196"/>
      <c r="O98" s="196"/>
      <c r="P98" s="196"/>
      <c r="Q98" s="196"/>
      <c r="R98" s="196"/>
      <c r="S98" s="196"/>
      <c r="T98" s="197"/>
      <c r="AT98" s="191" t="s">
        <v>146</v>
      </c>
      <c r="AU98" s="191" t="s">
        <v>81</v>
      </c>
      <c r="AV98" s="11" t="s">
        <v>81</v>
      </c>
      <c r="AW98" s="11" t="s">
        <v>36</v>
      </c>
      <c r="AX98" s="11" t="s">
        <v>72</v>
      </c>
      <c r="AY98" s="191" t="s">
        <v>134</v>
      </c>
    </row>
    <row r="99" spans="2:65" s="11" customFormat="1" ht="13.5">
      <c r="B99" s="190"/>
      <c r="D99" s="185" t="s">
        <v>146</v>
      </c>
      <c r="E99" s="191" t="s">
        <v>5</v>
      </c>
      <c r="F99" s="192" t="s">
        <v>1224</v>
      </c>
      <c r="H99" s="193">
        <v>2</v>
      </c>
      <c r="I99" s="194"/>
      <c r="L99" s="190"/>
      <c r="M99" s="195"/>
      <c r="N99" s="196"/>
      <c r="O99" s="196"/>
      <c r="P99" s="196"/>
      <c r="Q99" s="196"/>
      <c r="R99" s="196"/>
      <c r="S99" s="196"/>
      <c r="T99" s="197"/>
      <c r="AT99" s="191" t="s">
        <v>146</v>
      </c>
      <c r="AU99" s="191" t="s">
        <v>81</v>
      </c>
      <c r="AV99" s="11" t="s">
        <v>81</v>
      </c>
      <c r="AW99" s="11" t="s">
        <v>36</v>
      </c>
      <c r="AX99" s="11" t="s">
        <v>72</v>
      </c>
      <c r="AY99" s="191" t="s">
        <v>134</v>
      </c>
    </row>
    <row r="100" spans="2:65" s="12" customFormat="1" ht="13.5">
      <c r="B100" s="198"/>
      <c r="D100" s="185" t="s">
        <v>146</v>
      </c>
      <c r="E100" s="199" t="s">
        <v>5</v>
      </c>
      <c r="F100" s="200" t="s">
        <v>148</v>
      </c>
      <c r="H100" s="201">
        <v>8</v>
      </c>
      <c r="I100" s="202"/>
      <c r="L100" s="198"/>
      <c r="M100" s="203"/>
      <c r="N100" s="204"/>
      <c r="O100" s="204"/>
      <c r="P100" s="204"/>
      <c r="Q100" s="204"/>
      <c r="R100" s="204"/>
      <c r="S100" s="204"/>
      <c r="T100" s="205"/>
      <c r="AT100" s="199" t="s">
        <v>146</v>
      </c>
      <c r="AU100" s="199" t="s">
        <v>81</v>
      </c>
      <c r="AV100" s="12" t="s">
        <v>141</v>
      </c>
      <c r="AW100" s="12" t="s">
        <v>36</v>
      </c>
      <c r="AX100" s="12" t="s">
        <v>24</v>
      </c>
      <c r="AY100" s="199" t="s">
        <v>134</v>
      </c>
    </row>
    <row r="101" spans="2:65" s="1" customFormat="1" ht="16.5" customHeight="1">
      <c r="B101" s="172"/>
      <c r="C101" s="219" t="s">
        <v>162</v>
      </c>
      <c r="D101" s="219" t="s">
        <v>525</v>
      </c>
      <c r="E101" s="220" t="s">
        <v>1225</v>
      </c>
      <c r="F101" s="221" t="s">
        <v>1226</v>
      </c>
      <c r="G101" s="222" t="s">
        <v>190</v>
      </c>
      <c r="H101" s="223">
        <v>4</v>
      </c>
      <c r="I101" s="224"/>
      <c r="J101" s="225">
        <f>ROUND(I101*H101,2)</f>
        <v>0</v>
      </c>
      <c r="K101" s="221" t="s">
        <v>260</v>
      </c>
      <c r="L101" s="226"/>
      <c r="M101" s="227" t="s">
        <v>5</v>
      </c>
      <c r="N101" s="228" t="s">
        <v>43</v>
      </c>
      <c r="O101" s="41"/>
      <c r="P101" s="182">
        <f>O101*H101</f>
        <v>0</v>
      </c>
      <c r="Q101" s="182">
        <v>4.0000000000000001E-3</v>
      </c>
      <c r="R101" s="182">
        <f>Q101*H101</f>
        <v>1.6E-2</v>
      </c>
      <c r="S101" s="182">
        <v>0</v>
      </c>
      <c r="T101" s="183">
        <f>S101*H101</f>
        <v>0</v>
      </c>
      <c r="AR101" s="24" t="s">
        <v>177</v>
      </c>
      <c r="AT101" s="24" t="s">
        <v>525</v>
      </c>
      <c r="AU101" s="24" t="s">
        <v>81</v>
      </c>
      <c r="AY101" s="24" t="s">
        <v>134</v>
      </c>
      <c r="BE101" s="184">
        <f>IF(N101="základní",J101,0)</f>
        <v>0</v>
      </c>
      <c r="BF101" s="184">
        <f>IF(N101="snížená",J101,0)</f>
        <v>0</v>
      </c>
      <c r="BG101" s="184">
        <f>IF(N101="zákl. přenesená",J101,0)</f>
        <v>0</v>
      </c>
      <c r="BH101" s="184">
        <f>IF(N101="sníž. přenesená",J101,0)</f>
        <v>0</v>
      </c>
      <c r="BI101" s="184">
        <f>IF(N101="nulová",J101,0)</f>
        <v>0</v>
      </c>
      <c r="BJ101" s="24" t="s">
        <v>24</v>
      </c>
      <c r="BK101" s="184">
        <f>ROUND(I101*H101,2)</f>
        <v>0</v>
      </c>
      <c r="BL101" s="24" t="s">
        <v>141</v>
      </c>
      <c r="BM101" s="24" t="s">
        <v>1227</v>
      </c>
    </row>
    <row r="102" spans="2:65" s="1" customFormat="1" ht="13.5">
      <c r="B102" s="40"/>
      <c r="D102" s="185" t="s">
        <v>143</v>
      </c>
      <c r="F102" s="186" t="s">
        <v>1226</v>
      </c>
      <c r="I102" s="187"/>
      <c r="L102" s="40"/>
      <c r="M102" s="188"/>
      <c r="N102" s="41"/>
      <c r="O102" s="41"/>
      <c r="P102" s="41"/>
      <c r="Q102" s="41"/>
      <c r="R102" s="41"/>
      <c r="S102" s="41"/>
      <c r="T102" s="69"/>
      <c r="AT102" s="24" t="s">
        <v>143</v>
      </c>
      <c r="AU102" s="24" t="s">
        <v>81</v>
      </c>
    </row>
    <row r="103" spans="2:65" s="11" customFormat="1" ht="13.5">
      <c r="B103" s="190"/>
      <c r="D103" s="185" t="s">
        <v>146</v>
      </c>
      <c r="E103" s="191" t="s">
        <v>5</v>
      </c>
      <c r="F103" s="192" t="s">
        <v>1228</v>
      </c>
      <c r="H103" s="193">
        <v>4</v>
      </c>
      <c r="I103" s="194"/>
      <c r="L103" s="190"/>
      <c r="M103" s="195"/>
      <c r="N103" s="196"/>
      <c r="O103" s="196"/>
      <c r="P103" s="196"/>
      <c r="Q103" s="196"/>
      <c r="R103" s="196"/>
      <c r="S103" s="196"/>
      <c r="T103" s="197"/>
      <c r="AT103" s="191" t="s">
        <v>146</v>
      </c>
      <c r="AU103" s="191" t="s">
        <v>81</v>
      </c>
      <c r="AV103" s="11" t="s">
        <v>81</v>
      </c>
      <c r="AW103" s="11" t="s">
        <v>36</v>
      </c>
      <c r="AX103" s="11" t="s">
        <v>24</v>
      </c>
      <c r="AY103" s="191" t="s">
        <v>134</v>
      </c>
    </row>
    <row r="104" spans="2:65" s="1" customFormat="1" ht="16.5" customHeight="1">
      <c r="B104" s="172"/>
      <c r="C104" s="219" t="s">
        <v>167</v>
      </c>
      <c r="D104" s="219" t="s">
        <v>525</v>
      </c>
      <c r="E104" s="220" t="s">
        <v>1229</v>
      </c>
      <c r="F104" s="221" t="s">
        <v>1230</v>
      </c>
      <c r="G104" s="222" t="s">
        <v>190</v>
      </c>
      <c r="H104" s="223">
        <v>2</v>
      </c>
      <c r="I104" s="224"/>
      <c r="J104" s="225">
        <f>ROUND(I104*H104,2)</f>
        <v>0</v>
      </c>
      <c r="K104" s="221" t="s">
        <v>260</v>
      </c>
      <c r="L104" s="226"/>
      <c r="M104" s="227" t="s">
        <v>5</v>
      </c>
      <c r="N104" s="228" t="s">
        <v>43</v>
      </c>
      <c r="O104" s="41"/>
      <c r="P104" s="182">
        <f>O104*H104</f>
        <v>0</v>
      </c>
      <c r="Q104" s="182">
        <v>1.6000000000000001E-3</v>
      </c>
      <c r="R104" s="182">
        <f>Q104*H104</f>
        <v>3.2000000000000002E-3</v>
      </c>
      <c r="S104" s="182">
        <v>0</v>
      </c>
      <c r="T104" s="183">
        <f>S104*H104</f>
        <v>0</v>
      </c>
      <c r="AR104" s="24" t="s">
        <v>177</v>
      </c>
      <c r="AT104" s="24" t="s">
        <v>525</v>
      </c>
      <c r="AU104" s="24" t="s">
        <v>81</v>
      </c>
      <c r="AY104" s="24" t="s">
        <v>134</v>
      </c>
      <c r="BE104" s="184">
        <f>IF(N104="základní",J104,0)</f>
        <v>0</v>
      </c>
      <c r="BF104" s="184">
        <f>IF(N104="snížená",J104,0)</f>
        <v>0</v>
      </c>
      <c r="BG104" s="184">
        <f>IF(N104="zákl. přenesená",J104,0)</f>
        <v>0</v>
      </c>
      <c r="BH104" s="184">
        <f>IF(N104="sníž. přenesená",J104,0)</f>
        <v>0</v>
      </c>
      <c r="BI104" s="184">
        <f>IF(N104="nulová",J104,0)</f>
        <v>0</v>
      </c>
      <c r="BJ104" s="24" t="s">
        <v>24</v>
      </c>
      <c r="BK104" s="184">
        <f>ROUND(I104*H104,2)</f>
        <v>0</v>
      </c>
      <c r="BL104" s="24" t="s">
        <v>141</v>
      </c>
      <c r="BM104" s="24" t="s">
        <v>1231</v>
      </c>
    </row>
    <row r="105" spans="2:65" s="1" customFormat="1" ht="13.5">
      <c r="B105" s="40"/>
      <c r="D105" s="185" t="s">
        <v>143</v>
      </c>
      <c r="F105" s="186" t="s">
        <v>1230</v>
      </c>
      <c r="I105" s="187"/>
      <c r="L105" s="40"/>
      <c r="M105" s="188"/>
      <c r="N105" s="41"/>
      <c r="O105" s="41"/>
      <c r="P105" s="41"/>
      <c r="Q105" s="41"/>
      <c r="R105" s="41"/>
      <c r="S105" s="41"/>
      <c r="T105" s="69"/>
      <c r="AT105" s="24" t="s">
        <v>143</v>
      </c>
      <c r="AU105" s="24" t="s">
        <v>81</v>
      </c>
    </row>
    <row r="106" spans="2:65" s="11" customFormat="1" ht="13.5">
      <c r="B106" s="190"/>
      <c r="D106" s="185" t="s">
        <v>146</v>
      </c>
      <c r="E106" s="191" t="s">
        <v>5</v>
      </c>
      <c r="F106" s="192" t="s">
        <v>1232</v>
      </c>
      <c r="H106" s="193">
        <v>2</v>
      </c>
      <c r="I106" s="194"/>
      <c r="L106" s="190"/>
      <c r="M106" s="195"/>
      <c r="N106" s="196"/>
      <c r="O106" s="196"/>
      <c r="P106" s="196"/>
      <c r="Q106" s="196"/>
      <c r="R106" s="196"/>
      <c r="S106" s="196"/>
      <c r="T106" s="197"/>
      <c r="AT106" s="191" t="s">
        <v>146</v>
      </c>
      <c r="AU106" s="191" t="s">
        <v>81</v>
      </c>
      <c r="AV106" s="11" t="s">
        <v>81</v>
      </c>
      <c r="AW106" s="11" t="s">
        <v>36</v>
      </c>
      <c r="AX106" s="11" t="s">
        <v>24</v>
      </c>
      <c r="AY106" s="191" t="s">
        <v>134</v>
      </c>
    </row>
    <row r="107" spans="2:65" s="1" customFormat="1" ht="16.5" customHeight="1">
      <c r="B107" s="172"/>
      <c r="C107" s="219" t="s">
        <v>172</v>
      </c>
      <c r="D107" s="219" t="s">
        <v>525</v>
      </c>
      <c r="E107" s="220" t="s">
        <v>753</v>
      </c>
      <c r="F107" s="221" t="s">
        <v>756</v>
      </c>
      <c r="G107" s="222" t="s">
        <v>190</v>
      </c>
      <c r="H107" s="223">
        <v>2</v>
      </c>
      <c r="I107" s="224"/>
      <c r="J107" s="225">
        <f>ROUND(I107*H107,2)</f>
        <v>0</v>
      </c>
      <c r="K107" s="221" t="s">
        <v>260</v>
      </c>
      <c r="L107" s="226"/>
      <c r="M107" s="227" t="s">
        <v>5</v>
      </c>
      <c r="N107" s="228" t="s">
        <v>43</v>
      </c>
      <c r="O107" s="41"/>
      <c r="P107" s="182">
        <f>O107*H107</f>
        <v>0</v>
      </c>
      <c r="Q107" s="182">
        <v>6.0000000000000001E-3</v>
      </c>
      <c r="R107" s="182">
        <f>Q107*H107</f>
        <v>1.2E-2</v>
      </c>
      <c r="S107" s="182">
        <v>0</v>
      </c>
      <c r="T107" s="183">
        <f>S107*H107</f>
        <v>0</v>
      </c>
      <c r="AR107" s="24" t="s">
        <v>177</v>
      </c>
      <c r="AT107" s="24" t="s">
        <v>525</v>
      </c>
      <c r="AU107" s="24" t="s">
        <v>81</v>
      </c>
      <c r="AY107" s="24" t="s">
        <v>134</v>
      </c>
      <c r="BE107" s="184">
        <f>IF(N107="základní",J107,0)</f>
        <v>0</v>
      </c>
      <c r="BF107" s="184">
        <f>IF(N107="snížená",J107,0)</f>
        <v>0</v>
      </c>
      <c r="BG107" s="184">
        <f>IF(N107="zákl. přenesená",J107,0)</f>
        <v>0</v>
      </c>
      <c r="BH107" s="184">
        <f>IF(N107="sníž. přenesená",J107,0)</f>
        <v>0</v>
      </c>
      <c r="BI107" s="184">
        <f>IF(N107="nulová",J107,0)</f>
        <v>0</v>
      </c>
      <c r="BJ107" s="24" t="s">
        <v>24</v>
      </c>
      <c r="BK107" s="184">
        <f>ROUND(I107*H107,2)</f>
        <v>0</v>
      </c>
      <c r="BL107" s="24" t="s">
        <v>141</v>
      </c>
      <c r="BM107" s="24" t="s">
        <v>1233</v>
      </c>
    </row>
    <row r="108" spans="2:65" s="1" customFormat="1" ht="13.5">
      <c r="B108" s="40"/>
      <c r="D108" s="185" t="s">
        <v>143</v>
      </c>
      <c r="F108" s="186" t="s">
        <v>756</v>
      </c>
      <c r="I108" s="187"/>
      <c r="L108" s="40"/>
      <c r="M108" s="188"/>
      <c r="N108" s="41"/>
      <c r="O108" s="41"/>
      <c r="P108" s="41"/>
      <c r="Q108" s="41"/>
      <c r="R108" s="41"/>
      <c r="S108" s="41"/>
      <c r="T108" s="69"/>
      <c r="AT108" s="24" t="s">
        <v>143</v>
      </c>
      <c r="AU108" s="24" t="s">
        <v>81</v>
      </c>
    </row>
    <row r="109" spans="2:65" s="11" customFormat="1" ht="13.5">
      <c r="B109" s="190"/>
      <c r="D109" s="185" t="s">
        <v>146</v>
      </c>
      <c r="E109" s="191" t="s">
        <v>5</v>
      </c>
      <c r="F109" s="192" t="s">
        <v>1234</v>
      </c>
      <c r="H109" s="193">
        <v>2</v>
      </c>
      <c r="I109" s="194"/>
      <c r="L109" s="190"/>
      <c r="M109" s="195"/>
      <c r="N109" s="196"/>
      <c r="O109" s="196"/>
      <c r="P109" s="196"/>
      <c r="Q109" s="196"/>
      <c r="R109" s="196"/>
      <c r="S109" s="196"/>
      <c r="T109" s="197"/>
      <c r="AT109" s="191" t="s">
        <v>146</v>
      </c>
      <c r="AU109" s="191" t="s">
        <v>81</v>
      </c>
      <c r="AV109" s="11" t="s">
        <v>81</v>
      </c>
      <c r="AW109" s="11" t="s">
        <v>36</v>
      </c>
      <c r="AX109" s="11" t="s">
        <v>24</v>
      </c>
      <c r="AY109" s="191" t="s">
        <v>134</v>
      </c>
    </row>
    <row r="110" spans="2:65" s="1" customFormat="1" ht="16.5" customHeight="1">
      <c r="B110" s="172"/>
      <c r="C110" s="219" t="s">
        <v>177</v>
      </c>
      <c r="D110" s="219" t="s">
        <v>525</v>
      </c>
      <c r="E110" s="220" t="s">
        <v>1235</v>
      </c>
      <c r="F110" s="221" t="s">
        <v>1236</v>
      </c>
      <c r="G110" s="222" t="s">
        <v>190</v>
      </c>
      <c r="H110" s="223">
        <v>6</v>
      </c>
      <c r="I110" s="224"/>
      <c r="J110" s="225">
        <f>ROUND(I110*H110,2)</f>
        <v>0</v>
      </c>
      <c r="K110" s="221" t="s">
        <v>260</v>
      </c>
      <c r="L110" s="226"/>
      <c r="M110" s="227" t="s">
        <v>5</v>
      </c>
      <c r="N110" s="228" t="s">
        <v>43</v>
      </c>
      <c r="O110" s="41"/>
      <c r="P110" s="182">
        <f>O110*H110</f>
        <v>0</v>
      </c>
      <c r="Q110" s="182">
        <v>6.0000000000000001E-3</v>
      </c>
      <c r="R110" s="182">
        <f>Q110*H110</f>
        <v>3.6000000000000004E-2</v>
      </c>
      <c r="S110" s="182">
        <v>0</v>
      </c>
      <c r="T110" s="183">
        <f>S110*H110</f>
        <v>0</v>
      </c>
      <c r="AR110" s="24" t="s">
        <v>177</v>
      </c>
      <c r="AT110" s="24" t="s">
        <v>525</v>
      </c>
      <c r="AU110" s="24" t="s">
        <v>81</v>
      </c>
      <c r="AY110" s="24" t="s">
        <v>134</v>
      </c>
      <c r="BE110" s="184">
        <f>IF(N110="základní",J110,0)</f>
        <v>0</v>
      </c>
      <c r="BF110" s="184">
        <f>IF(N110="snížená",J110,0)</f>
        <v>0</v>
      </c>
      <c r="BG110" s="184">
        <f>IF(N110="zákl. přenesená",J110,0)</f>
        <v>0</v>
      </c>
      <c r="BH110" s="184">
        <f>IF(N110="sníž. přenesená",J110,0)</f>
        <v>0</v>
      </c>
      <c r="BI110" s="184">
        <f>IF(N110="nulová",J110,0)</f>
        <v>0</v>
      </c>
      <c r="BJ110" s="24" t="s">
        <v>24</v>
      </c>
      <c r="BK110" s="184">
        <f>ROUND(I110*H110,2)</f>
        <v>0</v>
      </c>
      <c r="BL110" s="24" t="s">
        <v>141</v>
      </c>
      <c r="BM110" s="24" t="s">
        <v>1237</v>
      </c>
    </row>
    <row r="111" spans="2:65" s="1" customFormat="1" ht="13.5">
      <c r="B111" s="40"/>
      <c r="D111" s="185" t="s">
        <v>143</v>
      </c>
      <c r="F111" s="186" t="s">
        <v>1236</v>
      </c>
      <c r="I111" s="187"/>
      <c r="L111" s="40"/>
      <c r="M111" s="188"/>
      <c r="N111" s="41"/>
      <c r="O111" s="41"/>
      <c r="P111" s="41"/>
      <c r="Q111" s="41"/>
      <c r="R111" s="41"/>
      <c r="S111" s="41"/>
      <c r="T111" s="69"/>
      <c r="AT111" s="24" t="s">
        <v>143</v>
      </c>
      <c r="AU111" s="24" t="s">
        <v>81</v>
      </c>
    </row>
    <row r="112" spans="2:65" s="11" customFormat="1" ht="13.5">
      <c r="B112" s="190"/>
      <c r="D112" s="185" t="s">
        <v>146</v>
      </c>
      <c r="E112" s="191" t="s">
        <v>5</v>
      </c>
      <c r="F112" s="192" t="s">
        <v>1238</v>
      </c>
      <c r="H112" s="193">
        <v>6</v>
      </c>
      <c r="I112" s="194"/>
      <c r="L112" s="190"/>
      <c r="M112" s="195"/>
      <c r="N112" s="196"/>
      <c r="O112" s="196"/>
      <c r="P112" s="196"/>
      <c r="Q112" s="196"/>
      <c r="R112" s="196"/>
      <c r="S112" s="196"/>
      <c r="T112" s="197"/>
      <c r="AT112" s="191" t="s">
        <v>146</v>
      </c>
      <c r="AU112" s="191" t="s">
        <v>81</v>
      </c>
      <c r="AV112" s="11" t="s">
        <v>81</v>
      </c>
      <c r="AW112" s="11" t="s">
        <v>36</v>
      </c>
      <c r="AX112" s="11" t="s">
        <v>24</v>
      </c>
      <c r="AY112" s="191" t="s">
        <v>134</v>
      </c>
    </row>
    <row r="113" spans="2:65" s="1" customFormat="1" ht="16.5" customHeight="1">
      <c r="B113" s="172"/>
      <c r="C113" s="219" t="s">
        <v>182</v>
      </c>
      <c r="D113" s="219" t="s">
        <v>525</v>
      </c>
      <c r="E113" s="220" t="s">
        <v>1225</v>
      </c>
      <c r="F113" s="221" t="s">
        <v>1226</v>
      </c>
      <c r="G113" s="222" t="s">
        <v>190</v>
      </c>
      <c r="H113" s="223">
        <v>5</v>
      </c>
      <c r="I113" s="224"/>
      <c r="J113" s="225">
        <f>ROUND(I113*H113,2)</f>
        <v>0</v>
      </c>
      <c r="K113" s="221" t="s">
        <v>260</v>
      </c>
      <c r="L113" s="226"/>
      <c r="M113" s="227" t="s">
        <v>5</v>
      </c>
      <c r="N113" s="228" t="s">
        <v>43</v>
      </c>
      <c r="O113" s="41"/>
      <c r="P113" s="182">
        <f>O113*H113</f>
        <v>0</v>
      </c>
      <c r="Q113" s="182">
        <v>4.0000000000000001E-3</v>
      </c>
      <c r="R113" s="182">
        <f>Q113*H113</f>
        <v>0.02</v>
      </c>
      <c r="S113" s="182">
        <v>0</v>
      </c>
      <c r="T113" s="183">
        <f>S113*H113</f>
        <v>0</v>
      </c>
      <c r="AR113" s="24" t="s">
        <v>177</v>
      </c>
      <c r="AT113" s="24" t="s">
        <v>525</v>
      </c>
      <c r="AU113" s="24" t="s">
        <v>81</v>
      </c>
      <c r="AY113" s="24" t="s">
        <v>134</v>
      </c>
      <c r="BE113" s="184">
        <f>IF(N113="základní",J113,0)</f>
        <v>0</v>
      </c>
      <c r="BF113" s="184">
        <f>IF(N113="snížená",J113,0)</f>
        <v>0</v>
      </c>
      <c r="BG113" s="184">
        <f>IF(N113="zákl. přenesená",J113,0)</f>
        <v>0</v>
      </c>
      <c r="BH113" s="184">
        <f>IF(N113="sníž. přenesená",J113,0)</f>
        <v>0</v>
      </c>
      <c r="BI113" s="184">
        <f>IF(N113="nulová",J113,0)</f>
        <v>0</v>
      </c>
      <c r="BJ113" s="24" t="s">
        <v>24</v>
      </c>
      <c r="BK113" s="184">
        <f>ROUND(I113*H113,2)</f>
        <v>0</v>
      </c>
      <c r="BL113" s="24" t="s">
        <v>141</v>
      </c>
      <c r="BM113" s="24" t="s">
        <v>1239</v>
      </c>
    </row>
    <row r="114" spans="2:65" s="1" customFormat="1" ht="13.5">
      <c r="B114" s="40"/>
      <c r="D114" s="185" t="s">
        <v>143</v>
      </c>
      <c r="F114" s="186" t="s">
        <v>1226</v>
      </c>
      <c r="I114" s="187"/>
      <c r="L114" s="40"/>
      <c r="M114" s="188"/>
      <c r="N114" s="41"/>
      <c r="O114" s="41"/>
      <c r="P114" s="41"/>
      <c r="Q114" s="41"/>
      <c r="R114" s="41"/>
      <c r="S114" s="41"/>
      <c r="T114" s="69"/>
      <c r="AT114" s="24" t="s">
        <v>143</v>
      </c>
      <c r="AU114" s="24" t="s">
        <v>81</v>
      </c>
    </row>
    <row r="115" spans="2:65" s="11" customFormat="1" ht="13.5">
      <c r="B115" s="190"/>
      <c r="D115" s="185" t="s">
        <v>146</v>
      </c>
      <c r="E115" s="191" t="s">
        <v>5</v>
      </c>
      <c r="F115" s="192" t="s">
        <v>1240</v>
      </c>
      <c r="H115" s="193">
        <v>5</v>
      </c>
      <c r="I115" s="194"/>
      <c r="L115" s="190"/>
      <c r="M115" s="195"/>
      <c r="N115" s="196"/>
      <c r="O115" s="196"/>
      <c r="P115" s="196"/>
      <c r="Q115" s="196"/>
      <c r="R115" s="196"/>
      <c r="S115" s="196"/>
      <c r="T115" s="197"/>
      <c r="AT115" s="191" t="s">
        <v>146</v>
      </c>
      <c r="AU115" s="191" t="s">
        <v>81</v>
      </c>
      <c r="AV115" s="11" t="s">
        <v>81</v>
      </c>
      <c r="AW115" s="11" t="s">
        <v>36</v>
      </c>
      <c r="AX115" s="11" t="s">
        <v>24</v>
      </c>
      <c r="AY115" s="191" t="s">
        <v>134</v>
      </c>
    </row>
    <row r="116" spans="2:65" s="1" customFormat="1" ht="16.5" customHeight="1">
      <c r="B116" s="172"/>
      <c r="C116" s="219" t="s">
        <v>28</v>
      </c>
      <c r="D116" s="219" t="s">
        <v>525</v>
      </c>
      <c r="E116" s="220" t="s">
        <v>1241</v>
      </c>
      <c r="F116" s="221" t="s">
        <v>1242</v>
      </c>
      <c r="G116" s="222" t="s">
        <v>190</v>
      </c>
      <c r="H116" s="223">
        <v>4</v>
      </c>
      <c r="I116" s="224"/>
      <c r="J116" s="225">
        <f>ROUND(I116*H116,2)</f>
        <v>0</v>
      </c>
      <c r="K116" s="221" t="s">
        <v>260</v>
      </c>
      <c r="L116" s="226"/>
      <c r="M116" s="227" t="s">
        <v>5</v>
      </c>
      <c r="N116" s="228" t="s">
        <v>43</v>
      </c>
      <c r="O116" s="41"/>
      <c r="P116" s="182">
        <f>O116*H116</f>
        <v>0</v>
      </c>
      <c r="Q116" s="182">
        <v>1.4E-3</v>
      </c>
      <c r="R116" s="182">
        <f>Q116*H116</f>
        <v>5.5999999999999999E-3</v>
      </c>
      <c r="S116" s="182">
        <v>0</v>
      </c>
      <c r="T116" s="183">
        <f>S116*H116</f>
        <v>0</v>
      </c>
      <c r="AR116" s="24" t="s">
        <v>177</v>
      </c>
      <c r="AT116" s="24" t="s">
        <v>525</v>
      </c>
      <c r="AU116" s="24" t="s">
        <v>81</v>
      </c>
      <c r="AY116" s="24" t="s">
        <v>134</v>
      </c>
      <c r="BE116" s="184">
        <f>IF(N116="základní",J116,0)</f>
        <v>0</v>
      </c>
      <c r="BF116" s="184">
        <f>IF(N116="snížená",J116,0)</f>
        <v>0</v>
      </c>
      <c r="BG116" s="184">
        <f>IF(N116="zákl. přenesená",J116,0)</f>
        <v>0</v>
      </c>
      <c r="BH116" s="184">
        <f>IF(N116="sníž. přenesená",J116,0)</f>
        <v>0</v>
      </c>
      <c r="BI116" s="184">
        <f>IF(N116="nulová",J116,0)</f>
        <v>0</v>
      </c>
      <c r="BJ116" s="24" t="s">
        <v>24</v>
      </c>
      <c r="BK116" s="184">
        <f>ROUND(I116*H116,2)</f>
        <v>0</v>
      </c>
      <c r="BL116" s="24" t="s">
        <v>141</v>
      </c>
      <c r="BM116" s="24" t="s">
        <v>1243</v>
      </c>
    </row>
    <row r="117" spans="2:65" s="1" customFormat="1" ht="13.5">
      <c r="B117" s="40"/>
      <c r="D117" s="185" t="s">
        <v>143</v>
      </c>
      <c r="F117" s="186" t="s">
        <v>1242</v>
      </c>
      <c r="I117" s="187"/>
      <c r="L117" s="40"/>
      <c r="M117" s="188"/>
      <c r="N117" s="41"/>
      <c r="O117" s="41"/>
      <c r="P117" s="41"/>
      <c r="Q117" s="41"/>
      <c r="R117" s="41"/>
      <c r="S117" s="41"/>
      <c r="T117" s="69"/>
      <c r="AT117" s="24" t="s">
        <v>143</v>
      </c>
      <c r="AU117" s="24" t="s">
        <v>81</v>
      </c>
    </row>
    <row r="118" spans="2:65" s="11" customFormat="1" ht="13.5">
      <c r="B118" s="190"/>
      <c r="D118" s="185" t="s">
        <v>146</v>
      </c>
      <c r="E118" s="191" t="s">
        <v>5</v>
      </c>
      <c r="F118" s="192" t="s">
        <v>1244</v>
      </c>
      <c r="H118" s="193">
        <v>4</v>
      </c>
      <c r="I118" s="194"/>
      <c r="L118" s="190"/>
      <c r="M118" s="195"/>
      <c r="N118" s="196"/>
      <c r="O118" s="196"/>
      <c r="P118" s="196"/>
      <c r="Q118" s="196"/>
      <c r="R118" s="196"/>
      <c r="S118" s="196"/>
      <c r="T118" s="197"/>
      <c r="AT118" s="191" t="s">
        <v>146</v>
      </c>
      <c r="AU118" s="191" t="s">
        <v>81</v>
      </c>
      <c r="AV118" s="11" t="s">
        <v>81</v>
      </c>
      <c r="AW118" s="11" t="s">
        <v>36</v>
      </c>
      <c r="AX118" s="11" t="s">
        <v>24</v>
      </c>
      <c r="AY118" s="191" t="s">
        <v>134</v>
      </c>
    </row>
    <row r="119" spans="2:65" s="1" customFormat="1" ht="25.5" customHeight="1">
      <c r="B119" s="172"/>
      <c r="C119" s="173" t="s">
        <v>195</v>
      </c>
      <c r="D119" s="173" t="s">
        <v>137</v>
      </c>
      <c r="E119" s="174" t="s">
        <v>768</v>
      </c>
      <c r="F119" s="175" t="s">
        <v>769</v>
      </c>
      <c r="G119" s="176" t="s">
        <v>190</v>
      </c>
      <c r="H119" s="177">
        <v>29</v>
      </c>
      <c r="I119" s="178"/>
      <c r="J119" s="179">
        <f>ROUND(I119*H119,2)</f>
        <v>0</v>
      </c>
      <c r="K119" s="175" t="s">
        <v>260</v>
      </c>
      <c r="L119" s="40"/>
      <c r="M119" s="180" t="s">
        <v>5</v>
      </c>
      <c r="N119" s="181" t="s">
        <v>43</v>
      </c>
      <c r="O119" s="41"/>
      <c r="P119" s="182">
        <f>O119*H119</f>
        <v>0</v>
      </c>
      <c r="Q119" s="182">
        <v>0.11241</v>
      </c>
      <c r="R119" s="182">
        <f>Q119*H119</f>
        <v>3.25989</v>
      </c>
      <c r="S119" s="182">
        <v>0</v>
      </c>
      <c r="T119" s="183">
        <f>S119*H119</f>
        <v>0</v>
      </c>
      <c r="AR119" s="24" t="s">
        <v>141</v>
      </c>
      <c r="AT119" s="24" t="s">
        <v>137</v>
      </c>
      <c r="AU119" s="24" t="s">
        <v>81</v>
      </c>
      <c r="AY119" s="24" t="s">
        <v>134</v>
      </c>
      <c r="BE119" s="184">
        <f>IF(N119="základní",J119,0)</f>
        <v>0</v>
      </c>
      <c r="BF119" s="184">
        <f>IF(N119="snížená",J119,0)</f>
        <v>0</v>
      </c>
      <c r="BG119" s="184">
        <f>IF(N119="zákl. přenesená",J119,0)</f>
        <v>0</v>
      </c>
      <c r="BH119" s="184">
        <f>IF(N119="sníž. přenesená",J119,0)</f>
        <v>0</v>
      </c>
      <c r="BI119" s="184">
        <f>IF(N119="nulová",J119,0)</f>
        <v>0</v>
      </c>
      <c r="BJ119" s="24" t="s">
        <v>24</v>
      </c>
      <c r="BK119" s="184">
        <f>ROUND(I119*H119,2)</f>
        <v>0</v>
      </c>
      <c r="BL119" s="24" t="s">
        <v>141</v>
      </c>
      <c r="BM119" s="24" t="s">
        <v>1245</v>
      </c>
    </row>
    <row r="120" spans="2:65" s="1" customFormat="1" ht="13.5">
      <c r="B120" s="40"/>
      <c r="D120" s="185" t="s">
        <v>143</v>
      </c>
      <c r="F120" s="186" t="s">
        <v>771</v>
      </c>
      <c r="I120" s="187"/>
      <c r="L120" s="40"/>
      <c r="M120" s="188"/>
      <c r="N120" s="41"/>
      <c r="O120" s="41"/>
      <c r="P120" s="41"/>
      <c r="Q120" s="41"/>
      <c r="R120" s="41"/>
      <c r="S120" s="41"/>
      <c r="T120" s="69"/>
      <c r="AT120" s="24" t="s">
        <v>143</v>
      </c>
      <c r="AU120" s="24" t="s">
        <v>81</v>
      </c>
    </row>
    <row r="121" spans="2:65" s="1" customFormat="1" ht="16.5" customHeight="1">
      <c r="B121" s="172"/>
      <c r="C121" s="219" t="s">
        <v>200</v>
      </c>
      <c r="D121" s="219" t="s">
        <v>525</v>
      </c>
      <c r="E121" s="220" t="s">
        <v>773</v>
      </c>
      <c r="F121" s="221" t="s">
        <v>774</v>
      </c>
      <c r="G121" s="222" t="s">
        <v>190</v>
      </c>
      <c r="H121" s="223">
        <v>29</v>
      </c>
      <c r="I121" s="224"/>
      <c r="J121" s="225">
        <f>ROUND(I121*H121,2)</f>
        <v>0</v>
      </c>
      <c r="K121" s="221" t="s">
        <v>260</v>
      </c>
      <c r="L121" s="226"/>
      <c r="M121" s="227" t="s">
        <v>5</v>
      </c>
      <c r="N121" s="228" t="s">
        <v>43</v>
      </c>
      <c r="O121" s="41"/>
      <c r="P121" s="182">
        <f>O121*H121</f>
        <v>0</v>
      </c>
      <c r="Q121" s="182">
        <v>6.1000000000000004E-3</v>
      </c>
      <c r="R121" s="182">
        <f>Q121*H121</f>
        <v>0.1769</v>
      </c>
      <c r="S121" s="182">
        <v>0</v>
      </c>
      <c r="T121" s="183">
        <f>S121*H121</f>
        <v>0</v>
      </c>
      <c r="AR121" s="24" t="s">
        <v>177</v>
      </c>
      <c r="AT121" s="24" t="s">
        <v>525</v>
      </c>
      <c r="AU121" s="24" t="s">
        <v>81</v>
      </c>
      <c r="AY121" s="24" t="s">
        <v>134</v>
      </c>
      <c r="BE121" s="184">
        <f>IF(N121="základní",J121,0)</f>
        <v>0</v>
      </c>
      <c r="BF121" s="184">
        <f>IF(N121="snížená",J121,0)</f>
        <v>0</v>
      </c>
      <c r="BG121" s="184">
        <f>IF(N121="zákl. přenesená",J121,0)</f>
        <v>0</v>
      </c>
      <c r="BH121" s="184">
        <f>IF(N121="sníž. přenesená",J121,0)</f>
        <v>0</v>
      </c>
      <c r="BI121" s="184">
        <f>IF(N121="nulová",J121,0)</f>
        <v>0</v>
      </c>
      <c r="BJ121" s="24" t="s">
        <v>24</v>
      </c>
      <c r="BK121" s="184">
        <f>ROUND(I121*H121,2)</f>
        <v>0</v>
      </c>
      <c r="BL121" s="24" t="s">
        <v>141</v>
      </c>
      <c r="BM121" s="24" t="s">
        <v>1246</v>
      </c>
    </row>
    <row r="122" spans="2:65" s="1" customFormat="1" ht="27">
      <c r="B122" s="40"/>
      <c r="D122" s="185" t="s">
        <v>143</v>
      </c>
      <c r="F122" s="186" t="s">
        <v>776</v>
      </c>
      <c r="I122" s="187"/>
      <c r="L122" s="40"/>
      <c r="M122" s="188"/>
      <c r="N122" s="41"/>
      <c r="O122" s="41"/>
      <c r="P122" s="41"/>
      <c r="Q122" s="41"/>
      <c r="R122" s="41"/>
      <c r="S122" s="41"/>
      <c r="T122" s="69"/>
      <c r="AT122" s="24" t="s">
        <v>143</v>
      </c>
      <c r="AU122" s="24" t="s">
        <v>81</v>
      </c>
    </row>
    <row r="123" spans="2:65" s="1" customFormat="1" ht="16.5" customHeight="1">
      <c r="B123" s="172"/>
      <c r="C123" s="219" t="s">
        <v>205</v>
      </c>
      <c r="D123" s="219" t="s">
        <v>525</v>
      </c>
      <c r="E123" s="220" t="s">
        <v>778</v>
      </c>
      <c r="F123" s="221" t="s">
        <v>779</v>
      </c>
      <c r="G123" s="222" t="s">
        <v>190</v>
      </c>
      <c r="H123" s="223">
        <v>29</v>
      </c>
      <c r="I123" s="224"/>
      <c r="J123" s="225">
        <f>ROUND(I123*H123,2)</f>
        <v>0</v>
      </c>
      <c r="K123" s="221" t="s">
        <v>260</v>
      </c>
      <c r="L123" s="226"/>
      <c r="M123" s="227" t="s">
        <v>5</v>
      </c>
      <c r="N123" s="228" t="s">
        <v>43</v>
      </c>
      <c r="O123" s="41"/>
      <c r="P123" s="182">
        <f>O123*H123</f>
        <v>0</v>
      </c>
      <c r="Q123" s="182">
        <v>3.0000000000000001E-3</v>
      </c>
      <c r="R123" s="182">
        <f>Q123*H123</f>
        <v>8.7000000000000008E-2</v>
      </c>
      <c r="S123" s="182">
        <v>0</v>
      </c>
      <c r="T123" s="183">
        <f>S123*H123</f>
        <v>0</v>
      </c>
      <c r="AR123" s="24" t="s">
        <v>177</v>
      </c>
      <c r="AT123" s="24" t="s">
        <v>525</v>
      </c>
      <c r="AU123" s="24" t="s">
        <v>81</v>
      </c>
      <c r="AY123" s="24" t="s">
        <v>134</v>
      </c>
      <c r="BE123" s="184">
        <f>IF(N123="základní",J123,0)</f>
        <v>0</v>
      </c>
      <c r="BF123" s="184">
        <f>IF(N123="snížená",J123,0)</f>
        <v>0</v>
      </c>
      <c r="BG123" s="184">
        <f>IF(N123="zákl. přenesená",J123,0)</f>
        <v>0</v>
      </c>
      <c r="BH123" s="184">
        <f>IF(N123="sníž. přenesená",J123,0)</f>
        <v>0</v>
      </c>
      <c r="BI123" s="184">
        <f>IF(N123="nulová",J123,0)</f>
        <v>0</v>
      </c>
      <c r="BJ123" s="24" t="s">
        <v>24</v>
      </c>
      <c r="BK123" s="184">
        <f>ROUND(I123*H123,2)</f>
        <v>0</v>
      </c>
      <c r="BL123" s="24" t="s">
        <v>141</v>
      </c>
      <c r="BM123" s="24" t="s">
        <v>1247</v>
      </c>
    </row>
    <row r="124" spans="2:65" s="1" customFormat="1" ht="27">
      <c r="B124" s="40"/>
      <c r="D124" s="185" t="s">
        <v>143</v>
      </c>
      <c r="F124" s="186" t="s">
        <v>781</v>
      </c>
      <c r="I124" s="187"/>
      <c r="L124" s="40"/>
      <c r="M124" s="188"/>
      <c r="N124" s="41"/>
      <c r="O124" s="41"/>
      <c r="P124" s="41"/>
      <c r="Q124" s="41"/>
      <c r="R124" s="41"/>
      <c r="S124" s="41"/>
      <c r="T124" s="69"/>
      <c r="AT124" s="24" t="s">
        <v>143</v>
      </c>
      <c r="AU124" s="24" t="s">
        <v>81</v>
      </c>
    </row>
    <row r="125" spans="2:65" s="1" customFormat="1" ht="16.5" customHeight="1">
      <c r="B125" s="172"/>
      <c r="C125" s="219" t="s">
        <v>212</v>
      </c>
      <c r="D125" s="219" t="s">
        <v>525</v>
      </c>
      <c r="E125" s="220" t="s">
        <v>783</v>
      </c>
      <c r="F125" s="221" t="s">
        <v>784</v>
      </c>
      <c r="G125" s="222" t="s">
        <v>190</v>
      </c>
      <c r="H125" s="223">
        <v>29</v>
      </c>
      <c r="I125" s="224"/>
      <c r="J125" s="225">
        <f>ROUND(I125*H125,2)</f>
        <v>0</v>
      </c>
      <c r="K125" s="221" t="s">
        <v>260</v>
      </c>
      <c r="L125" s="226"/>
      <c r="M125" s="227" t="s">
        <v>5</v>
      </c>
      <c r="N125" s="228" t="s">
        <v>43</v>
      </c>
      <c r="O125" s="41"/>
      <c r="P125" s="182">
        <f>O125*H125</f>
        <v>0</v>
      </c>
      <c r="Q125" s="182">
        <v>1E-4</v>
      </c>
      <c r="R125" s="182">
        <f>Q125*H125</f>
        <v>2.9000000000000002E-3</v>
      </c>
      <c r="S125" s="182">
        <v>0</v>
      </c>
      <c r="T125" s="183">
        <f>S125*H125</f>
        <v>0</v>
      </c>
      <c r="AR125" s="24" t="s">
        <v>177</v>
      </c>
      <c r="AT125" s="24" t="s">
        <v>525</v>
      </c>
      <c r="AU125" s="24" t="s">
        <v>81</v>
      </c>
      <c r="AY125" s="24" t="s">
        <v>134</v>
      </c>
      <c r="BE125" s="184">
        <f>IF(N125="základní",J125,0)</f>
        <v>0</v>
      </c>
      <c r="BF125" s="184">
        <f>IF(N125="snížená",J125,0)</f>
        <v>0</v>
      </c>
      <c r="BG125" s="184">
        <f>IF(N125="zákl. přenesená",J125,0)</f>
        <v>0</v>
      </c>
      <c r="BH125" s="184">
        <f>IF(N125="sníž. přenesená",J125,0)</f>
        <v>0</v>
      </c>
      <c r="BI125" s="184">
        <f>IF(N125="nulová",J125,0)</f>
        <v>0</v>
      </c>
      <c r="BJ125" s="24" t="s">
        <v>24</v>
      </c>
      <c r="BK125" s="184">
        <f>ROUND(I125*H125,2)</f>
        <v>0</v>
      </c>
      <c r="BL125" s="24" t="s">
        <v>141</v>
      </c>
      <c r="BM125" s="24" t="s">
        <v>1248</v>
      </c>
    </row>
    <row r="126" spans="2:65" s="1" customFormat="1" ht="27">
      <c r="B126" s="40"/>
      <c r="D126" s="185" t="s">
        <v>143</v>
      </c>
      <c r="F126" s="186" t="s">
        <v>786</v>
      </c>
      <c r="I126" s="187"/>
      <c r="L126" s="40"/>
      <c r="M126" s="188"/>
      <c r="N126" s="41"/>
      <c r="O126" s="41"/>
      <c r="P126" s="41"/>
      <c r="Q126" s="41"/>
      <c r="R126" s="41"/>
      <c r="S126" s="41"/>
      <c r="T126" s="69"/>
      <c r="AT126" s="24" t="s">
        <v>143</v>
      </c>
      <c r="AU126" s="24" t="s">
        <v>81</v>
      </c>
    </row>
    <row r="127" spans="2:65" s="1" customFormat="1" ht="16.5" customHeight="1">
      <c r="B127" s="172"/>
      <c r="C127" s="219" t="s">
        <v>11</v>
      </c>
      <c r="D127" s="219" t="s">
        <v>525</v>
      </c>
      <c r="E127" s="220" t="s">
        <v>788</v>
      </c>
      <c r="F127" s="221" t="s">
        <v>789</v>
      </c>
      <c r="G127" s="222" t="s">
        <v>190</v>
      </c>
      <c r="H127" s="223">
        <v>66</v>
      </c>
      <c r="I127" s="224"/>
      <c r="J127" s="225">
        <f>ROUND(I127*H127,2)</f>
        <v>0</v>
      </c>
      <c r="K127" s="221" t="s">
        <v>260</v>
      </c>
      <c r="L127" s="226"/>
      <c r="M127" s="227" t="s">
        <v>5</v>
      </c>
      <c r="N127" s="228" t="s">
        <v>43</v>
      </c>
      <c r="O127" s="41"/>
      <c r="P127" s="182">
        <f>O127*H127</f>
        <v>0</v>
      </c>
      <c r="Q127" s="182">
        <v>3.5E-4</v>
      </c>
      <c r="R127" s="182">
        <f>Q127*H127</f>
        <v>2.3099999999999999E-2</v>
      </c>
      <c r="S127" s="182">
        <v>0</v>
      </c>
      <c r="T127" s="183">
        <f>S127*H127</f>
        <v>0</v>
      </c>
      <c r="AR127" s="24" t="s">
        <v>177</v>
      </c>
      <c r="AT127" s="24" t="s">
        <v>525</v>
      </c>
      <c r="AU127" s="24" t="s">
        <v>81</v>
      </c>
      <c r="AY127" s="24" t="s">
        <v>134</v>
      </c>
      <c r="BE127" s="184">
        <f>IF(N127="základní",J127,0)</f>
        <v>0</v>
      </c>
      <c r="BF127" s="184">
        <f>IF(N127="snížená",J127,0)</f>
        <v>0</v>
      </c>
      <c r="BG127" s="184">
        <f>IF(N127="zákl. přenesená",J127,0)</f>
        <v>0</v>
      </c>
      <c r="BH127" s="184">
        <f>IF(N127="sníž. přenesená",J127,0)</f>
        <v>0</v>
      </c>
      <c r="BI127" s="184">
        <f>IF(N127="nulová",J127,0)</f>
        <v>0</v>
      </c>
      <c r="BJ127" s="24" t="s">
        <v>24</v>
      </c>
      <c r="BK127" s="184">
        <f>ROUND(I127*H127,2)</f>
        <v>0</v>
      </c>
      <c r="BL127" s="24" t="s">
        <v>141</v>
      </c>
      <c r="BM127" s="24" t="s">
        <v>1249</v>
      </c>
    </row>
    <row r="128" spans="2:65" s="1" customFormat="1" ht="27">
      <c r="B128" s="40"/>
      <c r="D128" s="185" t="s">
        <v>143</v>
      </c>
      <c r="F128" s="186" t="s">
        <v>791</v>
      </c>
      <c r="I128" s="187"/>
      <c r="L128" s="40"/>
      <c r="M128" s="188"/>
      <c r="N128" s="41"/>
      <c r="O128" s="41"/>
      <c r="P128" s="41"/>
      <c r="Q128" s="41"/>
      <c r="R128" s="41"/>
      <c r="S128" s="41"/>
      <c r="T128" s="69"/>
      <c r="AT128" s="24" t="s">
        <v>143</v>
      </c>
      <c r="AU128" s="24" t="s">
        <v>81</v>
      </c>
    </row>
    <row r="129" spans="2:65" s="1" customFormat="1" ht="16.5" customHeight="1">
      <c r="B129" s="172"/>
      <c r="C129" s="173" t="s">
        <v>225</v>
      </c>
      <c r="D129" s="173" t="s">
        <v>137</v>
      </c>
      <c r="E129" s="174" t="s">
        <v>793</v>
      </c>
      <c r="F129" s="175" t="s">
        <v>794</v>
      </c>
      <c r="G129" s="176" t="s">
        <v>140</v>
      </c>
      <c r="H129" s="177">
        <v>8303.51</v>
      </c>
      <c r="I129" s="178"/>
      <c r="J129" s="179">
        <f>ROUND(I129*H129,2)</f>
        <v>0</v>
      </c>
      <c r="K129" s="175" t="s">
        <v>260</v>
      </c>
      <c r="L129" s="40"/>
      <c r="M129" s="180" t="s">
        <v>5</v>
      </c>
      <c r="N129" s="181" t="s">
        <v>43</v>
      </c>
      <c r="O129" s="41"/>
      <c r="P129" s="182">
        <f>O129*H129</f>
        <v>0</v>
      </c>
      <c r="Q129" s="182">
        <v>8.0000000000000007E-5</v>
      </c>
      <c r="R129" s="182">
        <f>Q129*H129</f>
        <v>0.66428080000000012</v>
      </c>
      <c r="S129" s="182">
        <v>0</v>
      </c>
      <c r="T129" s="183">
        <f>S129*H129</f>
        <v>0</v>
      </c>
      <c r="AR129" s="24" t="s">
        <v>141</v>
      </c>
      <c r="AT129" s="24" t="s">
        <v>137</v>
      </c>
      <c r="AU129" s="24" t="s">
        <v>81</v>
      </c>
      <c r="AY129" s="24" t="s">
        <v>134</v>
      </c>
      <c r="BE129" s="184">
        <f>IF(N129="základní",J129,0)</f>
        <v>0</v>
      </c>
      <c r="BF129" s="184">
        <f>IF(N129="snížená",J129,0)</f>
        <v>0</v>
      </c>
      <c r="BG129" s="184">
        <f>IF(N129="zákl. přenesená",J129,0)</f>
        <v>0</v>
      </c>
      <c r="BH129" s="184">
        <f>IF(N129="sníž. přenesená",J129,0)</f>
        <v>0</v>
      </c>
      <c r="BI129" s="184">
        <f>IF(N129="nulová",J129,0)</f>
        <v>0</v>
      </c>
      <c r="BJ129" s="24" t="s">
        <v>24</v>
      </c>
      <c r="BK129" s="184">
        <f>ROUND(I129*H129,2)</f>
        <v>0</v>
      </c>
      <c r="BL129" s="24" t="s">
        <v>141</v>
      </c>
      <c r="BM129" s="24" t="s">
        <v>1250</v>
      </c>
    </row>
    <row r="130" spans="2:65" s="1" customFormat="1" ht="13.5">
      <c r="B130" s="40"/>
      <c r="D130" s="185" t="s">
        <v>143</v>
      </c>
      <c r="F130" s="186" t="s">
        <v>796</v>
      </c>
      <c r="I130" s="187"/>
      <c r="L130" s="40"/>
      <c r="M130" s="188"/>
      <c r="N130" s="41"/>
      <c r="O130" s="41"/>
      <c r="P130" s="41"/>
      <c r="Q130" s="41"/>
      <c r="R130" s="41"/>
      <c r="S130" s="41"/>
      <c r="T130" s="69"/>
      <c r="AT130" s="24" t="s">
        <v>143</v>
      </c>
      <c r="AU130" s="24" t="s">
        <v>81</v>
      </c>
    </row>
    <row r="131" spans="2:65" s="13" customFormat="1" ht="13.5">
      <c r="B131" s="206"/>
      <c r="D131" s="185" t="s">
        <v>146</v>
      </c>
      <c r="E131" s="207" t="s">
        <v>5</v>
      </c>
      <c r="F131" s="208" t="s">
        <v>1207</v>
      </c>
      <c r="H131" s="207" t="s">
        <v>5</v>
      </c>
      <c r="I131" s="209"/>
      <c r="L131" s="206"/>
      <c r="M131" s="210"/>
      <c r="N131" s="211"/>
      <c r="O131" s="211"/>
      <c r="P131" s="211"/>
      <c r="Q131" s="211"/>
      <c r="R131" s="211"/>
      <c r="S131" s="211"/>
      <c r="T131" s="212"/>
      <c r="AT131" s="207" t="s">
        <v>146</v>
      </c>
      <c r="AU131" s="207" t="s">
        <v>81</v>
      </c>
      <c r="AV131" s="13" t="s">
        <v>24</v>
      </c>
      <c r="AW131" s="13" t="s">
        <v>36</v>
      </c>
      <c r="AX131" s="13" t="s">
        <v>72</v>
      </c>
      <c r="AY131" s="207" t="s">
        <v>134</v>
      </c>
    </row>
    <row r="132" spans="2:65" s="11" customFormat="1" ht="13.5">
      <c r="B132" s="190"/>
      <c r="D132" s="185" t="s">
        <v>146</v>
      </c>
      <c r="E132" s="191" t="s">
        <v>5</v>
      </c>
      <c r="F132" s="192" t="s">
        <v>1251</v>
      </c>
      <c r="H132" s="193">
        <v>2530</v>
      </c>
      <c r="I132" s="194"/>
      <c r="L132" s="190"/>
      <c r="M132" s="195"/>
      <c r="N132" s="196"/>
      <c r="O132" s="196"/>
      <c r="P132" s="196"/>
      <c r="Q132" s="196"/>
      <c r="R132" s="196"/>
      <c r="S132" s="196"/>
      <c r="T132" s="197"/>
      <c r="AT132" s="191" t="s">
        <v>146</v>
      </c>
      <c r="AU132" s="191" t="s">
        <v>81</v>
      </c>
      <c r="AV132" s="11" t="s">
        <v>81</v>
      </c>
      <c r="AW132" s="11" t="s">
        <v>36</v>
      </c>
      <c r="AX132" s="11" t="s">
        <v>72</v>
      </c>
      <c r="AY132" s="191" t="s">
        <v>134</v>
      </c>
    </row>
    <row r="133" spans="2:65" s="11" customFormat="1" ht="13.5">
      <c r="B133" s="190"/>
      <c r="D133" s="185" t="s">
        <v>146</v>
      </c>
      <c r="E133" s="191" t="s">
        <v>5</v>
      </c>
      <c r="F133" s="192" t="s">
        <v>1252</v>
      </c>
      <c r="H133" s="193">
        <v>450</v>
      </c>
      <c r="I133" s="194"/>
      <c r="L133" s="190"/>
      <c r="M133" s="195"/>
      <c r="N133" s="196"/>
      <c r="O133" s="196"/>
      <c r="P133" s="196"/>
      <c r="Q133" s="196"/>
      <c r="R133" s="196"/>
      <c r="S133" s="196"/>
      <c r="T133" s="197"/>
      <c r="AT133" s="191" t="s">
        <v>146</v>
      </c>
      <c r="AU133" s="191" t="s">
        <v>81</v>
      </c>
      <c r="AV133" s="11" t="s">
        <v>81</v>
      </c>
      <c r="AW133" s="11" t="s">
        <v>36</v>
      </c>
      <c r="AX133" s="11" t="s">
        <v>72</v>
      </c>
      <c r="AY133" s="191" t="s">
        <v>134</v>
      </c>
    </row>
    <row r="134" spans="2:65" s="11" customFormat="1" ht="13.5">
      <c r="B134" s="190"/>
      <c r="D134" s="185" t="s">
        <v>146</v>
      </c>
      <c r="E134" s="191" t="s">
        <v>5</v>
      </c>
      <c r="F134" s="192" t="s">
        <v>1253</v>
      </c>
      <c r="H134" s="193">
        <v>176.55</v>
      </c>
      <c r="I134" s="194"/>
      <c r="L134" s="190"/>
      <c r="M134" s="195"/>
      <c r="N134" s="196"/>
      <c r="O134" s="196"/>
      <c r="P134" s="196"/>
      <c r="Q134" s="196"/>
      <c r="R134" s="196"/>
      <c r="S134" s="196"/>
      <c r="T134" s="197"/>
      <c r="AT134" s="191" t="s">
        <v>146</v>
      </c>
      <c r="AU134" s="191" t="s">
        <v>81</v>
      </c>
      <c r="AV134" s="11" t="s">
        <v>81</v>
      </c>
      <c r="AW134" s="11" t="s">
        <v>36</v>
      </c>
      <c r="AX134" s="11" t="s">
        <v>72</v>
      </c>
      <c r="AY134" s="191" t="s">
        <v>134</v>
      </c>
    </row>
    <row r="135" spans="2:65" s="11" customFormat="1" ht="13.5">
      <c r="B135" s="190"/>
      <c r="D135" s="185" t="s">
        <v>146</v>
      </c>
      <c r="E135" s="191" t="s">
        <v>5</v>
      </c>
      <c r="F135" s="192" t="s">
        <v>1254</v>
      </c>
      <c r="H135" s="193">
        <v>140</v>
      </c>
      <c r="I135" s="194"/>
      <c r="L135" s="190"/>
      <c r="M135" s="195"/>
      <c r="N135" s="196"/>
      <c r="O135" s="196"/>
      <c r="P135" s="196"/>
      <c r="Q135" s="196"/>
      <c r="R135" s="196"/>
      <c r="S135" s="196"/>
      <c r="T135" s="197"/>
      <c r="AT135" s="191" t="s">
        <v>146</v>
      </c>
      <c r="AU135" s="191" t="s">
        <v>81</v>
      </c>
      <c r="AV135" s="11" t="s">
        <v>81</v>
      </c>
      <c r="AW135" s="11" t="s">
        <v>36</v>
      </c>
      <c r="AX135" s="11" t="s">
        <v>72</v>
      </c>
      <c r="AY135" s="191" t="s">
        <v>134</v>
      </c>
    </row>
    <row r="136" spans="2:65" s="11" customFormat="1" ht="13.5">
      <c r="B136" s="190"/>
      <c r="D136" s="185" t="s">
        <v>146</v>
      </c>
      <c r="E136" s="191" t="s">
        <v>5</v>
      </c>
      <c r="F136" s="192" t="s">
        <v>1255</v>
      </c>
      <c r="H136" s="193">
        <v>80</v>
      </c>
      <c r="I136" s="194"/>
      <c r="L136" s="190"/>
      <c r="M136" s="195"/>
      <c r="N136" s="196"/>
      <c r="O136" s="196"/>
      <c r="P136" s="196"/>
      <c r="Q136" s="196"/>
      <c r="R136" s="196"/>
      <c r="S136" s="196"/>
      <c r="T136" s="197"/>
      <c r="AT136" s="191" t="s">
        <v>146</v>
      </c>
      <c r="AU136" s="191" t="s">
        <v>81</v>
      </c>
      <c r="AV136" s="11" t="s">
        <v>81</v>
      </c>
      <c r="AW136" s="11" t="s">
        <v>36</v>
      </c>
      <c r="AX136" s="11" t="s">
        <v>72</v>
      </c>
      <c r="AY136" s="191" t="s">
        <v>134</v>
      </c>
    </row>
    <row r="137" spans="2:65" s="14" customFormat="1" ht="13.5">
      <c r="B137" s="229"/>
      <c r="D137" s="185" t="s">
        <v>146</v>
      </c>
      <c r="E137" s="230" t="s">
        <v>5</v>
      </c>
      <c r="F137" s="231" t="s">
        <v>1256</v>
      </c>
      <c r="H137" s="232">
        <v>3376.55</v>
      </c>
      <c r="I137" s="233"/>
      <c r="L137" s="229"/>
      <c r="M137" s="234"/>
      <c r="N137" s="235"/>
      <c r="O137" s="235"/>
      <c r="P137" s="235"/>
      <c r="Q137" s="235"/>
      <c r="R137" s="235"/>
      <c r="S137" s="235"/>
      <c r="T137" s="236"/>
      <c r="AT137" s="230" t="s">
        <v>146</v>
      </c>
      <c r="AU137" s="230" t="s">
        <v>81</v>
      </c>
      <c r="AV137" s="14" t="s">
        <v>153</v>
      </c>
      <c r="AW137" s="14" t="s">
        <v>36</v>
      </c>
      <c r="AX137" s="14" t="s">
        <v>72</v>
      </c>
      <c r="AY137" s="230" t="s">
        <v>134</v>
      </c>
    </row>
    <row r="138" spans="2:65" s="13" customFormat="1" ht="13.5">
      <c r="B138" s="206"/>
      <c r="D138" s="185" t="s">
        <v>146</v>
      </c>
      <c r="E138" s="207" t="s">
        <v>5</v>
      </c>
      <c r="F138" s="208" t="s">
        <v>1257</v>
      </c>
      <c r="H138" s="207" t="s">
        <v>5</v>
      </c>
      <c r="I138" s="209"/>
      <c r="L138" s="206"/>
      <c r="M138" s="210"/>
      <c r="N138" s="211"/>
      <c r="O138" s="211"/>
      <c r="P138" s="211"/>
      <c r="Q138" s="211"/>
      <c r="R138" s="211"/>
      <c r="S138" s="211"/>
      <c r="T138" s="212"/>
      <c r="AT138" s="207" t="s">
        <v>146</v>
      </c>
      <c r="AU138" s="207" t="s">
        <v>81</v>
      </c>
      <c r="AV138" s="13" t="s">
        <v>24</v>
      </c>
      <c r="AW138" s="13" t="s">
        <v>36</v>
      </c>
      <c r="AX138" s="13" t="s">
        <v>72</v>
      </c>
      <c r="AY138" s="207" t="s">
        <v>134</v>
      </c>
    </row>
    <row r="139" spans="2:65" s="11" customFormat="1" ht="13.5">
      <c r="B139" s="190"/>
      <c r="D139" s="185" t="s">
        <v>146</v>
      </c>
      <c r="E139" s="191" t="s">
        <v>5</v>
      </c>
      <c r="F139" s="192" t="s">
        <v>1258</v>
      </c>
      <c r="H139" s="193">
        <v>3624</v>
      </c>
      <c r="I139" s="194"/>
      <c r="L139" s="190"/>
      <c r="M139" s="195"/>
      <c r="N139" s="196"/>
      <c r="O139" s="196"/>
      <c r="P139" s="196"/>
      <c r="Q139" s="196"/>
      <c r="R139" s="196"/>
      <c r="S139" s="196"/>
      <c r="T139" s="197"/>
      <c r="AT139" s="191" t="s">
        <v>146</v>
      </c>
      <c r="AU139" s="191" t="s">
        <v>81</v>
      </c>
      <c r="AV139" s="11" t="s">
        <v>81</v>
      </c>
      <c r="AW139" s="11" t="s">
        <v>36</v>
      </c>
      <c r="AX139" s="11" t="s">
        <v>72</v>
      </c>
      <c r="AY139" s="191" t="s">
        <v>134</v>
      </c>
    </row>
    <row r="140" spans="2:65" s="11" customFormat="1" ht="13.5">
      <c r="B140" s="190"/>
      <c r="D140" s="185" t="s">
        <v>146</v>
      </c>
      <c r="E140" s="191" t="s">
        <v>5</v>
      </c>
      <c r="F140" s="192" t="s">
        <v>1259</v>
      </c>
      <c r="H140" s="193">
        <v>900</v>
      </c>
      <c r="I140" s="194"/>
      <c r="L140" s="190"/>
      <c r="M140" s="195"/>
      <c r="N140" s="196"/>
      <c r="O140" s="196"/>
      <c r="P140" s="196"/>
      <c r="Q140" s="196"/>
      <c r="R140" s="196"/>
      <c r="S140" s="196"/>
      <c r="T140" s="197"/>
      <c r="AT140" s="191" t="s">
        <v>146</v>
      </c>
      <c r="AU140" s="191" t="s">
        <v>81</v>
      </c>
      <c r="AV140" s="11" t="s">
        <v>81</v>
      </c>
      <c r="AW140" s="11" t="s">
        <v>36</v>
      </c>
      <c r="AX140" s="11" t="s">
        <v>72</v>
      </c>
      <c r="AY140" s="191" t="s">
        <v>134</v>
      </c>
    </row>
    <row r="141" spans="2:65" s="11" customFormat="1" ht="13.5">
      <c r="B141" s="190"/>
      <c r="D141" s="185" t="s">
        <v>146</v>
      </c>
      <c r="E141" s="191" t="s">
        <v>5</v>
      </c>
      <c r="F141" s="192" t="s">
        <v>1260</v>
      </c>
      <c r="H141" s="193">
        <v>102.96</v>
      </c>
      <c r="I141" s="194"/>
      <c r="L141" s="190"/>
      <c r="M141" s="195"/>
      <c r="N141" s="196"/>
      <c r="O141" s="196"/>
      <c r="P141" s="196"/>
      <c r="Q141" s="196"/>
      <c r="R141" s="196"/>
      <c r="S141" s="196"/>
      <c r="T141" s="197"/>
      <c r="AT141" s="191" t="s">
        <v>146</v>
      </c>
      <c r="AU141" s="191" t="s">
        <v>81</v>
      </c>
      <c r="AV141" s="11" t="s">
        <v>81</v>
      </c>
      <c r="AW141" s="11" t="s">
        <v>36</v>
      </c>
      <c r="AX141" s="11" t="s">
        <v>72</v>
      </c>
      <c r="AY141" s="191" t="s">
        <v>134</v>
      </c>
    </row>
    <row r="142" spans="2:65" s="11" customFormat="1" ht="13.5">
      <c r="B142" s="190"/>
      <c r="D142" s="185" t="s">
        <v>146</v>
      </c>
      <c r="E142" s="191" t="s">
        <v>5</v>
      </c>
      <c r="F142" s="192" t="s">
        <v>1261</v>
      </c>
      <c r="H142" s="193">
        <v>300</v>
      </c>
      <c r="I142" s="194"/>
      <c r="L142" s="190"/>
      <c r="M142" s="195"/>
      <c r="N142" s="196"/>
      <c r="O142" s="196"/>
      <c r="P142" s="196"/>
      <c r="Q142" s="196"/>
      <c r="R142" s="196"/>
      <c r="S142" s="196"/>
      <c r="T142" s="197"/>
      <c r="AT142" s="191" t="s">
        <v>146</v>
      </c>
      <c r="AU142" s="191" t="s">
        <v>81</v>
      </c>
      <c r="AV142" s="11" t="s">
        <v>81</v>
      </c>
      <c r="AW142" s="11" t="s">
        <v>36</v>
      </c>
      <c r="AX142" s="11" t="s">
        <v>72</v>
      </c>
      <c r="AY142" s="191" t="s">
        <v>134</v>
      </c>
    </row>
    <row r="143" spans="2:65" s="14" customFormat="1" ht="13.5">
      <c r="B143" s="229"/>
      <c r="D143" s="185" t="s">
        <v>146</v>
      </c>
      <c r="E143" s="230" t="s">
        <v>5</v>
      </c>
      <c r="F143" s="231" t="s">
        <v>1256</v>
      </c>
      <c r="H143" s="232">
        <v>4926.96</v>
      </c>
      <c r="I143" s="233"/>
      <c r="L143" s="229"/>
      <c r="M143" s="234"/>
      <c r="N143" s="235"/>
      <c r="O143" s="235"/>
      <c r="P143" s="235"/>
      <c r="Q143" s="235"/>
      <c r="R143" s="235"/>
      <c r="S143" s="235"/>
      <c r="T143" s="236"/>
      <c r="AT143" s="230" t="s">
        <v>146</v>
      </c>
      <c r="AU143" s="230" t="s">
        <v>81</v>
      </c>
      <c r="AV143" s="14" t="s">
        <v>153</v>
      </c>
      <c r="AW143" s="14" t="s">
        <v>36</v>
      </c>
      <c r="AX143" s="14" t="s">
        <v>72</v>
      </c>
      <c r="AY143" s="230" t="s">
        <v>134</v>
      </c>
    </row>
    <row r="144" spans="2:65" s="12" customFormat="1" ht="13.5">
      <c r="B144" s="198"/>
      <c r="D144" s="185" t="s">
        <v>146</v>
      </c>
      <c r="E144" s="199" t="s">
        <v>5</v>
      </c>
      <c r="F144" s="200" t="s">
        <v>148</v>
      </c>
      <c r="H144" s="201">
        <v>8303.51</v>
      </c>
      <c r="I144" s="202"/>
      <c r="L144" s="198"/>
      <c r="M144" s="237"/>
      <c r="N144" s="238"/>
      <c r="O144" s="238"/>
      <c r="P144" s="238"/>
      <c r="Q144" s="238"/>
      <c r="R144" s="238"/>
      <c r="S144" s="238"/>
      <c r="T144" s="239"/>
      <c r="AT144" s="199" t="s">
        <v>146</v>
      </c>
      <c r="AU144" s="199" t="s">
        <v>81</v>
      </c>
      <c r="AV144" s="12" t="s">
        <v>141</v>
      </c>
      <c r="AW144" s="12" t="s">
        <v>36</v>
      </c>
      <c r="AX144" s="12" t="s">
        <v>24</v>
      </c>
      <c r="AY144" s="199" t="s">
        <v>134</v>
      </c>
    </row>
    <row r="145" spans="2:12" s="1" customFormat="1" ht="6.95" customHeight="1">
      <c r="B145" s="55"/>
      <c r="C145" s="56"/>
      <c r="D145" s="56"/>
      <c r="E145" s="56"/>
      <c r="F145" s="56"/>
      <c r="G145" s="56"/>
      <c r="H145" s="56"/>
      <c r="I145" s="126"/>
      <c r="J145" s="56"/>
      <c r="K145" s="56"/>
      <c r="L145" s="40"/>
    </row>
  </sheetData>
  <autoFilter ref="C77:K144"/>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96</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1262</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ROUND(J80,2)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ROUND(SUM(BE80:BE156), 2)</f>
        <v>0</v>
      </c>
      <c r="G30" s="41"/>
      <c r="H30" s="41"/>
      <c r="I30" s="118">
        <v>0.21</v>
      </c>
      <c r="J30" s="117">
        <f>ROUND(ROUND((SUM(BE80:BE156)), 2)*I30, 2)</f>
        <v>0</v>
      </c>
      <c r="K30" s="44"/>
    </row>
    <row r="31" spans="2:11" s="1" customFormat="1" ht="14.45" customHeight="1">
      <c r="B31" s="40"/>
      <c r="C31" s="41"/>
      <c r="D31" s="41"/>
      <c r="E31" s="48" t="s">
        <v>44</v>
      </c>
      <c r="F31" s="117">
        <f>ROUND(SUM(BF80:BF156), 2)</f>
        <v>0</v>
      </c>
      <c r="G31" s="41"/>
      <c r="H31" s="41"/>
      <c r="I31" s="118">
        <v>0.15</v>
      </c>
      <c r="J31" s="117">
        <f>ROUND(ROUND((SUM(BF80:BF156)), 2)*I31, 2)</f>
        <v>0</v>
      </c>
      <c r="K31" s="44"/>
    </row>
    <row r="32" spans="2:11" s="1" customFormat="1" ht="14.45" hidden="1" customHeight="1">
      <c r="B32" s="40"/>
      <c r="C32" s="41"/>
      <c r="D32" s="41"/>
      <c r="E32" s="48" t="s">
        <v>45</v>
      </c>
      <c r="F32" s="117">
        <f>ROUND(SUM(BG80:BG156), 2)</f>
        <v>0</v>
      </c>
      <c r="G32" s="41"/>
      <c r="H32" s="41"/>
      <c r="I32" s="118">
        <v>0.21</v>
      </c>
      <c r="J32" s="117">
        <v>0</v>
      </c>
      <c r="K32" s="44"/>
    </row>
    <row r="33" spans="2:11" s="1" customFormat="1" ht="14.45" hidden="1" customHeight="1">
      <c r="B33" s="40"/>
      <c r="C33" s="41"/>
      <c r="D33" s="41"/>
      <c r="E33" s="48" t="s">
        <v>46</v>
      </c>
      <c r="F33" s="117">
        <f>ROUND(SUM(BH80:BH156), 2)</f>
        <v>0</v>
      </c>
      <c r="G33" s="41"/>
      <c r="H33" s="41"/>
      <c r="I33" s="118">
        <v>0.15</v>
      </c>
      <c r="J33" s="117">
        <v>0</v>
      </c>
      <c r="K33" s="44"/>
    </row>
    <row r="34" spans="2:11" s="1" customFormat="1" ht="14.45" hidden="1" customHeight="1">
      <c r="B34" s="40"/>
      <c r="C34" s="41"/>
      <c r="D34" s="41"/>
      <c r="E34" s="48" t="s">
        <v>47</v>
      </c>
      <c r="F34" s="117">
        <f>ROUND(SUM(BI80:BI156),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112 - Zabezpečení provozu</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J80</f>
        <v>0</v>
      </c>
      <c r="K56" s="44"/>
      <c r="AU56" s="24" t="s">
        <v>112</v>
      </c>
    </row>
    <row r="57" spans="2:47" s="7" customFormat="1" ht="24.95" customHeight="1">
      <c r="B57" s="134"/>
      <c r="C57" s="135"/>
      <c r="D57" s="136" t="s">
        <v>250</v>
      </c>
      <c r="E57" s="137"/>
      <c r="F57" s="137"/>
      <c r="G57" s="137"/>
      <c r="H57" s="137"/>
      <c r="I57" s="138"/>
      <c r="J57" s="139">
        <f>J81</f>
        <v>0</v>
      </c>
      <c r="K57" s="140"/>
    </row>
    <row r="58" spans="2:47" s="8" customFormat="1" ht="19.899999999999999" customHeight="1">
      <c r="B58" s="141"/>
      <c r="C58" s="142"/>
      <c r="D58" s="143" t="s">
        <v>476</v>
      </c>
      <c r="E58" s="144"/>
      <c r="F58" s="144"/>
      <c r="G58" s="144"/>
      <c r="H58" s="144"/>
      <c r="I58" s="145"/>
      <c r="J58" s="146">
        <f>J82</f>
        <v>0</v>
      </c>
      <c r="K58" s="147"/>
    </row>
    <row r="59" spans="2:47" s="8" customFormat="1" ht="19.899999999999999" customHeight="1">
      <c r="B59" s="141"/>
      <c r="C59" s="142"/>
      <c r="D59" s="143" t="s">
        <v>252</v>
      </c>
      <c r="E59" s="144"/>
      <c r="F59" s="144"/>
      <c r="G59" s="144"/>
      <c r="H59" s="144"/>
      <c r="I59" s="145"/>
      <c r="J59" s="146">
        <f>J93</f>
        <v>0</v>
      </c>
      <c r="K59" s="147"/>
    </row>
    <row r="60" spans="2:47" s="8" customFormat="1" ht="19.899999999999999" customHeight="1">
      <c r="B60" s="141"/>
      <c r="C60" s="142"/>
      <c r="D60" s="143" t="s">
        <v>478</v>
      </c>
      <c r="E60" s="144"/>
      <c r="F60" s="144"/>
      <c r="G60" s="144"/>
      <c r="H60" s="144"/>
      <c r="I60" s="145"/>
      <c r="J60" s="146">
        <f>J154</f>
        <v>0</v>
      </c>
      <c r="K60" s="147"/>
    </row>
    <row r="61" spans="2:47" s="1" customFormat="1" ht="21.75" customHeight="1">
      <c r="B61" s="40"/>
      <c r="C61" s="41"/>
      <c r="D61" s="41"/>
      <c r="E61" s="41"/>
      <c r="F61" s="41"/>
      <c r="G61" s="41"/>
      <c r="H61" s="41"/>
      <c r="I61" s="105"/>
      <c r="J61" s="41"/>
      <c r="K61" s="44"/>
    </row>
    <row r="62" spans="2:47" s="1" customFormat="1" ht="6.95" customHeight="1">
      <c r="B62" s="55"/>
      <c r="C62" s="56"/>
      <c r="D62" s="56"/>
      <c r="E62" s="56"/>
      <c r="F62" s="56"/>
      <c r="G62" s="56"/>
      <c r="H62" s="56"/>
      <c r="I62" s="126"/>
      <c r="J62" s="56"/>
      <c r="K62" s="57"/>
    </row>
    <row r="66" spans="2:63" s="1" customFormat="1" ht="6.95" customHeight="1">
      <c r="B66" s="58"/>
      <c r="C66" s="59"/>
      <c r="D66" s="59"/>
      <c r="E66" s="59"/>
      <c r="F66" s="59"/>
      <c r="G66" s="59"/>
      <c r="H66" s="59"/>
      <c r="I66" s="127"/>
      <c r="J66" s="59"/>
      <c r="K66" s="59"/>
      <c r="L66" s="40"/>
    </row>
    <row r="67" spans="2:63" s="1" customFormat="1" ht="36.950000000000003" customHeight="1">
      <c r="B67" s="40"/>
      <c r="C67" s="60" t="s">
        <v>119</v>
      </c>
      <c r="L67" s="40"/>
    </row>
    <row r="68" spans="2:63" s="1" customFormat="1" ht="6.95" customHeight="1">
      <c r="B68" s="40"/>
      <c r="L68" s="40"/>
    </row>
    <row r="69" spans="2:63" s="1" customFormat="1" ht="14.45" customHeight="1">
      <c r="B69" s="40"/>
      <c r="C69" s="62" t="s">
        <v>19</v>
      </c>
      <c r="L69" s="40"/>
    </row>
    <row r="70" spans="2:63" s="1" customFormat="1" ht="16.5" customHeight="1">
      <c r="B70" s="40"/>
      <c r="E70" s="360" t="str">
        <f>E7</f>
        <v>Modernizace sil.II/315 Hrádek - Ústí nad Orlicí</v>
      </c>
      <c r="F70" s="361"/>
      <c r="G70" s="361"/>
      <c r="H70" s="361"/>
      <c r="L70" s="40"/>
    </row>
    <row r="71" spans="2:63" s="1" customFormat="1" ht="14.45" customHeight="1">
      <c r="B71" s="40"/>
      <c r="C71" s="62" t="s">
        <v>106</v>
      </c>
      <c r="L71" s="40"/>
    </row>
    <row r="72" spans="2:63" s="1" customFormat="1" ht="17.25" customHeight="1">
      <c r="B72" s="40"/>
      <c r="E72" s="336" t="str">
        <f>E9</f>
        <v>SO 112 - Zabezpečení provozu</v>
      </c>
      <c r="F72" s="362"/>
      <c r="G72" s="362"/>
      <c r="H72" s="362"/>
      <c r="L72" s="40"/>
    </row>
    <row r="73" spans="2:63" s="1" customFormat="1" ht="6.95" customHeight="1">
      <c r="B73" s="40"/>
      <c r="L73" s="40"/>
    </row>
    <row r="74" spans="2:63" s="1" customFormat="1" ht="18" customHeight="1">
      <c r="B74" s="40"/>
      <c r="C74" s="62" t="s">
        <v>25</v>
      </c>
      <c r="F74" s="148" t="str">
        <f>F12</f>
        <v xml:space="preserve"> </v>
      </c>
      <c r="I74" s="149" t="s">
        <v>27</v>
      </c>
      <c r="J74" s="66">
        <f>IF(J12="","",J12)</f>
        <v>43408</v>
      </c>
      <c r="L74" s="40"/>
    </row>
    <row r="75" spans="2:63" s="1" customFormat="1" ht="6.95" customHeight="1">
      <c r="B75" s="40"/>
      <c r="L75" s="40"/>
    </row>
    <row r="76" spans="2:63" s="1" customFormat="1">
      <c r="B76" s="40"/>
      <c r="C76" s="62" t="s">
        <v>30</v>
      </c>
      <c r="F76" s="148" t="str">
        <f>E15</f>
        <v xml:space="preserve"> </v>
      </c>
      <c r="I76" s="149" t="s">
        <v>35</v>
      </c>
      <c r="J76" s="148" t="str">
        <f>E21</f>
        <v xml:space="preserve"> </v>
      </c>
      <c r="L76" s="40"/>
    </row>
    <row r="77" spans="2:63" s="1" customFormat="1" ht="14.45" customHeight="1">
      <c r="B77" s="40"/>
      <c r="C77" s="62" t="s">
        <v>33</v>
      </c>
      <c r="F77" s="148" t="str">
        <f>IF(E18="","",E18)</f>
        <v/>
      </c>
      <c r="L77" s="40"/>
    </row>
    <row r="78" spans="2:63" s="1" customFormat="1" ht="10.35" customHeight="1">
      <c r="B78" s="40"/>
      <c r="L78" s="40"/>
    </row>
    <row r="79" spans="2:63" s="9" customFormat="1" ht="29.25" customHeight="1">
      <c r="B79" s="150"/>
      <c r="C79" s="151" t="s">
        <v>120</v>
      </c>
      <c r="D79" s="152" t="s">
        <v>57</v>
      </c>
      <c r="E79" s="152" t="s">
        <v>53</v>
      </c>
      <c r="F79" s="152" t="s">
        <v>121</v>
      </c>
      <c r="G79" s="152" t="s">
        <v>122</v>
      </c>
      <c r="H79" s="152" t="s">
        <v>123</v>
      </c>
      <c r="I79" s="153" t="s">
        <v>124</v>
      </c>
      <c r="J79" s="152" t="s">
        <v>110</v>
      </c>
      <c r="K79" s="154" t="s">
        <v>125</v>
      </c>
      <c r="L79" s="150"/>
      <c r="M79" s="72" t="s">
        <v>126</v>
      </c>
      <c r="N79" s="73" t="s">
        <v>42</v>
      </c>
      <c r="O79" s="73" t="s">
        <v>127</v>
      </c>
      <c r="P79" s="73" t="s">
        <v>128</v>
      </c>
      <c r="Q79" s="73" t="s">
        <v>129</v>
      </c>
      <c r="R79" s="73" t="s">
        <v>130</v>
      </c>
      <c r="S79" s="73" t="s">
        <v>131</v>
      </c>
      <c r="T79" s="74" t="s">
        <v>132</v>
      </c>
    </row>
    <row r="80" spans="2:63" s="1" customFormat="1" ht="29.25" customHeight="1">
      <c r="B80" s="40"/>
      <c r="C80" s="76" t="s">
        <v>111</v>
      </c>
      <c r="J80" s="155">
        <f>BK80</f>
        <v>0</v>
      </c>
      <c r="L80" s="40"/>
      <c r="M80" s="75"/>
      <c r="N80" s="67"/>
      <c r="O80" s="67"/>
      <c r="P80" s="156">
        <f>P81</f>
        <v>0</v>
      </c>
      <c r="Q80" s="67"/>
      <c r="R80" s="156">
        <f>R81</f>
        <v>16.912500000000001</v>
      </c>
      <c r="S80" s="67"/>
      <c r="T80" s="157">
        <f>T81</f>
        <v>0</v>
      </c>
      <c r="AT80" s="24" t="s">
        <v>71</v>
      </c>
      <c r="AU80" s="24" t="s">
        <v>112</v>
      </c>
      <c r="BK80" s="158">
        <f>BK81</f>
        <v>0</v>
      </c>
    </row>
    <row r="81" spans="2:65" s="10" customFormat="1" ht="37.35" customHeight="1">
      <c r="B81" s="159"/>
      <c r="D81" s="160" t="s">
        <v>71</v>
      </c>
      <c r="E81" s="161" t="s">
        <v>254</v>
      </c>
      <c r="F81" s="161" t="s">
        <v>255</v>
      </c>
      <c r="I81" s="162"/>
      <c r="J81" s="163">
        <f>BK81</f>
        <v>0</v>
      </c>
      <c r="L81" s="159"/>
      <c r="M81" s="164"/>
      <c r="N81" s="165"/>
      <c r="O81" s="165"/>
      <c r="P81" s="166">
        <f>P82+P93+P154</f>
        <v>0</v>
      </c>
      <c r="Q81" s="165"/>
      <c r="R81" s="166">
        <f>R82+R93+R154</f>
        <v>16.912500000000001</v>
      </c>
      <c r="S81" s="165"/>
      <c r="T81" s="167">
        <f>T82+T93+T154</f>
        <v>0</v>
      </c>
      <c r="AR81" s="160" t="s">
        <v>24</v>
      </c>
      <c r="AT81" s="168" t="s">
        <v>71</v>
      </c>
      <c r="AU81" s="168" t="s">
        <v>72</v>
      </c>
      <c r="AY81" s="160" t="s">
        <v>134</v>
      </c>
      <c r="BK81" s="169">
        <f>BK82+BK93+BK154</f>
        <v>0</v>
      </c>
    </row>
    <row r="82" spans="2:65" s="10" customFormat="1" ht="19.899999999999999" customHeight="1">
      <c r="B82" s="159"/>
      <c r="D82" s="160" t="s">
        <v>71</v>
      </c>
      <c r="E82" s="170" t="s">
        <v>162</v>
      </c>
      <c r="F82" s="170" t="s">
        <v>614</v>
      </c>
      <c r="I82" s="162"/>
      <c r="J82" s="171">
        <f>BK82</f>
        <v>0</v>
      </c>
      <c r="L82" s="159"/>
      <c r="M82" s="164"/>
      <c r="N82" s="165"/>
      <c r="O82" s="165"/>
      <c r="P82" s="166">
        <f>SUM(P83:P92)</f>
        <v>0</v>
      </c>
      <c r="Q82" s="165"/>
      <c r="R82" s="166">
        <f>SUM(R83:R92)</f>
        <v>16.912500000000001</v>
      </c>
      <c r="S82" s="165"/>
      <c r="T82" s="167">
        <f>SUM(T83:T92)</f>
        <v>0</v>
      </c>
      <c r="AR82" s="160" t="s">
        <v>24</v>
      </c>
      <c r="AT82" s="168" t="s">
        <v>71</v>
      </c>
      <c r="AU82" s="168" t="s">
        <v>24</v>
      </c>
      <c r="AY82" s="160" t="s">
        <v>134</v>
      </c>
      <c r="BK82" s="169">
        <f>SUM(BK83:BK92)</f>
        <v>0</v>
      </c>
    </row>
    <row r="83" spans="2:65" s="1" customFormat="1" ht="16.5" customHeight="1">
      <c r="B83" s="172"/>
      <c r="C83" s="173" t="s">
        <v>24</v>
      </c>
      <c r="D83" s="173" t="s">
        <v>137</v>
      </c>
      <c r="E83" s="174" t="s">
        <v>1263</v>
      </c>
      <c r="F83" s="175" t="s">
        <v>1264</v>
      </c>
      <c r="G83" s="176" t="s">
        <v>259</v>
      </c>
      <c r="H83" s="177">
        <v>30</v>
      </c>
      <c r="I83" s="178"/>
      <c r="J83" s="179">
        <f>ROUND(I83*H83,2)</f>
        <v>0</v>
      </c>
      <c r="K83" s="175" t="s">
        <v>260</v>
      </c>
      <c r="L83" s="40"/>
      <c r="M83" s="180" t="s">
        <v>5</v>
      </c>
      <c r="N83" s="181" t="s">
        <v>43</v>
      </c>
      <c r="O83" s="41"/>
      <c r="P83" s="182">
        <f>O83*H83</f>
        <v>0</v>
      </c>
      <c r="Q83" s="182">
        <v>0.19694999999999999</v>
      </c>
      <c r="R83" s="182">
        <f>Q83*H83</f>
        <v>5.9084999999999992</v>
      </c>
      <c r="S83" s="182">
        <v>0</v>
      </c>
      <c r="T83" s="183">
        <f>S83*H83</f>
        <v>0</v>
      </c>
      <c r="AR83" s="24" t="s">
        <v>141</v>
      </c>
      <c r="AT83" s="24" t="s">
        <v>137</v>
      </c>
      <c r="AU83" s="24" t="s">
        <v>81</v>
      </c>
      <c r="AY83" s="24" t="s">
        <v>134</v>
      </c>
      <c r="BE83" s="184">
        <f>IF(N83="základní",J83,0)</f>
        <v>0</v>
      </c>
      <c r="BF83" s="184">
        <f>IF(N83="snížená",J83,0)</f>
        <v>0</v>
      </c>
      <c r="BG83" s="184">
        <f>IF(N83="zákl. přenesená",J83,0)</f>
        <v>0</v>
      </c>
      <c r="BH83" s="184">
        <f>IF(N83="sníž. přenesená",J83,0)</f>
        <v>0</v>
      </c>
      <c r="BI83" s="184">
        <f>IF(N83="nulová",J83,0)</f>
        <v>0</v>
      </c>
      <c r="BJ83" s="24" t="s">
        <v>24</v>
      </c>
      <c r="BK83" s="184">
        <f>ROUND(I83*H83,2)</f>
        <v>0</v>
      </c>
      <c r="BL83" s="24" t="s">
        <v>141</v>
      </c>
      <c r="BM83" s="24" t="s">
        <v>1265</v>
      </c>
    </row>
    <row r="84" spans="2:65" s="1" customFormat="1" ht="13.5">
      <c r="B84" s="40"/>
      <c r="D84" s="185" t="s">
        <v>143</v>
      </c>
      <c r="F84" s="186" t="s">
        <v>1264</v>
      </c>
      <c r="I84" s="187"/>
      <c r="L84" s="40"/>
      <c r="M84" s="188"/>
      <c r="N84" s="41"/>
      <c r="O84" s="41"/>
      <c r="P84" s="41"/>
      <c r="Q84" s="41"/>
      <c r="R84" s="41"/>
      <c r="S84" s="41"/>
      <c r="T84" s="69"/>
      <c r="AT84" s="24" t="s">
        <v>143</v>
      </c>
      <c r="AU84" s="24" t="s">
        <v>81</v>
      </c>
    </row>
    <row r="85" spans="2:65" s="11" customFormat="1" ht="13.5">
      <c r="B85" s="190"/>
      <c r="D85" s="185" t="s">
        <v>146</v>
      </c>
      <c r="E85" s="191" t="s">
        <v>5</v>
      </c>
      <c r="F85" s="192" t="s">
        <v>1266</v>
      </c>
      <c r="H85" s="193">
        <v>30</v>
      </c>
      <c r="I85" s="194"/>
      <c r="L85" s="190"/>
      <c r="M85" s="195"/>
      <c r="N85" s="196"/>
      <c r="O85" s="196"/>
      <c r="P85" s="196"/>
      <c r="Q85" s="196"/>
      <c r="R85" s="196"/>
      <c r="S85" s="196"/>
      <c r="T85" s="197"/>
      <c r="AT85" s="191" t="s">
        <v>146</v>
      </c>
      <c r="AU85" s="191" t="s">
        <v>81</v>
      </c>
      <c r="AV85" s="11" t="s">
        <v>81</v>
      </c>
      <c r="AW85" s="11" t="s">
        <v>36</v>
      </c>
      <c r="AX85" s="11" t="s">
        <v>72</v>
      </c>
      <c r="AY85" s="191" t="s">
        <v>134</v>
      </c>
    </row>
    <row r="86" spans="2:65" s="12" customFormat="1" ht="13.5">
      <c r="B86" s="198"/>
      <c r="D86" s="185" t="s">
        <v>146</v>
      </c>
      <c r="E86" s="199" t="s">
        <v>5</v>
      </c>
      <c r="F86" s="200" t="s">
        <v>148</v>
      </c>
      <c r="H86" s="201">
        <v>30</v>
      </c>
      <c r="I86" s="202"/>
      <c r="L86" s="198"/>
      <c r="M86" s="203"/>
      <c r="N86" s="204"/>
      <c r="O86" s="204"/>
      <c r="P86" s="204"/>
      <c r="Q86" s="204"/>
      <c r="R86" s="204"/>
      <c r="S86" s="204"/>
      <c r="T86" s="205"/>
      <c r="AT86" s="199" t="s">
        <v>146</v>
      </c>
      <c r="AU86" s="199" t="s">
        <v>81</v>
      </c>
      <c r="AV86" s="12" t="s">
        <v>141</v>
      </c>
      <c r="AW86" s="12" t="s">
        <v>36</v>
      </c>
      <c r="AX86" s="12" t="s">
        <v>24</v>
      </c>
      <c r="AY86" s="199" t="s">
        <v>134</v>
      </c>
    </row>
    <row r="87" spans="2:65" s="1" customFormat="1" ht="16.5" customHeight="1">
      <c r="B87" s="172"/>
      <c r="C87" s="173" t="s">
        <v>81</v>
      </c>
      <c r="D87" s="173" t="s">
        <v>137</v>
      </c>
      <c r="E87" s="174" t="s">
        <v>1267</v>
      </c>
      <c r="F87" s="175" t="s">
        <v>1268</v>
      </c>
      <c r="G87" s="176" t="s">
        <v>259</v>
      </c>
      <c r="H87" s="177">
        <v>24</v>
      </c>
      <c r="I87" s="178"/>
      <c r="J87" s="179">
        <f>ROUND(I87*H87,2)</f>
        <v>0</v>
      </c>
      <c r="K87" s="175" t="s">
        <v>260</v>
      </c>
      <c r="L87" s="40"/>
      <c r="M87" s="180" t="s">
        <v>5</v>
      </c>
      <c r="N87" s="181" t="s">
        <v>43</v>
      </c>
      <c r="O87" s="41"/>
      <c r="P87" s="182">
        <f>O87*H87</f>
        <v>0</v>
      </c>
      <c r="Q87" s="182">
        <v>8.3500000000000005E-2</v>
      </c>
      <c r="R87" s="182">
        <f>Q87*H87</f>
        <v>2.004</v>
      </c>
      <c r="S87" s="182">
        <v>0</v>
      </c>
      <c r="T87" s="183">
        <f>S87*H87</f>
        <v>0</v>
      </c>
      <c r="AR87" s="24" t="s">
        <v>141</v>
      </c>
      <c r="AT87" s="24" t="s">
        <v>137</v>
      </c>
      <c r="AU87" s="24" t="s">
        <v>81</v>
      </c>
      <c r="AY87" s="24" t="s">
        <v>134</v>
      </c>
      <c r="BE87" s="184">
        <f>IF(N87="základní",J87,0)</f>
        <v>0</v>
      </c>
      <c r="BF87" s="184">
        <f>IF(N87="snížená",J87,0)</f>
        <v>0</v>
      </c>
      <c r="BG87" s="184">
        <f>IF(N87="zákl. přenesená",J87,0)</f>
        <v>0</v>
      </c>
      <c r="BH87" s="184">
        <f>IF(N87="sníž. přenesená",J87,0)</f>
        <v>0</v>
      </c>
      <c r="BI87" s="184">
        <f>IF(N87="nulová",J87,0)</f>
        <v>0</v>
      </c>
      <c r="BJ87" s="24" t="s">
        <v>24</v>
      </c>
      <c r="BK87" s="184">
        <f>ROUND(I87*H87,2)</f>
        <v>0</v>
      </c>
      <c r="BL87" s="24" t="s">
        <v>141</v>
      </c>
      <c r="BM87" s="24" t="s">
        <v>1269</v>
      </c>
    </row>
    <row r="88" spans="2:65" s="1" customFormat="1" ht="13.5">
      <c r="B88" s="40"/>
      <c r="D88" s="185" t="s">
        <v>143</v>
      </c>
      <c r="F88" s="186" t="s">
        <v>1268</v>
      </c>
      <c r="I88" s="187"/>
      <c r="L88" s="40"/>
      <c r="M88" s="188"/>
      <c r="N88" s="41"/>
      <c r="O88" s="41"/>
      <c r="P88" s="41"/>
      <c r="Q88" s="41"/>
      <c r="R88" s="41"/>
      <c r="S88" s="41"/>
      <c r="T88" s="69"/>
      <c r="AT88" s="24" t="s">
        <v>143</v>
      </c>
      <c r="AU88" s="24" t="s">
        <v>81</v>
      </c>
    </row>
    <row r="89" spans="2:65" s="11" customFormat="1" ht="13.5">
      <c r="B89" s="190"/>
      <c r="D89" s="185" t="s">
        <v>146</v>
      </c>
      <c r="E89" s="191" t="s">
        <v>5</v>
      </c>
      <c r="F89" s="192" t="s">
        <v>1270</v>
      </c>
      <c r="H89" s="193">
        <v>24</v>
      </c>
      <c r="I89" s="194"/>
      <c r="L89" s="190"/>
      <c r="M89" s="195"/>
      <c r="N89" s="196"/>
      <c r="O89" s="196"/>
      <c r="P89" s="196"/>
      <c r="Q89" s="196"/>
      <c r="R89" s="196"/>
      <c r="S89" s="196"/>
      <c r="T89" s="197"/>
      <c r="AT89" s="191" t="s">
        <v>146</v>
      </c>
      <c r="AU89" s="191" t="s">
        <v>81</v>
      </c>
      <c r="AV89" s="11" t="s">
        <v>81</v>
      </c>
      <c r="AW89" s="11" t="s">
        <v>36</v>
      </c>
      <c r="AX89" s="11" t="s">
        <v>72</v>
      </c>
      <c r="AY89" s="191" t="s">
        <v>134</v>
      </c>
    </row>
    <row r="90" spans="2:65" s="12" customFormat="1" ht="13.5">
      <c r="B90" s="198"/>
      <c r="D90" s="185" t="s">
        <v>146</v>
      </c>
      <c r="E90" s="199" t="s">
        <v>5</v>
      </c>
      <c r="F90" s="200" t="s">
        <v>148</v>
      </c>
      <c r="H90" s="201">
        <v>24</v>
      </c>
      <c r="I90" s="202"/>
      <c r="L90" s="198"/>
      <c r="M90" s="203"/>
      <c r="N90" s="204"/>
      <c r="O90" s="204"/>
      <c r="P90" s="204"/>
      <c r="Q90" s="204"/>
      <c r="R90" s="204"/>
      <c r="S90" s="204"/>
      <c r="T90" s="205"/>
      <c r="AT90" s="199" t="s">
        <v>146</v>
      </c>
      <c r="AU90" s="199" t="s">
        <v>81</v>
      </c>
      <c r="AV90" s="12" t="s">
        <v>141</v>
      </c>
      <c r="AW90" s="12" t="s">
        <v>36</v>
      </c>
      <c r="AX90" s="12" t="s">
        <v>24</v>
      </c>
      <c r="AY90" s="199" t="s">
        <v>134</v>
      </c>
    </row>
    <row r="91" spans="2:65" s="1" customFormat="1" ht="16.5" customHeight="1">
      <c r="B91" s="172"/>
      <c r="C91" s="219" t="s">
        <v>153</v>
      </c>
      <c r="D91" s="219" t="s">
        <v>525</v>
      </c>
      <c r="E91" s="220" t="s">
        <v>1271</v>
      </c>
      <c r="F91" s="221" t="s">
        <v>1272</v>
      </c>
      <c r="G91" s="222" t="s">
        <v>190</v>
      </c>
      <c r="H91" s="223">
        <v>12</v>
      </c>
      <c r="I91" s="224"/>
      <c r="J91" s="225">
        <f>ROUND(I91*H91,2)</f>
        <v>0</v>
      </c>
      <c r="K91" s="221" t="s">
        <v>260</v>
      </c>
      <c r="L91" s="226"/>
      <c r="M91" s="227" t="s">
        <v>5</v>
      </c>
      <c r="N91" s="228" t="s">
        <v>43</v>
      </c>
      <c r="O91" s="41"/>
      <c r="P91" s="182">
        <f>O91*H91</f>
        <v>0</v>
      </c>
      <c r="Q91" s="182">
        <v>0.75</v>
      </c>
      <c r="R91" s="182">
        <f>Q91*H91</f>
        <v>9</v>
      </c>
      <c r="S91" s="182">
        <v>0</v>
      </c>
      <c r="T91" s="183">
        <f>S91*H91</f>
        <v>0</v>
      </c>
      <c r="AR91" s="24" t="s">
        <v>177</v>
      </c>
      <c r="AT91" s="24" t="s">
        <v>525</v>
      </c>
      <c r="AU91" s="24" t="s">
        <v>81</v>
      </c>
      <c r="AY91" s="24" t="s">
        <v>134</v>
      </c>
      <c r="BE91" s="184">
        <f>IF(N91="základní",J91,0)</f>
        <v>0</v>
      </c>
      <c r="BF91" s="184">
        <f>IF(N91="snížená",J91,0)</f>
        <v>0</v>
      </c>
      <c r="BG91" s="184">
        <f>IF(N91="zákl. přenesená",J91,0)</f>
        <v>0</v>
      </c>
      <c r="BH91" s="184">
        <f>IF(N91="sníž. přenesená",J91,0)</f>
        <v>0</v>
      </c>
      <c r="BI91" s="184">
        <f>IF(N91="nulová",J91,0)</f>
        <v>0</v>
      </c>
      <c r="BJ91" s="24" t="s">
        <v>24</v>
      </c>
      <c r="BK91" s="184">
        <f>ROUND(I91*H91,2)</f>
        <v>0</v>
      </c>
      <c r="BL91" s="24" t="s">
        <v>141</v>
      </c>
      <c r="BM91" s="24" t="s">
        <v>1273</v>
      </c>
    </row>
    <row r="92" spans="2:65" s="1" customFormat="1" ht="13.5">
      <c r="B92" s="40"/>
      <c r="D92" s="185" t="s">
        <v>143</v>
      </c>
      <c r="F92" s="186" t="s">
        <v>1272</v>
      </c>
      <c r="I92" s="187"/>
      <c r="L92" s="40"/>
      <c r="M92" s="188"/>
      <c r="N92" s="41"/>
      <c r="O92" s="41"/>
      <c r="P92" s="41"/>
      <c r="Q92" s="41"/>
      <c r="R92" s="41"/>
      <c r="S92" s="41"/>
      <c r="T92" s="69"/>
      <c r="AT92" s="24" t="s">
        <v>143</v>
      </c>
      <c r="AU92" s="24" t="s">
        <v>81</v>
      </c>
    </row>
    <row r="93" spans="2:65" s="10" customFormat="1" ht="29.85" customHeight="1">
      <c r="B93" s="159"/>
      <c r="D93" s="160" t="s">
        <v>71</v>
      </c>
      <c r="E93" s="170" t="s">
        <v>182</v>
      </c>
      <c r="F93" s="170" t="s">
        <v>431</v>
      </c>
      <c r="I93" s="162"/>
      <c r="J93" s="171">
        <f>BK93</f>
        <v>0</v>
      </c>
      <c r="L93" s="159"/>
      <c r="M93" s="164"/>
      <c r="N93" s="165"/>
      <c r="O93" s="165"/>
      <c r="P93" s="166">
        <f>SUM(P94:P153)</f>
        <v>0</v>
      </c>
      <c r="Q93" s="165"/>
      <c r="R93" s="166">
        <f>SUM(R94:R153)</f>
        <v>0</v>
      </c>
      <c r="S93" s="165"/>
      <c r="T93" s="167">
        <f>SUM(T94:T153)</f>
        <v>0</v>
      </c>
      <c r="AR93" s="160" t="s">
        <v>24</v>
      </c>
      <c r="AT93" s="168" t="s">
        <v>71</v>
      </c>
      <c r="AU93" s="168" t="s">
        <v>24</v>
      </c>
      <c r="AY93" s="160" t="s">
        <v>134</v>
      </c>
      <c r="BK93" s="169">
        <f>SUM(BK94:BK153)</f>
        <v>0</v>
      </c>
    </row>
    <row r="94" spans="2:65" s="1" customFormat="1" ht="16.5" customHeight="1">
      <c r="B94" s="172"/>
      <c r="C94" s="173" t="s">
        <v>141</v>
      </c>
      <c r="D94" s="173" t="s">
        <v>137</v>
      </c>
      <c r="E94" s="174" t="s">
        <v>1274</v>
      </c>
      <c r="F94" s="175" t="s">
        <v>1275</v>
      </c>
      <c r="G94" s="176" t="s">
        <v>190</v>
      </c>
      <c r="H94" s="177">
        <v>4</v>
      </c>
      <c r="I94" s="178"/>
      <c r="J94" s="179">
        <f>ROUND(I94*H94,2)</f>
        <v>0</v>
      </c>
      <c r="K94" s="175" t="s">
        <v>260</v>
      </c>
      <c r="L94" s="40"/>
      <c r="M94" s="180" t="s">
        <v>5</v>
      </c>
      <c r="N94" s="181" t="s">
        <v>43</v>
      </c>
      <c r="O94" s="41"/>
      <c r="P94" s="182">
        <f>O94*H94</f>
        <v>0</v>
      </c>
      <c r="Q94" s="182">
        <v>0</v>
      </c>
      <c r="R94" s="182">
        <f>Q94*H94</f>
        <v>0</v>
      </c>
      <c r="S94" s="182">
        <v>0</v>
      </c>
      <c r="T94" s="183">
        <f>S94*H94</f>
        <v>0</v>
      </c>
      <c r="AR94" s="24" t="s">
        <v>141</v>
      </c>
      <c r="AT94" s="24" t="s">
        <v>137</v>
      </c>
      <c r="AU94" s="24" t="s">
        <v>81</v>
      </c>
      <c r="AY94" s="24" t="s">
        <v>134</v>
      </c>
      <c r="BE94" s="184">
        <f>IF(N94="základní",J94,0)</f>
        <v>0</v>
      </c>
      <c r="BF94" s="184">
        <f>IF(N94="snížená",J94,0)</f>
        <v>0</v>
      </c>
      <c r="BG94" s="184">
        <f>IF(N94="zákl. přenesená",J94,0)</f>
        <v>0</v>
      </c>
      <c r="BH94" s="184">
        <f>IF(N94="sníž. přenesená",J94,0)</f>
        <v>0</v>
      </c>
      <c r="BI94" s="184">
        <f>IF(N94="nulová",J94,0)</f>
        <v>0</v>
      </c>
      <c r="BJ94" s="24" t="s">
        <v>24</v>
      </c>
      <c r="BK94" s="184">
        <f>ROUND(I94*H94,2)</f>
        <v>0</v>
      </c>
      <c r="BL94" s="24" t="s">
        <v>141</v>
      </c>
      <c r="BM94" s="24" t="s">
        <v>1276</v>
      </c>
    </row>
    <row r="95" spans="2:65" s="1" customFormat="1" ht="13.5">
      <c r="B95" s="40"/>
      <c r="D95" s="185" t="s">
        <v>143</v>
      </c>
      <c r="F95" s="186" t="s">
        <v>1275</v>
      </c>
      <c r="I95" s="187"/>
      <c r="L95" s="40"/>
      <c r="M95" s="188"/>
      <c r="N95" s="41"/>
      <c r="O95" s="41"/>
      <c r="P95" s="41"/>
      <c r="Q95" s="41"/>
      <c r="R95" s="41"/>
      <c r="S95" s="41"/>
      <c r="T95" s="69"/>
      <c r="AT95" s="24" t="s">
        <v>143</v>
      </c>
      <c r="AU95" s="24" t="s">
        <v>81</v>
      </c>
    </row>
    <row r="96" spans="2:65" s="11" customFormat="1" ht="13.5">
      <c r="B96" s="190"/>
      <c r="D96" s="185" t="s">
        <v>146</v>
      </c>
      <c r="E96" s="191" t="s">
        <v>5</v>
      </c>
      <c r="F96" s="192" t="s">
        <v>1277</v>
      </c>
      <c r="H96" s="193">
        <v>4</v>
      </c>
      <c r="I96" s="194"/>
      <c r="L96" s="190"/>
      <c r="M96" s="195"/>
      <c r="N96" s="196"/>
      <c r="O96" s="196"/>
      <c r="P96" s="196"/>
      <c r="Q96" s="196"/>
      <c r="R96" s="196"/>
      <c r="S96" s="196"/>
      <c r="T96" s="197"/>
      <c r="AT96" s="191" t="s">
        <v>146</v>
      </c>
      <c r="AU96" s="191" t="s">
        <v>81</v>
      </c>
      <c r="AV96" s="11" t="s">
        <v>81</v>
      </c>
      <c r="AW96" s="11" t="s">
        <v>36</v>
      </c>
      <c r="AX96" s="11" t="s">
        <v>72</v>
      </c>
      <c r="AY96" s="191" t="s">
        <v>134</v>
      </c>
    </row>
    <row r="97" spans="2:65" s="12" customFormat="1" ht="13.5">
      <c r="B97" s="198"/>
      <c r="D97" s="185" t="s">
        <v>146</v>
      </c>
      <c r="E97" s="199" t="s">
        <v>5</v>
      </c>
      <c r="F97" s="200" t="s">
        <v>148</v>
      </c>
      <c r="H97" s="201">
        <v>4</v>
      </c>
      <c r="I97" s="202"/>
      <c r="L97" s="198"/>
      <c r="M97" s="203"/>
      <c r="N97" s="204"/>
      <c r="O97" s="204"/>
      <c r="P97" s="204"/>
      <c r="Q97" s="204"/>
      <c r="R97" s="204"/>
      <c r="S97" s="204"/>
      <c r="T97" s="205"/>
      <c r="AT97" s="199" t="s">
        <v>146</v>
      </c>
      <c r="AU97" s="199" t="s">
        <v>81</v>
      </c>
      <c r="AV97" s="12" t="s">
        <v>141</v>
      </c>
      <c r="AW97" s="12" t="s">
        <v>36</v>
      </c>
      <c r="AX97" s="12" t="s">
        <v>24</v>
      </c>
      <c r="AY97" s="199" t="s">
        <v>134</v>
      </c>
    </row>
    <row r="98" spans="2:65" s="1" customFormat="1" ht="25.5" customHeight="1">
      <c r="B98" s="172"/>
      <c r="C98" s="173" t="s">
        <v>162</v>
      </c>
      <c r="D98" s="173" t="s">
        <v>137</v>
      </c>
      <c r="E98" s="174" t="s">
        <v>1278</v>
      </c>
      <c r="F98" s="175" t="s">
        <v>1279</v>
      </c>
      <c r="G98" s="176" t="s">
        <v>190</v>
      </c>
      <c r="H98" s="177">
        <v>1200</v>
      </c>
      <c r="I98" s="178"/>
      <c r="J98" s="179">
        <f>ROUND(I98*H98,2)</f>
        <v>0</v>
      </c>
      <c r="K98" s="175" t="s">
        <v>260</v>
      </c>
      <c r="L98" s="40"/>
      <c r="M98" s="180" t="s">
        <v>5</v>
      </c>
      <c r="N98" s="181" t="s">
        <v>43</v>
      </c>
      <c r="O98" s="41"/>
      <c r="P98" s="182">
        <f>O98*H98</f>
        <v>0</v>
      </c>
      <c r="Q98" s="182">
        <v>0</v>
      </c>
      <c r="R98" s="182">
        <f>Q98*H98</f>
        <v>0</v>
      </c>
      <c r="S98" s="182">
        <v>0</v>
      </c>
      <c r="T98" s="183">
        <f>S98*H98</f>
        <v>0</v>
      </c>
      <c r="AR98" s="24" t="s">
        <v>141</v>
      </c>
      <c r="AT98" s="24" t="s">
        <v>137</v>
      </c>
      <c r="AU98" s="24" t="s">
        <v>81</v>
      </c>
      <c r="AY98" s="24" t="s">
        <v>134</v>
      </c>
      <c r="BE98" s="184">
        <f>IF(N98="základní",J98,0)</f>
        <v>0</v>
      </c>
      <c r="BF98" s="184">
        <f>IF(N98="snížená",J98,0)</f>
        <v>0</v>
      </c>
      <c r="BG98" s="184">
        <f>IF(N98="zákl. přenesená",J98,0)</f>
        <v>0</v>
      </c>
      <c r="BH98" s="184">
        <f>IF(N98="sníž. přenesená",J98,0)</f>
        <v>0</v>
      </c>
      <c r="BI98" s="184">
        <f>IF(N98="nulová",J98,0)</f>
        <v>0</v>
      </c>
      <c r="BJ98" s="24" t="s">
        <v>24</v>
      </c>
      <c r="BK98" s="184">
        <f>ROUND(I98*H98,2)</f>
        <v>0</v>
      </c>
      <c r="BL98" s="24" t="s">
        <v>141</v>
      </c>
      <c r="BM98" s="24" t="s">
        <v>1280</v>
      </c>
    </row>
    <row r="99" spans="2:65" s="1" customFormat="1" ht="13.5">
      <c r="B99" s="40"/>
      <c r="D99" s="185" t="s">
        <v>143</v>
      </c>
      <c r="F99" s="186" t="s">
        <v>1279</v>
      </c>
      <c r="I99" s="187"/>
      <c r="L99" s="40"/>
      <c r="M99" s="188"/>
      <c r="N99" s="41"/>
      <c r="O99" s="41"/>
      <c r="P99" s="41"/>
      <c r="Q99" s="41"/>
      <c r="R99" s="41"/>
      <c r="S99" s="41"/>
      <c r="T99" s="69"/>
      <c r="AT99" s="24" t="s">
        <v>143</v>
      </c>
      <c r="AU99" s="24" t="s">
        <v>81</v>
      </c>
    </row>
    <row r="100" spans="2:65" s="11" customFormat="1" ht="13.5">
      <c r="B100" s="190"/>
      <c r="D100" s="185" t="s">
        <v>146</v>
      </c>
      <c r="E100" s="191" t="s">
        <v>5</v>
      </c>
      <c r="F100" s="192" t="s">
        <v>1281</v>
      </c>
      <c r="H100" s="193">
        <v>1200</v>
      </c>
      <c r="I100" s="194"/>
      <c r="L100" s="190"/>
      <c r="M100" s="195"/>
      <c r="N100" s="196"/>
      <c r="O100" s="196"/>
      <c r="P100" s="196"/>
      <c r="Q100" s="196"/>
      <c r="R100" s="196"/>
      <c r="S100" s="196"/>
      <c r="T100" s="197"/>
      <c r="AT100" s="191" t="s">
        <v>146</v>
      </c>
      <c r="AU100" s="191" t="s">
        <v>81</v>
      </c>
      <c r="AV100" s="11" t="s">
        <v>81</v>
      </c>
      <c r="AW100" s="11" t="s">
        <v>36</v>
      </c>
      <c r="AX100" s="11" t="s">
        <v>72</v>
      </c>
      <c r="AY100" s="191" t="s">
        <v>134</v>
      </c>
    </row>
    <row r="101" spans="2:65" s="12" customFormat="1" ht="13.5">
      <c r="B101" s="198"/>
      <c r="D101" s="185" t="s">
        <v>146</v>
      </c>
      <c r="E101" s="199" t="s">
        <v>5</v>
      </c>
      <c r="F101" s="200" t="s">
        <v>148</v>
      </c>
      <c r="H101" s="201">
        <v>1200</v>
      </c>
      <c r="I101" s="202"/>
      <c r="L101" s="198"/>
      <c r="M101" s="203"/>
      <c r="N101" s="204"/>
      <c r="O101" s="204"/>
      <c r="P101" s="204"/>
      <c r="Q101" s="204"/>
      <c r="R101" s="204"/>
      <c r="S101" s="204"/>
      <c r="T101" s="205"/>
      <c r="AT101" s="199" t="s">
        <v>146</v>
      </c>
      <c r="AU101" s="199" t="s">
        <v>81</v>
      </c>
      <c r="AV101" s="12" t="s">
        <v>141</v>
      </c>
      <c r="AW101" s="12" t="s">
        <v>36</v>
      </c>
      <c r="AX101" s="12" t="s">
        <v>24</v>
      </c>
      <c r="AY101" s="199" t="s">
        <v>134</v>
      </c>
    </row>
    <row r="102" spans="2:65" s="1" customFormat="1" ht="16.5" customHeight="1">
      <c r="B102" s="172"/>
      <c r="C102" s="173" t="s">
        <v>167</v>
      </c>
      <c r="D102" s="173" t="s">
        <v>137</v>
      </c>
      <c r="E102" s="174" t="s">
        <v>1282</v>
      </c>
      <c r="F102" s="175" t="s">
        <v>1283</v>
      </c>
      <c r="G102" s="176" t="s">
        <v>190</v>
      </c>
      <c r="H102" s="177">
        <v>46</v>
      </c>
      <c r="I102" s="178"/>
      <c r="J102" s="179">
        <f>ROUND(I102*H102,2)</f>
        <v>0</v>
      </c>
      <c r="K102" s="175" t="s">
        <v>260</v>
      </c>
      <c r="L102" s="40"/>
      <c r="M102" s="180" t="s">
        <v>5</v>
      </c>
      <c r="N102" s="181" t="s">
        <v>43</v>
      </c>
      <c r="O102" s="41"/>
      <c r="P102" s="182">
        <f>O102*H102</f>
        <v>0</v>
      </c>
      <c r="Q102" s="182">
        <v>0</v>
      </c>
      <c r="R102" s="182">
        <f>Q102*H102</f>
        <v>0</v>
      </c>
      <c r="S102" s="182">
        <v>0</v>
      </c>
      <c r="T102" s="183">
        <f>S102*H102</f>
        <v>0</v>
      </c>
      <c r="AR102" s="24" t="s">
        <v>141</v>
      </c>
      <c r="AT102" s="24" t="s">
        <v>137</v>
      </c>
      <c r="AU102" s="24" t="s">
        <v>81</v>
      </c>
      <c r="AY102" s="24" t="s">
        <v>134</v>
      </c>
      <c r="BE102" s="184">
        <f>IF(N102="základní",J102,0)</f>
        <v>0</v>
      </c>
      <c r="BF102" s="184">
        <f>IF(N102="snížená",J102,0)</f>
        <v>0</v>
      </c>
      <c r="BG102" s="184">
        <f>IF(N102="zákl. přenesená",J102,0)</f>
        <v>0</v>
      </c>
      <c r="BH102" s="184">
        <f>IF(N102="sníž. přenesená",J102,0)</f>
        <v>0</v>
      </c>
      <c r="BI102" s="184">
        <f>IF(N102="nulová",J102,0)</f>
        <v>0</v>
      </c>
      <c r="BJ102" s="24" t="s">
        <v>24</v>
      </c>
      <c r="BK102" s="184">
        <f>ROUND(I102*H102,2)</f>
        <v>0</v>
      </c>
      <c r="BL102" s="24" t="s">
        <v>141</v>
      </c>
      <c r="BM102" s="24" t="s">
        <v>1284</v>
      </c>
    </row>
    <row r="103" spans="2:65" s="1" customFormat="1" ht="13.5">
      <c r="B103" s="40"/>
      <c r="D103" s="185" t="s">
        <v>143</v>
      </c>
      <c r="F103" s="186" t="s">
        <v>1283</v>
      </c>
      <c r="I103" s="187"/>
      <c r="L103" s="40"/>
      <c r="M103" s="188"/>
      <c r="N103" s="41"/>
      <c r="O103" s="41"/>
      <c r="P103" s="41"/>
      <c r="Q103" s="41"/>
      <c r="R103" s="41"/>
      <c r="S103" s="41"/>
      <c r="T103" s="69"/>
      <c r="AT103" s="24" t="s">
        <v>143</v>
      </c>
      <c r="AU103" s="24" t="s">
        <v>81</v>
      </c>
    </row>
    <row r="104" spans="2:65" s="11" customFormat="1" ht="13.5">
      <c r="B104" s="190"/>
      <c r="D104" s="185" t="s">
        <v>146</v>
      </c>
      <c r="E104" s="191" t="s">
        <v>5</v>
      </c>
      <c r="F104" s="192" t="s">
        <v>1285</v>
      </c>
      <c r="H104" s="193">
        <v>6</v>
      </c>
      <c r="I104" s="194"/>
      <c r="L104" s="190"/>
      <c r="M104" s="195"/>
      <c r="N104" s="196"/>
      <c r="O104" s="196"/>
      <c r="P104" s="196"/>
      <c r="Q104" s="196"/>
      <c r="R104" s="196"/>
      <c r="S104" s="196"/>
      <c r="T104" s="197"/>
      <c r="AT104" s="191" t="s">
        <v>146</v>
      </c>
      <c r="AU104" s="191" t="s">
        <v>81</v>
      </c>
      <c r="AV104" s="11" t="s">
        <v>81</v>
      </c>
      <c r="AW104" s="11" t="s">
        <v>36</v>
      </c>
      <c r="AX104" s="11" t="s">
        <v>72</v>
      </c>
      <c r="AY104" s="191" t="s">
        <v>134</v>
      </c>
    </row>
    <row r="105" spans="2:65" s="11" customFormat="1" ht="13.5">
      <c r="B105" s="190"/>
      <c r="D105" s="185" t="s">
        <v>146</v>
      </c>
      <c r="E105" s="191" t="s">
        <v>5</v>
      </c>
      <c r="F105" s="192" t="s">
        <v>1286</v>
      </c>
      <c r="H105" s="193">
        <v>12</v>
      </c>
      <c r="I105" s="194"/>
      <c r="L105" s="190"/>
      <c r="M105" s="195"/>
      <c r="N105" s="196"/>
      <c r="O105" s="196"/>
      <c r="P105" s="196"/>
      <c r="Q105" s="196"/>
      <c r="R105" s="196"/>
      <c r="S105" s="196"/>
      <c r="T105" s="197"/>
      <c r="AT105" s="191" t="s">
        <v>146</v>
      </c>
      <c r="AU105" s="191" t="s">
        <v>81</v>
      </c>
      <c r="AV105" s="11" t="s">
        <v>81</v>
      </c>
      <c r="AW105" s="11" t="s">
        <v>36</v>
      </c>
      <c r="AX105" s="11" t="s">
        <v>72</v>
      </c>
      <c r="AY105" s="191" t="s">
        <v>134</v>
      </c>
    </row>
    <row r="106" spans="2:65" s="11" customFormat="1" ht="13.5">
      <c r="B106" s="190"/>
      <c r="D106" s="185" t="s">
        <v>146</v>
      </c>
      <c r="E106" s="191" t="s">
        <v>5</v>
      </c>
      <c r="F106" s="192" t="s">
        <v>1287</v>
      </c>
      <c r="H106" s="193">
        <v>24</v>
      </c>
      <c r="I106" s="194"/>
      <c r="L106" s="190"/>
      <c r="M106" s="195"/>
      <c r="N106" s="196"/>
      <c r="O106" s="196"/>
      <c r="P106" s="196"/>
      <c r="Q106" s="196"/>
      <c r="R106" s="196"/>
      <c r="S106" s="196"/>
      <c r="T106" s="197"/>
      <c r="AT106" s="191" t="s">
        <v>146</v>
      </c>
      <c r="AU106" s="191" t="s">
        <v>81</v>
      </c>
      <c r="AV106" s="11" t="s">
        <v>81</v>
      </c>
      <c r="AW106" s="11" t="s">
        <v>36</v>
      </c>
      <c r="AX106" s="11" t="s">
        <v>72</v>
      </c>
      <c r="AY106" s="191" t="s">
        <v>134</v>
      </c>
    </row>
    <row r="107" spans="2:65" s="11" customFormat="1" ht="13.5">
      <c r="B107" s="190"/>
      <c r="D107" s="185" t="s">
        <v>146</v>
      </c>
      <c r="E107" s="191" t="s">
        <v>5</v>
      </c>
      <c r="F107" s="192" t="s">
        <v>1288</v>
      </c>
      <c r="H107" s="193">
        <v>1</v>
      </c>
      <c r="I107" s="194"/>
      <c r="L107" s="190"/>
      <c r="M107" s="195"/>
      <c r="N107" s="196"/>
      <c r="O107" s="196"/>
      <c r="P107" s="196"/>
      <c r="Q107" s="196"/>
      <c r="R107" s="196"/>
      <c r="S107" s="196"/>
      <c r="T107" s="197"/>
      <c r="AT107" s="191" t="s">
        <v>146</v>
      </c>
      <c r="AU107" s="191" t="s">
        <v>81</v>
      </c>
      <c r="AV107" s="11" t="s">
        <v>81</v>
      </c>
      <c r="AW107" s="11" t="s">
        <v>36</v>
      </c>
      <c r="AX107" s="11" t="s">
        <v>72</v>
      </c>
      <c r="AY107" s="191" t="s">
        <v>134</v>
      </c>
    </row>
    <row r="108" spans="2:65" s="11" customFormat="1" ht="13.5">
      <c r="B108" s="190"/>
      <c r="D108" s="185" t="s">
        <v>146</v>
      </c>
      <c r="E108" s="191" t="s">
        <v>5</v>
      </c>
      <c r="F108" s="192" t="s">
        <v>1289</v>
      </c>
      <c r="H108" s="193">
        <v>2</v>
      </c>
      <c r="I108" s="194"/>
      <c r="L108" s="190"/>
      <c r="M108" s="195"/>
      <c r="N108" s="196"/>
      <c r="O108" s="196"/>
      <c r="P108" s="196"/>
      <c r="Q108" s="196"/>
      <c r="R108" s="196"/>
      <c r="S108" s="196"/>
      <c r="T108" s="197"/>
      <c r="AT108" s="191" t="s">
        <v>146</v>
      </c>
      <c r="AU108" s="191" t="s">
        <v>81</v>
      </c>
      <c r="AV108" s="11" t="s">
        <v>81</v>
      </c>
      <c r="AW108" s="11" t="s">
        <v>36</v>
      </c>
      <c r="AX108" s="11" t="s">
        <v>72</v>
      </c>
      <c r="AY108" s="191" t="s">
        <v>134</v>
      </c>
    </row>
    <row r="109" spans="2:65" s="11" customFormat="1" ht="13.5">
      <c r="B109" s="190"/>
      <c r="D109" s="185" t="s">
        <v>146</v>
      </c>
      <c r="E109" s="191" t="s">
        <v>5</v>
      </c>
      <c r="F109" s="192" t="s">
        <v>1290</v>
      </c>
      <c r="H109" s="193">
        <v>1</v>
      </c>
      <c r="I109" s="194"/>
      <c r="L109" s="190"/>
      <c r="M109" s="195"/>
      <c r="N109" s="196"/>
      <c r="O109" s="196"/>
      <c r="P109" s="196"/>
      <c r="Q109" s="196"/>
      <c r="R109" s="196"/>
      <c r="S109" s="196"/>
      <c r="T109" s="197"/>
      <c r="AT109" s="191" t="s">
        <v>146</v>
      </c>
      <c r="AU109" s="191" t="s">
        <v>81</v>
      </c>
      <c r="AV109" s="11" t="s">
        <v>81</v>
      </c>
      <c r="AW109" s="11" t="s">
        <v>36</v>
      </c>
      <c r="AX109" s="11" t="s">
        <v>72</v>
      </c>
      <c r="AY109" s="191" t="s">
        <v>134</v>
      </c>
    </row>
    <row r="110" spans="2:65" s="13" customFormat="1" ht="13.5">
      <c r="B110" s="206"/>
      <c r="D110" s="185" t="s">
        <v>146</v>
      </c>
      <c r="E110" s="207" t="s">
        <v>5</v>
      </c>
      <c r="F110" s="208" t="s">
        <v>1291</v>
      </c>
      <c r="H110" s="207" t="s">
        <v>5</v>
      </c>
      <c r="I110" s="209"/>
      <c r="L110" s="206"/>
      <c r="M110" s="210"/>
      <c r="N110" s="211"/>
      <c r="O110" s="211"/>
      <c r="P110" s="211"/>
      <c r="Q110" s="211"/>
      <c r="R110" s="211"/>
      <c r="S110" s="211"/>
      <c r="T110" s="212"/>
      <c r="AT110" s="207" t="s">
        <v>146</v>
      </c>
      <c r="AU110" s="207" t="s">
        <v>81</v>
      </c>
      <c r="AV110" s="13" t="s">
        <v>24</v>
      </c>
      <c r="AW110" s="13" t="s">
        <v>36</v>
      </c>
      <c r="AX110" s="13" t="s">
        <v>72</v>
      </c>
      <c r="AY110" s="207" t="s">
        <v>134</v>
      </c>
    </row>
    <row r="111" spans="2:65" s="12" customFormat="1" ht="13.5">
      <c r="B111" s="198"/>
      <c r="D111" s="185" t="s">
        <v>146</v>
      </c>
      <c r="E111" s="199" t="s">
        <v>5</v>
      </c>
      <c r="F111" s="200" t="s">
        <v>148</v>
      </c>
      <c r="H111" s="201">
        <v>46</v>
      </c>
      <c r="I111" s="202"/>
      <c r="L111" s="198"/>
      <c r="M111" s="203"/>
      <c r="N111" s="204"/>
      <c r="O111" s="204"/>
      <c r="P111" s="204"/>
      <c r="Q111" s="204"/>
      <c r="R111" s="204"/>
      <c r="S111" s="204"/>
      <c r="T111" s="205"/>
      <c r="AT111" s="199" t="s">
        <v>146</v>
      </c>
      <c r="AU111" s="199" t="s">
        <v>81</v>
      </c>
      <c r="AV111" s="12" t="s">
        <v>141</v>
      </c>
      <c r="AW111" s="12" t="s">
        <v>36</v>
      </c>
      <c r="AX111" s="12" t="s">
        <v>24</v>
      </c>
      <c r="AY111" s="199" t="s">
        <v>134</v>
      </c>
    </row>
    <row r="112" spans="2:65" s="1" customFormat="1" ht="25.5" customHeight="1">
      <c r="B112" s="172"/>
      <c r="C112" s="173" t="s">
        <v>172</v>
      </c>
      <c r="D112" s="173" t="s">
        <v>137</v>
      </c>
      <c r="E112" s="174" t="s">
        <v>1292</v>
      </c>
      <c r="F112" s="175" t="s">
        <v>1293</v>
      </c>
      <c r="G112" s="176" t="s">
        <v>190</v>
      </c>
      <c r="H112" s="177">
        <v>13800</v>
      </c>
      <c r="I112" s="178"/>
      <c r="J112" s="179">
        <f>ROUND(I112*H112,2)</f>
        <v>0</v>
      </c>
      <c r="K112" s="175" t="s">
        <v>260</v>
      </c>
      <c r="L112" s="40"/>
      <c r="M112" s="180" t="s">
        <v>5</v>
      </c>
      <c r="N112" s="181" t="s">
        <v>43</v>
      </c>
      <c r="O112" s="41"/>
      <c r="P112" s="182">
        <f>O112*H112</f>
        <v>0</v>
      </c>
      <c r="Q112" s="182">
        <v>0</v>
      </c>
      <c r="R112" s="182">
        <f>Q112*H112</f>
        <v>0</v>
      </c>
      <c r="S112" s="182">
        <v>0</v>
      </c>
      <c r="T112" s="183">
        <f>S112*H112</f>
        <v>0</v>
      </c>
      <c r="AR112" s="24" t="s">
        <v>141</v>
      </c>
      <c r="AT112" s="24" t="s">
        <v>137</v>
      </c>
      <c r="AU112" s="24" t="s">
        <v>81</v>
      </c>
      <c r="AY112" s="24" t="s">
        <v>134</v>
      </c>
      <c r="BE112" s="184">
        <f>IF(N112="základní",J112,0)</f>
        <v>0</v>
      </c>
      <c r="BF112" s="184">
        <f>IF(N112="snížená",J112,0)</f>
        <v>0</v>
      </c>
      <c r="BG112" s="184">
        <f>IF(N112="zákl. přenesená",J112,0)</f>
        <v>0</v>
      </c>
      <c r="BH112" s="184">
        <f>IF(N112="sníž. přenesená",J112,0)</f>
        <v>0</v>
      </c>
      <c r="BI112" s="184">
        <f>IF(N112="nulová",J112,0)</f>
        <v>0</v>
      </c>
      <c r="BJ112" s="24" t="s">
        <v>24</v>
      </c>
      <c r="BK112" s="184">
        <f>ROUND(I112*H112,2)</f>
        <v>0</v>
      </c>
      <c r="BL112" s="24" t="s">
        <v>141</v>
      </c>
      <c r="BM112" s="24" t="s">
        <v>1294</v>
      </c>
    </row>
    <row r="113" spans="2:65" s="1" customFormat="1" ht="13.5">
      <c r="B113" s="40"/>
      <c r="D113" s="185" t="s">
        <v>143</v>
      </c>
      <c r="F113" s="186" t="s">
        <v>1293</v>
      </c>
      <c r="I113" s="187"/>
      <c r="L113" s="40"/>
      <c r="M113" s="188"/>
      <c r="N113" s="41"/>
      <c r="O113" s="41"/>
      <c r="P113" s="41"/>
      <c r="Q113" s="41"/>
      <c r="R113" s="41"/>
      <c r="S113" s="41"/>
      <c r="T113" s="69"/>
      <c r="AT113" s="24" t="s">
        <v>143</v>
      </c>
      <c r="AU113" s="24" t="s">
        <v>81</v>
      </c>
    </row>
    <row r="114" spans="2:65" s="11" customFormat="1" ht="13.5">
      <c r="B114" s="190"/>
      <c r="D114" s="185" t="s">
        <v>146</v>
      </c>
      <c r="E114" s="191" t="s">
        <v>5</v>
      </c>
      <c r="F114" s="192" t="s">
        <v>1295</v>
      </c>
      <c r="H114" s="193">
        <v>13800</v>
      </c>
      <c r="I114" s="194"/>
      <c r="L114" s="190"/>
      <c r="M114" s="195"/>
      <c r="N114" s="196"/>
      <c r="O114" s="196"/>
      <c r="P114" s="196"/>
      <c r="Q114" s="196"/>
      <c r="R114" s="196"/>
      <c r="S114" s="196"/>
      <c r="T114" s="197"/>
      <c r="AT114" s="191" t="s">
        <v>146</v>
      </c>
      <c r="AU114" s="191" t="s">
        <v>81</v>
      </c>
      <c r="AV114" s="11" t="s">
        <v>81</v>
      </c>
      <c r="AW114" s="11" t="s">
        <v>36</v>
      </c>
      <c r="AX114" s="11" t="s">
        <v>72</v>
      </c>
      <c r="AY114" s="191" t="s">
        <v>134</v>
      </c>
    </row>
    <row r="115" spans="2:65" s="12" customFormat="1" ht="13.5">
      <c r="B115" s="198"/>
      <c r="D115" s="185" t="s">
        <v>146</v>
      </c>
      <c r="E115" s="199" t="s">
        <v>5</v>
      </c>
      <c r="F115" s="200" t="s">
        <v>148</v>
      </c>
      <c r="H115" s="201">
        <v>13800</v>
      </c>
      <c r="I115" s="202"/>
      <c r="L115" s="198"/>
      <c r="M115" s="203"/>
      <c r="N115" s="204"/>
      <c r="O115" s="204"/>
      <c r="P115" s="204"/>
      <c r="Q115" s="204"/>
      <c r="R115" s="204"/>
      <c r="S115" s="204"/>
      <c r="T115" s="205"/>
      <c r="AT115" s="199" t="s">
        <v>146</v>
      </c>
      <c r="AU115" s="199" t="s">
        <v>81</v>
      </c>
      <c r="AV115" s="12" t="s">
        <v>141</v>
      </c>
      <c r="AW115" s="12" t="s">
        <v>36</v>
      </c>
      <c r="AX115" s="12" t="s">
        <v>24</v>
      </c>
      <c r="AY115" s="199" t="s">
        <v>134</v>
      </c>
    </row>
    <row r="116" spans="2:65" s="1" customFormat="1" ht="16.5" customHeight="1">
      <c r="B116" s="172"/>
      <c r="C116" s="173" t="s">
        <v>177</v>
      </c>
      <c r="D116" s="173" t="s">
        <v>137</v>
      </c>
      <c r="E116" s="174" t="s">
        <v>1296</v>
      </c>
      <c r="F116" s="175" t="s">
        <v>1297</v>
      </c>
      <c r="G116" s="176" t="s">
        <v>190</v>
      </c>
      <c r="H116" s="177">
        <v>2</v>
      </c>
      <c r="I116" s="178"/>
      <c r="J116" s="179">
        <f>ROUND(I116*H116,2)</f>
        <v>0</v>
      </c>
      <c r="K116" s="175" t="s">
        <v>260</v>
      </c>
      <c r="L116" s="40"/>
      <c r="M116" s="180" t="s">
        <v>5</v>
      </c>
      <c r="N116" s="181" t="s">
        <v>43</v>
      </c>
      <c r="O116" s="41"/>
      <c r="P116" s="182">
        <f>O116*H116</f>
        <v>0</v>
      </c>
      <c r="Q116" s="182">
        <v>0</v>
      </c>
      <c r="R116" s="182">
        <f>Q116*H116</f>
        <v>0</v>
      </c>
      <c r="S116" s="182">
        <v>0</v>
      </c>
      <c r="T116" s="183">
        <f>S116*H116</f>
        <v>0</v>
      </c>
      <c r="AR116" s="24" t="s">
        <v>141</v>
      </c>
      <c r="AT116" s="24" t="s">
        <v>137</v>
      </c>
      <c r="AU116" s="24" t="s">
        <v>81</v>
      </c>
      <c r="AY116" s="24" t="s">
        <v>134</v>
      </c>
      <c r="BE116" s="184">
        <f>IF(N116="základní",J116,0)</f>
        <v>0</v>
      </c>
      <c r="BF116" s="184">
        <f>IF(N116="snížená",J116,0)</f>
        <v>0</v>
      </c>
      <c r="BG116" s="184">
        <f>IF(N116="zákl. přenesená",J116,0)</f>
        <v>0</v>
      </c>
      <c r="BH116" s="184">
        <f>IF(N116="sníž. přenesená",J116,0)</f>
        <v>0</v>
      </c>
      <c r="BI116" s="184">
        <f>IF(N116="nulová",J116,0)</f>
        <v>0</v>
      </c>
      <c r="BJ116" s="24" t="s">
        <v>24</v>
      </c>
      <c r="BK116" s="184">
        <f>ROUND(I116*H116,2)</f>
        <v>0</v>
      </c>
      <c r="BL116" s="24" t="s">
        <v>141</v>
      </c>
      <c r="BM116" s="24" t="s">
        <v>1298</v>
      </c>
    </row>
    <row r="117" spans="2:65" s="1" customFormat="1" ht="13.5">
      <c r="B117" s="40"/>
      <c r="D117" s="185" t="s">
        <v>143</v>
      </c>
      <c r="F117" s="186" t="s">
        <v>1297</v>
      </c>
      <c r="I117" s="187"/>
      <c r="L117" s="40"/>
      <c r="M117" s="188"/>
      <c r="N117" s="41"/>
      <c r="O117" s="41"/>
      <c r="P117" s="41"/>
      <c r="Q117" s="41"/>
      <c r="R117" s="41"/>
      <c r="S117" s="41"/>
      <c r="T117" s="69"/>
      <c r="AT117" s="24" t="s">
        <v>143</v>
      </c>
      <c r="AU117" s="24" t="s">
        <v>81</v>
      </c>
    </row>
    <row r="118" spans="2:65" s="11" customFormat="1" ht="13.5">
      <c r="B118" s="190"/>
      <c r="D118" s="185" t="s">
        <v>146</v>
      </c>
      <c r="E118" s="191" t="s">
        <v>5</v>
      </c>
      <c r="F118" s="192" t="s">
        <v>1299</v>
      </c>
      <c r="H118" s="193">
        <v>2</v>
      </c>
      <c r="I118" s="194"/>
      <c r="L118" s="190"/>
      <c r="M118" s="195"/>
      <c r="N118" s="196"/>
      <c r="O118" s="196"/>
      <c r="P118" s="196"/>
      <c r="Q118" s="196"/>
      <c r="R118" s="196"/>
      <c r="S118" s="196"/>
      <c r="T118" s="197"/>
      <c r="AT118" s="191" t="s">
        <v>146</v>
      </c>
      <c r="AU118" s="191" t="s">
        <v>81</v>
      </c>
      <c r="AV118" s="11" t="s">
        <v>81</v>
      </c>
      <c r="AW118" s="11" t="s">
        <v>36</v>
      </c>
      <c r="AX118" s="11" t="s">
        <v>72</v>
      </c>
      <c r="AY118" s="191" t="s">
        <v>134</v>
      </c>
    </row>
    <row r="119" spans="2:65" s="12" customFormat="1" ht="13.5">
      <c r="B119" s="198"/>
      <c r="D119" s="185" t="s">
        <v>146</v>
      </c>
      <c r="E119" s="199" t="s">
        <v>5</v>
      </c>
      <c r="F119" s="200" t="s">
        <v>148</v>
      </c>
      <c r="H119" s="201">
        <v>2</v>
      </c>
      <c r="I119" s="202"/>
      <c r="L119" s="198"/>
      <c r="M119" s="203"/>
      <c r="N119" s="204"/>
      <c r="O119" s="204"/>
      <c r="P119" s="204"/>
      <c r="Q119" s="204"/>
      <c r="R119" s="204"/>
      <c r="S119" s="204"/>
      <c r="T119" s="205"/>
      <c r="AT119" s="199" t="s">
        <v>146</v>
      </c>
      <c r="AU119" s="199" t="s">
        <v>81</v>
      </c>
      <c r="AV119" s="12" t="s">
        <v>141</v>
      </c>
      <c r="AW119" s="12" t="s">
        <v>36</v>
      </c>
      <c r="AX119" s="12" t="s">
        <v>24</v>
      </c>
      <c r="AY119" s="199" t="s">
        <v>134</v>
      </c>
    </row>
    <row r="120" spans="2:65" s="1" customFormat="1" ht="25.5" customHeight="1">
      <c r="B120" s="172"/>
      <c r="C120" s="173" t="s">
        <v>182</v>
      </c>
      <c r="D120" s="173" t="s">
        <v>137</v>
      </c>
      <c r="E120" s="174" t="s">
        <v>1300</v>
      </c>
      <c r="F120" s="175" t="s">
        <v>1301</v>
      </c>
      <c r="G120" s="176" t="s">
        <v>190</v>
      </c>
      <c r="H120" s="177">
        <v>600</v>
      </c>
      <c r="I120" s="178"/>
      <c r="J120" s="179">
        <f>ROUND(I120*H120,2)</f>
        <v>0</v>
      </c>
      <c r="K120" s="175" t="s">
        <v>260</v>
      </c>
      <c r="L120" s="40"/>
      <c r="M120" s="180" t="s">
        <v>5</v>
      </c>
      <c r="N120" s="181" t="s">
        <v>43</v>
      </c>
      <c r="O120" s="41"/>
      <c r="P120" s="182">
        <f>O120*H120</f>
        <v>0</v>
      </c>
      <c r="Q120" s="182">
        <v>0</v>
      </c>
      <c r="R120" s="182">
        <f>Q120*H120</f>
        <v>0</v>
      </c>
      <c r="S120" s="182">
        <v>0</v>
      </c>
      <c r="T120" s="183">
        <f>S120*H120</f>
        <v>0</v>
      </c>
      <c r="AR120" s="24" t="s">
        <v>141</v>
      </c>
      <c r="AT120" s="24" t="s">
        <v>137</v>
      </c>
      <c r="AU120" s="24" t="s">
        <v>81</v>
      </c>
      <c r="AY120" s="24" t="s">
        <v>134</v>
      </c>
      <c r="BE120" s="184">
        <f>IF(N120="základní",J120,0)</f>
        <v>0</v>
      </c>
      <c r="BF120" s="184">
        <f>IF(N120="snížená",J120,0)</f>
        <v>0</v>
      </c>
      <c r="BG120" s="184">
        <f>IF(N120="zákl. přenesená",J120,0)</f>
        <v>0</v>
      </c>
      <c r="BH120" s="184">
        <f>IF(N120="sníž. přenesená",J120,0)</f>
        <v>0</v>
      </c>
      <c r="BI120" s="184">
        <f>IF(N120="nulová",J120,0)</f>
        <v>0</v>
      </c>
      <c r="BJ120" s="24" t="s">
        <v>24</v>
      </c>
      <c r="BK120" s="184">
        <f>ROUND(I120*H120,2)</f>
        <v>0</v>
      </c>
      <c r="BL120" s="24" t="s">
        <v>141</v>
      </c>
      <c r="BM120" s="24" t="s">
        <v>1302</v>
      </c>
    </row>
    <row r="121" spans="2:65" s="1" customFormat="1" ht="13.5">
      <c r="B121" s="40"/>
      <c r="D121" s="185" t="s">
        <v>143</v>
      </c>
      <c r="F121" s="186" t="s">
        <v>1301</v>
      </c>
      <c r="I121" s="187"/>
      <c r="L121" s="40"/>
      <c r="M121" s="188"/>
      <c r="N121" s="41"/>
      <c r="O121" s="41"/>
      <c r="P121" s="41"/>
      <c r="Q121" s="41"/>
      <c r="R121" s="41"/>
      <c r="S121" s="41"/>
      <c r="T121" s="69"/>
      <c r="AT121" s="24" t="s">
        <v>143</v>
      </c>
      <c r="AU121" s="24" t="s">
        <v>81</v>
      </c>
    </row>
    <row r="122" spans="2:65" s="11" customFormat="1" ht="13.5">
      <c r="B122" s="190"/>
      <c r="D122" s="185" t="s">
        <v>146</v>
      </c>
      <c r="E122" s="191" t="s">
        <v>5</v>
      </c>
      <c r="F122" s="192" t="s">
        <v>1303</v>
      </c>
      <c r="H122" s="193">
        <v>600</v>
      </c>
      <c r="I122" s="194"/>
      <c r="L122" s="190"/>
      <c r="M122" s="195"/>
      <c r="N122" s="196"/>
      <c r="O122" s="196"/>
      <c r="P122" s="196"/>
      <c r="Q122" s="196"/>
      <c r="R122" s="196"/>
      <c r="S122" s="196"/>
      <c r="T122" s="197"/>
      <c r="AT122" s="191" t="s">
        <v>146</v>
      </c>
      <c r="AU122" s="191" t="s">
        <v>81</v>
      </c>
      <c r="AV122" s="11" t="s">
        <v>81</v>
      </c>
      <c r="AW122" s="11" t="s">
        <v>36</v>
      </c>
      <c r="AX122" s="11" t="s">
        <v>72</v>
      </c>
      <c r="AY122" s="191" t="s">
        <v>134</v>
      </c>
    </row>
    <row r="123" spans="2:65" s="12" customFormat="1" ht="13.5">
      <c r="B123" s="198"/>
      <c r="D123" s="185" t="s">
        <v>146</v>
      </c>
      <c r="E123" s="199" t="s">
        <v>5</v>
      </c>
      <c r="F123" s="200" t="s">
        <v>148</v>
      </c>
      <c r="H123" s="201">
        <v>600</v>
      </c>
      <c r="I123" s="202"/>
      <c r="L123" s="198"/>
      <c r="M123" s="203"/>
      <c r="N123" s="204"/>
      <c r="O123" s="204"/>
      <c r="P123" s="204"/>
      <c r="Q123" s="204"/>
      <c r="R123" s="204"/>
      <c r="S123" s="204"/>
      <c r="T123" s="205"/>
      <c r="AT123" s="199" t="s">
        <v>146</v>
      </c>
      <c r="AU123" s="199" t="s">
        <v>81</v>
      </c>
      <c r="AV123" s="12" t="s">
        <v>141</v>
      </c>
      <c r="AW123" s="12" t="s">
        <v>36</v>
      </c>
      <c r="AX123" s="12" t="s">
        <v>24</v>
      </c>
      <c r="AY123" s="199" t="s">
        <v>134</v>
      </c>
    </row>
    <row r="124" spans="2:65" s="1" customFormat="1" ht="25.5" customHeight="1">
      <c r="B124" s="172"/>
      <c r="C124" s="173" t="s">
        <v>28</v>
      </c>
      <c r="D124" s="173" t="s">
        <v>137</v>
      </c>
      <c r="E124" s="174" t="s">
        <v>1304</v>
      </c>
      <c r="F124" s="175" t="s">
        <v>1305</v>
      </c>
      <c r="G124" s="176" t="s">
        <v>190</v>
      </c>
      <c r="H124" s="177">
        <v>2</v>
      </c>
      <c r="I124" s="178"/>
      <c r="J124" s="179">
        <f>ROUND(I124*H124,2)</f>
        <v>0</v>
      </c>
      <c r="K124" s="175" t="s">
        <v>260</v>
      </c>
      <c r="L124" s="40"/>
      <c r="M124" s="180" t="s">
        <v>5</v>
      </c>
      <c r="N124" s="181" t="s">
        <v>43</v>
      </c>
      <c r="O124" s="41"/>
      <c r="P124" s="182">
        <f>O124*H124</f>
        <v>0</v>
      </c>
      <c r="Q124" s="182">
        <v>0</v>
      </c>
      <c r="R124" s="182">
        <f>Q124*H124</f>
        <v>0</v>
      </c>
      <c r="S124" s="182">
        <v>0</v>
      </c>
      <c r="T124" s="183">
        <f>S124*H124</f>
        <v>0</v>
      </c>
      <c r="AR124" s="24" t="s">
        <v>141</v>
      </c>
      <c r="AT124" s="24" t="s">
        <v>137</v>
      </c>
      <c r="AU124" s="24" t="s">
        <v>81</v>
      </c>
      <c r="AY124" s="24" t="s">
        <v>134</v>
      </c>
      <c r="BE124" s="184">
        <f>IF(N124="základní",J124,0)</f>
        <v>0</v>
      </c>
      <c r="BF124" s="184">
        <f>IF(N124="snížená",J124,0)</f>
        <v>0</v>
      </c>
      <c r="BG124" s="184">
        <f>IF(N124="zákl. přenesená",J124,0)</f>
        <v>0</v>
      </c>
      <c r="BH124" s="184">
        <f>IF(N124="sníž. přenesená",J124,0)</f>
        <v>0</v>
      </c>
      <c r="BI124" s="184">
        <f>IF(N124="nulová",J124,0)</f>
        <v>0</v>
      </c>
      <c r="BJ124" s="24" t="s">
        <v>24</v>
      </c>
      <c r="BK124" s="184">
        <f>ROUND(I124*H124,2)</f>
        <v>0</v>
      </c>
      <c r="BL124" s="24" t="s">
        <v>141</v>
      </c>
      <c r="BM124" s="24" t="s">
        <v>1306</v>
      </c>
    </row>
    <row r="125" spans="2:65" s="1" customFormat="1" ht="13.5">
      <c r="B125" s="40"/>
      <c r="D125" s="185" t="s">
        <v>143</v>
      </c>
      <c r="F125" s="186" t="s">
        <v>1305</v>
      </c>
      <c r="I125" s="187"/>
      <c r="L125" s="40"/>
      <c r="M125" s="188"/>
      <c r="N125" s="41"/>
      <c r="O125" s="41"/>
      <c r="P125" s="41"/>
      <c r="Q125" s="41"/>
      <c r="R125" s="41"/>
      <c r="S125" s="41"/>
      <c r="T125" s="69"/>
      <c r="AT125" s="24" t="s">
        <v>143</v>
      </c>
      <c r="AU125" s="24" t="s">
        <v>81</v>
      </c>
    </row>
    <row r="126" spans="2:65" s="11" customFormat="1" ht="13.5">
      <c r="B126" s="190"/>
      <c r="D126" s="185" t="s">
        <v>146</v>
      </c>
      <c r="E126" s="191" t="s">
        <v>5</v>
      </c>
      <c r="F126" s="192" t="s">
        <v>1307</v>
      </c>
      <c r="H126" s="193">
        <v>2</v>
      </c>
      <c r="I126" s="194"/>
      <c r="L126" s="190"/>
      <c r="M126" s="195"/>
      <c r="N126" s="196"/>
      <c r="O126" s="196"/>
      <c r="P126" s="196"/>
      <c r="Q126" s="196"/>
      <c r="R126" s="196"/>
      <c r="S126" s="196"/>
      <c r="T126" s="197"/>
      <c r="AT126" s="191" t="s">
        <v>146</v>
      </c>
      <c r="AU126" s="191" t="s">
        <v>81</v>
      </c>
      <c r="AV126" s="11" t="s">
        <v>81</v>
      </c>
      <c r="AW126" s="11" t="s">
        <v>36</v>
      </c>
      <c r="AX126" s="11" t="s">
        <v>72</v>
      </c>
      <c r="AY126" s="191" t="s">
        <v>134</v>
      </c>
    </row>
    <row r="127" spans="2:65" s="12" customFormat="1" ht="13.5">
      <c r="B127" s="198"/>
      <c r="D127" s="185" t="s">
        <v>146</v>
      </c>
      <c r="E127" s="199" t="s">
        <v>5</v>
      </c>
      <c r="F127" s="200" t="s">
        <v>148</v>
      </c>
      <c r="H127" s="201">
        <v>2</v>
      </c>
      <c r="I127" s="202"/>
      <c r="L127" s="198"/>
      <c r="M127" s="203"/>
      <c r="N127" s="204"/>
      <c r="O127" s="204"/>
      <c r="P127" s="204"/>
      <c r="Q127" s="204"/>
      <c r="R127" s="204"/>
      <c r="S127" s="204"/>
      <c r="T127" s="205"/>
      <c r="AT127" s="199" t="s">
        <v>146</v>
      </c>
      <c r="AU127" s="199" t="s">
        <v>81</v>
      </c>
      <c r="AV127" s="12" t="s">
        <v>141</v>
      </c>
      <c r="AW127" s="12" t="s">
        <v>36</v>
      </c>
      <c r="AX127" s="12" t="s">
        <v>24</v>
      </c>
      <c r="AY127" s="199" t="s">
        <v>134</v>
      </c>
    </row>
    <row r="128" spans="2:65" s="1" customFormat="1" ht="25.5" customHeight="1">
      <c r="B128" s="172"/>
      <c r="C128" s="173" t="s">
        <v>195</v>
      </c>
      <c r="D128" s="173" t="s">
        <v>137</v>
      </c>
      <c r="E128" s="174" t="s">
        <v>1308</v>
      </c>
      <c r="F128" s="175" t="s">
        <v>1309</v>
      </c>
      <c r="G128" s="176" t="s">
        <v>190</v>
      </c>
      <c r="H128" s="177">
        <v>600</v>
      </c>
      <c r="I128" s="178"/>
      <c r="J128" s="179">
        <f>ROUND(I128*H128,2)</f>
        <v>0</v>
      </c>
      <c r="K128" s="175" t="s">
        <v>260</v>
      </c>
      <c r="L128" s="40"/>
      <c r="M128" s="180" t="s">
        <v>5</v>
      </c>
      <c r="N128" s="181" t="s">
        <v>43</v>
      </c>
      <c r="O128" s="41"/>
      <c r="P128" s="182">
        <f>O128*H128</f>
        <v>0</v>
      </c>
      <c r="Q128" s="182">
        <v>0</v>
      </c>
      <c r="R128" s="182">
        <f>Q128*H128</f>
        <v>0</v>
      </c>
      <c r="S128" s="182">
        <v>0</v>
      </c>
      <c r="T128" s="183">
        <f>S128*H128</f>
        <v>0</v>
      </c>
      <c r="AR128" s="24" t="s">
        <v>141</v>
      </c>
      <c r="AT128" s="24" t="s">
        <v>137</v>
      </c>
      <c r="AU128" s="24" t="s">
        <v>81</v>
      </c>
      <c r="AY128" s="24" t="s">
        <v>134</v>
      </c>
      <c r="BE128" s="184">
        <f>IF(N128="základní",J128,0)</f>
        <v>0</v>
      </c>
      <c r="BF128" s="184">
        <f>IF(N128="snížená",J128,0)</f>
        <v>0</v>
      </c>
      <c r="BG128" s="184">
        <f>IF(N128="zákl. přenesená",J128,0)</f>
        <v>0</v>
      </c>
      <c r="BH128" s="184">
        <f>IF(N128="sníž. přenesená",J128,0)</f>
        <v>0</v>
      </c>
      <c r="BI128" s="184">
        <f>IF(N128="nulová",J128,0)</f>
        <v>0</v>
      </c>
      <c r="BJ128" s="24" t="s">
        <v>24</v>
      </c>
      <c r="BK128" s="184">
        <f>ROUND(I128*H128,2)</f>
        <v>0</v>
      </c>
      <c r="BL128" s="24" t="s">
        <v>141</v>
      </c>
      <c r="BM128" s="24" t="s">
        <v>1310</v>
      </c>
    </row>
    <row r="129" spans="2:65" s="1" customFormat="1" ht="13.5">
      <c r="B129" s="40"/>
      <c r="D129" s="185" t="s">
        <v>143</v>
      </c>
      <c r="F129" s="186" t="s">
        <v>1309</v>
      </c>
      <c r="I129" s="187"/>
      <c r="L129" s="40"/>
      <c r="M129" s="188"/>
      <c r="N129" s="41"/>
      <c r="O129" s="41"/>
      <c r="P129" s="41"/>
      <c r="Q129" s="41"/>
      <c r="R129" s="41"/>
      <c r="S129" s="41"/>
      <c r="T129" s="69"/>
      <c r="AT129" s="24" t="s">
        <v>143</v>
      </c>
      <c r="AU129" s="24" t="s">
        <v>81</v>
      </c>
    </row>
    <row r="130" spans="2:65" s="11" customFormat="1" ht="13.5">
      <c r="B130" s="190"/>
      <c r="D130" s="185" t="s">
        <v>146</v>
      </c>
      <c r="E130" s="191" t="s">
        <v>5</v>
      </c>
      <c r="F130" s="192" t="s">
        <v>1303</v>
      </c>
      <c r="H130" s="193">
        <v>600</v>
      </c>
      <c r="I130" s="194"/>
      <c r="L130" s="190"/>
      <c r="M130" s="195"/>
      <c r="N130" s="196"/>
      <c r="O130" s="196"/>
      <c r="P130" s="196"/>
      <c r="Q130" s="196"/>
      <c r="R130" s="196"/>
      <c r="S130" s="196"/>
      <c r="T130" s="197"/>
      <c r="AT130" s="191" t="s">
        <v>146</v>
      </c>
      <c r="AU130" s="191" t="s">
        <v>81</v>
      </c>
      <c r="AV130" s="11" t="s">
        <v>81</v>
      </c>
      <c r="AW130" s="11" t="s">
        <v>36</v>
      </c>
      <c r="AX130" s="11" t="s">
        <v>72</v>
      </c>
      <c r="AY130" s="191" t="s">
        <v>134</v>
      </c>
    </row>
    <row r="131" spans="2:65" s="12" customFormat="1" ht="13.5">
      <c r="B131" s="198"/>
      <c r="D131" s="185" t="s">
        <v>146</v>
      </c>
      <c r="E131" s="199" t="s">
        <v>5</v>
      </c>
      <c r="F131" s="200" t="s">
        <v>148</v>
      </c>
      <c r="H131" s="201">
        <v>600</v>
      </c>
      <c r="I131" s="202"/>
      <c r="L131" s="198"/>
      <c r="M131" s="203"/>
      <c r="N131" s="204"/>
      <c r="O131" s="204"/>
      <c r="P131" s="204"/>
      <c r="Q131" s="204"/>
      <c r="R131" s="204"/>
      <c r="S131" s="204"/>
      <c r="T131" s="205"/>
      <c r="AT131" s="199" t="s">
        <v>146</v>
      </c>
      <c r="AU131" s="199" t="s">
        <v>81</v>
      </c>
      <c r="AV131" s="12" t="s">
        <v>141</v>
      </c>
      <c r="AW131" s="12" t="s">
        <v>36</v>
      </c>
      <c r="AX131" s="12" t="s">
        <v>24</v>
      </c>
      <c r="AY131" s="199" t="s">
        <v>134</v>
      </c>
    </row>
    <row r="132" spans="2:65" s="1" customFormat="1" ht="25.5" customHeight="1">
      <c r="B132" s="172"/>
      <c r="C132" s="173" t="s">
        <v>200</v>
      </c>
      <c r="D132" s="173" t="s">
        <v>137</v>
      </c>
      <c r="E132" s="174" t="s">
        <v>1311</v>
      </c>
      <c r="F132" s="175" t="s">
        <v>1312</v>
      </c>
      <c r="G132" s="176" t="s">
        <v>190</v>
      </c>
      <c r="H132" s="177">
        <v>2</v>
      </c>
      <c r="I132" s="178"/>
      <c r="J132" s="179">
        <f>ROUND(I132*H132,2)</f>
        <v>0</v>
      </c>
      <c r="K132" s="175" t="s">
        <v>260</v>
      </c>
      <c r="L132" s="40"/>
      <c r="M132" s="180" t="s">
        <v>5</v>
      </c>
      <c r="N132" s="181" t="s">
        <v>43</v>
      </c>
      <c r="O132" s="41"/>
      <c r="P132" s="182">
        <f>O132*H132</f>
        <v>0</v>
      </c>
      <c r="Q132" s="182">
        <v>0</v>
      </c>
      <c r="R132" s="182">
        <f>Q132*H132</f>
        <v>0</v>
      </c>
      <c r="S132" s="182">
        <v>0</v>
      </c>
      <c r="T132" s="183">
        <f>S132*H132</f>
        <v>0</v>
      </c>
      <c r="AR132" s="24" t="s">
        <v>141</v>
      </c>
      <c r="AT132" s="24" t="s">
        <v>137</v>
      </c>
      <c r="AU132" s="24" t="s">
        <v>81</v>
      </c>
      <c r="AY132" s="24" t="s">
        <v>134</v>
      </c>
      <c r="BE132" s="184">
        <f>IF(N132="základní",J132,0)</f>
        <v>0</v>
      </c>
      <c r="BF132" s="184">
        <f>IF(N132="snížená",J132,0)</f>
        <v>0</v>
      </c>
      <c r="BG132" s="184">
        <f>IF(N132="zákl. přenesená",J132,0)</f>
        <v>0</v>
      </c>
      <c r="BH132" s="184">
        <f>IF(N132="sníž. přenesená",J132,0)</f>
        <v>0</v>
      </c>
      <c r="BI132" s="184">
        <f>IF(N132="nulová",J132,0)</f>
        <v>0</v>
      </c>
      <c r="BJ132" s="24" t="s">
        <v>24</v>
      </c>
      <c r="BK132" s="184">
        <f>ROUND(I132*H132,2)</f>
        <v>0</v>
      </c>
      <c r="BL132" s="24" t="s">
        <v>141</v>
      </c>
      <c r="BM132" s="24" t="s">
        <v>1313</v>
      </c>
    </row>
    <row r="133" spans="2:65" s="1" customFormat="1" ht="13.5">
      <c r="B133" s="40"/>
      <c r="D133" s="185" t="s">
        <v>143</v>
      </c>
      <c r="F133" s="186" t="s">
        <v>1312</v>
      </c>
      <c r="I133" s="187"/>
      <c r="L133" s="40"/>
      <c r="M133" s="188"/>
      <c r="N133" s="41"/>
      <c r="O133" s="41"/>
      <c r="P133" s="41"/>
      <c r="Q133" s="41"/>
      <c r="R133" s="41"/>
      <c r="S133" s="41"/>
      <c r="T133" s="69"/>
      <c r="AT133" s="24" t="s">
        <v>143</v>
      </c>
      <c r="AU133" s="24" t="s">
        <v>81</v>
      </c>
    </row>
    <row r="134" spans="2:65" s="11" customFormat="1" ht="13.5">
      <c r="B134" s="190"/>
      <c r="D134" s="185" t="s">
        <v>146</v>
      </c>
      <c r="E134" s="191" t="s">
        <v>5</v>
      </c>
      <c r="F134" s="192" t="s">
        <v>1307</v>
      </c>
      <c r="H134" s="193">
        <v>2</v>
      </c>
      <c r="I134" s="194"/>
      <c r="L134" s="190"/>
      <c r="M134" s="195"/>
      <c r="N134" s="196"/>
      <c r="O134" s="196"/>
      <c r="P134" s="196"/>
      <c r="Q134" s="196"/>
      <c r="R134" s="196"/>
      <c r="S134" s="196"/>
      <c r="T134" s="197"/>
      <c r="AT134" s="191" t="s">
        <v>146</v>
      </c>
      <c r="AU134" s="191" t="s">
        <v>81</v>
      </c>
      <c r="AV134" s="11" t="s">
        <v>81</v>
      </c>
      <c r="AW134" s="11" t="s">
        <v>36</v>
      </c>
      <c r="AX134" s="11" t="s">
        <v>72</v>
      </c>
      <c r="AY134" s="191" t="s">
        <v>134</v>
      </c>
    </row>
    <row r="135" spans="2:65" s="12" customFormat="1" ht="13.5">
      <c r="B135" s="198"/>
      <c r="D135" s="185" t="s">
        <v>146</v>
      </c>
      <c r="E135" s="199" t="s">
        <v>5</v>
      </c>
      <c r="F135" s="200" t="s">
        <v>148</v>
      </c>
      <c r="H135" s="201">
        <v>2</v>
      </c>
      <c r="I135" s="202"/>
      <c r="L135" s="198"/>
      <c r="M135" s="203"/>
      <c r="N135" s="204"/>
      <c r="O135" s="204"/>
      <c r="P135" s="204"/>
      <c r="Q135" s="204"/>
      <c r="R135" s="204"/>
      <c r="S135" s="204"/>
      <c r="T135" s="205"/>
      <c r="AT135" s="199" t="s">
        <v>146</v>
      </c>
      <c r="AU135" s="199" t="s">
        <v>81</v>
      </c>
      <c r="AV135" s="12" t="s">
        <v>141</v>
      </c>
      <c r="AW135" s="12" t="s">
        <v>36</v>
      </c>
      <c r="AX135" s="12" t="s">
        <v>24</v>
      </c>
      <c r="AY135" s="199" t="s">
        <v>134</v>
      </c>
    </row>
    <row r="136" spans="2:65" s="1" customFormat="1" ht="25.5" customHeight="1">
      <c r="B136" s="172"/>
      <c r="C136" s="173" t="s">
        <v>205</v>
      </c>
      <c r="D136" s="173" t="s">
        <v>137</v>
      </c>
      <c r="E136" s="174" t="s">
        <v>1314</v>
      </c>
      <c r="F136" s="175" t="s">
        <v>1315</v>
      </c>
      <c r="G136" s="176" t="s">
        <v>190</v>
      </c>
      <c r="H136" s="177">
        <v>2</v>
      </c>
      <c r="I136" s="178"/>
      <c r="J136" s="179">
        <f>ROUND(I136*H136,2)</f>
        <v>0</v>
      </c>
      <c r="K136" s="175" t="s">
        <v>260</v>
      </c>
      <c r="L136" s="40"/>
      <c r="M136" s="180" t="s">
        <v>5</v>
      </c>
      <c r="N136" s="181" t="s">
        <v>43</v>
      </c>
      <c r="O136" s="41"/>
      <c r="P136" s="182">
        <f>O136*H136</f>
        <v>0</v>
      </c>
      <c r="Q136" s="182">
        <v>0</v>
      </c>
      <c r="R136" s="182">
        <f>Q136*H136</f>
        <v>0</v>
      </c>
      <c r="S136" s="182">
        <v>0</v>
      </c>
      <c r="T136" s="183">
        <f>S136*H136</f>
        <v>0</v>
      </c>
      <c r="AR136" s="24" t="s">
        <v>141</v>
      </c>
      <c r="AT136" s="24" t="s">
        <v>137</v>
      </c>
      <c r="AU136" s="24" t="s">
        <v>81</v>
      </c>
      <c r="AY136" s="24" t="s">
        <v>134</v>
      </c>
      <c r="BE136" s="184">
        <f>IF(N136="základní",J136,0)</f>
        <v>0</v>
      </c>
      <c r="BF136" s="184">
        <f>IF(N136="snížená",J136,0)</f>
        <v>0</v>
      </c>
      <c r="BG136" s="184">
        <f>IF(N136="zákl. přenesená",J136,0)</f>
        <v>0</v>
      </c>
      <c r="BH136" s="184">
        <f>IF(N136="sníž. přenesená",J136,0)</f>
        <v>0</v>
      </c>
      <c r="BI136" s="184">
        <f>IF(N136="nulová",J136,0)</f>
        <v>0</v>
      </c>
      <c r="BJ136" s="24" t="s">
        <v>24</v>
      </c>
      <c r="BK136" s="184">
        <f>ROUND(I136*H136,2)</f>
        <v>0</v>
      </c>
      <c r="BL136" s="24" t="s">
        <v>141</v>
      </c>
      <c r="BM136" s="24" t="s">
        <v>1316</v>
      </c>
    </row>
    <row r="137" spans="2:65" s="1" customFormat="1" ht="13.5">
      <c r="B137" s="40"/>
      <c r="D137" s="185" t="s">
        <v>143</v>
      </c>
      <c r="F137" s="186" t="s">
        <v>1315</v>
      </c>
      <c r="I137" s="187"/>
      <c r="L137" s="40"/>
      <c r="M137" s="188"/>
      <c r="N137" s="41"/>
      <c r="O137" s="41"/>
      <c r="P137" s="41"/>
      <c r="Q137" s="41"/>
      <c r="R137" s="41"/>
      <c r="S137" s="41"/>
      <c r="T137" s="69"/>
      <c r="AT137" s="24" t="s">
        <v>143</v>
      </c>
      <c r="AU137" s="24" t="s">
        <v>81</v>
      </c>
    </row>
    <row r="138" spans="2:65" s="11" customFormat="1" ht="13.5">
      <c r="B138" s="190"/>
      <c r="D138" s="185" t="s">
        <v>146</v>
      </c>
      <c r="E138" s="191" t="s">
        <v>5</v>
      </c>
      <c r="F138" s="192" t="s">
        <v>1317</v>
      </c>
      <c r="H138" s="193">
        <v>2</v>
      </c>
      <c r="I138" s="194"/>
      <c r="L138" s="190"/>
      <c r="M138" s="195"/>
      <c r="N138" s="196"/>
      <c r="O138" s="196"/>
      <c r="P138" s="196"/>
      <c r="Q138" s="196"/>
      <c r="R138" s="196"/>
      <c r="S138" s="196"/>
      <c r="T138" s="197"/>
      <c r="AT138" s="191" t="s">
        <v>146</v>
      </c>
      <c r="AU138" s="191" t="s">
        <v>81</v>
      </c>
      <c r="AV138" s="11" t="s">
        <v>81</v>
      </c>
      <c r="AW138" s="11" t="s">
        <v>36</v>
      </c>
      <c r="AX138" s="11" t="s">
        <v>72</v>
      </c>
      <c r="AY138" s="191" t="s">
        <v>134</v>
      </c>
    </row>
    <row r="139" spans="2:65" s="12" customFormat="1" ht="13.5">
      <c r="B139" s="198"/>
      <c r="D139" s="185" t="s">
        <v>146</v>
      </c>
      <c r="E139" s="199" t="s">
        <v>5</v>
      </c>
      <c r="F139" s="200" t="s">
        <v>148</v>
      </c>
      <c r="H139" s="201">
        <v>2</v>
      </c>
      <c r="I139" s="202"/>
      <c r="L139" s="198"/>
      <c r="M139" s="203"/>
      <c r="N139" s="204"/>
      <c r="O139" s="204"/>
      <c r="P139" s="204"/>
      <c r="Q139" s="204"/>
      <c r="R139" s="204"/>
      <c r="S139" s="204"/>
      <c r="T139" s="205"/>
      <c r="AT139" s="199" t="s">
        <v>146</v>
      </c>
      <c r="AU139" s="199" t="s">
        <v>81</v>
      </c>
      <c r="AV139" s="12" t="s">
        <v>141</v>
      </c>
      <c r="AW139" s="12" t="s">
        <v>36</v>
      </c>
      <c r="AX139" s="12" t="s">
        <v>24</v>
      </c>
      <c r="AY139" s="199" t="s">
        <v>134</v>
      </c>
    </row>
    <row r="140" spans="2:65" s="1" customFormat="1" ht="16.5" customHeight="1">
      <c r="B140" s="172"/>
      <c r="C140" s="173" t="s">
        <v>212</v>
      </c>
      <c r="D140" s="173" t="s">
        <v>137</v>
      </c>
      <c r="E140" s="174" t="s">
        <v>1318</v>
      </c>
      <c r="F140" s="175" t="s">
        <v>1319</v>
      </c>
      <c r="G140" s="176" t="s">
        <v>190</v>
      </c>
      <c r="H140" s="177">
        <v>20</v>
      </c>
      <c r="I140" s="178"/>
      <c r="J140" s="179">
        <f>ROUND(I140*H140,2)</f>
        <v>0</v>
      </c>
      <c r="K140" s="175" t="s">
        <v>260</v>
      </c>
      <c r="L140" s="40"/>
      <c r="M140" s="180" t="s">
        <v>5</v>
      </c>
      <c r="N140" s="181" t="s">
        <v>43</v>
      </c>
      <c r="O140" s="41"/>
      <c r="P140" s="182">
        <f>O140*H140</f>
        <v>0</v>
      </c>
      <c r="Q140" s="182">
        <v>0</v>
      </c>
      <c r="R140" s="182">
        <f>Q140*H140</f>
        <v>0</v>
      </c>
      <c r="S140" s="182">
        <v>0</v>
      </c>
      <c r="T140" s="183">
        <f>S140*H140</f>
        <v>0</v>
      </c>
      <c r="AR140" s="24" t="s">
        <v>141</v>
      </c>
      <c r="AT140" s="24" t="s">
        <v>137</v>
      </c>
      <c r="AU140" s="24" t="s">
        <v>81</v>
      </c>
      <c r="AY140" s="24" t="s">
        <v>134</v>
      </c>
      <c r="BE140" s="184">
        <f>IF(N140="základní",J140,0)</f>
        <v>0</v>
      </c>
      <c r="BF140" s="184">
        <f>IF(N140="snížená",J140,0)</f>
        <v>0</v>
      </c>
      <c r="BG140" s="184">
        <f>IF(N140="zákl. přenesená",J140,0)</f>
        <v>0</v>
      </c>
      <c r="BH140" s="184">
        <f>IF(N140="sníž. přenesená",J140,0)</f>
        <v>0</v>
      </c>
      <c r="BI140" s="184">
        <f>IF(N140="nulová",J140,0)</f>
        <v>0</v>
      </c>
      <c r="BJ140" s="24" t="s">
        <v>24</v>
      </c>
      <c r="BK140" s="184">
        <f>ROUND(I140*H140,2)</f>
        <v>0</v>
      </c>
      <c r="BL140" s="24" t="s">
        <v>141</v>
      </c>
      <c r="BM140" s="24" t="s">
        <v>1320</v>
      </c>
    </row>
    <row r="141" spans="2:65" s="1" customFormat="1" ht="13.5">
      <c r="B141" s="40"/>
      <c r="D141" s="185" t="s">
        <v>143</v>
      </c>
      <c r="F141" s="186" t="s">
        <v>1319</v>
      </c>
      <c r="I141" s="187"/>
      <c r="L141" s="40"/>
      <c r="M141" s="188"/>
      <c r="N141" s="41"/>
      <c r="O141" s="41"/>
      <c r="P141" s="41"/>
      <c r="Q141" s="41"/>
      <c r="R141" s="41"/>
      <c r="S141" s="41"/>
      <c r="T141" s="69"/>
      <c r="AT141" s="24" t="s">
        <v>143</v>
      </c>
      <c r="AU141" s="24" t="s">
        <v>81</v>
      </c>
    </row>
    <row r="142" spans="2:65" s="11" customFormat="1" ht="13.5">
      <c r="B142" s="190"/>
      <c r="D142" s="185" t="s">
        <v>146</v>
      </c>
      <c r="E142" s="191" t="s">
        <v>5</v>
      </c>
      <c r="F142" s="192" t="s">
        <v>1321</v>
      </c>
      <c r="H142" s="193">
        <v>20</v>
      </c>
      <c r="I142" s="194"/>
      <c r="L142" s="190"/>
      <c r="M142" s="195"/>
      <c r="N142" s="196"/>
      <c r="O142" s="196"/>
      <c r="P142" s="196"/>
      <c r="Q142" s="196"/>
      <c r="R142" s="196"/>
      <c r="S142" s="196"/>
      <c r="T142" s="197"/>
      <c r="AT142" s="191" t="s">
        <v>146</v>
      </c>
      <c r="AU142" s="191" t="s">
        <v>81</v>
      </c>
      <c r="AV142" s="11" t="s">
        <v>81</v>
      </c>
      <c r="AW142" s="11" t="s">
        <v>36</v>
      </c>
      <c r="AX142" s="11" t="s">
        <v>72</v>
      </c>
      <c r="AY142" s="191" t="s">
        <v>134</v>
      </c>
    </row>
    <row r="143" spans="2:65" s="12" customFormat="1" ht="13.5">
      <c r="B143" s="198"/>
      <c r="D143" s="185" t="s">
        <v>146</v>
      </c>
      <c r="E143" s="199" t="s">
        <v>5</v>
      </c>
      <c r="F143" s="200" t="s">
        <v>148</v>
      </c>
      <c r="H143" s="201">
        <v>20</v>
      </c>
      <c r="I143" s="202"/>
      <c r="L143" s="198"/>
      <c r="M143" s="203"/>
      <c r="N143" s="204"/>
      <c r="O143" s="204"/>
      <c r="P143" s="204"/>
      <c r="Q143" s="204"/>
      <c r="R143" s="204"/>
      <c r="S143" s="204"/>
      <c r="T143" s="205"/>
      <c r="AT143" s="199" t="s">
        <v>146</v>
      </c>
      <c r="AU143" s="199" t="s">
        <v>81</v>
      </c>
      <c r="AV143" s="12" t="s">
        <v>141</v>
      </c>
      <c r="AW143" s="12" t="s">
        <v>36</v>
      </c>
      <c r="AX143" s="12" t="s">
        <v>24</v>
      </c>
      <c r="AY143" s="199" t="s">
        <v>134</v>
      </c>
    </row>
    <row r="144" spans="2:65" s="1" customFormat="1" ht="25.5" customHeight="1">
      <c r="B144" s="172"/>
      <c r="C144" s="173" t="s">
        <v>11</v>
      </c>
      <c r="D144" s="173" t="s">
        <v>137</v>
      </c>
      <c r="E144" s="174" t="s">
        <v>1322</v>
      </c>
      <c r="F144" s="175" t="s">
        <v>1323</v>
      </c>
      <c r="G144" s="176" t="s">
        <v>190</v>
      </c>
      <c r="H144" s="177">
        <v>20</v>
      </c>
      <c r="I144" s="178"/>
      <c r="J144" s="179">
        <f>ROUND(I144*H144,2)</f>
        <v>0</v>
      </c>
      <c r="K144" s="175" t="s">
        <v>260</v>
      </c>
      <c r="L144" s="40"/>
      <c r="M144" s="180" t="s">
        <v>5</v>
      </c>
      <c r="N144" s="181" t="s">
        <v>43</v>
      </c>
      <c r="O144" s="41"/>
      <c r="P144" s="182">
        <f>O144*H144</f>
        <v>0</v>
      </c>
      <c r="Q144" s="182">
        <v>0</v>
      </c>
      <c r="R144" s="182">
        <f>Q144*H144</f>
        <v>0</v>
      </c>
      <c r="S144" s="182">
        <v>0</v>
      </c>
      <c r="T144" s="183">
        <f>S144*H144</f>
        <v>0</v>
      </c>
      <c r="AR144" s="24" t="s">
        <v>141</v>
      </c>
      <c r="AT144" s="24" t="s">
        <v>137</v>
      </c>
      <c r="AU144" s="24" t="s">
        <v>81</v>
      </c>
      <c r="AY144" s="24" t="s">
        <v>134</v>
      </c>
      <c r="BE144" s="184">
        <f>IF(N144="základní",J144,0)</f>
        <v>0</v>
      </c>
      <c r="BF144" s="184">
        <f>IF(N144="snížená",J144,0)</f>
        <v>0</v>
      </c>
      <c r="BG144" s="184">
        <f>IF(N144="zákl. přenesená",J144,0)</f>
        <v>0</v>
      </c>
      <c r="BH144" s="184">
        <f>IF(N144="sníž. přenesená",J144,0)</f>
        <v>0</v>
      </c>
      <c r="BI144" s="184">
        <f>IF(N144="nulová",J144,0)</f>
        <v>0</v>
      </c>
      <c r="BJ144" s="24" t="s">
        <v>24</v>
      </c>
      <c r="BK144" s="184">
        <f>ROUND(I144*H144,2)</f>
        <v>0</v>
      </c>
      <c r="BL144" s="24" t="s">
        <v>141</v>
      </c>
      <c r="BM144" s="24" t="s">
        <v>1324</v>
      </c>
    </row>
    <row r="145" spans="2:65" s="1" customFormat="1" ht="13.5">
      <c r="B145" s="40"/>
      <c r="D145" s="185" t="s">
        <v>143</v>
      </c>
      <c r="F145" s="186" t="s">
        <v>1323</v>
      </c>
      <c r="I145" s="187"/>
      <c r="L145" s="40"/>
      <c r="M145" s="188"/>
      <c r="N145" s="41"/>
      <c r="O145" s="41"/>
      <c r="P145" s="41"/>
      <c r="Q145" s="41"/>
      <c r="R145" s="41"/>
      <c r="S145" s="41"/>
      <c r="T145" s="69"/>
      <c r="AT145" s="24" t="s">
        <v>143</v>
      </c>
      <c r="AU145" s="24" t="s">
        <v>81</v>
      </c>
    </row>
    <row r="146" spans="2:65" s="11" customFormat="1" ht="13.5">
      <c r="B146" s="190"/>
      <c r="D146" s="185" t="s">
        <v>146</v>
      </c>
      <c r="E146" s="191" t="s">
        <v>5</v>
      </c>
      <c r="F146" s="192" t="s">
        <v>1321</v>
      </c>
      <c r="H146" s="193">
        <v>20</v>
      </c>
      <c r="I146" s="194"/>
      <c r="L146" s="190"/>
      <c r="M146" s="195"/>
      <c r="N146" s="196"/>
      <c r="O146" s="196"/>
      <c r="P146" s="196"/>
      <c r="Q146" s="196"/>
      <c r="R146" s="196"/>
      <c r="S146" s="196"/>
      <c r="T146" s="197"/>
      <c r="AT146" s="191" t="s">
        <v>146</v>
      </c>
      <c r="AU146" s="191" t="s">
        <v>81</v>
      </c>
      <c r="AV146" s="11" t="s">
        <v>81</v>
      </c>
      <c r="AW146" s="11" t="s">
        <v>36</v>
      </c>
      <c r="AX146" s="11" t="s">
        <v>72</v>
      </c>
      <c r="AY146" s="191" t="s">
        <v>134</v>
      </c>
    </row>
    <row r="147" spans="2:65" s="12" customFormat="1" ht="13.5">
      <c r="B147" s="198"/>
      <c r="D147" s="185" t="s">
        <v>146</v>
      </c>
      <c r="E147" s="199" t="s">
        <v>5</v>
      </c>
      <c r="F147" s="200" t="s">
        <v>148</v>
      </c>
      <c r="H147" s="201">
        <v>20</v>
      </c>
      <c r="I147" s="202"/>
      <c r="L147" s="198"/>
      <c r="M147" s="203"/>
      <c r="N147" s="204"/>
      <c r="O147" s="204"/>
      <c r="P147" s="204"/>
      <c r="Q147" s="204"/>
      <c r="R147" s="204"/>
      <c r="S147" s="204"/>
      <c r="T147" s="205"/>
      <c r="AT147" s="199" t="s">
        <v>146</v>
      </c>
      <c r="AU147" s="199" t="s">
        <v>81</v>
      </c>
      <c r="AV147" s="12" t="s">
        <v>141</v>
      </c>
      <c r="AW147" s="12" t="s">
        <v>36</v>
      </c>
      <c r="AX147" s="12" t="s">
        <v>24</v>
      </c>
      <c r="AY147" s="199" t="s">
        <v>134</v>
      </c>
    </row>
    <row r="148" spans="2:65" s="1" customFormat="1" ht="16.5" customHeight="1">
      <c r="B148" s="172"/>
      <c r="C148" s="173" t="s">
        <v>225</v>
      </c>
      <c r="D148" s="173" t="s">
        <v>137</v>
      </c>
      <c r="E148" s="174" t="s">
        <v>1325</v>
      </c>
      <c r="F148" s="175" t="s">
        <v>1326</v>
      </c>
      <c r="G148" s="176" t="s">
        <v>190</v>
      </c>
      <c r="H148" s="177">
        <v>10</v>
      </c>
      <c r="I148" s="178"/>
      <c r="J148" s="179">
        <f>ROUND(I148*H148,2)</f>
        <v>0</v>
      </c>
      <c r="K148" s="175" t="s">
        <v>260</v>
      </c>
      <c r="L148" s="40"/>
      <c r="M148" s="180" t="s">
        <v>5</v>
      </c>
      <c r="N148" s="181" t="s">
        <v>43</v>
      </c>
      <c r="O148" s="41"/>
      <c r="P148" s="182">
        <f>O148*H148</f>
        <v>0</v>
      </c>
      <c r="Q148" s="182">
        <v>0</v>
      </c>
      <c r="R148" s="182">
        <f>Q148*H148</f>
        <v>0</v>
      </c>
      <c r="S148" s="182">
        <v>0</v>
      </c>
      <c r="T148" s="183">
        <f>S148*H148</f>
        <v>0</v>
      </c>
      <c r="AR148" s="24" t="s">
        <v>141</v>
      </c>
      <c r="AT148" s="24" t="s">
        <v>137</v>
      </c>
      <c r="AU148" s="24" t="s">
        <v>81</v>
      </c>
      <c r="AY148" s="24" t="s">
        <v>134</v>
      </c>
      <c r="BE148" s="184">
        <f>IF(N148="základní",J148,0)</f>
        <v>0</v>
      </c>
      <c r="BF148" s="184">
        <f>IF(N148="snížená",J148,0)</f>
        <v>0</v>
      </c>
      <c r="BG148" s="184">
        <f>IF(N148="zákl. přenesená",J148,0)</f>
        <v>0</v>
      </c>
      <c r="BH148" s="184">
        <f>IF(N148="sníž. přenesená",J148,0)</f>
        <v>0</v>
      </c>
      <c r="BI148" s="184">
        <f>IF(N148="nulová",J148,0)</f>
        <v>0</v>
      </c>
      <c r="BJ148" s="24" t="s">
        <v>24</v>
      </c>
      <c r="BK148" s="184">
        <f>ROUND(I148*H148,2)</f>
        <v>0</v>
      </c>
      <c r="BL148" s="24" t="s">
        <v>141</v>
      </c>
      <c r="BM148" s="24" t="s">
        <v>1327</v>
      </c>
    </row>
    <row r="149" spans="2:65" s="1" customFormat="1" ht="13.5">
      <c r="B149" s="40"/>
      <c r="D149" s="185" t="s">
        <v>143</v>
      </c>
      <c r="F149" s="186" t="s">
        <v>1326</v>
      </c>
      <c r="I149" s="187"/>
      <c r="L149" s="40"/>
      <c r="M149" s="188"/>
      <c r="N149" s="41"/>
      <c r="O149" s="41"/>
      <c r="P149" s="41"/>
      <c r="Q149" s="41"/>
      <c r="R149" s="41"/>
      <c r="S149" s="41"/>
      <c r="T149" s="69"/>
      <c r="AT149" s="24" t="s">
        <v>143</v>
      </c>
      <c r="AU149" s="24" t="s">
        <v>81</v>
      </c>
    </row>
    <row r="150" spans="2:65" s="11" customFormat="1" ht="13.5">
      <c r="B150" s="190"/>
      <c r="D150" s="185" t="s">
        <v>146</v>
      </c>
      <c r="E150" s="191" t="s">
        <v>5</v>
      </c>
      <c r="F150" s="192" t="s">
        <v>1328</v>
      </c>
      <c r="H150" s="193">
        <v>10</v>
      </c>
      <c r="I150" s="194"/>
      <c r="L150" s="190"/>
      <c r="M150" s="195"/>
      <c r="N150" s="196"/>
      <c r="O150" s="196"/>
      <c r="P150" s="196"/>
      <c r="Q150" s="196"/>
      <c r="R150" s="196"/>
      <c r="S150" s="196"/>
      <c r="T150" s="197"/>
      <c r="AT150" s="191" t="s">
        <v>146</v>
      </c>
      <c r="AU150" s="191" t="s">
        <v>81</v>
      </c>
      <c r="AV150" s="11" t="s">
        <v>81</v>
      </c>
      <c r="AW150" s="11" t="s">
        <v>36</v>
      </c>
      <c r="AX150" s="11" t="s">
        <v>72</v>
      </c>
      <c r="AY150" s="191" t="s">
        <v>134</v>
      </c>
    </row>
    <row r="151" spans="2:65" s="12" customFormat="1" ht="13.5">
      <c r="B151" s="198"/>
      <c r="D151" s="185" t="s">
        <v>146</v>
      </c>
      <c r="E151" s="199" t="s">
        <v>5</v>
      </c>
      <c r="F151" s="200" t="s">
        <v>148</v>
      </c>
      <c r="H151" s="201">
        <v>10</v>
      </c>
      <c r="I151" s="202"/>
      <c r="L151" s="198"/>
      <c r="M151" s="203"/>
      <c r="N151" s="204"/>
      <c r="O151" s="204"/>
      <c r="P151" s="204"/>
      <c r="Q151" s="204"/>
      <c r="R151" s="204"/>
      <c r="S151" s="204"/>
      <c r="T151" s="205"/>
      <c r="AT151" s="199" t="s">
        <v>146</v>
      </c>
      <c r="AU151" s="199" t="s">
        <v>81</v>
      </c>
      <c r="AV151" s="12" t="s">
        <v>141</v>
      </c>
      <c r="AW151" s="12" t="s">
        <v>36</v>
      </c>
      <c r="AX151" s="12" t="s">
        <v>24</v>
      </c>
      <c r="AY151" s="199" t="s">
        <v>134</v>
      </c>
    </row>
    <row r="152" spans="2:65" s="1" customFormat="1" ht="16.5" customHeight="1">
      <c r="B152" s="172"/>
      <c r="C152" s="173" t="s">
        <v>231</v>
      </c>
      <c r="D152" s="173" t="s">
        <v>137</v>
      </c>
      <c r="E152" s="174" t="s">
        <v>1329</v>
      </c>
      <c r="F152" s="175" t="s">
        <v>1330</v>
      </c>
      <c r="G152" s="176" t="s">
        <v>190</v>
      </c>
      <c r="H152" s="177">
        <v>10</v>
      </c>
      <c r="I152" s="178"/>
      <c r="J152" s="179">
        <f>ROUND(I152*H152,2)</f>
        <v>0</v>
      </c>
      <c r="K152" s="175" t="s">
        <v>260</v>
      </c>
      <c r="L152" s="40"/>
      <c r="M152" s="180" t="s">
        <v>5</v>
      </c>
      <c r="N152" s="181" t="s">
        <v>43</v>
      </c>
      <c r="O152" s="41"/>
      <c r="P152" s="182">
        <f>O152*H152</f>
        <v>0</v>
      </c>
      <c r="Q152" s="182">
        <v>0</v>
      </c>
      <c r="R152" s="182">
        <f>Q152*H152</f>
        <v>0</v>
      </c>
      <c r="S152" s="182">
        <v>0</v>
      </c>
      <c r="T152" s="183">
        <f>S152*H152</f>
        <v>0</v>
      </c>
      <c r="AR152" s="24" t="s">
        <v>141</v>
      </c>
      <c r="AT152" s="24" t="s">
        <v>137</v>
      </c>
      <c r="AU152" s="24" t="s">
        <v>81</v>
      </c>
      <c r="AY152" s="24" t="s">
        <v>134</v>
      </c>
      <c r="BE152" s="184">
        <f>IF(N152="základní",J152,0)</f>
        <v>0</v>
      </c>
      <c r="BF152" s="184">
        <f>IF(N152="snížená",J152,0)</f>
        <v>0</v>
      </c>
      <c r="BG152" s="184">
        <f>IF(N152="zákl. přenesená",J152,0)</f>
        <v>0</v>
      </c>
      <c r="BH152" s="184">
        <f>IF(N152="sníž. přenesená",J152,0)</f>
        <v>0</v>
      </c>
      <c r="BI152" s="184">
        <f>IF(N152="nulová",J152,0)</f>
        <v>0</v>
      </c>
      <c r="BJ152" s="24" t="s">
        <v>24</v>
      </c>
      <c r="BK152" s="184">
        <f>ROUND(I152*H152,2)</f>
        <v>0</v>
      </c>
      <c r="BL152" s="24" t="s">
        <v>141</v>
      </c>
      <c r="BM152" s="24" t="s">
        <v>1331</v>
      </c>
    </row>
    <row r="153" spans="2:65" s="1" customFormat="1" ht="13.5">
      <c r="B153" s="40"/>
      <c r="D153" s="185" t="s">
        <v>143</v>
      </c>
      <c r="F153" s="186" t="s">
        <v>1330</v>
      </c>
      <c r="I153" s="187"/>
      <c r="L153" s="40"/>
      <c r="M153" s="188"/>
      <c r="N153" s="41"/>
      <c r="O153" s="41"/>
      <c r="P153" s="41"/>
      <c r="Q153" s="41"/>
      <c r="R153" s="41"/>
      <c r="S153" s="41"/>
      <c r="T153" s="69"/>
      <c r="AT153" s="24" t="s">
        <v>143</v>
      </c>
      <c r="AU153" s="24" t="s">
        <v>81</v>
      </c>
    </row>
    <row r="154" spans="2:65" s="10" customFormat="1" ht="29.85" customHeight="1">
      <c r="B154" s="159"/>
      <c r="D154" s="160" t="s">
        <v>71</v>
      </c>
      <c r="E154" s="170" t="s">
        <v>891</v>
      </c>
      <c r="F154" s="170" t="s">
        <v>892</v>
      </c>
      <c r="I154" s="162"/>
      <c r="J154" s="171">
        <f>BK154</f>
        <v>0</v>
      </c>
      <c r="L154" s="159"/>
      <c r="M154" s="164"/>
      <c r="N154" s="165"/>
      <c r="O154" s="165"/>
      <c r="P154" s="166">
        <f>SUM(P155:P156)</f>
        <v>0</v>
      </c>
      <c r="Q154" s="165"/>
      <c r="R154" s="166">
        <f>SUM(R155:R156)</f>
        <v>0</v>
      </c>
      <c r="S154" s="165"/>
      <c r="T154" s="167">
        <f>SUM(T155:T156)</f>
        <v>0</v>
      </c>
      <c r="AR154" s="160" t="s">
        <v>24</v>
      </c>
      <c r="AT154" s="168" t="s">
        <v>71</v>
      </c>
      <c r="AU154" s="168" t="s">
        <v>24</v>
      </c>
      <c r="AY154" s="160" t="s">
        <v>134</v>
      </c>
      <c r="BK154" s="169">
        <f>SUM(BK155:BK156)</f>
        <v>0</v>
      </c>
    </row>
    <row r="155" spans="2:65" s="1" customFormat="1" ht="25.5" customHeight="1">
      <c r="B155" s="172"/>
      <c r="C155" s="173" t="s">
        <v>237</v>
      </c>
      <c r="D155" s="173" t="s">
        <v>137</v>
      </c>
      <c r="E155" s="174" t="s">
        <v>894</v>
      </c>
      <c r="F155" s="175" t="s">
        <v>895</v>
      </c>
      <c r="G155" s="176" t="s">
        <v>446</v>
      </c>
      <c r="H155" s="177">
        <v>10.608000000000001</v>
      </c>
      <c r="I155" s="178"/>
      <c r="J155" s="179">
        <f>ROUND(I155*H155,2)</f>
        <v>0</v>
      </c>
      <c r="K155" s="175" t="s">
        <v>260</v>
      </c>
      <c r="L155" s="40"/>
      <c r="M155" s="180" t="s">
        <v>5</v>
      </c>
      <c r="N155" s="181" t="s">
        <v>43</v>
      </c>
      <c r="O155" s="41"/>
      <c r="P155" s="182">
        <f>O155*H155</f>
        <v>0</v>
      </c>
      <c r="Q155" s="182">
        <v>0</v>
      </c>
      <c r="R155" s="182">
        <f>Q155*H155</f>
        <v>0</v>
      </c>
      <c r="S155" s="182">
        <v>0</v>
      </c>
      <c r="T155" s="183">
        <f>S155*H155</f>
        <v>0</v>
      </c>
      <c r="AR155" s="24" t="s">
        <v>141</v>
      </c>
      <c r="AT155" s="24" t="s">
        <v>137</v>
      </c>
      <c r="AU155" s="24" t="s">
        <v>81</v>
      </c>
      <c r="AY155" s="24" t="s">
        <v>134</v>
      </c>
      <c r="BE155" s="184">
        <f>IF(N155="základní",J155,0)</f>
        <v>0</v>
      </c>
      <c r="BF155" s="184">
        <f>IF(N155="snížená",J155,0)</f>
        <v>0</v>
      </c>
      <c r="BG155" s="184">
        <f>IF(N155="zákl. přenesená",J155,0)</f>
        <v>0</v>
      </c>
      <c r="BH155" s="184">
        <f>IF(N155="sníž. přenesená",J155,0)</f>
        <v>0</v>
      </c>
      <c r="BI155" s="184">
        <f>IF(N155="nulová",J155,0)</f>
        <v>0</v>
      </c>
      <c r="BJ155" s="24" t="s">
        <v>24</v>
      </c>
      <c r="BK155" s="184">
        <f>ROUND(I155*H155,2)</f>
        <v>0</v>
      </c>
      <c r="BL155" s="24" t="s">
        <v>141</v>
      </c>
      <c r="BM155" s="24" t="s">
        <v>1332</v>
      </c>
    </row>
    <row r="156" spans="2:65" s="1" customFormat="1" ht="13.5">
      <c r="B156" s="40"/>
      <c r="D156" s="185" t="s">
        <v>143</v>
      </c>
      <c r="F156" s="186" t="s">
        <v>895</v>
      </c>
      <c r="I156" s="187"/>
      <c r="L156" s="40"/>
      <c r="M156" s="213"/>
      <c r="N156" s="214"/>
      <c r="O156" s="214"/>
      <c r="P156" s="214"/>
      <c r="Q156" s="214"/>
      <c r="R156" s="214"/>
      <c r="S156" s="214"/>
      <c r="T156" s="215"/>
      <c r="AT156" s="24" t="s">
        <v>143</v>
      </c>
      <c r="AU156" s="24" t="s">
        <v>81</v>
      </c>
    </row>
    <row r="157" spans="2:65" s="1" customFormat="1" ht="6.95" customHeight="1">
      <c r="B157" s="55"/>
      <c r="C157" s="56"/>
      <c r="D157" s="56"/>
      <c r="E157" s="56"/>
      <c r="F157" s="56"/>
      <c r="G157" s="56"/>
      <c r="H157" s="56"/>
      <c r="I157" s="126"/>
      <c r="J157" s="56"/>
      <c r="K157" s="56"/>
      <c r="L157" s="40"/>
    </row>
  </sheetData>
  <autoFilter ref="C79:K156"/>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100</v>
      </c>
      <c r="G1" s="363" t="s">
        <v>101</v>
      </c>
      <c r="H1" s="363"/>
      <c r="I1" s="102"/>
      <c r="J1" s="101" t="s">
        <v>102</v>
      </c>
      <c r="K1" s="100" t="s">
        <v>103</v>
      </c>
      <c r="L1" s="101" t="s">
        <v>104</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53" t="s">
        <v>8</v>
      </c>
      <c r="M2" s="354"/>
      <c r="N2" s="354"/>
      <c r="O2" s="354"/>
      <c r="P2" s="354"/>
      <c r="Q2" s="354"/>
      <c r="R2" s="354"/>
      <c r="S2" s="354"/>
      <c r="T2" s="354"/>
      <c r="U2" s="354"/>
      <c r="V2" s="354"/>
      <c r="AT2" s="24" t="s">
        <v>99</v>
      </c>
    </row>
    <row r="3" spans="1:70" ht="6.95" customHeight="1">
      <c r="B3" s="25"/>
      <c r="C3" s="26"/>
      <c r="D3" s="26"/>
      <c r="E3" s="26"/>
      <c r="F3" s="26"/>
      <c r="G3" s="26"/>
      <c r="H3" s="26"/>
      <c r="I3" s="103"/>
      <c r="J3" s="26"/>
      <c r="K3" s="27"/>
      <c r="AT3" s="24" t="s">
        <v>81</v>
      </c>
    </row>
    <row r="4" spans="1:70" ht="36.950000000000003" customHeight="1">
      <c r="B4" s="28"/>
      <c r="C4" s="29"/>
      <c r="D4" s="30" t="s">
        <v>105</v>
      </c>
      <c r="E4" s="29"/>
      <c r="F4" s="29"/>
      <c r="G4" s="29"/>
      <c r="H4" s="29"/>
      <c r="I4" s="104"/>
      <c r="J4" s="29"/>
      <c r="K4" s="31"/>
      <c r="M4" s="32" t="s">
        <v>13</v>
      </c>
      <c r="AT4" s="24" t="s">
        <v>6</v>
      </c>
    </row>
    <row r="5" spans="1:70" ht="6.95" customHeight="1">
      <c r="B5" s="28"/>
      <c r="C5" s="29"/>
      <c r="D5" s="29"/>
      <c r="E5" s="29"/>
      <c r="F5" s="29"/>
      <c r="G5" s="29"/>
      <c r="H5" s="29"/>
      <c r="I5" s="104"/>
      <c r="J5" s="29"/>
      <c r="K5" s="31"/>
    </row>
    <row r="6" spans="1:70">
      <c r="B6" s="28"/>
      <c r="C6" s="29"/>
      <c r="D6" s="37" t="s">
        <v>19</v>
      </c>
      <c r="E6" s="29"/>
      <c r="F6" s="29"/>
      <c r="G6" s="29"/>
      <c r="H6" s="29"/>
      <c r="I6" s="104"/>
      <c r="J6" s="29"/>
      <c r="K6" s="31"/>
    </row>
    <row r="7" spans="1:70" ht="16.5" customHeight="1">
      <c r="B7" s="28"/>
      <c r="C7" s="29"/>
      <c r="D7" s="29"/>
      <c r="E7" s="355" t="str">
        <f>'Rekapitulace stavby'!K6</f>
        <v>Modernizace sil.II/315 Hrádek - Ústí nad Orlicí</v>
      </c>
      <c r="F7" s="356"/>
      <c r="G7" s="356"/>
      <c r="H7" s="356"/>
      <c r="I7" s="104"/>
      <c r="J7" s="29"/>
      <c r="K7" s="31"/>
    </row>
    <row r="8" spans="1:70" s="1" customFormat="1">
      <c r="B8" s="40"/>
      <c r="C8" s="41"/>
      <c r="D8" s="37" t="s">
        <v>106</v>
      </c>
      <c r="E8" s="41"/>
      <c r="F8" s="41"/>
      <c r="G8" s="41"/>
      <c r="H8" s="41"/>
      <c r="I8" s="105"/>
      <c r="J8" s="41"/>
      <c r="K8" s="44"/>
    </row>
    <row r="9" spans="1:70" s="1" customFormat="1" ht="36.950000000000003" customHeight="1">
      <c r="B9" s="40"/>
      <c r="C9" s="41"/>
      <c r="D9" s="41"/>
      <c r="E9" s="357" t="s">
        <v>1333</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7" t="s">
        <v>22</v>
      </c>
      <c r="E11" s="41"/>
      <c r="F11" s="35" t="s">
        <v>5</v>
      </c>
      <c r="G11" s="41"/>
      <c r="H11" s="41"/>
      <c r="I11" s="106" t="s">
        <v>23</v>
      </c>
      <c r="J11" s="35" t="s">
        <v>5</v>
      </c>
      <c r="K11" s="44"/>
    </row>
    <row r="12" spans="1:70" s="1" customFormat="1" ht="14.45" customHeight="1">
      <c r="B12" s="40"/>
      <c r="C12" s="41"/>
      <c r="D12" s="37" t="s">
        <v>25</v>
      </c>
      <c r="E12" s="41"/>
      <c r="F12" s="35" t="s">
        <v>26</v>
      </c>
      <c r="G12" s="41"/>
      <c r="H12" s="41"/>
      <c r="I12" s="106" t="s">
        <v>27</v>
      </c>
      <c r="J12" s="107">
        <f>'Rekapitulace stavby'!AN8</f>
        <v>43408</v>
      </c>
      <c r="K12" s="44"/>
    </row>
    <row r="13" spans="1:70" s="1" customFormat="1" ht="10.9" customHeight="1">
      <c r="B13" s="40"/>
      <c r="C13" s="41"/>
      <c r="D13" s="41"/>
      <c r="E13" s="41"/>
      <c r="F13" s="41"/>
      <c r="G13" s="41"/>
      <c r="H13" s="41"/>
      <c r="I13" s="105"/>
      <c r="J13" s="41"/>
      <c r="K13" s="44"/>
    </row>
    <row r="14" spans="1:70" s="1" customFormat="1" ht="14.45" customHeight="1">
      <c r="B14" s="40"/>
      <c r="C14" s="41"/>
      <c r="D14" s="37" t="s">
        <v>30</v>
      </c>
      <c r="E14" s="41"/>
      <c r="F14" s="41"/>
      <c r="G14" s="41"/>
      <c r="H14" s="41"/>
      <c r="I14" s="106" t="s">
        <v>31</v>
      </c>
      <c r="J14" s="35" t="str">
        <f>IF('Rekapitulace stavby'!AN10="","",'Rekapitulace stavby'!AN10)</f>
        <v/>
      </c>
      <c r="K14" s="44"/>
    </row>
    <row r="15" spans="1:70" s="1" customFormat="1" ht="18" customHeight="1">
      <c r="B15" s="40"/>
      <c r="C15" s="41"/>
      <c r="D15" s="41"/>
      <c r="E15" s="35" t="str">
        <f>IF('Rekapitulace stavby'!E11="","",'Rekapitulace stavby'!E11)</f>
        <v xml:space="preserve"> </v>
      </c>
      <c r="F15" s="41"/>
      <c r="G15" s="41"/>
      <c r="H15" s="41"/>
      <c r="I15" s="106" t="s">
        <v>32</v>
      </c>
      <c r="J15" s="35"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7" t="s">
        <v>33</v>
      </c>
      <c r="E17" s="41"/>
      <c r="F17" s="41"/>
      <c r="G17" s="41"/>
      <c r="H17" s="41"/>
      <c r="I17" s="106"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06" t="s">
        <v>32</v>
      </c>
      <c r="J18" s="35"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7" t="s">
        <v>35</v>
      </c>
      <c r="E20" s="41"/>
      <c r="F20" s="41"/>
      <c r="G20" s="41"/>
      <c r="H20" s="41"/>
      <c r="I20" s="106" t="s">
        <v>31</v>
      </c>
      <c r="J20" s="35" t="str">
        <f>IF('Rekapitulace stavby'!AN16="","",'Rekapitulace stavby'!AN16)</f>
        <v/>
      </c>
      <c r="K20" s="44"/>
    </row>
    <row r="21" spans="2:11" s="1" customFormat="1" ht="18" customHeight="1">
      <c r="B21" s="40"/>
      <c r="C21" s="41"/>
      <c r="D21" s="41"/>
      <c r="E21" s="35" t="str">
        <f>IF('Rekapitulace stavby'!E17="","",'Rekapitulace stavby'!E17)</f>
        <v xml:space="preserve"> </v>
      </c>
      <c r="F21" s="41"/>
      <c r="G21" s="41"/>
      <c r="H21" s="41"/>
      <c r="I21" s="106" t="s">
        <v>32</v>
      </c>
      <c r="J21" s="35"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7" t="s">
        <v>37</v>
      </c>
      <c r="E23" s="41"/>
      <c r="F23" s="41"/>
      <c r="G23" s="41"/>
      <c r="H23" s="41"/>
      <c r="I23" s="105"/>
      <c r="J23" s="41"/>
      <c r="K23" s="44"/>
    </row>
    <row r="24" spans="2:11" s="6" customFormat="1" ht="16.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38</v>
      </c>
      <c r="E27" s="41"/>
      <c r="F27" s="41"/>
      <c r="G27" s="41"/>
      <c r="H27" s="41"/>
      <c r="I27" s="105"/>
      <c r="J27" s="115">
        <f>ROUND(J81,2)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40</v>
      </c>
      <c r="G29" s="41"/>
      <c r="H29" s="41"/>
      <c r="I29" s="116" t="s">
        <v>39</v>
      </c>
      <c r="J29" s="45" t="s">
        <v>41</v>
      </c>
      <c r="K29" s="44"/>
    </row>
    <row r="30" spans="2:11" s="1" customFormat="1" ht="14.45" customHeight="1">
      <c r="B30" s="40"/>
      <c r="C30" s="41"/>
      <c r="D30" s="48" t="s">
        <v>42</v>
      </c>
      <c r="E30" s="48" t="s">
        <v>43</v>
      </c>
      <c r="F30" s="117">
        <f>ROUND(SUM(BE81:BE184), 2)</f>
        <v>0</v>
      </c>
      <c r="G30" s="41"/>
      <c r="H30" s="41"/>
      <c r="I30" s="118">
        <v>0.21</v>
      </c>
      <c r="J30" s="117">
        <f>ROUND(ROUND((SUM(BE81:BE184)), 2)*I30, 2)</f>
        <v>0</v>
      </c>
      <c r="K30" s="44"/>
    </row>
    <row r="31" spans="2:11" s="1" customFormat="1" ht="14.45" customHeight="1">
      <c r="B31" s="40"/>
      <c r="C31" s="41"/>
      <c r="D31" s="41"/>
      <c r="E31" s="48" t="s">
        <v>44</v>
      </c>
      <c r="F31" s="117">
        <f>ROUND(SUM(BF81:BF184), 2)</f>
        <v>0</v>
      </c>
      <c r="G31" s="41"/>
      <c r="H31" s="41"/>
      <c r="I31" s="118">
        <v>0.15</v>
      </c>
      <c r="J31" s="117">
        <f>ROUND(ROUND((SUM(BF81:BF184)), 2)*I31, 2)</f>
        <v>0</v>
      </c>
      <c r="K31" s="44"/>
    </row>
    <row r="32" spans="2:11" s="1" customFormat="1" ht="14.45" hidden="1" customHeight="1">
      <c r="B32" s="40"/>
      <c r="C32" s="41"/>
      <c r="D32" s="41"/>
      <c r="E32" s="48" t="s">
        <v>45</v>
      </c>
      <c r="F32" s="117">
        <f>ROUND(SUM(BG81:BG184), 2)</f>
        <v>0</v>
      </c>
      <c r="G32" s="41"/>
      <c r="H32" s="41"/>
      <c r="I32" s="118">
        <v>0.21</v>
      </c>
      <c r="J32" s="117">
        <v>0</v>
      </c>
      <c r="K32" s="44"/>
    </row>
    <row r="33" spans="2:11" s="1" customFormat="1" ht="14.45" hidden="1" customHeight="1">
      <c r="B33" s="40"/>
      <c r="C33" s="41"/>
      <c r="D33" s="41"/>
      <c r="E33" s="48" t="s">
        <v>46</v>
      </c>
      <c r="F33" s="117">
        <f>ROUND(SUM(BH81:BH184), 2)</f>
        <v>0</v>
      </c>
      <c r="G33" s="41"/>
      <c r="H33" s="41"/>
      <c r="I33" s="118">
        <v>0.15</v>
      </c>
      <c r="J33" s="117">
        <v>0</v>
      </c>
      <c r="K33" s="44"/>
    </row>
    <row r="34" spans="2:11" s="1" customFormat="1" ht="14.45" hidden="1" customHeight="1">
      <c r="B34" s="40"/>
      <c r="C34" s="41"/>
      <c r="D34" s="41"/>
      <c r="E34" s="48" t="s">
        <v>47</v>
      </c>
      <c r="F34" s="117">
        <f>ROUND(SUM(BI81:BI184),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48</v>
      </c>
      <c r="E36" s="70"/>
      <c r="F36" s="70"/>
      <c r="G36" s="121" t="s">
        <v>49</v>
      </c>
      <c r="H36" s="122" t="s">
        <v>50</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30" t="s">
        <v>108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7" t="s">
        <v>19</v>
      </c>
      <c r="D44" s="41"/>
      <c r="E44" s="41"/>
      <c r="F44" s="41"/>
      <c r="G44" s="41"/>
      <c r="H44" s="41"/>
      <c r="I44" s="105"/>
      <c r="J44" s="41"/>
      <c r="K44" s="44"/>
    </row>
    <row r="45" spans="2:11" s="1" customFormat="1" ht="16.5" customHeight="1">
      <c r="B45" s="40"/>
      <c r="C45" s="41"/>
      <c r="D45" s="41"/>
      <c r="E45" s="355" t="str">
        <f>E7</f>
        <v>Modernizace sil.II/315 Hrádek - Ústí nad Orlicí</v>
      </c>
      <c r="F45" s="356"/>
      <c r="G45" s="356"/>
      <c r="H45" s="356"/>
      <c r="I45" s="105"/>
      <c r="J45" s="41"/>
      <c r="K45" s="44"/>
    </row>
    <row r="46" spans="2:11" s="1" customFormat="1" ht="14.45" customHeight="1">
      <c r="B46" s="40"/>
      <c r="C46" s="37" t="s">
        <v>106</v>
      </c>
      <c r="D46" s="41"/>
      <c r="E46" s="41"/>
      <c r="F46" s="41"/>
      <c r="G46" s="41"/>
      <c r="H46" s="41"/>
      <c r="I46" s="105"/>
      <c r="J46" s="41"/>
      <c r="K46" s="44"/>
    </row>
    <row r="47" spans="2:11" s="1" customFormat="1" ht="17.25" customHeight="1">
      <c r="B47" s="40"/>
      <c r="C47" s="41"/>
      <c r="D47" s="41"/>
      <c r="E47" s="357" t="str">
        <f>E9</f>
        <v>SO 113 - Provizorní komunikace</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7" t="s">
        <v>25</v>
      </c>
      <c r="D49" s="41"/>
      <c r="E49" s="41"/>
      <c r="F49" s="35" t="str">
        <f>F12</f>
        <v xml:space="preserve"> </v>
      </c>
      <c r="G49" s="41"/>
      <c r="H49" s="41"/>
      <c r="I49" s="106" t="s">
        <v>27</v>
      </c>
      <c r="J49" s="107">
        <f>IF(J12="","",J12)</f>
        <v>43408</v>
      </c>
      <c r="K49" s="44"/>
    </row>
    <row r="50" spans="2:47" s="1" customFormat="1" ht="6.95" customHeight="1">
      <c r="B50" s="40"/>
      <c r="C50" s="41"/>
      <c r="D50" s="41"/>
      <c r="E50" s="41"/>
      <c r="F50" s="41"/>
      <c r="G50" s="41"/>
      <c r="H50" s="41"/>
      <c r="I50" s="105"/>
      <c r="J50" s="41"/>
      <c r="K50" s="44"/>
    </row>
    <row r="51" spans="2:47" s="1" customFormat="1">
      <c r="B51" s="40"/>
      <c r="C51" s="37" t="s">
        <v>30</v>
      </c>
      <c r="D51" s="41"/>
      <c r="E51" s="41"/>
      <c r="F51" s="35" t="str">
        <f>E15</f>
        <v xml:space="preserve"> </v>
      </c>
      <c r="G51" s="41"/>
      <c r="H51" s="41"/>
      <c r="I51" s="106" t="s">
        <v>35</v>
      </c>
      <c r="J51" s="325" t="str">
        <f>E21</f>
        <v xml:space="preserve"> </v>
      </c>
      <c r="K51" s="44"/>
    </row>
    <row r="52" spans="2:47" s="1" customFormat="1" ht="14.45" customHeight="1">
      <c r="B52" s="40"/>
      <c r="C52" s="37" t="s">
        <v>33</v>
      </c>
      <c r="D52" s="41"/>
      <c r="E52" s="41"/>
      <c r="F52" s="35" t="str">
        <f>IF(E18="","",E18)</f>
        <v/>
      </c>
      <c r="G52" s="41"/>
      <c r="H52" s="41"/>
      <c r="I52" s="105"/>
      <c r="J52" s="359"/>
      <c r="K52" s="44"/>
    </row>
    <row r="53" spans="2:47" s="1" customFormat="1" ht="10.35" customHeight="1">
      <c r="B53" s="40"/>
      <c r="C53" s="41"/>
      <c r="D53" s="41"/>
      <c r="E53" s="41"/>
      <c r="F53" s="41"/>
      <c r="G53" s="41"/>
      <c r="H53" s="41"/>
      <c r="I53" s="105"/>
      <c r="J53" s="41"/>
      <c r="K53" s="44"/>
    </row>
    <row r="54" spans="2:47" s="1" customFormat="1" ht="29.25" customHeight="1">
      <c r="B54" s="40"/>
      <c r="C54" s="129" t="s">
        <v>109</v>
      </c>
      <c r="D54" s="119"/>
      <c r="E54" s="119"/>
      <c r="F54" s="119"/>
      <c r="G54" s="119"/>
      <c r="H54" s="119"/>
      <c r="I54" s="130"/>
      <c r="J54" s="131" t="s">
        <v>110</v>
      </c>
      <c r="K54" s="132"/>
    </row>
    <row r="55" spans="2:47" s="1" customFormat="1" ht="10.35" customHeight="1">
      <c r="B55" s="40"/>
      <c r="C55" s="41"/>
      <c r="D55" s="41"/>
      <c r="E55" s="41"/>
      <c r="F55" s="41"/>
      <c r="G55" s="41"/>
      <c r="H55" s="41"/>
      <c r="I55" s="105"/>
      <c r="J55" s="41"/>
      <c r="K55" s="44"/>
    </row>
    <row r="56" spans="2:47" s="1" customFormat="1" ht="29.25" customHeight="1">
      <c r="B56" s="40"/>
      <c r="C56" s="133" t="s">
        <v>111</v>
      </c>
      <c r="D56" s="41"/>
      <c r="E56" s="41"/>
      <c r="F56" s="41"/>
      <c r="G56" s="41"/>
      <c r="H56" s="41"/>
      <c r="I56" s="105"/>
      <c r="J56" s="115">
        <f>J81</f>
        <v>0</v>
      </c>
      <c r="K56" s="44"/>
      <c r="AU56" s="24" t="s">
        <v>112</v>
      </c>
    </row>
    <row r="57" spans="2:47" s="7" customFormat="1" ht="24.95" customHeight="1">
      <c r="B57" s="134"/>
      <c r="C57" s="135"/>
      <c r="D57" s="136" t="s">
        <v>250</v>
      </c>
      <c r="E57" s="137"/>
      <c r="F57" s="137"/>
      <c r="G57" s="137"/>
      <c r="H57" s="137"/>
      <c r="I57" s="138"/>
      <c r="J57" s="139">
        <f>J82</f>
        <v>0</v>
      </c>
      <c r="K57" s="140"/>
    </row>
    <row r="58" spans="2:47" s="8" customFormat="1" ht="19.899999999999999" customHeight="1">
      <c r="B58" s="141"/>
      <c r="C58" s="142"/>
      <c r="D58" s="143" t="s">
        <v>251</v>
      </c>
      <c r="E58" s="144"/>
      <c r="F58" s="144"/>
      <c r="G58" s="144"/>
      <c r="H58" s="144"/>
      <c r="I58" s="145"/>
      <c r="J58" s="146">
        <f>J83</f>
        <v>0</v>
      </c>
      <c r="K58" s="147"/>
    </row>
    <row r="59" spans="2:47" s="8" customFormat="1" ht="19.899999999999999" customHeight="1">
      <c r="B59" s="141"/>
      <c r="C59" s="142"/>
      <c r="D59" s="143" t="s">
        <v>476</v>
      </c>
      <c r="E59" s="144"/>
      <c r="F59" s="144"/>
      <c r="G59" s="144"/>
      <c r="H59" s="144"/>
      <c r="I59" s="145"/>
      <c r="J59" s="146">
        <f>J166</f>
        <v>0</v>
      </c>
      <c r="K59" s="147"/>
    </row>
    <row r="60" spans="2:47" s="7" customFormat="1" ht="24.95" customHeight="1">
      <c r="B60" s="134"/>
      <c r="C60" s="135"/>
      <c r="D60" s="136" t="s">
        <v>113</v>
      </c>
      <c r="E60" s="137"/>
      <c r="F60" s="137"/>
      <c r="G60" s="137"/>
      <c r="H60" s="137"/>
      <c r="I60" s="138"/>
      <c r="J60" s="139">
        <f>J180</f>
        <v>0</v>
      </c>
      <c r="K60" s="140"/>
    </row>
    <row r="61" spans="2:47" s="8" customFormat="1" ht="19.899999999999999" customHeight="1">
      <c r="B61" s="141"/>
      <c r="C61" s="142"/>
      <c r="D61" s="143" t="s">
        <v>116</v>
      </c>
      <c r="E61" s="144"/>
      <c r="F61" s="144"/>
      <c r="G61" s="144"/>
      <c r="H61" s="144"/>
      <c r="I61" s="145"/>
      <c r="J61" s="146">
        <f>J181</f>
        <v>0</v>
      </c>
      <c r="K61" s="147"/>
    </row>
    <row r="62" spans="2:47" s="1" customFormat="1" ht="21.75" customHeight="1">
      <c r="B62" s="40"/>
      <c r="C62" s="41"/>
      <c r="D62" s="41"/>
      <c r="E62" s="41"/>
      <c r="F62" s="41"/>
      <c r="G62" s="41"/>
      <c r="H62" s="41"/>
      <c r="I62" s="105"/>
      <c r="J62" s="41"/>
      <c r="K62" s="44"/>
    </row>
    <row r="63" spans="2:47" s="1" customFormat="1" ht="6.95" customHeight="1">
      <c r="B63" s="55"/>
      <c r="C63" s="56"/>
      <c r="D63" s="56"/>
      <c r="E63" s="56"/>
      <c r="F63" s="56"/>
      <c r="G63" s="56"/>
      <c r="H63" s="56"/>
      <c r="I63" s="126"/>
      <c r="J63" s="56"/>
      <c r="K63" s="57"/>
    </row>
    <row r="67" spans="2:20" s="1" customFormat="1" ht="6.95" customHeight="1">
      <c r="B67" s="58"/>
      <c r="C67" s="59"/>
      <c r="D67" s="59"/>
      <c r="E67" s="59"/>
      <c r="F67" s="59"/>
      <c r="G67" s="59"/>
      <c r="H67" s="59"/>
      <c r="I67" s="127"/>
      <c r="J67" s="59"/>
      <c r="K67" s="59"/>
      <c r="L67" s="40"/>
    </row>
    <row r="68" spans="2:20" s="1" customFormat="1" ht="36.950000000000003" customHeight="1">
      <c r="B68" s="40"/>
      <c r="C68" s="60" t="s">
        <v>119</v>
      </c>
      <c r="L68" s="40"/>
    </row>
    <row r="69" spans="2:20" s="1" customFormat="1" ht="6.95" customHeight="1">
      <c r="B69" s="40"/>
      <c r="L69" s="40"/>
    </row>
    <row r="70" spans="2:20" s="1" customFormat="1" ht="14.45" customHeight="1">
      <c r="B70" s="40"/>
      <c r="C70" s="62" t="s">
        <v>19</v>
      </c>
      <c r="L70" s="40"/>
    </row>
    <row r="71" spans="2:20" s="1" customFormat="1" ht="16.5" customHeight="1">
      <c r="B71" s="40"/>
      <c r="E71" s="360" t="str">
        <f>E7</f>
        <v>Modernizace sil.II/315 Hrádek - Ústí nad Orlicí</v>
      </c>
      <c r="F71" s="361"/>
      <c r="G71" s="361"/>
      <c r="H71" s="361"/>
      <c r="L71" s="40"/>
    </row>
    <row r="72" spans="2:20" s="1" customFormat="1" ht="14.45" customHeight="1">
      <c r="B72" s="40"/>
      <c r="C72" s="62" t="s">
        <v>106</v>
      </c>
      <c r="L72" s="40"/>
    </row>
    <row r="73" spans="2:20" s="1" customFormat="1" ht="17.25" customHeight="1">
      <c r="B73" s="40"/>
      <c r="E73" s="336" t="str">
        <f>E9</f>
        <v>SO 113 - Provizorní komunikace</v>
      </c>
      <c r="F73" s="362"/>
      <c r="G73" s="362"/>
      <c r="H73" s="362"/>
      <c r="L73" s="40"/>
    </row>
    <row r="74" spans="2:20" s="1" customFormat="1" ht="6.95" customHeight="1">
      <c r="B74" s="40"/>
      <c r="L74" s="40"/>
    </row>
    <row r="75" spans="2:20" s="1" customFormat="1" ht="18" customHeight="1">
      <c r="B75" s="40"/>
      <c r="C75" s="62" t="s">
        <v>25</v>
      </c>
      <c r="F75" s="148" t="str">
        <f>F12</f>
        <v xml:space="preserve"> </v>
      </c>
      <c r="I75" s="149" t="s">
        <v>27</v>
      </c>
      <c r="J75" s="66">
        <f>IF(J12="","",J12)</f>
        <v>43408</v>
      </c>
      <c r="L75" s="40"/>
    </row>
    <row r="76" spans="2:20" s="1" customFormat="1" ht="6.95" customHeight="1">
      <c r="B76" s="40"/>
      <c r="L76" s="40"/>
    </row>
    <row r="77" spans="2:20" s="1" customFormat="1">
      <c r="B77" s="40"/>
      <c r="C77" s="62" t="s">
        <v>30</v>
      </c>
      <c r="F77" s="148" t="str">
        <f>E15</f>
        <v xml:space="preserve"> </v>
      </c>
      <c r="I77" s="149" t="s">
        <v>35</v>
      </c>
      <c r="J77" s="148" t="str">
        <f>E21</f>
        <v xml:space="preserve"> </v>
      </c>
      <c r="L77" s="40"/>
    </row>
    <row r="78" spans="2:20" s="1" customFormat="1" ht="14.45" customHeight="1">
      <c r="B78" s="40"/>
      <c r="C78" s="62" t="s">
        <v>33</v>
      </c>
      <c r="F78" s="148" t="str">
        <f>IF(E18="","",E18)</f>
        <v/>
      </c>
      <c r="L78" s="40"/>
    </row>
    <row r="79" spans="2:20" s="1" customFormat="1" ht="10.35" customHeight="1">
      <c r="B79" s="40"/>
      <c r="L79" s="40"/>
    </row>
    <row r="80" spans="2:20" s="9" customFormat="1" ht="29.25" customHeight="1">
      <c r="B80" s="150"/>
      <c r="C80" s="151" t="s">
        <v>120</v>
      </c>
      <c r="D80" s="152" t="s">
        <v>57</v>
      </c>
      <c r="E80" s="152" t="s">
        <v>53</v>
      </c>
      <c r="F80" s="152" t="s">
        <v>121</v>
      </c>
      <c r="G80" s="152" t="s">
        <v>122</v>
      </c>
      <c r="H80" s="152" t="s">
        <v>123</v>
      </c>
      <c r="I80" s="153" t="s">
        <v>124</v>
      </c>
      <c r="J80" s="152" t="s">
        <v>110</v>
      </c>
      <c r="K80" s="154" t="s">
        <v>125</v>
      </c>
      <c r="L80" s="150"/>
      <c r="M80" s="72" t="s">
        <v>126</v>
      </c>
      <c r="N80" s="73" t="s">
        <v>42</v>
      </c>
      <c r="O80" s="73" t="s">
        <v>127</v>
      </c>
      <c r="P80" s="73" t="s">
        <v>128</v>
      </c>
      <c r="Q80" s="73" t="s">
        <v>129</v>
      </c>
      <c r="R80" s="73" t="s">
        <v>130</v>
      </c>
      <c r="S80" s="73" t="s">
        <v>131</v>
      </c>
      <c r="T80" s="74" t="s">
        <v>132</v>
      </c>
    </row>
    <row r="81" spans="2:65" s="1" customFormat="1" ht="29.25" customHeight="1">
      <c r="B81" s="40"/>
      <c r="C81" s="76" t="s">
        <v>111</v>
      </c>
      <c r="J81" s="155">
        <f>BK81</f>
        <v>0</v>
      </c>
      <c r="L81" s="40"/>
      <c r="M81" s="75"/>
      <c r="N81" s="67"/>
      <c r="O81" s="67"/>
      <c r="P81" s="156">
        <f>P82+P180</f>
        <v>0</v>
      </c>
      <c r="Q81" s="67"/>
      <c r="R81" s="156">
        <f>R82+R180</f>
        <v>4874.9352159999999</v>
      </c>
      <c r="S81" s="67"/>
      <c r="T81" s="157">
        <f>T82+T180</f>
        <v>0</v>
      </c>
      <c r="AT81" s="24" t="s">
        <v>71</v>
      </c>
      <c r="AU81" s="24" t="s">
        <v>112</v>
      </c>
      <c r="BK81" s="158">
        <f>BK82+BK180</f>
        <v>0</v>
      </c>
    </row>
    <row r="82" spans="2:65" s="10" customFormat="1" ht="37.35" customHeight="1">
      <c r="B82" s="159"/>
      <c r="D82" s="160" t="s">
        <v>71</v>
      </c>
      <c r="E82" s="161" t="s">
        <v>254</v>
      </c>
      <c r="F82" s="161" t="s">
        <v>255</v>
      </c>
      <c r="I82" s="162"/>
      <c r="J82" s="163">
        <f>BK82</f>
        <v>0</v>
      </c>
      <c r="L82" s="159"/>
      <c r="M82" s="164"/>
      <c r="N82" s="165"/>
      <c r="O82" s="165"/>
      <c r="P82" s="166">
        <f>P83+P166</f>
        <v>0</v>
      </c>
      <c r="Q82" s="165"/>
      <c r="R82" s="166">
        <f>R83+R166</f>
        <v>4874.9352159999999</v>
      </c>
      <c r="S82" s="165"/>
      <c r="T82" s="167">
        <f>T83+T166</f>
        <v>0</v>
      </c>
      <c r="AR82" s="160" t="s">
        <v>24</v>
      </c>
      <c r="AT82" s="168" t="s">
        <v>71</v>
      </c>
      <c r="AU82" s="168" t="s">
        <v>72</v>
      </c>
      <c r="AY82" s="160" t="s">
        <v>134</v>
      </c>
      <c r="BK82" s="169">
        <f>BK83+BK166</f>
        <v>0</v>
      </c>
    </row>
    <row r="83" spans="2:65" s="10" customFormat="1" ht="19.899999999999999" customHeight="1">
      <c r="B83" s="159"/>
      <c r="D83" s="160" t="s">
        <v>71</v>
      </c>
      <c r="E83" s="170" t="s">
        <v>24</v>
      </c>
      <c r="F83" s="170" t="s">
        <v>256</v>
      </c>
      <c r="I83" s="162"/>
      <c r="J83" s="171">
        <f>BK83</f>
        <v>0</v>
      </c>
      <c r="L83" s="159"/>
      <c r="M83" s="164"/>
      <c r="N83" s="165"/>
      <c r="O83" s="165"/>
      <c r="P83" s="166">
        <f>SUM(P84:P165)</f>
        <v>0</v>
      </c>
      <c r="Q83" s="165"/>
      <c r="R83" s="166">
        <f>SUM(R84:R165)</f>
        <v>4577.7514160000001</v>
      </c>
      <c r="S83" s="165"/>
      <c r="T83" s="167">
        <f>SUM(T84:T165)</f>
        <v>0</v>
      </c>
      <c r="AR83" s="160" t="s">
        <v>24</v>
      </c>
      <c r="AT83" s="168" t="s">
        <v>71</v>
      </c>
      <c r="AU83" s="168" t="s">
        <v>24</v>
      </c>
      <c r="AY83" s="160" t="s">
        <v>134</v>
      </c>
      <c r="BK83" s="169">
        <f>SUM(BK84:BK165)</f>
        <v>0</v>
      </c>
    </row>
    <row r="84" spans="2:65" s="1" customFormat="1" ht="16.5" customHeight="1">
      <c r="B84" s="172"/>
      <c r="C84" s="173" t="s">
        <v>24</v>
      </c>
      <c r="D84" s="173" t="s">
        <v>137</v>
      </c>
      <c r="E84" s="174" t="s">
        <v>1334</v>
      </c>
      <c r="F84" s="175" t="s">
        <v>1335</v>
      </c>
      <c r="G84" s="176" t="s">
        <v>490</v>
      </c>
      <c r="H84" s="177">
        <v>2286.9</v>
      </c>
      <c r="I84" s="178"/>
      <c r="J84" s="179">
        <f>ROUND(I84*H84,2)</f>
        <v>0</v>
      </c>
      <c r="K84" s="175" t="s">
        <v>260</v>
      </c>
      <c r="L84" s="40"/>
      <c r="M84" s="180" t="s">
        <v>5</v>
      </c>
      <c r="N84" s="181" t="s">
        <v>43</v>
      </c>
      <c r="O84" s="41"/>
      <c r="P84" s="182">
        <f>O84*H84</f>
        <v>0</v>
      </c>
      <c r="Q84" s="182">
        <v>0</v>
      </c>
      <c r="R84" s="182">
        <f>Q84*H84</f>
        <v>0</v>
      </c>
      <c r="S84" s="182">
        <v>0</v>
      </c>
      <c r="T84" s="183">
        <f>S84*H84</f>
        <v>0</v>
      </c>
      <c r="AR84" s="24" t="s">
        <v>141</v>
      </c>
      <c r="AT84" s="24" t="s">
        <v>137</v>
      </c>
      <c r="AU84" s="24" t="s">
        <v>81</v>
      </c>
      <c r="AY84" s="24" t="s">
        <v>134</v>
      </c>
      <c r="BE84" s="184">
        <f>IF(N84="základní",J84,0)</f>
        <v>0</v>
      </c>
      <c r="BF84" s="184">
        <f>IF(N84="snížená",J84,0)</f>
        <v>0</v>
      </c>
      <c r="BG84" s="184">
        <f>IF(N84="zákl. přenesená",J84,0)</f>
        <v>0</v>
      </c>
      <c r="BH84" s="184">
        <f>IF(N84="sníž. přenesená",J84,0)</f>
        <v>0</v>
      </c>
      <c r="BI84" s="184">
        <f>IF(N84="nulová",J84,0)</f>
        <v>0</v>
      </c>
      <c r="BJ84" s="24" t="s">
        <v>24</v>
      </c>
      <c r="BK84" s="184">
        <f>ROUND(I84*H84,2)</f>
        <v>0</v>
      </c>
      <c r="BL84" s="24" t="s">
        <v>141</v>
      </c>
      <c r="BM84" s="24" t="s">
        <v>1336</v>
      </c>
    </row>
    <row r="85" spans="2:65" s="1" customFormat="1" ht="13.5">
      <c r="B85" s="40"/>
      <c r="D85" s="185" t="s">
        <v>143</v>
      </c>
      <c r="F85" s="186" t="s">
        <v>1335</v>
      </c>
      <c r="I85" s="187"/>
      <c r="L85" s="40"/>
      <c r="M85" s="188"/>
      <c r="N85" s="41"/>
      <c r="O85" s="41"/>
      <c r="P85" s="41"/>
      <c r="Q85" s="41"/>
      <c r="R85" s="41"/>
      <c r="S85" s="41"/>
      <c r="T85" s="69"/>
      <c r="AT85" s="24" t="s">
        <v>143</v>
      </c>
      <c r="AU85" s="24" t="s">
        <v>81</v>
      </c>
    </row>
    <row r="86" spans="2:65" s="11" customFormat="1" ht="13.5">
      <c r="B86" s="190"/>
      <c r="D86" s="185" t="s">
        <v>146</v>
      </c>
      <c r="E86" s="191" t="s">
        <v>5</v>
      </c>
      <c r="F86" s="192" t="s">
        <v>1337</v>
      </c>
      <c r="H86" s="193">
        <v>2286.9</v>
      </c>
      <c r="I86" s="194"/>
      <c r="L86" s="190"/>
      <c r="M86" s="195"/>
      <c r="N86" s="196"/>
      <c r="O86" s="196"/>
      <c r="P86" s="196"/>
      <c r="Q86" s="196"/>
      <c r="R86" s="196"/>
      <c r="S86" s="196"/>
      <c r="T86" s="197"/>
      <c r="AT86" s="191" t="s">
        <v>146</v>
      </c>
      <c r="AU86" s="191" t="s">
        <v>81</v>
      </c>
      <c r="AV86" s="11" t="s">
        <v>81</v>
      </c>
      <c r="AW86" s="11" t="s">
        <v>36</v>
      </c>
      <c r="AX86" s="11" t="s">
        <v>72</v>
      </c>
      <c r="AY86" s="191" t="s">
        <v>134</v>
      </c>
    </row>
    <row r="87" spans="2:65" s="12" customFormat="1" ht="13.5">
      <c r="B87" s="198"/>
      <c r="D87" s="185" t="s">
        <v>146</v>
      </c>
      <c r="E87" s="199" t="s">
        <v>5</v>
      </c>
      <c r="F87" s="200" t="s">
        <v>148</v>
      </c>
      <c r="H87" s="201">
        <v>2286.9</v>
      </c>
      <c r="I87" s="202"/>
      <c r="L87" s="198"/>
      <c r="M87" s="203"/>
      <c r="N87" s="204"/>
      <c r="O87" s="204"/>
      <c r="P87" s="204"/>
      <c r="Q87" s="204"/>
      <c r="R87" s="204"/>
      <c r="S87" s="204"/>
      <c r="T87" s="205"/>
      <c r="AT87" s="199" t="s">
        <v>146</v>
      </c>
      <c r="AU87" s="199" t="s">
        <v>81</v>
      </c>
      <c r="AV87" s="12" t="s">
        <v>141</v>
      </c>
      <c r="AW87" s="12" t="s">
        <v>36</v>
      </c>
      <c r="AX87" s="12" t="s">
        <v>24</v>
      </c>
      <c r="AY87" s="199" t="s">
        <v>134</v>
      </c>
    </row>
    <row r="88" spans="2:65" s="1" customFormat="1" ht="25.5" customHeight="1">
      <c r="B88" s="172"/>
      <c r="C88" s="173" t="s">
        <v>81</v>
      </c>
      <c r="D88" s="173" t="s">
        <v>137</v>
      </c>
      <c r="E88" s="174" t="s">
        <v>1338</v>
      </c>
      <c r="F88" s="175" t="s">
        <v>1339</v>
      </c>
      <c r="G88" s="176" t="s">
        <v>490</v>
      </c>
      <c r="H88" s="177">
        <v>2268</v>
      </c>
      <c r="I88" s="178"/>
      <c r="J88" s="179">
        <f>ROUND(I88*H88,2)</f>
        <v>0</v>
      </c>
      <c r="K88" s="175" t="s">
        <v>260</v>
      </c>
      <c r="L88" s="40"/>
      <c r="M88" s="180" t="s">
        <v>5</v>
      </c>
      <c r="N88" s="181" t="s">
        <v>43</v>
      </c>
      <c r="O88" s="41"/>
      <c r="P88" s="182">
        <f>O88*H88</f>
        <v>0</v>
      </c>
      <c r="Q88" s="182">
        <v>0</v>
      </c>
      <c r="R88" s="182">
        <f>Q88*H88</f>
        <v>0</v>
      </c>
      <c r="S88" s="182">
        <v>0</v>
      </c>
      <c r="T88" s="183">
        <f>S88*H88</f>
        <v>0</v>
      </c>
      <c r="AR88" s="24" t="s">
        <v>141</v>
      </c>
      <c r="AT88" s="24" t="s">
        <v>137</v>
      </c>
      <c r="AU88" s="24" t="s">
        <v>81</v>
      </c>
      <c r="AY88" s="24" t="s">
        <v>134</v>
      </c>
      <c r="BE88" s="184">
        <f>IF(N88="základní",J88,0)</f>
        <v>0</v>
      </c>
      <c r="BF88" s="184">
        <f>IF(N88="snížená",J88,0)</f>
        <v>0</v>
      </c>
      <c r="BG88" s="184">
        <f>IF(N88="zákl. přenesená",J88,0)</f>
        <v>0</v>
      </c>
      <c r="BH88" s="184">
        <f>IF(N88="sníž. přenesená",J88,0)</f>
        <v>0</v>
      </c>
      <c r="BI88" s="184">
        <f>IF(N88="nulová",J88,0)</f>
        <v>0</v>
      </c>
      <c r="BJ88" s="24" t="s">
        <v>24</v>
      </c>
      <c r="BK88" s="184">
        <f>ROUND(I88*H88,2)</f>
        <v>0</v>
      </c>
      <c r="BL88" s="24" t="s">
        <v>141</v>
      </c>
      <c r="BM88" s="24" t="s">
        <v>1340</v>
      </c>
    </row>
    <row r="89" spans="2:65" s="1" customFormat="1" ht="40.5">
      <c r="B89" s="40"/>
      <c r="D89" s="185" t="s">
        <v>143</v>
      </c>
      <c r="F89" s="186" t="s">
        <v>1341</v>
      </c>
      <c r="I89" s="187"/>
      <c r="L89" s="40"/>
      <c r="M89" s="188"/>
      <c r="N89" s="41"/>
      <c r="O89" s="41"/>
      <c r="P89" s="41"/>
      <c r="Q89" s="41"/>
      <c r="R89" s="41"/>
      <c r="S89" s="41"/>
      <c r="T89" s="69"/>
      <c r="AT89" s="24" t="s">
        <v>143</v>
      </c>
      <c r="AU89" s="24" t="s">
        <v>81</v>
      </c>
    </row>
    <row r="90" spans="2:65" s="11" customFormat="1" ht="13.5">
      <c r="B90" s="190"/>
      <c r="D90" s="185" t="s">
        <v>146</v>
      </c>
      <c r="E90" s="191" t="s">
        <v>5</v>
      </c>
      <c r="F90" s="192" t="s">
        <v>1342</v>
      </c>
      <c r="H90" s="193">
        <v>2268</v>
      </c>
      <c r="I90" s="194"/>
      <c r="L90" s="190"/>
      <c r="M90" s="195"/>
      <c r="N90" s="196"/>
      <c r="O90" s="196"/>
      <c r="P90" s="196"/>
      <c r="Q90" s="196"/>
      <c r="R90" s="196"/>
      <c r="S90" s="196"/>
      <c r="T90" s="197"/>
      <c r="AT90" s="191" t="s">
        <v>146</v>
      </c>
      <c r="AU90" s="191" t="s">
        <v>81</v>
      </c>
      <c r="AV90" s="11" t="s">
        <v>81</v>
      </c>
      <c r="AW90" s="11" t="s">
        <v>36</v>
      </c>
      <c r="AX90" s="11" t="s">
        <v>24</v>
      </c>
      <c r="AY90" s="191" t="s">
        <v>134</v>
      </c>
    </row>
    <row r="91" spans="2:65" s="1" customFormat="1" ht="25.5" customHeight="1">
      <c r="B91" s="172"/>
      <c r="C91" s="173" t="s">
        <v>153</v>
      </c>
      <c r="D91" s="173" t="s">
        <v>137</v>
      </c>
      <c r="E91" s="174" t="s">
        <v>494</v>
      </c>
      <c r="F91" s="175" t="s">
        <v>495</v>
      </c>
      <c r="G91" s="176" t="s">
        <v>490</v>
      </c>
      <c r="H91" s="177">
        <v>1134</v>
      </c>
      <c r="I91" s="178"/>
      <c r="J91" s="179">
        <f>ROUND(I91*H91,2)</f>
        <v>0</v>
      </c>
      <c r="K91" s="175" t="s">
        <v>260</v>
      </c>
      <c r="L91" s="40"/>
      <c r="M91" s="180" t="s">
        <v>5</v>
      </c>
      <c r="N91" s="181" t="s">
        <v>43</v>
      </c>
      <c r="O91" s="41"/>
      <c r="P91" s="182">
        <f>O91*H91</f>
        <v>0</v>
      </c>
      <c r="Q91" s="182">
        <v>0</v>
      </c>
      <c r="R91" s="182">
        <f>Q91*H91</f>
        <v>0</v>
      </c>
      <c r="S91" s="182">
        <v>0</v>
      </c>
      <c r="T91" s="183">
        <f>S91*H91</f>
        <v>0</v>
      </c>
      <c r="AR91" s="24" t="s">
        <v>141</v>
      </c>
      <c r="AT91" s="24" t="s">
        <v>137</v>
      </c>
      <c r="AU91" s="24" t="s">
        <v>81</v>
      </c>
      <c r="AY91" s="24" t="s">
        <v>134</v>
      </c>
      <c r="BE91" s="184">
        <f>IF(N91="základní",J91,0)</f>
        <v>0</v>
      </c>
      <c r="BF91" s="184">
        <f>IF(N91="snížená",J91,0)</f>
        <v>0</v>
      </c>
      <c r="BG91" s="184">
        <f>IF(N91="zákl. přenesená",J91,0)</f>
        <v>0</v>
      </c>
      <c r="BH91" s="184">
        <f>IF(N91="sníž. přenesená",J91,0)</f>
        <v>0</v>
      </c>
      <c r="BI91" s="184">
        <f>IF(N91="nulová",J91,0)</f>
        <v>0</v>
      </c>
      <c r="BJ91" s="24" t="s">
        <v>24</v>
      </c>
      <c r="BK91" s="184">
        <f>ROUND(I91*H91,2)</f>
        <v>0</v>
      </c>
      <c r="BL91" s="24" t="s">
        <v>141</v>
      </c>
      <c r="BM91" s="24" t="s">
        <v>1343</v>
      </c>
    </row>
    <row r="92" spans="2:65" s="1" customFormat="1" ht="40.5">
      <c r="B92" s="40"/>
      <c r="D92" s="185" t="s">
        <v>143</v>
      </c>
      <c r="F92" s="186" t="s">
        <v>497</v>
      </c>
      <c r="I92" s="187"/>
      <c r="L92" s="40"/>
      <c r="M92" s="188"/>
      <c r="N92" s="41"/>
      <c r="O92" s="41"/>
      <c r="P92" s="41"/>
      <c r="Q92" s="41"/>
      <c r="R92" s="41"/>
      <c r="S92" s="41"/>
      <c r="T92" s="69"/>
      <c r="AT92" s="24" t="s">
        <v>143</v>
      </c>
      <c r="AU92" s="24" t="s">
        <v>81</v>
      </c>
    </row>
    <row r="93" spans="2:65" s="11" customFormat="1" ht="13.5">
      <c r="B93" s="190"/>
      <c r="D93" s="185" t="s">
        <v>146</v>
      </c>
      <c r="E93" s="191" t="s">
        <v>5</v>
      </c>
      <c r="F93" s="192" t="s">
        <v>1344</v>
      </c>
      <c r="H93" s="193">
        <v>1134</v>
      </c>
      <c r="I93" s="194"/>
      <c r="L93" s="190"/>
      <c r="M93" s="195"/>
      <c r="N93" s="196"/>
      <c r="O93" s="196"/>
      <c r="P93" s="196"/>
      <c r="Q93" s="196"/>
      <c r="R93" s="196"/>
      <c r="S93" s="196"/>
      <c r="T93" s="197"/>
      <c r="AT93" s="191" t="s">
        <v>146</v>
      </c>
      <c r="AU93" s="191" t="s">
        <v>81</v>
      </c>
      <c r="AV93" s="11" t="s">
        <v>81</v>
      </c>
      <c r="AW93" s="11" t="s">
        <v>36</v>
      </c>
      <c r="AX93" s="11" t="s">
        <v>24</v>
      </c>
      <c r="AY93" s="191" t="s">
        <v>134</v>
      </c>
    </row>
    <row r="94" spans="2:65" s="1" customFormat="1" ht="16.5" customHeight="1">
      <c r="B94" s="172"/>
      <c r="C94" s="173" t="s">
        <v>141</v>
      </c>
      <c r="D94" s="173" t="s">
        <v>137</v>
      </c>
      <c r="E94" s="174" t="s">
        <v>1345</v>
      </c>
      <c r="F94" s="175" t="s">
        <v>1346</v>
      </c>
      <c r="G94" s="176" t="s">
        <v>490</v>
      </c>
      <c r="H94" s="177">
        <v>4732</v>
      </c>
      <c r="I94" s="178"/>
      <c r="J94" s="179">
        <f>ROUND(I94*H94,2)</f>
        <v>0</v>
      </c>
      <c r="K94" s="175" t="s">
        <v>260</v>
      </c>
      <c r="L94" s="40"/>
      <c r="M94" s="180" t="s">
        <v>5</v>
      </c>
      <c r="N94" s="181" t="s">
        <v>43</v>
      </c>
      <c r="O94" s="41"/>
      <c r="P94" s="182">
        <f>O94*H94</f>
        <v>0</v>
      </c>
      <c r="Q94" s="182">
        <v>0</v>
      </c>
      <c r="R94" s="182">
        <f>Q94*H94</f>
        <v>0</v>
      </c>
      <c r="S94" s="182">
        <v>0</v>
      </c>
      <c r="T94" s="183">
        <f>S94*H94</f>
        <v>0</v>
      </c>
      <c r="AR94" s="24" t="s">
        <v>141</v>
      </c>
      <c r="AT94" s="24" t="s">
        <v>137</v>
      </c>
      <c r="AU94" s="24" t="s">
        <v>81</v>
      </c>
      <c r="AY94" s="24" t="s">
        <v>134</v>
      </c>
      <c r="BE94" s="184">
        <f>IF(N94="základní",J94,0)</f>
        <v>0</v>
      </c>
      <c r="BF94" s="184">
        <f>IF(N94="snížená",J94,0)</f>
        <v>0</v>
      </c>
      <c r="BG94" s="184">
        <f>IF(N94="zákl. přenesená",J94,0)</f>
        <v>0</v>
      </c>
      <c r="BH94" s="184">
        <f>IF(N94="sníž. přenesená",J94,0)</f>
        <v>0</v>
      </c>
      <c r="BI94" s="184">
        <f>IF(N94="nulová",J94,0)</f>
        <v>0</v>
      </c>
      <c r="BJ94" s="24" t="s">
        <v>24</v>
      </c>
      <c r="BK94" s="184">
        <f>ROUND(I94*H94,2)</f>
        <v>0</v>
      </c>
      <c r="BL94" s="24" t="s">
        <v>141</v>
      </c>
      <c r="BM94" s="24" t="s">
        <v>1347</v>
      </c>
    </row>
    <row r="95" spans="2:65" s="1" customFormat="1" ht="40.5">
      <c r="B95" s="40"/>
      <c r="D95" s="185" t="s">
        <v>143</v>
      </c>
      <c r="F95" s="186" t="s">
        <v>1348</v>
      </c>
      <c r="I95" s="187"/>
      <c r="L95" s="40"/>
      <c r="M95" s="188"/>
      <c r="N95" s="41"/>
      <c r="O95" s="41"/>
      <c r="P95" s="41"/>
      <c r="Q95" s="41"/>
      <c r="R95" s="41"/>
      <c r="S95" s="41"/>
      <c r="T95" s="69"/>
      <c r="AT95" s="24" t="s">
        <v>143</v>
      </c>
      <c r="AU95" s="24" t="s">
        <v>81</v>
      </c>
    </row>
    <row r="96" spans="2:65" s="11" customFormat="1" ht="13.5">
      <c r="B96" s="190"/>
      <c r="D96" s="185" t="s">
        <v>146</v>
      </c>
      <c r="E96" s="191" t="s">
        <v>5</v>
      </c>
      <c r="F96" s="192" t="s">
        <v>1349</v>
      </c>
      <c r="H96" s="193">
        <v>158</v>
      </c>
      <c r="I96" s="194"/>
      <c r="L96" s="190"/>
      <c r="M96" s="195"/>
      <c r="N96" s="196"/>
      <c r="O96" s="196"/>
      <c r="P96" s="196"/>
      <c r="Q96" s="196"/>
      <c r="R96" s="196"/>
      <c r="S96" s="196"/>
      <c r="T96" s="197"/>
      <c r="AT96" s="191" t="s">
        <v>146</v>
      </c>
      <c r="AU96" s="191" t="s">
        <v>81</v>
      </c>
      <c r="AV96" s="11" t="s">
        <v>81</v>
      </c>
      <c r="AW96" s="11" t="s">
        <v>36</v>
      </c>
      <c r="AX96" s="11" t="s">
        <v>72</v>
      </c>
      <c r="AY96" s="191" t="s">
        <v>134</v>
      </c>
    </row>
    <row r="97" spans="2:65" s="11" customFormat="1" ht="13.5">
      <c r="B97" s="190"/>
      <c r="D97" s="185" t="s">
        <v>146</v>
      </c>
      <c r="E97" s="191" t="s">
        <v>5</v>
      </c>
      <c r="F97" s="192" t="s">
        <v>1350</v>
      </c>
      <c r="H97" s="193">
        <v>4574</v>
      </c>
      <c r="I97" s="194"/>
      <c r="L97" s="190"/>
      <c r="M97" s="195"/>
      <c r="N97" s="196"/>
      <c r="O97" s="196"/>
      <c r="P97" s="196"/>
      <c r="Q97" s="196"/>
      <c r="R97" s="196"/>
      <c r="S97" s="196"/>
      <c r="T97" s="197"/>
      <c r="AT97" s="191" t="s">
        <v>146</v>
      </c>
      <c r="AU97" s="191" t="s">
        <v>81</v>
      </c>
      <c r="AV97" s="11" t="s">
        <v>81</v>
      </c>
      <c r="AW97" s="11" t="s">
        <v>36</v>
      </c>
      <c r="AX97" s="11" t="s">
        <v>72</v>
      </c>
      <c r="AY97" s="191" t="s">
        <v>134</v>
      </c>
    </row>
    <row r="98" spans="2:65" s="12" customFormat="1" ht="13.5">
      <c r="B98" s="198"/>
      <c r="D98" s="185" t="s">
        <v>146</v>
      </c>
      <c r="E98" s="199" t="s">
        <v>5</v>
      </c>
      <c r="F98" s="200" t="s">
        <v>148</v>
      </c>
      <c r="H98" s="201">
        <v>4732</v>
      </c>
      <c r="I98" s="202"/>
      <c r="L98" s="198"/>
      <c r="M98" s="203"/>
      <c r="N98" s="204"/>
      <c r="O98" s="204"/>
      <c r="P98" s="204"/>
      <c r="Q98" s="204"/>
      <c r="R98" s="204"/>
      <c r="S98" s="204"/>
      <c r="T98" s="205"/>
      <c r="AT98" s="199" t="s">
        <v>146</v>
      </c>
      <c r="AU98" s="199" t="s">
        <v>81</v>
      </c>
      <c r="AV98" s="12" t="s">
        <v>141</v>
      </c>
      <c r="AW98" s="12" t="s">
        <v>36</v>
      </c>
      <c r="AX98" s="12" t="s">
        <v>24</v>
      </c>
      <c r="AY98" s="199" t="s">
        <v>134</v>
      </c>
    </row>
    <row r="99" spans="2:65" s="1" customFormat="1" ht="16.5" customHeight="1">
      <c r="B99" s="172"/>
      <c r="C99" s="173" t="s">
        <v>162</v>
      </c>
      <c r="D99" s="173" t="s">
        <v>137</v>
      </c>
      <c r="E99" s="174" t="s">
        <v>509</v>
      </c>
      <c r="F99" s="175" t="s">
        <v>510</v>
      </c>
      <c r="G99" s="176" t="s">
        <v>490</v>
      </c>
      <c r="H99" s="177">
        <v>2110</v>
      </c>
      <c r="I99" s="178"/>
      <c r="J99" s="179">
        <f>ROUND(I99*H99,2)</f>
        <v>0</v>
      </c>
      <c r="K99" s="175" t="s">
        <v>260</v>
      </c>
      <c r="L99" s="40"/>
      <c r="M99" s="180" t="s">
        <v>5</v>
      </c>
      <c r="N99" s="181" t="s">
        <v>43</v>
      </c>
      <c r="O99" s="41"/>
      <c r="P99" s="182">
        <f>O99*H99</f>
        <v>0</v>
      </c>
      <c r="Q99" s="182">
        <v>0</v>
      </c>
      <c r="R99" s="182">
        <f>Q99*H99</f>
        <v>0</v>
      </c>
      <c r="S99" s="182">
        <v>0</v>
      </c>
      <c r="T99" s="183">
        <f>S99*H99</f>
        <v>0</v>
      </c>
      <c r="AR99" s="24" t="s">
        <v>141</v>
      </c>
      <c r="AT99" s="24" t="s">
        <v>137</v>
      </c>
      <c r="AU99" s="24" t="s">
        <v>81</v>
      </c>
      <c r="AY99" s="24" t="s">
        <v>134</v>
      </c>
      <c r="BE99" s="184">
        <f>IF(N99="základní",J99,0)</f>
        <v>0</v>
      </c>
      <c r="BF99" s="184">
        <f>IF(N99="snížená",J99,0)</f>
        <v>0</v>
      </c>
      <c r="BG99" s="184">
        <f>IF(N99="zákl. přenesená",J99,0)</f>
        <v>0</v>
      </c>
      <c r="BH99" s="184">
        <f>IF(N99="sníž. přenesená",J99,0)</f>
        <v>0</v>
      </c>
      <c r="BI99" s="184">
        <f>IF(N99="nulová",J99,0)</f>
        <v>0</v>
      </c>
      <c r="BJ99" s="24" t="s">
        <v>24</v>
      </c>
      <c r="BK99" s="184">
        <f>ROUND(I99*H99,2)</f>
        <v>0</v>
      </c>
      <c r="BL99" s="24" t="s">
        <v>141</v>
      </c>
      <c r="BM99" s="24" t="s">
        <v>1351</v>
      </c>
    </row>
    <row r="100" spans="2:65" s="1" customFormat="1" ht="40.5">
      <c r="B100" s="40"/>
      <c r="D100" s="185" t="s">
        <v>143</v>
      </c>
      <c r="F100" s="186" t="s">
        <v>512</v>
      </c>
      <c r="I100" s="187"/>
      <c r="L100" s="40"/>
      <c r="M100" s="188"/>
      <c r="N100" s="41"/>
      <c r="O100" s="41"/>
      <c r="P100" s="41"/>
      <c r="Q100" s="41"/>
      <c r="R100" s="41"/>
      <c r="S100" s="41"/>
      <c r="T100" s="69"/>
      <c r="AT100" s="24" t="s">
        <v>143</v>
      </c>
      <c r="AU100" s="24" t="s">
        <v>81</v>
      </c>
    </row>
    <row r="101" spans="2:65" s="11" customFormat="1" ht="13.5">
      <c r="B101" s="190"/>
      <c r="D101" s="185" t="s">
        <v>146</v>
      </c>
      <c r="E101" s="191" t="s">
        <v>5</v>
      </c>
      <c r="F101" s="192" t="s">
        <v>1352</v>
      </c>
      <c r="H101" s="193">
        <v>2110</v>
      </c>
      <c r="I101" s="194"/>
      <c r="L101" s="190"/>
      <c r="M101" s="195"/>
      <c r="N101" s="196"/>
      <c r="O101" s="196"/>
      <c r="P101" s="196"/>
      <c r="Q101" s="196"/>
      <c r="R101" s="196"/>
      <c r="S101" s="196"/>
      <c r="T101" s="197"/>
      <c r="AT101" s="191" t="s">
        <v>146</v>
      </c>
      <c r="AU101" s="191" t="s">
        <v>81</v>
      </c>
      <c r="AV101" s="11" t="s">
        <v>81</v>
      </c>
      <c r="AW101" s="11" t="s">
        <v>36</v>
      </c>
      <c r="AX101" s="11" t="s">
        <v>24</v>
      </c>
      <c r="AY101" s="191" t="s">
        <v>134</v>
      </c>
    </row>
    <row r="102" spans="2:65" s="1" customFormat="1" ht="16.5" customHeight="1">
      <c r="B102" s="172"/>
      <c r="C102" s="173" t="s">
        <v>167</v>
      </c>
      <c r="D102" s="173" t="s">
        <v>137</v>
      </c>
      <c r="E102" s="174" t="s">
        <v>1353</v>
      </c>
      <c r="F102" s="175" t="s">
        <v>1354</v>
      </c>
      <c r="G102" s="176" t="s">
        <v>490</v>
      </c>
      <c r="H102" s="177">
        <v>4574</v>
      </c>
      <c r="I102" s="178"/>
      <c r="J102" s="179">
        <f>ROUND(I102*H102,2)</f>
        <v>0</v>
      </c>
      <c r="K102" s="175" t="s">
        <v>260</v>
      </c>
      <c r="L102" s="40"/>
      <c r="M102" s="180" t="s">
        <v>5</v>
      </c>
      <c r="N102" s="181" t="s">
        <v>43</v>
      </c>
      <c r="O102" s="41"/>
      <c r="P102" s="182">
        <f>O102*H102</f>
        <v>0</v>
      </c>
      <c r="Q102" s="182">
        <v>0</v>
      </c>
      <c r="R102" s="182">
        <f>Q102*H102</f>
        <v>0</v>
      </c>
      <c r="S102" s="182">
        <v>0</v>
      </c>
      <c r="T102" s="183">
        <f>S102*H102</f>
        <v>0</v>
      </c>
      <c r="AR102" s="24" t="s">
        <v>141</v>
      </c>
      <c r="AT102" s="24" t="s">
        <v>137</v>
      </c>
      <c r="AU102" s="24" t="s">
        <v>81</v>
      </c>
      <c r="AY102" s="24" t="s">
        <v>134</v>
      </c>
      <c r="BE102" s="184">
        <f>IF(N102="základní",J102,0)</f>
        <v>0</v>
      </c>
      <c r="BF102" s="184">
        <f>IF(N102="snížená",J102,0)</f>
        <v>0</v>
      </c>
      <c r="BG102" s="184">
        <f>IF(N102="zákl. přenesená",J102,0)</f>
        <v>0</v>
      </c>
      <c r="BH102" s="184">
        <f>IF(N102="sníž. přenesená",J102,0)</f>
        <v>0</v>
      </c>
      <c r="BI102" s="184">
        <f>IF(N102="nulová",J102,0)</f>
        <v>0</v>
      </c>
      <c r="BJ102" s="24" t="s">
        <v>24</v>
      </c>
      <c r="BK102" s="184">
        <f>ROUND(I102*H102,2)</f>
        <v>0</v>
      </c>
      <c r="BL102" s="24" t="s">
        <v>141</v>
      </c>
      <c r="BM102" s="24" t="s">
        <v>1355</v>
      </c>
    </row>
    <row r="103" spans="2:65" s="1" customFormat="1" ht="27">
      <c r="B103" s="40"/>
      <c r="D103" s="185" t="s">
        <v>143</v>
      </c>
      <c r="F103" s="186" t="s">
        <v>1356</v>
      </c>
      <c r="I103" s="187"/>
      <c r="L103" s="40"/>
      <c r="M103" s="188"/>
      <c r="N103" s="41"/>
      <c r="O103" s="41"/>
      <c r="P103" s="41"/>
      <c r="Q103" s="41"/>
      <c r="R103" s="41"/>
      <c r="S103" s="41"/>
      <c r="T103" s="69"/>
      <c r="AT103" s="24" t="s">
        <v>143</v>
      </c>
      <c r="AU103" s="24" t="s">
        <v>81</v>
      </c>
    </row>
    <row r="104" spans="2:65" s="11" customFormat="1" ht="13.5">
      <c r="B104" s="190"/>
      <c r="D104" s="185" t="s">
        <v>146</v>
      </c>
      <c r="E104" s="191" t="s">
        <v>5</v>
      </c>
      <c r="F104" s="192" t="s">
        <v>1357</v>
      </c>
      <c r="H104" s="193">
        <v>4574</v>
      </c>
      <c r="I104" s="194"/>
      <c r="L104" s="190"/>
      <c r="M104" s="195"/>
      <c r="N104" s="196"/>
      <c r="O104" s="196"/>
      <c r="P104" s="196"/>
      <c r="Q104" s="196"/>
      <c r="R104" s="196"/>
      <c r="S104" s="196"/>
      <c r="T104" s="197"/>
      <c r="AT104" s="191" t="s">
        <v>146</v>
      </c>
      <c r="AU104" s="191" t="s">
        <v>81</v>
      </c>
      <c r="AV104" s="11" t="s">
        <v>81</v>
      </c>
      <c r="AW104" s="11" t="s">
        <v>36</v>
      </c>
      <c r="AX104" s="11" t="s">
        <v>72</v>
      </c>
      <c r="AY104" s="191" t="s">
        <v>134</v>
      </c>
    </row>
    <row r="105" spans="2:65" s="12" customFormat="1" ht="13.5">
      <c r="B105" s="198"/>
      <c r="D105" s="185" t="s">
        <v>146</v>
      </c>
      <c r="E105" s="199" t="s">
        <v>5</v>
      </c>
      <c r="F105" s="200" t="s">
        <v>148</v>
      </c>
      <c r="H105" s="201">
        <v>4574</v>
      </c>
      <c r="I105" s="202"/>
      <c r="L105" s="198"/>
      <c r="M105" s="203"/>
      <c r="N105" s="204"/>
      <c r="O105" s="204"/>
      <c r="P105" s="204"/>
      <c r="Q105" s="204"/>
      <c r="R105" s="204"/>
      <c r="S105" s="204"/>
      <c r="T105" s="205"/>
      <c r="AT105" s="199" t="s">
        <v>146</v>
      </c>
      <c r="AU105" s="199" t="s">
        <v>81</v>
      </c>
      <c r="AV105" s="12" t="s">
        <v>141</v>
      </c>
      <c r="AW105" s="12" t="s">
        <v>36</v>
      </c>
      <c r="AX105" s="12" t="s">
        <v>24</v>
      </c>
      <c r="AY105" s="199" t="s">
        <v>134</v>
      </c>
    </row>
    <row r="106" spans="2:65" s="1" customFormat="1" ht="16.5" customHeight="1">
      <c r="B106" s="172"/>
      <c r="C106" s="173" t="s">
        <v>172</v>
      </c>
      <c r="D106" s="173" t="s">
        <v>137</v>
      </c>
      <c r="E106" s="174" t="s">
        <v>520</v>
      </c>
      <c r="F106" s="175" t="s">
        <v>521</v>
      </c>
      <c r="G106" s="176" t="s">
        <v>490</v>
      </c>
      <c r="H106" s="177">
        <v>2326</v>
      </c>
      <c r="I106" s="178"/>
      <c r="J106" s="179">
        <f>ROUND(I106*H106,2)</f>
        <v>0</v>
      </c>
      <c r="K106" s="175" t="s">
        <v>260</v>
      </c>
      <c r="L106" s="40"/>
      <c r="M106" s="180" t="s">
        <v>5</v>
      </c>
      <c r="N106" s="181" t="s">
        <v>43</v>
      </c>
      <c r="O106" s="41"/>
      <c r="P106" s="182">
        <f>O106*H106</f>
        <v>0</v>
      </c>
      <c r="Q106" s="182">
        <v>0</v>
      </c>
      <c r="R106" s="182">
        <f>Q106*H106</f>
        <v>0</v>
      </c>
      <c r="S106" s="182">
        <v>0</v>
      </c>
      <c r="T106" s="183">
        <f>S106*H106</f>
        <v>0</v>
      </c>
      <c r="AR106" s="24" t="s">
        <v>141</v>
      </c>
      <c r="AT106" s="24" t="s">
        <v>137</v>
      </c>
      <c r="AU106" s="24" t="s">
        <v>81</v>
      </c>
      <c r="AY106" s="24" t="s">
        <v>134</v>
      </c>
      <c r="BE106" s="184">
        <f>IF(N106="základní",J106,0)</f>
        <v>0</v>
      </c>
      <c r="BF106" s="184">
        <f>IF(N106="snížená",J106,0)</f>
        <v>0</v>
      </c>
      <c r="BG106" s="184">
        <f>IF(N106="zákl. přenesená",J106,0)</f>
        <v>0</v>
      </c>
      <c r="BH106" s="184">
        <f>IF(N106="sníž. přenesená",J106,0)</f>
        <v>0</v>
      </c>
      <c r="BI106" s="184">
        <f>IF(N106="nulová",J106,0)</f>
        <v>0</v>
      </c>
      <c r="BJ106" s="24" t="s">
        <v>24</v>
      </c>
      <c r="BK106" s="184">
        <f>ROUND(I106*H106,2)</f>
        <v>0</v>
      </c>
      <c r="BL106" s="24" t="s">
        <v>141</v>
      </c>
      <c r="BM106" s="24" t="s">
        <v>1358</v>
      </c>
    </row>
    <row r="107" spans="2:65" s="1" customFormat="1" ht="40.5">
      <c r="B107" s="40"/>
      <c r="D107" s="185" t="s">
        <v>143</v>
      </c>
      <c r="F107" s="186" t="s">
        <v>523</v>
      </c>
      <c r="I107" s="187"/>
      <c r="L107" s="40"/>
      <c r="M107" s="188"/>
      <c r="N107" s="41"/>
      <c r="O107" s="41"/>
      <c r="P107" s="41"/>
      <c r="Q107" s="41"/>
      <c r="R107" s="41"/>
      <c r="S107" s="41"/>
      <c r="T107" s="69"/>
      <c r="AT107" s="24" t="s">
        <v>143</v>
      </c>
      <c r="AU107" s="24" t="s">
        <v>81</v>
      </c>
    </row>
    <row r="108" spans="2:65" s="11" customFormat="1" ht="13.5">
      <c r="B108" s="190"/>
      <c r="D108" s="185" t="s">
        <v>146</v>
      </c>
      <c r="E108" s="191" t="s">
        <v>5</v>
      </c>
      <c r="F108" s="192" t="s">
        <v>1359</v>
      </c>
      <c r="H108" s="193">
        <v>2326</v>
      </c>
      <c r="I108" s="194"/>
      <c r="L108" s="190"/>
      <c r="M108" s="195"/>
      <c r="N108" s="196"/>
      <c r="O108" s="196"/>
      <c r="P108" s="196"/>
      <c r="Q108" s="196"/>
      <c r="R108" s="196"/>
      <c r="S108" s="196"/>
      <c r="T108" s="197"/>
      <c r="AT108" s="191" t="s">
        <v>146</v>
      </c>
      <c r="AU108" s="191" t="s">
        <v>81</v>
      </c>
      <c r="AV108" s="11" t="s">
        <v>81</v>
      </c>
      <c r="AW108" s="11" t="s">
        <v>36</v>
      </c>
      <c r="AX108" s="11" t="s">
        <v>24</v>
      </c>
      <c r="AY108" s="191" t="s">
        <v>134</v>
      </c>
    </row>
    <row r="109" spans="2:65" s="1" customFormat="1" ht="16.5" customHeight="1">
      <c r="B109" s="172"/>
      <c r="C109" s="219" t="s">
        <v>177</v>
      </c>
      <c r="D109" s="219" t="s">
        <v>525</v>
      </c>
      <c r="E109" s="220" t="s">
        <v>526</v>
      </c>
      <c r="F109" s="221" t="s">
        <v>527</v>
      </c>
      <c r="G109" s="222" t="s">
        <v>446</v>
      </c>
      <c r="H109" s="223">
        <v>4571.6000000000004</v>
      </c>
      <c r="I109" s="224"/>
      <c r="J109" s="225">
        <f>ROUND(I109*H109,2)</f>
        <v>0</v>
      </c>
      <c r="K109" s="221" t="s">
        <v>260</v>
      </c>
      <c r="L109" s="226"/>
      <c r="M109" s="227" t="s">
        <v>5</v>
      </c>
      <c r="N109" s="228" t="s">
        <v>43</v>
      </c>
      <c r="O109" s="41"/>
      <c r="P109" s="182">
        <f>O109*H109</f>
        <v>0</v>
      </c>
      <c r="Q109" s="182">
        <v>1</v>
      </c>
      <c r="R109" s="182">
        <f>Q109*H109</f>
        <v>4571.6000000000004</v>
      </c>
      <c r="S109" s="182">
        <v>0</v>
      </c>
      <c r="T109" s="183">
        <f>S109*H109</f>
        <v>0</v>
      </c>
      <c r="AR109" s="24" t="s">
        <v>177</v>
      </c>
      <c r="AT109" s="24" t="s">
        <v>525</v>
      </c>
      <c r="AU109" s="24" t="s">
        <v>81</v>
      </c>
      <c r="AY109" s="24" t="s">
        <v>134</v>
      </c>
      <c r="BE109" s="184">
        <f>IF(N109="základní",J109,0)</f>
        <v>0</v>
      </c>
      <c r="BF109" s="184">
        <f>IF(N109="snížená",J109,0)</f>
        <v>0</v>
      </c>
      <c r="BG109" s="184">
        <f>IF(N109="zákl. přenesená",J109,0)</f>
        <v>0</v>
      </c>
      <c r="BH109" s="184">
        <f>IF(N109="sníž. přenesená",J109,0)</f>
        <v>0</v>
      </c>
      <c r="BI109" s="184">
        <f>IF(N109="nulová",J109,0)</f>
        <v>0</v>
      </c>
      <c r="BJ109" s="24" t="s">
        <v>24</v>
      </c>
      <c r="BK109" s="184">
        <f>ROUND(I109*H109,2)</f>
        <v>0</v>
      </c>
      <c r="BL109" s="24" t="s">
        <v>141</v>
      </c>
      <c r="BM109" s="24" t="s">
        <v>1360</v>
      </c>
    </row>
    <row r="110" spans="2:65" s="1" customFormat="1" ht="27">
      <c r="B110" s="40"/>
      <c r="D110" s="185" t="s">
        <v>143</v>
      </c>
      <c r="F110" s="186" t="s">
        <v>529</v>
      </c>
      <c r="I110" s="187"/>
      <c r="L110" s="40"/>
      <c r="M110" s="188"/>
      <c r="N110" s="41"/>
      <c r="O110" s="41"/>
      <c r="P110" s="41"/>
      <c r="Q110" s="41"/>
      <c r="R110" s="41"/>
      <c r="S110" s="41"/>
      <c r="T110" s="69"/>
      <c r="AT110" s="24" t="s">
        <v>143</v>
      </c>
      <c r="AU110" s="24" t="s">
        <v>81</v>
      </c>
    </row>
    <row r="111" spans="2:65" s="11" customFormat="1" ht="13.5">
      <c r="B111" s="190"/>
      <c r="D111" s="185" t="s">
        <v>146</v>
      </c>
      <c r="E111" s="191" t="s">
        <v>5</v>
      </c>
      <c r="F111" s="192" t="s">
        <v>1361</v>
      </c>
      <c r="H111" s="193">
        <v>4571.6000000000004</v>
      </c>
      <c r="I111" s="194"/>
      <c r="L111" s="190"/>
      <c r="M111" s="195"/>
      <c r="N111" s="196"/>
      <c r="O111" s="196"/>
      <c r="P111" s="196"/>
      <c r="Q111" s="196"/>
      <c r="R111" s="196"/>
      <c r="S111" s="196"/>
      <c r="T111" s="197"/>
      <c r="AT111" s="191" t="s">
        <v>146</v>
      </c>
      <c r="AU111" s="191" t="s">
        <v>81</v>
      </c>
      <c r="AV111" s="11" t="s">
        <v>81</v>
      </c>
      <c r="AW111" s="11" t="s">
        <v>36</v>
      </c>
      <c r="AX111" s="11" t="s">
        <v>24</v>
      </c>
      <c r="AY111" s="191" t="s">
        <v>134</v>
      </c>
    </row>
    <row r="112" spans="2:65" s="1" customFormat="1" ht="16.5" customHeight="1">
      <c r="B112" s="172"/>
      <c r="C112" s="173" t="s">
        <v>182</v>
      </c>
      <c r="D112" s="173" t="s">
        <v>137</v>
      </c>
      <c r="E112" s="174" t="s">
        <v>531</v>
      </c>
      <c r="F112" s="175" t="s">
        <v>532</v>
      </c>
      <c r="G112" s="176" t="s">
        <v>490</v>
      </c>
      <c r="H112" s="177">
        <v>4397</v>
      </c>
      <c r="I112" s="178"/>
      <c r="J112" s="179">
        <f>ROUND(I112*H112,2)</f>
        <v>0</v>
      </c>
      <c r="K112" s="175" t="s">
        <v>260</v>
      </c>
      <c r="L112" s="40"/>
      <c r="M112" s="180" t="s">
        <v>5</v>
      </c>
      <c r="N112" s="181" t="s">
        <v>43</v>
      </c>
      <c r="O112" s="41"/>
      <c r="P112" s="182">
        <f>O112*H112</f>
        <v>0</v>
      </c>
      <c r="Q112" s="182">
        <v>0</v>
      </c>
      <c r="R112" s="182">
        <f>Q112*H112</f>
        <v>0</v>
      </c>
      <c r="S112" s="182">
        <v>0</v>
      </c>
      <c r="T112" s="183">
        <f>S112*H112</f>
        <v>0</v>
      </c>
      <c r="AR112" s="24" t="s">
        <v>141</v>
      </c>
      <c r="AT112" s="24" t="s">
        <v>137</v>
      </c>
      <c r="AU112" s="24" t="s">
        <v>81</v>
      </c>
      <c r="AY112" s="24" t="s">
        <v>134</v>
      </c>
      <c r="BE112" s="184">
        <f>IF(N112="základní",J112,0)</f>
        <v>0</v>
      </c>
      <c r="BF112" s="184">
        <f>IF(N112="snížená",J112,0)</f>
        <v>0</v>
      </c>
      <c r="BG112" s="184">
        <f>IF(N112="zákl. přenesená",J112,0)</f>
        <v>0</v>
      </c>
      <c r="BH112" s="184">
        <f>IF(N112="sníž. přenesená",J112,0)</f>
        <v>0</v>
      </c>
      <c r="BI112" s="184">
        <f>IF(N112="nulová",J112,0)</f>
        <v>0</v>
      </c>
      <c r="BJ112" s="24" t="s">
        <v>24</v>
      </c>
      <c r="BK112" s="184">
        <f>ROUND(I112*H112,2)</f>
        <v>0</v>
      </c>
      <c r="BL112" s="24" t="s">
        <v>141</v>
      </c>
      <c r="BM112" s="24" t="s">
        <v>1362</v>
      </c>
    </row>
    <row r="113" spans="2:65" s="1" customFormat="1" ht="13.5">
      <c r="B113" s="40"/>
      <c r="D113" s="185" t="s">
        <v>143</v>
      </c>
      <c r="F113" s="186" t="s">
        <v>532</v>
      </c>
      <c r="I113" s="187"/>
      <c r="L113" s="40"/>
      <c r="M113" s="188"/>
      <c r="N113" s="41"/>
      <c r="O113" s="41"/>
      <c r="P113" s="41"/>
      <c r="Q113" s="41"/>
      <c r="R113" s="41"/>
      <c r="S113" s="41"/>
      <c r="T113" s="69"/>
      <c r="AT113" s="24" t="s">
        <v>143</v>
      </c>
      <c r="AU113" s="24" t="s">
        <v>81</v>
      </c>
    </row>
    <row r="114" spans="2:65" s="11" customFormat="1" ht="13.5">
      <c r="B114" s="190"/>
      <c r="D114" s="185" t="s">
        <v>146</v>
      </c>
      <c r="E114" s="191" t="s">
        <v>5</v>
      </c>
      <c r="F114" s="192" t="s">
        <v>1352</v>
      </c>
      <c r="H114" s="193">
        <v>2110</v>
      </c>
      <c r="I114" s="194"/>
      <c r="L114" s="190"/>
      <c r="M114" s="195"/>
      <c r="N114" s="196"/>
      <c r="O114" s="196"/>
      <c r="P114" s="196"/>
      <c r="Q114" s="196"/>
      <c r="R114" s="196"/>
      <c r="S114" s="196"/>
      <c r="T114" s="197"/>
      <c r="AT114" s="191" t="s">
        <v>146</v>
      </c>
      <c r="AU114" s="191" t="s">
        <v>81</v>
      </c>
      <c r="AV114" s="11" t="s">
        <v>81</v>
      </c>
      <c r="AW114" s="11" t="s">
        <v>36</v>
      </c>
      <c r="AX114" s="11" t="s">
        <v>72</v>
      </c>
      <c r="AY114" s="191" t="s">
        <v>134</v>
      </c>
    </row>
    <row r="115" spans="2:65" s="11" customFormat="1" ht="13.5">
      <c r="B115" s="190"/>
      <c r="D115" s="185" t="s">
        <v>146</v>
      </c>
      <c r="E115" s="191" t="s">
        <v>5</v>
      </c>
      <c r="F115" s="192" t="s">
        <v>1363</v>
      </c>
      <c r="H115" s="193">
        <v>2287</v>
      </c>
      <c r="I115" s="194"/>
      <c r="L115" s="190"/>
      <c r="M115" s="195"/>
      <c r="N115" s="196"/>
      <c r="O115" s="196"/>
      <c r="P115" s="196"/>
      <c r="Q115" s="196"/>
      <c r="R115" s="196"/>
      <c r="S115" s="196"/>
      <c r="T115" s="197"/>
      <c r="AT115" s="191" t="s">
        <v>146</v>
      </c>
      <c r="AU115" s="191" t="s">
        <v>81</v>
      </c>
      <c r="AV115" s="11" t="s">
        <v>81</v>
      </c>
      <c r="AW115" s="11" t="s">
        <v>36</v>
      </c>
      <c r="AX115" s="11" t="s">
        <v>72</v>
      </c>
      <c r="AY115" s="191" t="s">
        <v>134</v>
      </c>
    </row>
    <row r="116" spans="2:65" s="12" customFormat="1" ht="13.5">
      <c r="B116" s="198"/>
      <c r="D116" s="185" t="s">
        <v>146</v>
      </c>
      <c r="E116" s="199" t="s">
        <v>5</v>
      </c>
      <c r="F116" s="200" t="s">
        <v>148</v>
      </c>
      <c r="H116" s="201">
        <v>4397</v>
      </c>
      <c r="I116" s="202"/>
      <c r="L116" s="198"/>
      <c r="M116" s="203"/>
      <c r="N116" s="204"/>
      <c r="O116" s="204"/>
      <c r="P116" s="204"/>
      <c r="Q116" s="204"/>
      <c r="R116" s="204"/>
      <c r="S116" s="204"/>
      <c r="T116" s="205"/>
      <c r="AT116" s="199" t="s">
        <v>146</v>
      </c>
      <c r="AU116" s="199" t="s">
        <v>81</v>
      </c>
      <c r="AV116" s="12" t="s">
        <v>141</v>
      </c>
      <c r="AW116" s="12" t="s">
        <v>36</v>
      </c>
      <c r="AX116" s="12" t="s">
        <v>24</v>
      </c>
      <c r="AY116" s="199" t="s">
        <v>134</v>
      </c>
    </row>
    <row r="117" spans="2:65" s="1" customFormat="1" ht="16.5" customHeight="1">
      <c r="B117" s="172"/>
      <c r="C117" s="173" t="s">
        <v>28</v>
      </c>
      <c r="D117" s="173" t="s">
        <v>137</v>
      </c>
      <c r="E117" s="174" t="s">
        <v>534</v>
      </c>
      <c r="F117" s="175" t="s">
        <v>535</v>
      </c>
      <c r="G117" s="176" t="s">
        <v>446</v>
      </c>
      <c r="H117" s="177">
        <v>3903.5</v>
      </c>
      <c r="I117" s="178"/>
      <c r="J117" s="179">
        <f>ROUND(I117*H117,2)</f>
        <v>0</v>
      </c>
      <c r="K117" s="175" t="s">
        <v>260</v>
      </c>
      <c r="L117" s="40"/>
      <c r="M117" s="180" t="s">
        <v>5</v>
      </c>
      <c r="N117" s="181" t="s">
        <v>43</v>
      </c>
      <c r="O117" s="41"/>
      <c r="P117" s="182">
        <f>O117*H117</f>
        <v>0</v>
      </c>
      <c r="Q117" s="182">
        <v>0</v>
      </c>
      <c r="R117" s="182">
        <f>Q117*H117</f>
        <v>0</v>
      </c>
      <c r="S117" s="182">
        <v>0</v>
      </c>
      <c r="T117" s="183">
        <f>S117*H117</f>
        <v>0</v>
      </c>
      <c r="AR117" s="24" t="s">
        <v>141</v>
      </c>
      <c r="AT117" s="24" t="s">
        <v>137</v>
      </c>
      <c r="AU117" s="24" t="s">
        <v>81</v>
      </c>
      <c r="AY117" s="24" t="s">
        <v>134</v>
      </c>
      <c r="BE117" s="184">
        <f>IF(N117="základní",J117,0)</f>
        <v>0</v>
      </c>
      <c r="BF117" s="184">
        <f>IF(N117="snížená",J117,0)</f>
        <v>0</v>
      </c>
      <c r="BG117" s="184">
        <f>IF(N117="zákl. přenesená",J117,0)</f>
        <v>0</v>
      </c>
      <c r="BH117" s="184">
        <f>IF(N117="sníž. přenesená",J117,0)</f>
        <v>0</v>
      </c>
      <c r="BI117" s="184">
        <f>IF(N117="nulová",J117,0)</f>
        <v>0</v>
      </c>
      <c r="BJ117" s="24" t="s">
        <v>24</v>
      </c>
      <c r="BK117" s="184">
        <f>ROUND(I117*H117,2)</f>
        <v>0</v>
      </c>
      <c r="BL117" s="24" t="s">
        <v>141</v>
      </c>
      <c r="BM117" s="24" t="s">
        <v>1364</v>
      </c>
    </row>
    <row r="118" spans="2:65" s="1" customFormat="1" ht="13.5">
      <c r="B118" s="40"/>
      <c r="D118" s="185" t="s">
        <v>143</v>
      </c>
      <c r="F118" s="186" t="s">
        <v>537</v>
      </c>
      <c r="I118" s="187"/>
      <c r="L118" s="40"/>
      <c r="M118" s="188"/>
      <c r="N118" s="41"/>
      <c r="O118" s="41"/>
      <c r="P118" s="41"/>
      <c r="Q118" s="41"/>
      <c r="R118" s="41"/>
      <c r="S118" s="41"/>
      <c r="T118" s="69"/>
      <c r="AT118" s="24" t="s">
        <v>143</v>
      </c>
      <c r="AU118" s="24" t="s">
        <v>81</v>
      </c>
    </row>
    <row r="119" spans="2:65" s="11" customFormat="1" ht="13.5">
      <c r="B119" s="190"/>
      <c r="D119" s="185" t="s">
        <v>146</v>
      </c>
      <c r="E119" s="191" t="s">
        <v>5</v>
      </c>
      <c r="F119" s="192" t="s">
        <v>1365</v>
      </c>
      <c r="H119" s="193">
        <v>3903.5</v>
      </c>
      <c r="I119" s="194"/>
      <c r="L119" s="190"/>
      <c r="M119" s="195"/>
      <c r="N119" s="196"/>
      <c r="O119" s="196"/>
      <c r="P119" s="196"/>
      <c r="Q119" s="196"/>
      <c r="R119" s="196"/>
      <c r="S119" s="196"/>
      <c r="T119" s="197"/>
      <c r="AT119" s="191" t="s">
        <v>146</v>
      </c>
      <c r="AU119" s="191" t="s">
        <v>81</v>
      </c>
      <c r="AV119" s="11" t="s">
        <v>81</v>
      </c>
      <c r="AW119" s="11" t="s">
        <v>36</v>
      </c>
      <c r="AX119" s="11" t="s">
        <v>24</v>
      </c>
      <c r="AY119" s="191" t="s">
        <v>134</v>
      </c>
    </row>
    <row r="120" spans="2:65" s="1" customFormat="1" ht="25.5" customHeight="1">
      <c r="B120" s="172"/>
      <c r="C120" s="173" t="s">
        <v>195</v>
      </c>
      <c r="D120" s="173" t="s">
        <v>137</v>
      </c>
      <c r="E120" s="174" t="s">
        <v>1366</v>
      </c>
      <c r="F120" s="175" t="s">
        <v>1367</v>
      </c>
      <c r="G120" s="176" t="s">
        <v>259</v>
      </c>
      <c r="H120" s="177">
        <v>7623</v>
      </c>
      <c r="I120" s="178"/>
      <c r="J120" s="179">
        <f>ROUND(I120*H120,2)</f>
        <v>0</v>
      </c>
      <c r="K120" s="175" t="s">
        <v>260</v>
      </c>
      <c r="L120" s="40"/>
      <c r="M120" s="180" t="s">
        <v>5</v>
      </c>
      <c r="N120" s="181" t="s">
        <v>43</v>
      </c>
      <c r="O120" s="41"/>
      <c r="P120" s="182">
        <f>O120*H120</f>
        <v>0</v>
      </c>
      <c r="Q120" s="182">
        <v>0</v>
      </c>
      <c r="R120" s="182">
        <f>Q120*H120</f>
        <v>0</v>
      </c>
      <c r="S120" s="182">
        <v>0</v>
      </c>
      <c r="T120" s="183">
        <f>S120*H120</f>
        <v>0</v>
      </c>
      <c r="AR120" s="24" t="s">
        <v>141</v>
      </c>
      <c r="AT120" s="24" t="s">
        <v>137</v>
      </c>
      <c r="AU120" s="24" t="s">
        <v>81</v>
      </c>
      <c r="AY120" s="24" t="s">
        <v>134</v>
      </c>
      <c r="BE120" s="184">
        <f>IF(N120="základní",J120,0)</f>
        <v>0</v>
      </c>
      <c r="BF120" s="184">
        <f>IF(N120="snížená",J120,0)</f>
        <v>0</v>
      </c>
      <c r="BG120" s="184">
        <f>IF(N120="zákl. přenesená",J120,0)</f>
        <v>0</v>
      </c>
      <c r="BH120" s="184">
        <f>IF(N120="sníž. přenesená",J120,0)</f>
        <v>0</v>
      </c>
      <c r="BI120" s="184">
        <f>IF(N120="nulová",J120,0)</f>
        <v>0</v>
      </c>
      <c r="BJ120" s="24" t="s">
        <v>24</v>
      </c>
      <c r="BK120" s="184">
        <f>ROUND(I120*H120,2)</f>
        <v>0</v>
      </c>
      <c r="BL120" s="24" t="s">
        <v>141</v>
      </c>
      <c r="BM120" s="24" t="s">
        <v>1368</v>
      </c>
    </row>
    <row r="121" spans="2:65" s="1" customFormat="1" ht="27">
      <c r="B121" s="40"/>
      <c r="D121" s="185" t="s">
        <v>143</v>
      </c>
      <c r="F121" s="186" t="s">
        <v>1369</v>
      </c>
      <c r="I121" s="187"/>
      <c r="L121" s="40"/>
      <c r="M121" s="188"/>
      <c r="N121" s="41"/>
      <c r="O121" s="41"/>
      <c r="P121" s="41"/>
      <c r="Q121" s="41"/>
      <c r="R121" s="41"/>
      <c r="S121" s="41"/>
      <c r="T121" s="69"/>
      <c r="AT121" s="24" t="s">
        <v>143</v>
      </c>
      <c r="AU121" s="24" t="s">
        <v>81</v>
      </c>
    </row>
    <row r="122" spans="2:65" s="11" customFormat="1" ht="13.5">
      <c r="B122" s="190"/>
      <c r="D122" s="185" t="s">
        <v>146</v>
      </c>
      <c r="E122" s="191" t="s">
        <v>5</v>
      </c>
      <c r="F122" s="192" t="s">
        <v>1370</v>
      </c>
      <c r="H122" s="193">
        <v>7623</v>
      </c>
      <c r="I122" s="194"/>
      <c r="L122" s="190"/>
      <c r="M122" s="195"/>
      <c r="N122" s="196"/>
      <c r="O122" s="196"/>
      <c r="P122" s="196"/>
      <c r="Q122" s="196"/>
      <c r="R122" s="196"/>
      <c r="S122" s="196"/>
      <c r="T122" s="197"/>
      <c r="AT122" s="191" t="s">
        <v>146</v>
      </c>
      <c r="AU122" s="191" t="s">
        <v>81</v>
      </c>
      <c r="AV122" s="11" t="s">
        <v>81</v>
      </c>
      <c r="AW122" s="11" t="s">
        <v>36</v>
      </c>
      <c r="AX122" s="11" t="s">
        <v>72</v>
      </c>
      <c r="AY122" s="191" t="s">
        <v>134</v>
      </c>
    </row>
    <row r="123" spans="2:65" s="12" customFormat="1" ht="13.5">
      <c r="B123" s="198"/>
      <c r="D123" s="185" t="s">
        <v>146</v>
      </c>
      <c r="E123" s="199" t="s">
        <v>5</v>
      </c>
      <c r="F123" s="200" t="s">
        <v>148</v>
      </c>
      <c r="H123" s="201">
        <v>7623</v>
      </c>
      <c r="I123" s="202"/>
      <c r="L123" s="198"/>
      <c r="M123" s="203"/>
      <c r="N123" s="204"/>
      <c r="O123" s="204"/>
      <c r="P123" s="204"/>
      <c r="Q123" s="204"/>
      <c r="R123" s="204"/>
      <c r="S123" s="204"/>
      <c r="T123" s="205"/>
      <c r="AT123" s="199" t="s">
        <v>146</v>
      </c>
      <c r="AU123" s="199" t="s">
        <v>81</v>
      </c>
      <c r="AV123" s="12" t="s">
        <v>141</v>
      </c>
      <c r="AW123" s="12" t="s">
        <v>36</v>
      </c>
      <c r="AX123" s="12" t="s">
        <v>24</v>
      </c>
      <c r="AY123" s="199" t="s">
        <v>134</v>
      </c>
    </row>
    <row r="124" spans="2:65" s="1" customFormat="1" ht="25.5" customHeight="1">
      <c r="B124" s="172"/>
      <c r="C124" s="173" t="s">
        <v>200</v>
      </c>
      <c r="D124" s="173" t="s">
        <v>137</v>
      </c>
      <c r="E124" s="174" t="s">
        <v>558</v>
      </c>
      <c r="F124" s="175" t="s">
        <v>559</v>
      </c>
      <c r="G124" s="176" t="s">
        <v>259</v>
      </c>
      <c r="H124" s="177">
        <v>7623</v>
      </c>
      <c r="I124" s="178"/>
      <c r="J124" s="179">
        <f>ROUND(I124*H124,2)</f>
        <v>0</v>
      </c>
      <c r="K124" s="175" t="s">
        <v>260</v>
      </c>
      <c r="L124" s="40"/>
      <c r="M124" s="180" t="s">
        <v>5</v>
      </c>
      <c r="N124" s="181" t="s">
        <v>43</v>
      </c>
      <c r="O124" s="41"/>
      <c r="P124" s="182">
        <f>O124*H124</f>
        <v>0</v>
      </c>
      <c r="Q124" s="182">
        <v>0</v>
      </c>
      <c r="R124" s="182">
        <f>Q124*H124</f>
        <v>0</v>
      </c>
      <c r="S124" s="182">
        <v>0</v>
      </c>
      <c r="T124" s="183">
        <f>S124*H124</f>
        <v>0</v>
      </c>
      <c r="AR124" s="24" t="s">
        <v>141</v>
      </c>
      <c r="AT124" s="24" t="s">
        <v>137</v>
      </c>
      <c r="AU124" s="24" t="s">
        <v>81</v>
      </c>
      <c r="AY124" s="24" t="s">
        <v>134</v>
      </c>
      <c r="BE124" s="184">
        <f>IF(N124="základní",J124,0)</f>
        <v>0</v>
      </c>
      <c r="BF124" s="184">
        <f>IF(N124="snížená",J124,0)</f>
        <v>0</v>
      </c>
      <c r="BG124" s="184">
        <f>IF(N124="zákl. přenesená",J124,0)</f>
        <v>0</v>
      </c>
      <c r="BH124" s="184">
        <f>IF(N124="sníž. přenesená",J124,0)</f>
        <v>0</v>
      </c>
      <c r="BI124" s="184">
        <f>IF(N124="nulová",J124,0)</f>
        <v>0</v>
      </c>
      <c r="BJ124" s="24" t="s">
        <v>24</v>
      </c>
      <c r="BK124" s="184">
        <f>ROUND(I124*H124,2)</f>
        <v>0</v>
      </c>
      <c r="BL124" s="24" t="s">
        <v>141</v>
      </c>
      <c r="BM124" s="24" t="s">
        <v>1371</v>
      </c>
    </row>
    <row r="125" spans="2:65" s="1" customFormat="1" ht="27">
      <c r="B125" s="40"/>
      <c r="D125" s="185" t="s">
        <v>143</v>
      </c>
      <c r="F125" s="186" t="s">
        <v>561</v>
      </c>
      <c r="I125" s="187"/>
      <c r="L125" s="40"/>
      <c r="M125" s="188"/>
      <c r="N125" s="41"/>
      <c r="O125" s="41"/>
      <c r="P125" s="41"/>
      <c r="Q125" s="41"/>
      <c r="R125" s="41"/>
      <c r="S125" s="41"/>
      <c r="T125" s="69"/>
      <c r="AT125" s="24" t="s">
        <v>143</v>
      </c>
      <c r="AU125" s="24" t="s">
        <v>81</v>
      </c>
    </row>
    <row r="126" spans="2:65" s="1" customFormat="1" ht="16.5" customHeight="1">
      <c r="B126" s="172"/>
      <c r="C126" s="219" t="s">
        <v>205</v>
      </c>
      <c r="D126" s="219" t="s">
        <v>525</v>
      </c>
      <c r="E126" s="220" t="s">
        <v>562</v>
      </c>
      <c r="F126" s="221" t="s">
        <v>563</v>
      </c>
      <c r="G126" s="222" t="s">
        <v>564</v>
      </c>
      <c r="H126" s="223">
        <v>114.345</v>
      </c>
      <c r="I126" s="224"/>
      <c r="J126" s="225">
        <f>ROUND(I126*H126,2)</f>
        <v>0</v>
      </c>
      <c r="K126" s="221" t="s">
        <v>260</v>
      </c>
      <c r="L126" s="226"/>
      <c r="M126" s="227" t="s">
        <v>5</v>
      </c>
      <c r="N126" s="228" t="s">
        <v>43</v>
      </c>
      <c r="O126" s="41"/>
      <c r="P126" s="182">
        <f>O126*H126</f>
        <v>0</v>
      </c>
      <c r="Q126" s="182">
        <v>1E-3</v>
      </c>
      <c r="R126" s="182">
        <f>Q126*H126</f>
        <v>0.114345</v>
      </c>
      <c r="S126" s="182">
        <v>0</v>
      </c>
      <c r="T126" s="183">
        <f>S126*H126</f>
        <v>0</v>
      </c>
      <c r="AR126" s="24" t="s">
        <v>177</v>
      </c>
      <c r="AT126" s="24" t="s">
        <v>525</v>
      </c>
      <c r="AU126" s="24" t="s">
        <v>81</v>
      </c>
      <c r="AY126" s="24" t="s">
        <v>134</v>
      </c>
      <c r="BE126" s="184">
        <f>IF(N126="základní",J126,0)</f>
        <v>0</v>
      </c>
      <c r="BF126" s="184">
        <f>IF(N126="snížená",J126,0)</f>
        <v>0</v>
      </c>
      <c r="BG126" s="184">
        <f>IF(N126="zákl. přenesená",J126,0)</f>
        <v>0</v>
      </c>
      <c r="BH126" s="184">
        <f>IF(N126="sníž. přenesená",J126,0)</f>
        <v>0</v>
      </c>
      <c r="BI126" s="184">
        <f>IF(N126="nulová",J126,0)</f>
        <v>0</v>
      </c>
      <c r="BJ126" s="24" t="s">
        <v>24</v>
      </c>
      <c r="BK126" s="184">
        <f>ROUND(I126*H126,2)</f>
        <v>0</v>
      </c>
      <c r="BL126" s="24" t="s">
        <v>141</v>
      </c>
      <c r="BM126" s="24" t="s">
        <v>1372</v>
      </c>
    </row>
    <row r="127" spans="2:65" s="1" customFormat="1" ht="13.5">
      <c r="B127" s="40"/>
      <c r="D127" s="185" t="s">
        <v>143</v>
      </c>
      <c r="F127" s="186" t="s">
        <v>566</v>
      </c>
      <c r="I127" s="187"/>
      <c r="L127" s="40"/>
      <c r="M127" s="188"/>
      <c r="N127" s="41"/>
      <c r="O127" s="41"/>
      <c r="P127" s="41"/>
      <c r="Q127" s="41"/>
      <c r="R127" s="41"/>
      <c r="S127" s="41"/>
      <c r="T127" s="69"/>
      <c r="AT127" s="24" t="s">
        <v>143</v>
      </c>
      <c r="AU127" s="24" t="s">
        <v>81</v>
      </c>
    </row>
    <row r="128" spans="2:65" s="11" customFormat="1" ht="13.5">
      <c r="B128" s="190"/>
      <c r="D128" s="185" t="s">
        <v>146</v>
      </c>
      <c r="E128" s="191" t="s">
        <v>5</v>
      </c>
      <c r="F128" s="192" t="s">
        <v>1373</v>
      </c>
      <c r="H128" s="193">
        <v>114.345</v>
      </c>
      <c r="I128" s="194"/>
      <c r="L128" s="190"/>
      <c r="M128" s="195"/>
      <c r="N128" s="196"/>
      <c r="O128" s="196"/>
      <c r="P128" s="196"/>
      <c r="Q128" s="196"/>
      <c r="R128" s="196"/>
      <c r="S128" s="196"/>
      <c r="T128" s="197"/>
      <c r="AT128" s="191" t="s">
        <v>146</v>
      </c>
      <c r="AU128" s="191" t="s">
        <v>81</v>
      </c>
      <c r="AV128" s="11" t="s">
        <v>81</v>
      </c>
      <c r="AW128" s="11" t="s">
        <v>36</v>
      </c>
      <c r="AX128" s="11" t="s">
        <v>24</v>
      </c>
      <c r="AY128" s="191" t="s">
        <v>134</v>
      </c>
    </row>
    <row r="129" spans="2:65" s="1" customFormat="1" ht="16.5" customHeight="1">
      <c r="B129" s="172"/>
      <c r="C129" s="173" t="s">
        <v>212</v>
      </c>
      <c r="D129" s="173" t="s">
        <v>137</v>
      </c>
      <c r="E129" s="174" t="s">
        <v>572</v>
      </c>
      <c r="F129" s="175" t="s">
        <v>573</v>
      </c>
      <c r="G129" s="176" t="s">
        <v>259</v>
      </c>
      <c r="H129" s="177">
        <v>285</v>
      </c>
      <c r="I129" s="178"/>
      <c r="J129" s="179">
        <f>ROUND(I129*H129,2)</f>
        <v>0</v>
      </c>
      <c r="K129" s="175" t="s">
        <v>260</v>
      </c>
      <c r="L129" s="40"/>
      <c r="M129" s="180" t="s">
        <v>5</v>
      </c>
      <c r="N129" s="181" t="s">
        <v>43</v>
      </c>
      <c r="O129" s="41"/>
      <c r="P129" s="182">
        <f>O129*H129</f>
        <v>0</v>
      </c>
      <c r="Q129" s="182">
        <v>0</v>
      </c>
      <c r="R129" s="182">
        <f>Q129*H129</f>
        <v>0</v>
      </c>
      <c r="S129" s="182">
        <v>0</v>
      </c>
      <c r="T129" s="183">
        <f>S129*H129</f>
        <v>0</v>
      </c>
      <c r="AR129" s="24" t="s">
        <v>141</v>
      </c>
      <c r="AT129" s="24" t="s">
        <v>137</v>
      </c>
      <c r="AU129" s="24" t="s">
        <v>81</v>
      </c>
      <c r="AY129" s="24" t="s">
        <v>134</v>
      </c>
      <c r="BE129" s="184">
        <f>IF(N129="základní",J129,0)</f>
        <v>0</v>
      </c>
      <c r="BF129" s="184">
        <f>IF(N129="snížená",J129,0)</f>
        <v>0</v>
      </c>
      <c r="BG129" s="184">
        <f>IF(N129="zákl. přenesená",J129,0)</f>
        <v>0</v>
      </c>
      <c r="BH129" s="184">
        <f>IF(N129="sníž. přenesená",J129,0)</f>
        <v>0</v>
      </c>
      <c r="BI129" s="184">
        <f>IF(N129="nulová",J129,0)</f>
        <v>0</v>
      </c>
      <c r="BJ129" s="24" t="s">
        <v>24</v>
      </c>
      <c r="BK129" s="184">
        <f>ROUND(I129*H129,2)</f>
        <v>0</v>
      </c>
      <c r="BL129" s="24" t="s">
        <v>141</v>
      </c>
      <c r="BM129" s="24" t="s">
        <v>1374</v>
      </c>
    </row>
    <row r="130" spans="2:65" s="1" customFormat="1" ht="27">
      <c r="B130" s="40"/>
      <c r="D130" s="185" t="s">
        <v>143</v>
      </c>
      <c r="F130" s="186" t="s">
        <v>575</v>
      </c>
      <c r="I130" s="187"/>
      <c r="L130" s="40"/>
      <c r="M130" s="188"/>
      <c r="N130" s="41"/>
      <c r="O130" s="41"/>
      <c r="P130" s="41"/>
      <c r="Q130" s="41"/>
      <c r="R130" s="41"/>
      <c r="S130" s="41"/>
      <c r="T130" s="69"/>
      <c r="AT130" s="24" t="s">
        <v>143</v>
      </c>
      <c r="AU130" s="24" t="s">
        <v>81</v>
      </c>
    </row>
    <row r="131" spans="2:65" s="1" customFormat="1" ht="16.5" customHeight="1">
      <c r="B131" s="172"/>
      <c r="C131" s="173" t="s">
        <v>11</v>
      </c>
      <c r="D131" s="173" t="s">
        <v>137</v>
      </c>
      <c r="E131" s="174" t="s">
        <v>1375</v>
      </c>
      <c r="F131" s="175" t="s">
        <v>1376</v>
      </c>
      <c r="G131" s="176" t="s">
        <v>259</v>
      </c>
      <c r="H131" s="177">
        <v>15246</v>
      </c>
      <c r="I131" s="178"/>
      <c r="J131" s="179">
        <f>ROUND(I131*H131,2)</f>
        <v>0</v>
      </c>
      <c r="K131" s="175" t="s">
        <v>260</v>
      </c>
      <c r="L131" s="40"/>
      <c r="M131" s="180" t="s">
        <v>5</v>
      </c>
      <c r="N131" s="181" t="s">
        <v>43</v>
      </c>
      <c r="O131" s="41"/>
      <c r="P131" s="182">
        <f>O131*H131</f>
        <v>0</v>
      </c>
      <c r="Q131" s="182">
        <v>0</v>
      </c>
      <c r="R131" s="182">
        <f>Q131*H131</f>
        <v>0</v>
      </c>
      <c r="S131" s="182">
        <v>0</v>
      </c>
      <c r="T131" s="183">
        <f>S131*H131</f>
        <v>0</v>
      </c>
      <c r="AR131" s="24" t="s">
        <v>141</v>
      </c>
      <c r="AT131" s="24" t="s">
        <v>137</v>
      </c>
      <c r="AU131" s="24" t="s">
        <v>81</v>
      </c>
      <c r="AY131" s="24" t="s">
        <v>134</v>
      </c>
      <c r="BE131" s="184">
        <f>IF(N131="základní",J131,0)</f>
        <v>0</v>
      </c>
      <c r="BF131" s="184">
        <f>IF(N131="snížená",J131,0)</f>
        <v>0</v>
      </c>
      <c r="BG131" s="184">
        <f>IF(N131="zákl. přenesená",J131,0)</f>
        <v>0</v>
      </c>
      <c r="BH131" s="184">
        <f>IF(N131="sníž. přenesená",J131,0)</f>
        <v>0</v>
      </c>
      <c r="BI131" s="184">
        <f>IF(N131="nulová",J131,0)</f>
        <v>0</v>
      </c>
      <c r="BJ131" s="24" t="s">
        <v>24</v>
      </c>
      <c r="BK131" s="184">
        <f>ROUND(I131*H131,2)</f>
        <v>0</v>
      </c>
      <c r="BL131" s="24" t="s">
        <v>141</v>
      </c>
      <c r="BM131" s="24" t="s">
        <v>1377</v>
      </c>
    </row>
    <row r="132" spans="2:65" s="1" customFormat="1" ht="13.5">
      <c r="B132" s="40"/>
      <c r="D132" s="185" t="s">
        <v>143</v>
      </c>
      <c r="F132" s="186" t="s">
        <v>1376</v>
      </c>
      <c r="I132" s="187"/>
      <c r="L132" s="40"/>
      <c r="M132" s="188"/>
      <c r="N132" s="41"/>
      <c r="O132" s="41"/>
      <c r="P132" s="41"/>
      <c r="Q132" s="41"/>
      <c r="R132" s="41"/>
      <c r="S132" s="41"/>
      <c r="T132" s="69"/>
      <c r="AT132" s="24" t="s">
        <v>143</v>
      </c>
      <c r="AU132" s="24" t="s">
        <v>81</v>
      </c>
    </row>
    <row r="133" spans="2:65" s="11" customFormat="1" ht="13.5">
      <c r="B133" s="190"/>
      <c r="D133" s="185" t="s">
        <v>146</v>
      </c>
      <c r="E133" s="191" t="s">
        <v>5</v>
      </c>
      <c r="F133" s="192" t="s">
        <v>1378</v>
      </c>
      <c r="H133" s="193">
        <v>15246</v>
      </c>
      <c r="I133" s="194"/>
      <c r="L133" s="190"/>
      <c r="M133" s="195"/>
      <c r="N133" s="196"/>
      <c r="O133" s="196"/>
      <c r="P133" s="196"/>
      <c r="Q133" s="196"/>
      <c r="R133" s="196"/>
      <c r="S133" s="196"/>
      <c r="T133" s="197"/>
      <c r="AT133" s="191" t="s">
        <v>146</v>
      </c>
      <c r="AU133" s="191" t="s">
        <v>81</v>
      </c>
      <c r="AV133" s="11" t="s">
        <v>81</v>
      </c>
      <c r="AW133" s="11" t="s">
        <v>36</v>
      </c>
      <c r="AX133" s="11" t="s">
        <v>72</v>
      </c>
      <c r="AY133" s="191" t="s">
        <v>134</v>
      </c>
    </row>
    <row r="134" spans="2:65" s="12" customFormat="1" ht="13.5">
      <c r="B134" s="198"/>
      <c r="D134" s="185" t="s">
        <v>146</v>
      </c>
      <c r="E134" s="199" t="s">
        <v>5</v>
      </c>
      <c r="F134" s="200" t="s">
        <v>148</v>
      </c>
      <c r="H134" s="201">
        <v>15246</v>
      </c>
      <c r="I134" s="202"/>
      <c r="L134" s="198"/>
      <c r="M134" s="203"/>
      <c r="N134" s="204"/>
      <c r="O134" s="204"/>
      <c r="P134" s="204"/>
      <c r="Q134" s="204"/>
      <c r="R134" s="204"/>
      <c r="S134" s="204"/>
      <c r="T134" s="205"/>
      <c r="AT134" s="199" t="s">
        <v>146</v>
      </c>
      <c r="AU134" s="199" t="s">
        <v>81</v>
      </c>
      <c r="AV134" s="12" t="s">
        <v>141</v>
      </c>
      <c r="AW134" s="12" t="s">
        <v>36</v>
      </c>
      <c r="AX134" s="12" t="s">
        <v>24</v>
      </c>
      <c r="AY134" s="199" t="s">
        <v>134</v>
      </c>
    </row>
    <row r="135" spans="2:65" s="1" customFormat="1" ht="16.5" customHeight="1">
      <c r="B135" s="172"/>
      <c r="C135" s="173" t="s">
        <v>225</v>
      </c>
      <c r="D135" s="173" t="s">
        <v>137</v>
      </c>
      <c r="E135" s="174" t="s">
        <v>1379</v>
      </c>
      <c r="F135" s="175" t="s">
        <v>1380</v>
      </c>
      <c r="G135" s="176" t="s">
        <v>259</v>
      </c>
      <c r="H135" s="177">
        <v>15246</v>
      </c>
      <c r="I135" s="178"/>
      <c r="J135" s="179">
        <f>ROUND(I135*H135,2)</f>
        <v>0</v>
      </c>
      <c r="K135" s="175" t="s">
        <v>260</v>
      </c>
      <c r="L135" s="40"/>
      <c r="M135" s="180" t="s">
        <v>5</v>
      </c>
      <c r="N135" s="181" t="s">
        <v>43</v>
      </c>
      <c r="O135" s="41"/>
      <c r="P135" s="182">
        <f>O135*H135</f>
        <v>0</v>
      </c>
      <c r="Q135" s="182">
        <v>0</v>
      </c>
      <c r="R135" s="182">
        <f>Q135*H135</f>
        <v>0</v>
      </c>
      <c r="S135" s="182">
        <v>0</v>
      </c>
      <c r="T135" s="183">
        <f>S135*H135</f>
        <v>0</v>
      </c>
      <c r="AR135" s="24" t="s">
        <v>141</v>
      </c>
      <c r="AT135" s="24" t="s">
        <v>137</v>
      </c>
      <c r="AU135" s="24" t="s">
        <v>81</v>
      </c>
      <c r="AY135" s="24" t="s">
        <v>134</v>
      </c>
      <c r="BE135" s="184">
        <f>IF(N135="základní",J135,0)</f>
        <v>0</v>
      </c>
      <c r="BF135" s="184">
        <f>IF(N135="snížená",J135,0)</f>
        <v>0</v>
      </c>
      <c r="BG135" s="184">
        <f>IF(N135="zákl. přenesená",J135,0)</f>
        <v>0</v>
      </c>
      <c r="BH135" s="184">
        <f>IF(N135="sníž. přenesená",J135,0)</f>
        <v>0</v>
      </c>
      <c r="BI135" s="184">
        <f>IF(N135="nulová",J135,0)</f>
        <v>0</v>
      </c>
      <c r="BJ135" s="24" t="s">
        <v>24</v>
      </c>
      <c r="BK135" s="184">
        <f>ROUND(I135*H135,2)</f>
        <v>0</v>
      </c>
      <c r="BL135" s="24" t="s">
        <v>141</v>
      </c>
      <c r="BM135" s="24" t="s">
        <v>1381</v>
      </c>
    </row>
    <row r="136" spans="2:65" s="1" customFormat="1" ht="13.5">
      <c r="B136" s="40"/>
      <c r="D136" s="185" t="s">
        <v>143</v>
      </c>
      <c r="F136" s="186" t="s">
        <v>1380</v>
      </c>
      <c r="I136" s="187"/>
      <c r="L136" s="40"/>
      <c r="M136" s="188"/>
      <c r="N136" s="41"/>
      <c r="O136" s="41"/>
      <c r="P136" s="41"/>
      <c r="Q136" s="41"/>
      <c r="R136" s="41"/>
      <c r="S136" s="41"/>
      <c r="T136" s="69"/>
      <c r="AT136" s="24" t="s">
        <v>143</v>
      </c>
      <c r="AU136" s="24" t="s">
        <v>81</v>
      </c>
    </row>
    <row r="137" spans="2:65" s="11" customFormat="1" ht="13.5">
      <c r="B137" s="190"/>
      <c r="D137" s="185" t="s">
        <v>146</v>
      </c>
      <c r="E137" s="191" t="s">
        <v>5</v>
      </c>
      <c r="F137" s="192" t="s">
        <v>1378</v>
      </c>
      <c r="H137" s="193">
        <v>15246</v>
      </c>
      <c r="I137" s="194"/>
      <c r="L137" s="190"/>
      <c r="M137" s="195"/>
      <c r="N137" s="196"/>
      <c r="O137" s="196"/>
      <c r="P137" s="196"/>
      <c r="Q137" s="196"/>
      <c r="R137" s="196"/>
      <c r="S137" s="196"/>
      <c r="T137" s="197"/>
      <c r="AT137" s="191" t="s">
        <v>146</v>
      </c>
      <c r="AU137" s="191" t="s">
        <v>81</v>
      </c>
      <c r="AV137" s="11" t="s">
        <v>81</v>
      </c>
      <c r="AW137" s="11" t="s">
        <v>36</v>
      </c>
      <c r="AX137" s="11" t="s">
        <v>72</v>
      </c>
      <c r="AY137" s="191" t="s">
        <v>134</v>
      </c>
    </row>
    <row r="138" spans="2:65" s="12" customFormat="1" ht="13.5">
      <c r="B138" s="198"/>
      <c r="D138" s="185" t="s">
        <v>146</v>
      </c>
      <c r="E138" s="199" t="s">
        <v>5</v>
      </c>
      <c r="F138" s="200" t="s">
        <v>148</v>
      </c>
      <c r="H138" s="201">
        <v>15246</v>
      </c>
      <c r="I138" s="202"/>
      <c r="L138" s="198"/>
      <c r="M138" s="203"/>
      <c r="N138" s="204"/>
      <c r="O138" s="204"/>
      <c r="P138" s="204"/>
      <c r="Q138" s="204"/>
      <c r="R138" s="204"/>
      <c r="S138" s="204"/>
      <c r="T138" s="205"/>
      <c r="AT138" s="199" t="s">
        <v>146</v>
      </c>
      <c r="AU138" s="199" t="s">
        <v>81</v>
      </c>
      <c r="AV138" s="12" t="s">
        <v>141</v>
      </c>
      <c r="AW138" s="12" t="s">
        <v>36</v>
      </c>
      <c r="AX138" s="12" t="s">
        <v>24</v>
      </c>
      <c r="AY138" s="199" t="s">
        <v>134</v>
      </c>
    </row>
    <row r="139" spans="2:65" s="1" customFormat="1" ht="16.5" customHeight="1">
      <c r="B139" s="172"/>
      <c r="C139" s="173" t="s">
        <v>231</v>
      </c>
      <c r="D139" s="173" t="s">
        <v>137</v>
      </c>
      <c r="E139" s="174" t="s">
        <v>1382</v>
      </c>
      <c r="F139" s="175" t="s">
        <v>1383</v>
      </c>
      <c r="G139" s="176" t="s">
        <v>259</v>
      </c>
      <c r="H139" s="177">
        <v>15246</v>
      </c>
      <c r="I139" s="178"/>
      <c r="J139" s="179">
        <f>ROUND(I139*H139,2)</f>
        <v>0</v>
      </c>
      <c r="K139" s="175" t="s">
        <v>260</v>
      </c>
      <c r="L139" s="40"/>
      <c r="M139" s="180" t="s">
        <v>5</v>
      </c>
      <c r="N139" s="181" t="s">
        <v>43</v>
      </c>
      <c r="O139" s="41"/>
      <c r="P139" s="182">
        <f>O139*H139</f>
        <v>0</v>
      </c>
      <c r="Q139" s="182">
        <v>0</v>
      </c>
      <c r="R139" s="182">
        <f>Q139*H139</f>
        <v>0</v>
      </c>
      <c r="S139" s="182">
        <v>0</v>
      </c>
      <c r="T139" s="183">
        <f>S139*H139</f>
        <v>0</v>
      </c>
      <c r="AR139" s="24" t="s">
        <v>141</v>
      </c>
      <c r="AT139" s="24" t="s">
        <v>137</v>
      </c>
      <c r="AU139" s="24" t="s">
        <v>81</v>
      </c>
      <c r="AY139" s="24" t="s">
        <v>134</v>
      </c>
      <c r="BE139" s="184">
        <f>IF(N139="základní",J139,0)</f>
        <v>0</v>
      </c>
      <c r="BF139" s="184">
        <f>IF(N139="snížená",J139,0)</f>
        <v>0</v>
      </c>
      <c r="BG139" s="184">
        <f>IF(N139="zákl. přenesená",J139,0)</f>
        <v>0</v>
      </c>
      <c r="BH139" s="184">
        <f>IF(N139="sníž. přenesená",J139,0)</f>
        <v>0</v>
      </c>
      <c r="BI139" s="184">
        <f>IF(N139="nulová",J139,0)</f>
        <v>0</v>
      </c>
      <c r="BJ139" s="24" t="s">
        <v>24</v>
      </c>
      <c r="BK139" s="184">
        <f>ROUND(I139*H139,2)</f>
        <v>0</v>
      </c>
      <c r="BL139" s="24" t="s">
        <v>141</v>
      </c>
      <c r="BM139" s="24" t="s">
        <v>1384</v>
      </c>
    </row>
    <row r="140" spans="2:65" s="1" customFormat="1" ht="13.5">
      <c r="B140" s="40"/>
      <c r="D140" s="185" t="s">
        <v>143</v>
      </c>
      <c r="F140" s="186" t="s">
        <v>1383</v>
      </c>
      <c r="I140" s="187"/>
      <c r="L140" s="40"/>
      <c r="M140" s="188"/>
      <c r="N140" s="41"/>
      <c r="O140" s="41"/>
      <c r="P140" s="41"/>
      <c r="Q140" s="41"/>
      <c r="R140" s="41"/>
      <c r="S140" s="41"/>
      <c r="T140" s="69"/>
      <c r="AT140" s="24" t="s">
        <v>143</v>
      </c>
      <c r="AU140" s="24" t="s">
        <v>81</v>
      </c>
    </row>
    <row r="141" spans="2:65" s="11" customFormat="1" ht="13.5">
      <c r="B141" s="190"/>
      <c r="D141" s="185" t="s">
        <v>146</v>
      </c>
      <c r="E141" s="191" t="s">
        <v>5</v>
      </c>
      <c r="F141" s="192" t="s">
        <v>1378</v>
      </c>
      <c r="H141" s="193">
        <v>15246</v>
      </c>
      <c r="I141" s="194"/>
      <c r="L141" s="190"/>
      <c r="M141" s="195"/>
      <c r="N141" s="196"/>
      <c r="O141" s="196"/>
      <c r="P141" s="196"/>
      <c r="Q141" s="196"/>
      <c r="R141" s="196"/>
      <c r="S141" s="196"/>
      <c r="T141" s="197"/>
      <c r="AT141" s="191" t="s">
        <v>146</v>
      </c>
      <c r="AU141" s="191" t="s">
        <v>81</v>
      </c>
      <c r="AV141" s="11" t="s">
        <v>81</v>
      </c>
      <c r="AW141" s="11" t="s">
        <v>36</v>
      </c>
      <c r="AX141" s="11" t="s">
        <v>72</v>
      </c>
      <c r="AY141" s="191" t="s">
        <v>134</v>
      </c>
    </row>
    <row r="142" spans="2:65" s="12" customFormat="1" ht="13.5">
      <c r="B142" s="198"/>
      <c r="D142" s="185" t="s">
        <v>146</v>
      </c>
      <c r="E142" s="199" t="s">
        <v>5</v>
      </c>
      <c r="F142" s="200" t="s">
        <v>148</v>
      </c>
      <c r="H142" s="201">
        <v>15246</v>
      </c>
      <c r="I142" s="202"/>
      <c r="L142" s="198"/>
      <c r="M142" s="203"/>
      <c r="N142" s="204"/>
      <c r="O142" s="204"/>
      <c r="P142" s="204"/>
      <c r="Q142" s="204"/>
      <c r="R142" s="204"/>
      <c r="S142" s="204"/>
      <c r="T142" s="205"/>
      <c r="AT142" s="199" t="s">
        <v>146</v>
      </c>
      <c r="AU142" s="199" t="s">
        <v>81</v>
      </c>
      <c r="AV142" s="12" t="s">
        <v>141</v>
      </c>
      <c r="AW142" s="12" t="s">
        <v>36</v>
      </c>
      <c r="AX142" s="12" t="s">
        <v>24</v>
      </c>
      <c r="AY142" s="199" t="s">
        <v>134</v>
      </c>
    </row>
    <row r="143" spans="2:65" s="1" customFormat="1" ht="16.5" customHeight="1">
      <c r="B143" s="172"/>
      <c r="C143" s="173" t="s">
        <v>237</v>
      </c>
      <c r="D143" s="173" t="s">
        <v>137</v>
      </c>
      <c r="E143" s="174" t="s">
        <v>1385</v>
      </c>
      <c r="F143" s="175" t="s">
        <v>1386</v>
      </c>
      <c r="G143" s="176" t="s">
        <v>259</v>
      </c>
      <c r="H143" s="177">
        <v>4573.8</v>
      </c>
      <c r="I143" s="178"/>
      <c r="J143" s="179">
        <f>ROUND(I143*H143,2)</f>
        <v>0</v>
      </c>
      <c r="K143" s="175" t="s">
        <v>260</v>
      </c>
      <c r="L143" s="40"/>
      <c r="M143" s="180" t="s">
        <v>5</v>
      </c>
      <c r="N143" s="181" t="s">
        <v>43</v>
      </c>
      <c r="O143" s="41"/>
      <c r="P143" s="182">
        <f>O143*H143</f>
        <v>0</v>
      </c>
      <c r="Q143" s="182">
        <v>1.2700000000000001E-3</v>
      </c>
      <c r="R143" s="182">
        <f>Q143*H143</f>
        <v>5.8087260000000009</v>
      </c>
      <c r="S143" s="182">
        <v>0</v>
      </c>
      <c r="T143" s="183">
        <f>S143*H143</f>
        <v>0</v>
      </c>
      <c r="AR143" s="24" t="s">
        <v>141</v>
      </c>
      <c r="AT143" s="24" t="s">
        <v>137</v>
      </c>
      <c r="AU143" s="24" t="s">
        <v>81</v>
      </c>
      <c r="AY143" s="24" t="s">
        <v>134</v>
      </c>
      <c r="BE143" s="184">
        <f>IF(N143="základní",J143,0)</f>
        <v>0</v>
      </c>
      <c r="BF143" s="184">
        <f>IF(N143="snížená",J143,0)</f>
        <v>0</v>
      </c>
      <c r="BG143" s="184">
        <f>IF(N143="zákl. přenesená",J143,0)</f>
        <v>0</v>
      </c>
      <c r="BH143" s="184">
        <f>IF(N143="sníž. přenesená",J143,0)</f>
        <v>0</v>
      </c>
      <c r="BI143" s="184">
        <f>IF(N143="nulová",J143,0)</f>
        <v>0</v>
      </c>
      <c r="BJ143" s="24" t="s">
        <v>24</v>
      </c>
      <c r="BK143" s="184">
        <f>ROUND(I143*H143,2)</f>
        <v>0</v>
      </c>
      <c r="BL143" s="24" t="s">
        <v>141</v>
      </c>
      <c r="BM143" s="24" t="s">
        <v>1387</v>
      </c>
    </row>
    <row r="144" spans="2:65" s="1" customFormat="1" ht="13.5">
      <c r="B144" s="40"/>
      <c r="D144" s="185" t="s">
        <v>143</v>
      </c>
      <c r="F144" s="186" t="s">
        <v>1386</v>
      </c>
      <c r="I144" s="187"/>
      <c r="L144" s="40"/>
      <c r="M144" s="188"/>
      <c r="N144" s="41"/>
      <c r="O144" s="41"/>
      <c r="P144" s="41"/>
      <c r="Q144" s="41"/>
      <c r="R144" s="41"/>
      <c r="S144" s="41"/>
      <c r="T144" s="69"/>
      <c r="AT144" s="24" t="s">
        <v>143</v>
      </c>
      <c r="AU144" s="24" t="s">
        <v>81</v>
      </c>
    </row>
    <row r="145" spans="2:65" s="11" customFormat="1" ht="13.5">
      <c r="B145" s="190"/>
      <c r="D145" s="185" t="s">
        <v>146</v>
      </c>
      <c r="E145" s="191" t="s">
        <v>5</v>
      </c>
      <c r="F145" s="192" t="s">
        <v>1388</v>
      </c>
      <c r="H145" s="193">
        <v>4573.8</v>
      </c>
      <c r="I145" s="194"/>
      <c r="L145" s="190"/>
      <c r="M145" s="195"/>
      <c r="N145" s="196"/>
      <c r="O145" s="196"/>
      <c r="P145" s="196"/>
      <c r="Q145" s="196"/>
      <c r="R145" s="196"/>
      <c r="S145" s="196"/>
      <c r="T145" s="197"/>
      <c r="AT145" s="191" t="s">
        <v>146</v>
      </c>
      <c r="AU145" s="191" t="s">
        <v>81</v>
      </c>
      <c r="AV145" s="11" t="s">
        <v>81</v>
      </c>
      <c r="AW145" s="11" t="s">
        <v>36</v>
      </c>
      <c r="AX145" s="11" t="s">
        <v>72</v>
      </c>
      <c r="AY145" s="191" t="s">
        <v>134</v>
      </c>
    </row>
    <row r="146" spans="2:65" s="12" customFormat="1" ht="13.5">
      <c r="B146" s="198"/>
      <c r="D146" s="185" t="s">
        <v>146</v>
      </c>
      <c r="E146" s="199" t="s">
        <v>5</v>
      </c>
      <c r="F146" s="200" t="s">
        <v>148</v>
      </c>
      <c r="H146" s="201">
        <v>4573.8</v>
      </c>
      <c r="I146" s="202"/>
      <c r="L146" s="198"/>
      <c r="M146" s="203"/>
      <c r="N146" s="204"/>
      <c r="O146" s="204"/>
      <c r="P146" s="204"/>
      <c r="Q146" s="204"/>
      <c r="R146" s="204"/>
      <c r="S146" s="204"/>
      <c r="T146" s="205"/>
      <c r="AT146" s="199" t="s">
        <v>146</v>
      </c>
      <c r="AU146" s="199" t="s">
        <v>81</v>
      </c>
      <c r="AV146" s="12" t="s">
        <v>141</v>
      </c>
      <c r="AW146" s="12" t="s">
        <v>36</v>
      </c>
      <c r="AX146" s="12" t="s">
        <v>24</v>
      </c>
      <c r="AY146" s="199" t="s">
        <v>134</v>
      </c>
    </row>
    <row r="147" spans="2:65" s="1" customFormat="1" ht="16.5" customHeight="1">
      <c r="B147" s="172"/>
      <c r="C147" s="219" t="s">
        <v>244</v>
      </c>
      <c r="D147" s="219" t="s">
        <v>525</v>
      </c>
      <c r="E147" s="220" t="s">
        <v>1389</v>
      </c>
      <c r="F147" s="221" t="s">
        <v>563</v>
      </c>
      <c r="G147" s="222" t="s">
        <v>564</v>
      </c>
      <c r="H147" s="223">
        <v>114.345</v>
      </c>
      <c r="I147" s="224"/>
      <c r="J147" s="225">
        <f>ROUND(I147*H147,2)</f>
        <v>0</v>
      </c>
      <c r="K147" s="221" t="s">
        <v>260</v>
      </c>
      <c r="L147" s="226"/>
      <c r="M147" s="227" t="s">
        <v>5</v>
      </c>
      <c r="N147" s="228" t="s">
        <v>43</v>
      </c>
      <c r="O147" s="41"/>
      <c r="P147" s="182">
        <f>O147*H147</f>
        <v>0</v>
      </c>
      <c r="Q147" s="182">
        <v>1E-3</v>
      </c>
      <c r="R147" s="182">
        <f>Q147*H147</f>
        <v>0.114345</v>
      </c>
      <c r="S147" s="182">
        <v>0</v>
      </c>
      <c r="T147" s="183">
        <f>S147*H147</f>
        <v>0</v>
      </c>
      <c r="AR147" s="24" t="s">
        <v>177</v>
      </c>
      <c r="AT147" s="24" t="s">
        <v>525</v>
      </c>
      <c r="AU147" s="24" t="s">
        <v>81</v>
      </c>
      <c r="AY147" s="24" t="s">
        <v>134</v>
      </c>
      <c r="BE147" s="184">
        <f>IF(N147="základní",J147,0)</f>
        <v>0</v>
      </c>
      <c r="BF147" s="184">
        <f>IF(N147="snížená",J147,0)</f>
        <v>0</v>
      </c>
      <c r="BG147" s="184">
        <f>IF(N147="zákl. přenesená",J147,0)</f>
        <v>0</v>
      </c>
      <c r="BH147" s="184">
        <f>IF(N147="sníž. přenesená",J147,0)</f>
        <v>0</v>
      </c>
      <c r="BI147" s="184">
        <f>IF(N147="nulová",J147,0)</f>
        <v>0</v>
      </c>
      <c r="BJ147" s="24" t="s">
        <v>24</v>
      </c>
      <c r="BK147" s="184">
        <f>ROUND(I147*H147,2)</f>
        <v>0</v>
      </c>
      <c r="BL147" s="24" t="s">
        <v>141</v>
      </c>
      <c r="BM147" s="24" t="s">
        <v>1390</v>
      </c>
    </row>
    <row r="148" spans="2:65" s="1" customFormat="1" ht="13.5">
      <c r="B148" s="40"/>
      <c r="D148" s="185" t="s">
        <v>143</v>
      </c>
      <c r="F148" s="186" t="s">
        <v>563</v>
      </c>
      <c r="I148" s="187"/>
      <c r="L148" s="40"/>
      <c r="M148" s="188"/>
      <c r="N148" s="41"/>
      <c r="O148" s="41"/>
      <c r="P148" s="41"/>
      <c r="Q148" s="41"/>
      <c r="R148" s="41"/>
      <c r="S148" s="41"/>
      <c r="T148" s="69"/>
      <c r="AT148" s="24" t="s">
        <v>143</v>
      </c>
      <c r="AU148" s="24" t="s">
        <v>81</v>
      </c>
    </row>
    <row r="149" spans="2:65" s="11" customFormat="1" ht="13.5">
      <c r="B149" s="190"/>
      <c r="D149" s="185" t="s">
        <v>146</v>
      </c>
      <c r="E149" s="191" t="s">
        <v>5</v>
      </c>
      <c r="F149" s="192" t="s">
        <v>1391</v>
      </c>
      <c r="H149" s="193">
        <v>114.345</v>
      </c>
      <c r="I149" s="194"/>
      <c r="L149" s="190"/>
      <c r="M149" s="195"/>
      <c r="N149" s="196"/>
      <c r="O149" s="196"/>
      <c r="P149" s="196"/>
      <c r="Q149" s="196"/>
      <c r="R149" s="196"/>
      <c r="S149" s="196"/>
      <c r="T149" s="197"/>
      <c r="AT149" s="191" t="s">
        <v>146</v>
      </c>
      <c r="AU149" s="191" t="s">
        <v>81</v>
      </c>
      <c r="AV149" s="11" t="s">
        <v>81</v>
      </c>
      <c r="AW149" s="11" t="s">
        <v>36</v>
      </c>
      <c r="AX149" s="11" t="s">
        <v>72</v>
      </c>
      <c r="AY149" s="191" t="s">
        <v>134</v>
      </c>
    </row>
    <row r="150" spans="2:65" s="12" customFormat="1" ht="13.5">
      <c r="B150" s="198"/>
      <c r="D150" s="185" t="s">
        <v>146</v>
      </c>
      <c r="E150" s="199" t="s">
        <v>5</v>
      </c>
      <c r="F150" s="200" t="s">
        <v>148</v>
      </c>
      <c r="H150" s="201">
        <v>114.345</v>
      </c>
      <c r="I150" s="202"/>
      <c r="L150" s="198"/>
      <c r="M150" s="203"/>
      <c r="N150" s="204"/>
      <c r="O150" s="204"/>
      <c r="P150" s="204"/>
      <c r="Q150" s="204"/>
      <c r="R150" s="204"/>
      <c r="S150" s="204"/>
      <c r="T150" s="205"/>
      <c r="AT150" s="199" t="s">
        <v>146</v>
      </c>
      <c r="AU150" s="199" t="s">
        <v>81</v>
      </c>
      <c r="AV150" s="12" t="s">
        <v>141</v>
      </c>
      <c r="AW150" s="12" t="s">
        <v>36</v>
      </c>
      <c r="AX150" s="12" t="s">
        <v>24</v>
      </c>
      <c r="AY150" s="199" t="s">
        <v>134</v>
      </c>
    </row>
    <row r="151" spans="2:65" s="1" customFormat="1" ht="25.5" customHeight="1">
      <c r="B151" s="172"/>
      <c r="C151" s="173" t="s">
        <v>347</v>
      </c>
      <c r="D151" s="173" t="s">
        <v>137</v>
      </c>
      <c r="E151" s="174" t="s">
        <v>1392</v>
      </c>
      <c r="F151" s="175" t="s">
        <v>1393</v>
      </c>
      <c r="G151" s="176" t="s">
        <v>446</v>
      </c>
      <c r="H151" s="177">
        <v>571.72500000000002</v>
      </c>
      <c r="I151" s="178"/>
      <c r="J151" s="179">
        <f>ROUND(I151*H151,2)</f>
        <v>0</v>
      </c>
      <c r="K151" s="175" t="s">
        <v>260</v>
      </c>
      <c r="L151" s="40"/>
      <c r="M151" s="180" t="s">
        <v>5</v>
      </c>
      <c r="N151" s="181" t="s">
        <v>43</v>
      </c>
      <c r="O151" s="41"/>
      <c r="P151" s="182">
        <f>O151*H151</f>
        <v>0</v>
      </c>
      <c r="Q151" s="182">
        <v>0</v>
      </c>
      <c r="R151" s="182">
        <f>Q151*H151</f>
        <v>0</v>
      </c>
      <c r="S151" s="182">
        <v>0</v>
      </c>
      <c r="T151" s="183">
        <f>S151*H151</f>
        <v>0</v>
      </c>
      <c r="AR151" s="24" t="s">
        <v>141</v>
      </c>
      <c r="AT151" s="24" t="s">
        <v>137</v>
      </c>
      <c r="AU151" s="24" t="s">
        <v>81</v>
      </c>
      <c r="AY151" s="24" t="s">
        <v>134</v>
      </c>
      <c r="BE151" s="184">
        <f>IF(N151="základní",J151,0)</f>
        <v>0</v>
      </c>
      <c r="BF151" s="184">
        <f>IF(N151="snížená",J151,0)</f>
        <v>0</v>
      </c>
      <c r="BG151" s="184">
        <f>IF(N151="zákl. přenesená",J151,0)</f>
        <v>0</v>
      </c>
      <c r="BH151" s="184">
        <f>IF(N151="sníž. přenesená",J151,0)</f>
        <v>0</v>
      </c>
      <c r="BI151" s="184">
        <f>IF(N151="nulová",J151,0)</f>
        <v>0</v>
      </c>
      <c r="BJ151" s="24" t="s">
        <v>24</v>
      </c>
      <c r="BK151" s="184">
        <f>ROUND(I151*H151,2)</f>
        <v>0</v>
      </c>
      <c r="BL151" s="24" t="s">
        <v>141</v>
      </c>
      <c r="BM151" s="24" t="s">
        <v>1394</v>
      </c>
    </row>
    <row r="152" spans="2:65" s="1" customFormat="1" ht="13.5">
      <c r="B152" s="40"/>
      <c r="D152" s="185" t="s">
        <v>143</v>
      </c>
      <c r="F152" s="186" t="s">
        <v>1393</v>
      </c>
      <c r="I152" s="187"/>
      <c r="L152" s="40"/>
      <c r="M152" s="188"/>
      <c r="N152" s="41"/>
      <c r="O152" s="41"/>
      <c r="P152" s="41"/>
      <c r="Q152" s="41"/>
      <c r="R152" s="41"/>
      <c r="S152" s="41"/>
      <c r="T152" s="69"/>
      <c r="AT152" s="24" t="s">
        <v>143</v>
      </c>
      <c r="AU152" s="24" t="s">
        <v>81</v>
      </c>
    </row>
    <row r="153" spans="2:65" s="11" customFormat="1" ht="13.5">
      <c r="B153" s="190"/>
      <c r="D153" s="185" t="s">
        <v>146</v>
      </c>
      <c r="E153" s="191" t="s">
        <v>5</v>
      </c>
      <c r="F153" s="192" t="s">
        <v>1395</v>
      </c>
      <c r="H153" s="193">
        <v>571.72500000000002</v>
      </c>
      <c r="I153" s="194"/>
      <c r="L153" s="190"/>
      <c r="M153" s="195"/>
      <c r="N153" s="196"/>
      <c r="O153" s="196"/>
      <c r="P153" s="196"/>
      <c r="Q153" s="196"/>
      <c r="R153" s="196"/>
      <c r="S153" s="196"/>
      <c r="T153" s="197"/>
      <c r="AT153" s="191" t="s">
        <v>146</v>
      </c>
      <c r="AU153" s="191" t="s">
        <v>81</v>
      </c>
      <c r="AV153" s="11" t="s">
        <v>81</v>
      </c>
      <c r="AW153" s="11" t="s">
        <v>36</v>
      </c>
      <c r="AX153" s="11" t="s">
        <v>72</v>
      </c>
      <c r="AY153" s="191" t="s">
        <v>134</v>
      </c>
    </row>
    <row r="154" spans="2:65" s="12" customFormat="1" ht="13.5">
      <c r="B154" s="198"/>
      <c r="D154" s="185" t="s">
        <v>146</v>
      </c>
      <c r="E154" s="199" t="s">
        <v>5</v>
      </c>
      <c r="F154" s="200" t="s">
        <v>148</v>
      </c>
      <c r="H154" s="201">
        <v>571.72500000000002</v>
      </c>
      <c r="I154" s="202"/>
      <c r="L154" s="198"/>
      <c r="M154" s="203"/>
      <c r="N154" s="204"/>
      <c r="O154" s="204"/>
      <c r="P154" s="204"/>
      <c r="Q154" s="204"/>
      <c r="R154" s="204"/>
      <c r="S154" s="204"/>
      <c r="T154" s="205"/>
      <c r="AT154" s="199" t="s">
        <v>146</v>
      </c>
      <c r="AU154" s="199" t="s">
        <v>81</v>
      </c>
      <c r="AV154" s="12" t="s">
        <v>141</v>
      </c>
      <c r="AW154" s="12" t="s">
        <v>36</v>
      </c>
      <c r="AX154" s="12" t="s">
        <v>24</v>
      </c>
      <c r="AY154" s="199" t="s">
        <v>134</v>
      </c>
    </row>
    <row r="155" spans="2:65" s="1" customFormat="1" ht="16.5" customHeight="1">
      <c r="B155" s="172"/>
      <c r="C155" s="173" t="s">
        <v>10</v>
      </c>
      <c r="D155" s="173" t="s">
        <v>137</v>
      </c>
      <c r="E155" s="174" t="s">
        <v>1396</v>
      </c>
      <c r="F155" s="175" t="s">
        <v>1397</v>
      </c>
      <c r="G155" s="176" t="s">
        <v>446</v>
      </c>
      <c r="H155" s="177">
        <v>0.114</v>
      </c>
      <c r="I155" s="178"/>
      <c r="J155" s="179">
        <f>ROUND(I155*H155,2)</f>
        <v>0</v>
      </c>
      <c r="K155" s="175" t="s">
        <v>260</v>
      </c>
      <c r="L155" s="40"/>
      <c r="M155" s="180" t="s">
        <v>5</v>
      </c>
      <c r="N155" s="181" t="s">
        <v>43</v>
      </c>
      <c r="O155" s="41"/>
      <c r="P155" s="182">
        <f>O155*H155</f>
        <v>0</v>
      </c>
      <c r="Q155" s="182">
        <v>0</v>
      </c>
      <c r="R155" s="182">
        <f>Q155*H155</f>
        <v>0</v>
      </c>
      <c r="S155" s="182">
        <v>0</v>
      </c>
      <c r="T155" s="183">
        <f>S155*H155</f>
        <v>0</v>
      </c>
      <c r="AR155" s="24" t="s">
        <v>141</v>
      </c>
      <c r="AT155" s="24" t="s">
        <v>137</v>
      </c>
      <c r="AU155" s="24" t="s">
        <v>81</v>
      </c>
      <c r="AY155" s="24" t="s">
        <v>134</v>
      </c>
      <c r="BE155" s="184">
        <f>IF(N155="základní",J155,0)</f>
        <v>0</v>
      </c>
      <c r="BF155" s="184">
        <f>IF(N155="snížená",J155,0)</f>
        <v>0</v>
      </c>
      <c r="BG155" s="184">
        <f>IF(N155="zákl. přenesená",J155,0)</f>
        <v>0</v>
      </c>
      <c r="BH155" s="184">
        <f>IF(N155="sníž. přenesená",J155,0)</f>
        <v>0</v>
      </c>
      <c r="BI155" s="184">
        <f>IF(N155="nulová",J155,0)</f>
        <v>0</v>
      </c>
      <c r="BJ155" s="24" t="s">
        <v>24</v>
      </c>
      <c r="BK155" s="184">
        <f>ROUND(I155*H155,2)</f>
        <v>0</v>
      </c>
      <c r="BL155" s="24" t="s">
        <v>141</v>
      </c>
      <c r="BM155" s="24" t="s">
        <v>1398</v>
      </c>
    </row>
    <row r="156" spans="2:65" s="1" customFormat="1" ht="13.5">
      <c r="B156" s="40"/>
      <c r="D156" s="185" t="s">
        <v>143</v>
      </c>
      <c r="F156" s="186" t="s">
        <v>1397</v>
      </c>
      <c r="I156" s="187"/>
      <c r="L156" s="40"/>
      <c r="M156" s="188"/>
      <c r="N156" s="41"/>
      <c r="O156" s="41"/>
      <c r="P156" s="41"/>
      <c r="Q156" s="41"/>
      <c r="R156" s="41"/>
      <c r="S156" s="41"/>
      <c r="T156" s="69"/>
      <c r="AT156" s="24" t="s">
        <v>143</v>
      </c>
      <c r="AU156" s="24" t="s">
        <v>81</v>
      </c>
    </row>
    <row r="157" spans="2:65" s="11" customFormat="1" ht="13.5">
      <c r="B157" s="190"/>
      <c r="D157" s="185" t="s">
        <v>146</v>
      </c>
      <c r="E157" s="191" t="s">
        <v>5</v>
      </c>
      <c r="F157" s="192" t="s">
        <v>1399</v>
      </c>
      <c r="H157" s="193">
        <v>0.114</v>
      </c>
      <c r="I157" s="194"/>
      <c r="L157" s="190"/>
      <c r="M157" s="195"/>
      <c r="N157" s="196"/>
      <c r="O157" s="196"/>
      <c r="P157" s="196"/>
      <c r="Q157" s="196"/>
      <c r="R157" s="196"/>
      <c r="S157" s="196"/>
      <c r="T157" s="197"/>
      <c r="AT157" s="191" t="s">
        <v>146</v>
      </c>
      <c r="AU157" s="191" t="s">
        <v>81</v>
      </c>
      <c r="AV157" s="11" t="s">
        <v>81</v>
      </c>
      <c r="AW157" s="11" t="s">
        <v>36</v>
      </c>
      <c r="AX157" s="11" t="s">
        <v>72</v>
      </c>
      <c r="AY157" s="191" t="s">
        <v>134</v>
      </c>
    </row>
    <row r="158" spans="2:65" s="12" customFormat="1" ht="13.5">
      <c r="B158" s="198"/>
      <c r="D158" s="185" t="s">
        <v>146</v>
      </c>
      <c r="E158" s="199" t="s">
        <v>5</v>
      </c>
      <c r="F158" s="200" t="s">
        <v>148</v>
      </c>
      <c r="H158" s="201">
        <v>0.114</v>
      </c>
      <c r="I158" s="202"/>
      <c r="L158" s="198"/>
      <c r="M158" s="203"/>
      <c r="N158" s="204"/>
      <c r="O158" s="204"/>
      <c r="P158" s="204"/>
      <c r="Q158" s="204"/>
      <c r="R158" s="204"/>
      <c r="S158" s="204"/>
      <c r="T158" s="205"/>
      <c r="AT158" s="199" t="s">
        <v>146</v>
      </c>
      <c r="AU158" s="199" t="s">
        <v>81</v>
      </c>
      <c r="AV158" s="12" t="s">
        <v>141</v>
      </c>
      <c r="AW158" s="12" t="s">
        <v>36</v>
      </c>
      <c r="AX158" s="12" t="s">
        <v>24</v>
      </c>
      <c r="AY158" s="199" t="s">
        <v>134</v>
      </c>
    </row>
    <row r="159" spans="2:65" s="1" customFormat="1" ht="16.5" customHeight="1">
      <c r="B159" s="172"/>
      <c r="C159" s="219" t="s">
        <v>356</v>
      </c>
      <c r="D159" s="219" t="s">
        <v>525</v>
      </c>
      <c r="E159" s="220" t="s">
        <v>1400</v>
      </c>
      <c r="F159" s="221" t="s">
        <v>1401</v>
      </c>
      <c r="G159" s="222" t="s">
        <v>564</v>
      </c>
      <c r="H159" s="223">
        <v>114</v>
      </c>
      <c r="I159" s="224"/>
      <c r="J159" s="225">
        <f>ROUND(I159*H159,2)</f>
        <v>0</v>
      </c>
      <c r="K159" s="221" t="s">
        <v>260</v>
      </c>
      <c r="L159" s="226"/>
      <c r="M159" s="227" t="s">
        <v>5</v>
      </c>
      <c r="N159" s="228" t="s">
        <v>43</v>
      </c>
      <c r="O159" s="41"/>
      <c r="P159" s="182">
        <f>O159*H159</f>
        <v>0</v>
      </c>
      <c r="Q159" s="182">
        <v>1E-3</v>
      </c>
      <c r="R159" s="182">
        <f>Q159*H159</f>
        <v>0.114</v>
      </c>
      <c r="S159" s="182">
        <v>0</v>
      </c>
      <c r="T159" s="183">
        <f>S159*H159</f>
        <v>0</v>
      </c>
      <c r="AR159" s="24" t="s">
        <v>177</v>
      </c>
      <c r="AT159" s="24" t="s">
        <v>525</v>
      </c>
      <c r="AU159" s="24" t="s">
        <v>81</v>
      </c>
      <c r="AY159" s="24" t="s">
        <v>134</v>
      </c>
      <c r="BE159" s="184">
        <f>IF(N159="základní",J159,0)</f>
        <v>0</v>
      </c>
      <c r="BF159" s="184">
        <f>IF(N159="snížená",J159,0)</f>
        <v>0</v>
      </c>
      <c r="BG159" s="184">
        <f>IF(N159="zákl. přenesená",J159,0)</f>
        <v>0</v>
      </c>
      <c r="BH159" s="184">
        <f>IF(N159="sníž. přenesená",J159,0)</f>
        <v>0</v>
      </c>
      <c r="BI159" s="184">
        <f>IF(N159="nulová",J159,0)</f>
        <v>0</v>
      </c>
      <c r="BJ159" s="24" t="s">
        <v>24</v>
      </c>
      <c r="BK159" s="184">
        <f>ROUND(I159*H159,2)</f>
        <v>0</v>
      </c>
      <c r="BL159" s="24" t="s">
        <v>141</v>
      </c>
      <c r="BM159" s="24" t="s">
        <v>1402</v>
      </c>
    </row>
    <row r="160" spans="2:65" s="1" customFormat="1" ht="13.5">
      <c r="B160" s="40"/>
      <c r="D160" s="185" t="s">
        <v>143</v>
      </c>
      <c r="F160" s="186" t="s">
        <v>1401</v>
      </c>
      <c r="I160" s="187"/>
      <c r="L160" s="40"/>
      <c r="M160" s="188"/>
      <c r="N160" s="41"/>
      <c r="O160" s="41"/>
      <c r="P160" s="41"/>
      <c r="Q160" s="41"/>
      <c r="R160" s="41"/>
      <c r="S160" s="41"/>
      <c r="T160" s="69"/>
      <c r="AT160" s="24" t="s">
        <v>143</v>
      </c>
      <c r="AU160" s="24" t="s">
        <v>81</v>
      </c>
    </row>
    <row r="161" spans="2:65" s="1" customFormat="1" ht="16.5" customHeight="1">
      <c r="B161" s="172"/>
      <c r="C161" s="173" t="s">
        <v>361</v>
      </c>
      <c r="D161" s="173" t="s">
        <v>137</v>
      </c>
      <c r="E161" s="174" t="s">
        <v>576</v>
      </c>
      <c r="F161" s="175" t="s">
        <v>577</v>
      </c>
      <c r="G161" s="176" t="s">
        <v>490</v>
      </c>
      <c r="H161" s="177">
        <v>343.03500000000003</v>
      </c>
      <c r="I161" s="178"/>
      <c r="J161" s="179">
        <f>ROUND(I161*H161,2)</f>
        <v>0</v>
      </c>
      <c r="K161" s="175" t="s">
        <v>260</v>
      </c>
      <c r="L161" s="40"/>
      <c r="M161" s="180" t="s">
        <v>5</v>
      </c>
      <c r="N161" s="181" t="s">
        <v>43</v>
      </c>
      <c r="O161" s="41"/>
      <c r="P161" s="182">
        <f>O161*H161</f>
        <v>0</v>
      </c>
      <c r="Q161" s="182">
        <v>0</v>
      </c>
      <c r="R161" s="182">
        <f>Q161*H161</f>
        <v>0</v>
      </c>
      <c r="S161" s="182">
        <v>0</v>
      </c>
      <c r="T161" s="183">
        <f>S161*H161</f>
        <v>0</v>
      </c>
      <c r="AR161" s="24" t="s">
        <v>141</v>
      </c>
      <c r="AT161" s="24" t="s">
        <v>137</v>
      </c>
      <c r="AU161" s="24" t="s">
        <v>81</v>
      </c>
      <c r="AY161" s="24" t="s">
        <v>134</v>
      </c>
      <c r="BE161" s="184">
        <f>IF(N161="základní",J161,0)</f>
        <v>0</v>
      </c>
      <c r="BF161" s="184">
        <f>IF(N161="snížená",J161,0)</f>
        <v>0</v>
      </c>
      <c r="BG161" s="184">
        <f>IF(N161="zákl. přenesená",J161,0)</f>
        <v>0</v>
      </c>
      <c r="BH161" s="184">
        <f>IF(N161="sníž. přenesená",J161,0)</f>
        <v>0</v>
      </c>
      <c r="BI161" s="184">
        <f>IF(N161="nulová",J161,0)</f>
        <v>0</v>
      </c>
      <c r="BJ161" s="24" t="s">
        <v>24</v>
      </c>
      <c r="BK161" s="184">
        <f>ROUND(I161*H161,2)</f>
        <v>0</v>
      </c>
      <c r="BL161" s="24" t="s">
        <v>141</v>
      </c>
      <c r="BM161" s="24" t="s">
        <v>1403</v>
      </c>
    </row>
    <row r="162" spans="2:65" s="1" customFormat="1" ht="13.5">
      <c r="B162" s="40"/>
      <c r="D162" s="185" t="s">
        <v>143</v>
      </c>
      <c r="F162" s="186" t="s">
        <v>579</v>
      </c>
      <c r="I162" s="187"/>
      <c r="L162" s="40"/>
      <c r="M162" s="188"/>
      <c r="N162" s="41"/>
      <c r="O162" s="41"/>
      <c r="P162" s="41"/>
      <c r="Q162" s="41"/>
      <c r="R162" s="41"/>
      <c r="S162" s="41"/>
      <c r="T162" s="69"/>
      <c r="AT162" s="24" t="s">
        <v>143</v>
      </c>
      <c r="AU162" s="24" t="s">
        <v>81</v>
      </c>
    </row>
    <row r="163" spans="2:65" s="11" customFormat="1" ht="13.5">
      <c r="B163" s="190"/>
      <c r="D163" s="185" t="s">
        <v>146</v>
      </c>
      <c r="E163" s="191" t="s">
        <v>5</v>
      </c>
      <c r="F163" s="192" t="s">
        <v>1404</v>
      </c>
      <c r="H163" s="193">
        <v>343.03500000000003</v>
      </c>
      <c r="I163" s="194"/>
      <c r="L163" s="190"/>
      <c r="M163" s="195"/>
      <c r="N163" s="196"/>
      <c r="O163" s="196"/>
      <c r="P163" s="196"/>
      <c r="Q163" s="196"/>
      <c r="R163" s="196"/>
      <c r="S163" s="196"/>
      <c r="T163" s="197"/>
      <c r="AT163" s="191" t="s">
        <v>146</v>
      </c>
      <c r="AU163" s="191" t="s">
        <v>81</v>
      </c>
      <c r="AV163" s="11" t="s">
        <v>81</v>
      </c>
      <c r="AW163" s="11" t="s">
        <v>36</v>
      </c>
      <c r="AX163" s="11" t="s">
        <v>24</v>
      </c>
      <c r="AY163" s="191" t="s">
        <v>134</v>
      </c>
    </row>
    <row r="164" spans="2:65" s="1" customFormat="1" ht="16.5" customHeight="1">
      <c r="B164" s="172"/>
      <c r="C164" s="173" t="s">
        <v>366</v>
      </c>
      <c r="D164" s="173" t="s">
        <v>137</v>
      </c>
      <c r="E164" s="174" t="s">
        <v>581</v>
      </c>
      <c r="F164" s="175" t="s">
        <v>582</v>
      </c>
      <c r="G164" s="176" t="s">
        <v>490</v>
      </c>
      <c r="H164" s="177">
        <v>114.345</v>
      </c>
      <c r="I164" s="178"/>
      <c r="J164" s="179">
        <f>ROUND(I164*H164,2)</f>
        <v>0</v>
      </c>
      <c r="K164" s="175" t="s">
        <v>260</v>
      </c>
      <c r="L164" s="40"/>
      <c r="M164" s="180" t="s">
        <v>5</v>
      </c>
      <c r="N164" s="181" t="s">
        <v>43</v>
      </c>
      <c r="O164" s="41"/>
      <c r="P164" s="182">
        <f>O164*H164</f>
        <v>0</v>
      </c>
      <c r="Q164" s="182">
        <v>0</v>
      </c>
      <c r="R164" s="182">
        <f>Q164*H164</f>
        <v>0</v>
      </c>
      <c r="S164" s="182">
        <v>0</v>
      </c>
      <c r="T164" s="183">
        <f>S164*H164</f>
        <v>0</v>
      </c>
      <c r="AR164" s="24" t="s">
        <v>141</v>
      </c>
      <c r="AT164" s="24" t="s">
        <v>137</v>
      </c>
      <c r="AU164" s="24" t="s">
        <v>81</v>
      </c>
      <c r="AY164" s="24" t="s">
        <v>134</v>
      </c>
      <c r="BE164" s="184">
        <f>IF(N164="základní",J164,0)</f>
        <v>0</v>
      </c>
      <c r="BF164" s="184">
        <f>IF(N164="snížená",J164,0)</f>
        <v>0</v>
      </c>
      <c r="BG164" s="184">
        <f>IF(N164="zákl. přenesená",J164,0)</f>
        <v>0</v>
      </c>
      <c r="BH164" s="184">
        <f>IF(N164="sníž. přenesená",J164,0)</f>
        <v>0</v>
      </c>
      <c r="BI164" s="184">
        <f>IF(N164="nulová",J164,0)</f>
        <v>0</v>
      </c>
      <c r="BJ164" s="24" t="s">
        <v>24</v>
      </c>
      <c r="BK164" s="184">
        <f>ROUND(I164*H164,2)</f>
        <v>0</v>
      </c>
      <c r="BL164" s="24" t="s">
        <v>141</v>
      </c>
      <c r="BM164" s="24" t="s">
        <v>1405</v>
      </c>
    </row>
    <row r="165" spans="2:65" s="1" customFormat="1" ht="13.5">
      <c r="B165" s="40"/>
      <c r="D165" s="185" t="s">
        <v>143</v>
      </c>
      <c r="F165" s="186" t="s">
        <v>584</v>
      </c>
      <c r="I165" s="187"/>
      <c r="L165" s="40"/>
      <c r="M165" s="188"/>
      <c r="N165" s="41"/>
      <c r="O165" s="41"/>
      <c r="P165" s="41"/>
      <c r="Q165" s="41"/>
      <c r="R165" s="41"/>
      <c r="S165" s="41"/>
      <c r="T165" s="69"/>
      <c r="AT165" s="24" t="s">
        <v>143</v>
      </c>
      <c r="AU165" s="24" t="s">
        <v>81</v>
      </c>
    </row>
    <row r="166" spans="2:65" s="10" customFormat="1" ht="29.85" customHeight="1">
      <c r="B166" s="159"/>
      <c r="D166" s="160" t="s">
        <v>71</v>
      </c>
      <c r="E166" s="170" t="s">
        <v>162</v>
      </c>
      <c r="F166" s="170" t="s">
        <v>614</v>
      </c>
      <c r="I166" s="162"/>
      <c r="J166" s="171">
        <f>BK166</f>
        <v>0</v>
      </c>
      <c r="L166" s="159"/>
      <c r="M166" s="164"/>
      <c r="N166" s="165"/>
      <c r="O166" s="165"/>
      <c r="P166" s="166">
        <f>SUM(P167:P179)</f>
        <v>0</v>
      </c>
      <c r="Q166" s="165"/>
      <c r="R166" s="166">
        <f>SUM(R167:R179)</f>
        <v>297.18380000000002</v>
      </c>
      <c r="S166" s="165"/>
      <c r="T166" s="167">
        <f>SUM(T167:T179)</f>
        <v>0</v>
      </c>
      <c r="AR166" s="160" t="s">
        <v>24</v>
      </c>
      <c r="AT166" s="168" t="s">
        <v>71</v>
      </c>
      <c r="AU166" s="168" t="s">
        <v>24</v>
      </c>
      <c r="AY166" s="160" t="s">
        <v>134</v>
      </c>
      <c r="BK166" s="169">
        <f>SUM(BK167:BK179)</f>
        <v>0</v>
      </c>
    </row>
    <row r="167" spans="2:65" s="1" customFormat="1" ht="16.5" customHeight="1">
      <c r="B167" s="172"/>
      <c r="C167" s="173" t="s">
        <v>371</v>
      </c>
      <c r="D167" s="173" t="s">
        <v>137</v>
      </c>
      <c r="E167" s="174" t="s">
        <v>1406</v>
      </c>
      <c r="F167" s="175" t="s">
        <v>1407</v>
      </c>
      <c r="G167" s="176" t="s">
        <v>259</v>
      </c>
      <c r="H167" s="177">
        <v>4733.5</v>
      </c>
      <c r="I167" s="178"/>
      <c r="J167" s="179">
        <f>ROUND(I167*H167,2)</f>
        <v>0</v>
      </c>
      <c r="K167" s="175" t="s">
        <v>260</v>
      </c>
      <c r="L167" s="40"/>
      <c r="M167" s="180" t="s">
        <v>5</v>
      </c>
      <c r="N167" s="181" t="s">
        <v>43</v>
      </c>
      <c r="O167" s="41"/>
      <c r="P167" s="182">
        <f>O167*H167</f>
        <v>0</v>
      </c>
      <c r="Q167" s="182">
        <v>0</v>
      </c>
      <c r="R167" s="182">
        <f>Q167*H167</f>
        <v>0</v>
      </c>
      <c r="S167" s="182">
        <v>0</v>
      </c>
      <c r="T167" s="183">
        <f>S167*H167</f>
        <v>0</v>
      </c>
      <c r="AR167" s="24" t="s">
        <v>141</v>
      </c>
      <c r="AT167" s="24" t="s">
        <v>137</v>
      </c>
      <c r="AU167" s="24" t="s">
        <v>81</v>
      </c>
      <c r="AY167" s="24" t="s">
        <v>134</v>
      </c>
      <c r="BE167" s="184">
        <f>IF(N167="základní",J167,0)</f>
        <v>0</v>
      </c>
      <c r="BF167" s="184">
        <f>IF(N167="snížená",J167,0)</f>
        <v>0</v>
      </c>
      <c r="BG167" s="184">
        <f>IF(N167="zákl. přenesená",J167,0)</f>
        <v>0</v>
      </c>
      <c r="BH167" s="184">
        <f>IF(N167="sníž. přenesená",J167,0)</f>
        <v>0</v>
      </c>
      <c r="BI167" s="184">
        <f>IF(N167="nulová",J167,0)</f>
        <v>0</v>
      </c>
      <c r="BJ167" s="24" t="s">
        <v>24</v>
      </c>
      <c r="BK167" s="184">
        <f>ROUND(I167*H167,2)</f>
        <v>0</v>
      </c>
      <c r="BL167" s="24" t="s">
        <v>141</v>
      </c>
      <c r="BM167" s="24" t="s">
        <v>1408</v>
      </c>
    </row>
    <row r="168" spans="2:65" s="1" customFormat="1" ht="13.5">
      <c r="B168" s="40"/>
      <c r="D168" s="185" t="s">
        <v>143</v>
      </c>
      <c r="F168" s="186" t="s">
        <v>1409</v>
      </c>
      <c r="I168" s="187"/>
      <c r="L168" s="40"/>
      <c r="M168" s="188"/>
      <c r="N168" s="41"/>
      <c r="O168" s="41"/>
      <c r="P168" s="41"/>
      <c r="Q168" s="41"/>
      <c r="R168" s="41"/>
      <c r="S168" s="41"/>
      <c r="T168" s="69"/>
      <c r="AT168" s="24" t="s">
        <v>143</v>
      </c>
      <c r="AU168" s="24" t="s">
        <v>81</v>
      </c>
    </row>
    <row r="169" spans="2:65" s="11" customFormat="1" ht="13.5">
      <c r="B169" s="190"/>
      <c r="D169" s="185" t="s">
        <v>146</v>
      </c>
      <c r="E169" s="191" t="s">
        <v>5</v>
      </c>
      <c r="F169" s="192" t="s">
        <v>1410</v>
      </c>
      <c r="H169" s="193">
        <v>4733.5</v>
      </c>
      <c r="I169" s="194"/>
      <c r="L169" s="190"/>
      <c r="M169" s="195"/>
      <c r="N169" s="196"/>
      <c r="O169" s="196"/>
      <c r="P169" s="196"/>
      <c r="Q169" s="196"/>
      <c r="R169" s="196"/>
      <c r="S169" s="196"/>
      <c r="T169" s="197"/>
      <c r="AT169" s="191" t="s">
        <v>146</v>
      </c>
      <c r="AU169" s="191" t="s">
        <v>81</v>
      </c>
      <c r="AV169" s="11" t="s">
        <v>81</v>
      </c>
      <c r="AW169" s="11" t="s">
        <v>36</v>
      </c>
      <c r="AX169" s="11" t="s">
        <v>24</v>
      </c>
      <c r="AY169" s="191" t="s">
        <v>134</v>
      </c>
    </row>
    <row r="170" spans="2:65" s="1" customFormat="1" ht="16.5" customHeight="1">
      <c r="B170" s="172"/>
      <c r="C170" s="173" t="s">
        <v>376</v>
      </c>
      <c r="D170" s="173" t="s">
        <v>137</v>
      </c>
      <c r="E170" s="174" t="s">
        <v>1411</v>
      </c>
      <c r="F170" s="175" t="s">
        <v>1412</v>
      </c>
      <c r="G170" s="176" t="s">
        <v>259</v>
      </c>
      <c r="H170" s="177">
        <v>4348</v>
      </c>
      <c r="I170" s="178"/>
      <c r="J170" s="179">
        <f>ROUND(I170*H170,2)</f>
        <v>0</v>
      </c>
      <c r="K170" s="175" t="s">
        <v>260</v>
      </c>
      <c r="L170" s="40"/>
      <c r="M170" s="180" t="s">
        <v>5</v>
      </c>
      <c r="N170" s="181" t="s">
        <v>43</v>
      </c>
      <c r="O170" s="41"/>
      <c r="P170" s="182">
        <f>O170*H170</f>
        <v>0</v>
      </c>
      <c r="Q170" s="182">
        <v>0</v>
      </c>
      <c r="R170" s="182">
        <f>Q170*H170</f>
        <v>0</v>
      </c>
      <c r="S170" s="182">
        <v>0</v>
      </c>
      <c r="T170" s="183">
        <f>S170*H170</f>
        <v>0</v>
      </c>
      <c r="AR170" s="24" t="s">
        <v>141</v>
      </c>
      <c r="AT170" s="24" t="s">
        <v>137</v>
      </c>
      <c r="AU170" s="24" t="s">
        <v>81</v>
      </c>
      <c r="AY170" s="24" t="s">
        <v>134</v>
      </c>
      <c r="BE170" s="184">
        <f>IF(N170="základní",J170,0)</f>
        <v>0</v>
      </c>
      <c r="BF170" s="184">
        <f>IF(N170="snížená",J170,0)</f>
        <v>0</v>
      </c>
      <c r="BG170" s="184">
        <f>IF(N170="zákl. přenesená",J170,0)</f>
        <v>0</v>
      </c>
      <c r="BH170" s="184">
        <f>IF(N170="sníž. přenesená",J170,0)</f>
        <v>0</v>
      </c>
      <c r="BI170" s="184">
        <f>IF(N170="nulová",J170,0)</f>
        <v>0</v>
      </c>
      <c r="BJ170" s="24" t="s">
        <v>24</v>
      </c>
      <c r="BK170" s="184">
        <f>ROUND(I170*H170,2)</f>
        <v>0</v>
      </c>
      <c r="BL170" s="24" t="s">
        <v>141</v>
      </c>
      <c r="BM170" s="24" t="s">
        <v>1413</v>
      </c>
    </row>
    <row r="171" spans="2:65" s="1" customFormat="1" ht="13.5">
      <c r="B171" s="40"/>
      <c r="D171" s="185" t="s">
        <v>143</v>
      </c>
      <c r="F171" s="186" t="s">
        <v>1414</v>
      </c>
      <c r="I171" s="187"/>
      <c r="L171" s="40"/>
      <c r="M171" s="188"/>
      <c r="N171" s="41"/>
      <c r="O171" s="41"/>
      <c r="P171" s="41"/>
      <c r="Q171" s="41"/>
      <c r="R171" s="41"/>
      <c r="S171" s="41"/>
      <c r="T171" s="69"/>
      <c r="AT171" s="24" t="s">
        <v>143</v>
      </c>
      <c r="AU171" s="24" t="s">
        <v>81</v>
      </c>
    </row>
    <row r="172" spans="2:65" s="11" customFormat="1" ht="13.5">
      <c r="B172" s="190"/>
      <c r="D172" s="185" t="s">
        <v>146</v>
      </c>
      <c r="E172" s="191" t="s">
        <v>5</v>
      </c>
      <c r="F172" s="192" t="s">
        <v>1415</v>
      </c>
      <c r="H172" s="193">
        <v>4348</v>
      </c>
      <c r="I172" s="194"/>
      <c r="L172" s="190"/>
      <c r="M172" s="195"/>
      <c r="N172" s="196"/>
      <c r="O172" s="196"/>
      <c r="P172" s="196"/>
      <c r="Q172" s="196"/>
      <c r="R172" s="196"/>
      <c r="S172" s="196"/>
      <c r="T172" s="197"/>
      <c r="AT172" s="191" t="s">
        <v>146</v>
      </c>
      <c r="AU172" s="191" t="s">
        <v>81</v>
      </c>
      <c r="AV172" s="11" t="s">
        <v>81</v>
      </c>
      <c r="AW172" s="11" t="s">
        <v>36</v>
      </c>
      <c r="AX172" s="11" t="s">
        <v>24</v>
      </c>
      <c r="AY172" s="191" t="s">
        <v>134</v>
      </c>
    </row>
    <row r="173" spans="2:65" s="1" customFormat="1" ht="16.5" customHeight="1">
      <c r="B173" s="172"/>
      <c r="C173" s="173" t="s">
        <v>381</v>
      </c>
      <c r="D173" s="173" t="s">
        <v>137</v>
      </c>
      <c r="E173" s="174" t="s">
        <v>630</v>
      </c>
      <c r="F173" s="175" t="s">
        <v>631</v>
      </c>
      <c r="G173" s="176" t="s">
        <v>259</v>
      </c>
      <c r="H173" s="177">
        <v>1445</v>
      </c>
      <c r="I173" s="178"/>
      <c r="J173" s="179">
        <f>ROUND(I173*H173,2)</f>
        <v>0</v>
      </c>
      <c r="K173" s="175" t="s">
        <v>260</v>
      </c>
      <c r="L173" s="40"/>
      <c r="M173" s="180" t="s">
        <v>5</v>
      </c>
      <c r="N173" s="181" t="s">
        <v>43</v>
      </c>
      <c r="O173" s="41"/>
      <c r="P173" s="182">
        <f>O173*H173</f>
        <v>0</v>
      </c>
      <c r="Q173" s="182">
        <v>0.18776000000000001</v>
      </c>
      <c r="R173" s="182">
        <f>Q173*H173</f>
        <v>271.31319999999999</v>
      </c>
      <c r="S173" s="182">
        <v>0</v>
      </c>
      <c r="T173" s="183">
        <f>S173*H173</f>
        <v>0</v>
      </c>
      <c r="AR173" s="24" t="s">
        <v>141</v>
      </c>
      <c r="AT173" s="24" t="s">
        <v>137</v>
      </c>
      <c r="AU173" s="24" t="s">
        <v>81</v>
      </c>
      <c r="AY173" s="24" t="s">
        <v>134</v>
      </c>
      <c r="BE173" s="184">
        <f>IF(N173="základní",J173,0)</f>
        <v>0</v>
      </c>
      <c r="BF173" s="184">
        <f>IF(N173="snížená",J173,0)</f>
        <v>0</v>
      </c>
      <c r="BG173" s="184">
        <f>IF(N173="zákl. přenesená",J173,0)</f>
        <v>0</v>
      </c>
      <c r="BH173" s="184">
        <f>IF(N173="sníž. přenesená",J173,0)</f>
        <v>0</v>
      </c>
      <c r="BI173" s="184">
        <f>IF(N173="nulová",J173,0)</f>
        <v>0</v>
      </c>
      <c r="BJ173" s="24" t="s">
        <v>24</v>
      </c>
      <c r="BK173" s="184">
        <f>ROUND(I173*H173,2)</f>
        <v>0</v>
      </c>
      <c r="BL173" s="24" t="s">
        <v>141</v>
      </c>
      <c r="BM173" s="24" t="s">
        <v>1416</v>
      </c>
    </row>
    <row r="174" spans="2:65" s="1" customFormat="1" ht="27">
      <c r="B174" s="40"/>
      <c r="D174" s="185" t="s">
        <v>143</v>
      </c>
      <c r="F174" s="186" t="s">
        <v>633</v>
      </c>
      <c r="I174" s="187"/>
      <c r="L174" s="40"/>
      <c r="M174" s="188"/>
      <c r="N174" s="41"/>
      <c r="O174" s="41"/>
      <c r="P174" s="41"/>
      <c r="Q174" s="41"/>
      <c r="R174" s="41"/>
      <c r="S174" s="41"/>
      <c r="T174" s="69"/>
      <c r="AT174" s="24" t="s">
        <v>143</v>
      </c>
      <c r="AU174" s="24" t="s">
        <v>81</v>
      </c>
    </row>
    <row r="175" spans="2:65" s="11" customFormat="1" ht="13.5">
      <c r="B175" s="190"/>
      <c r="D175" s="185" t="s">
        <v>146</v>
      </c>
      <c r="E175" s="191" t="s">
        <v>5</v>
      </c>
      <c r="F175" s="192" t="s">
        <v>1417</v>
      </c>
      <c r="H175" s="193">
        <v>1445</v>
      </c>
      <c r="I175" s="194"/>
      <c r="L175" s="190"/>
      <c r="M175" s="195"/>
      <c r="N175" s="196"/>
      <c r="O175" s="196"/>
      <c r="P175" s="196"/>
      <c r="Q175" s="196"/>
      <c r="R175" s="196"/>
      <c r="S175" s="196"/>
      <c r="T175" s="197"/>
      <c r="AT175" s="191" t="s">
        <v>146</v>
      </c>
      <c r="AU175" s="191" t="s">
        <v>81</v>
      </c>
      <c r="AV175" s="11" t="s">
        <v>81</v>
      </c>
      <c r="AW175" s="11" t="s">
        <v>36</v>
      </c>
      <c r="AX175" s="11" t="s">
        <v>24</v>
      </c>
      <c r="AY175" s="191" t="s">
        <v>134</v>
      </c>
    </row>
    <row r="176" spans="2:65" s="1" customFormat="1" ht="16.5" customHeight="1">
      <c r="B176" s="172"/>
      <c r="C176" s="173" t="s">
        <v>386</v>
      </c>
      <c r="D176" s="173" t="s">
        <v>137</v>
      </c>
      <c r="E176" s="174" t="s">
        <v>1418</v>
      </c>
      <c r="F176" s="175" t="s">
        <v>1419</v>
      </c>
      <c r="G176" s="176" t="s">
        <v>259</v>
      </c>
      <c r="H176" s="177">
        <v>4348</v>
      </c>
      <c r="I176" s="178"/>
      <c r="J176" s="179">
        <f>ROUND(I176*H176,2)</f>
        <v>0</v>
      </c>
      <c r="K176" s="175" t="s">
        <v>260</v>
      </c>
      <c r="L176" s="40"/>
      <c r="M176" s="180" t="s">
        <v>5</v>
      </c>
      <c r="N176" s="181" t="s">
        <v>43</v>
      </c>
      <c r="O176" s="41"/>
      <c r="P176" s="182">
        <f>O176*H176</f>
        <v>0</v>
      </c>
      <c r="Q176" s="182">
        <v>5.2399999999999999E-3</v>
      </c>
      <c r="R176" s="182">
        <f>Q176*H176</f>
        <v>22.783519999999999</v>
      </c>
      <c r="S176" s="182">
        <v>0</v>
      </c>
      <c r="T176" s="183">
        <f>S176*H176</f>
        <v>0</v>
      </c>
      <c r="AR176" s="24" t="s">
        <v>141</v>
      </c>
      <c r="AT176" s="24" t="s">
        <v>137</v>
      </c>
      <c r="AU176" s="24" t="s">
        <v>81</v>
      </c>
      <c r="AY176" s="24" t="s">
        <v>134</v>
      </c>
      <c r="BE176" s="184">
        <f>IF(N176="základní",J176,0)</f>
        <v>0</v>
      </c>
      <c r="BF176" s="184">
        <f>IF(N176="snížená",J176,0)</f>
        <v>0</v>
      </c>
      <c r="BG176" s="184">
        <f>IF(N176="zákl. přenesená",J176,0)</f>
        <v>0</v>
      </c>
      <c r="BH176" s="184">
        <f>IF(N176="sníž. přenesená",J176,0)</f>
        <v>0</v>
      </c>
      <c r="BI176" s="184">
        <f>IF(N176="nulová",J176,0)</f>
        <v>0</v>
      </c>
      <c r="BJ176" s="24" t="s">
        <v>24</v>
      </c>
      <c r="BK176" s="184">
        <f>ROUND(I176*H176,2)</f>
        <v>0</v>
      </c>
      <c r="BL176" s="24" t="s">
        <v>141</v>
      </c>
      <c r="BM176" s="24" t="s">
        <v>1420</v>
      </c>
    </row>
    <row r="177" spans="2:65" s="1" customFormat="1" ht="27">
      <c r="B177" s="40"/>
      <c r="D177" s="185" t="s">
        <v>143</v>
      </c>
      <c r="F177" s="186" t="s">
        <v>1421</v>
      </c>
      <c r="I177" s="187"/>
      <c r="L177" s="40"/>
      <c r="M177" s="188"/>
      <c r="N177" s="41"/>
      <c r="O177" s="41"/>
      <c r="P177" s="41"/>
      <c r="Q177" s="41"/>
      <c r="R177" s="41"/>
      <c r="S177" s="41"/>
      <c r="T177" s="69"/>
      <c r="AT177" s="24" t="s">
        <v>143</v>
      </c>
      <c r="AU177" s="24" t="s">
        <v>81</v>
      </c>
    </row>
    <row r="178" spans="2:65" s="1" customFormat="1" ht="16.5" customHeight="1">
      <c r="B178" s="172"/>
      <c r="C178" s="173" t="s">
        <v>391</v>
      </c>
      <c r="D178" s="173" t="s">
        <v>137</v>
      </c>
      <c r="E178" s="174" t="s">
        <v>645</v>
      </c>
      <c r="F178" s="175" t="s">
        <v>646</v>
      </c>
      <c r="G178" s="176" t="s">
        <v>259</v>
      </c>
      <c r="H178" s="177">
        <v>4348</v>
      </c>
      <c r="I178" s="178"/>
      <c r="J178" s="179">
        <f>ROUND(I178*H178,2)</f>
        <v>0</v>
      </c>
      <c r="K178" s="175" t="s">
        <v>260</v>
      </c>
      <c r="L178" s="40"/>
      <c r="M178" s="180" t="s">
        <v>5</v>
      </c>
      <c r="N178" s="181" t="s">
        <v>43</v>
      </c>
      <c r="O178" s="41"/>
      <c r="P178" s="182">
        <f>O178*H178</f>
        <v>0</v>
      </c>
      <c r="Q178" s="182">
        <v>7.1000000000000002E-4</v>
      </c>
      <c r="R178" s="182">
        <f>Q178*H178</f>
        <v>3.0870800000000003</v>
      </c>
      <c r="S178" s="182">
        <v>0</v>
      </c>
      <c r="T178" s="183">
        <f>S178*H178</f>
        <v>0</v>
      </c>
      <c r="AR178" s="24" t="s">
        <v>141</v>
      </c>
      <c r="AT178" s="24" t="s">
        <v>137</v>
      </c>
      <c r="AU178" s="24" t="s">
        <v>81</v>
      </c>
      <c r="AY178" s="24" t="s">
        <v>134</v>
      </c>
      <c r="BE178" s="184">
        <f>IF(N178="základní",J178,0)</f>
        <v>0</v>
      </c>
      <c r="BF178" s="184">
        <f>IF(N178="snížená",J178,0)</f>
        <v>0</v>
      </c>
      <c r="BG178" s="184">
        <f>IF(N178="zákl. přenesená",J178,0)</f>
        <v>0</v>
      </c>
      <c r="BH178" s="184">
        <f>IF(N178="sníž. přenesená",J178,0)</f>
        <v>0</v>
      </c>
      <c r="BI178" s="184">
        <f>IF(N178="nulová",J178,0)</f>
        <v>0</v>
      </c>
      <c r="BJ178" s="24" t="s">
        <v>24</v>
      </c>
      <c r="BK178" s="184">
        <f>ROUND(I178*H178,2)</f>
        <v>0</v>
      </c>
      <c r="BL178" s="24" t="s">
        <v>141</v>
      </c>
      <c r="BM178" s="24" t="s">
        <v>1422</v>
      </c>
    </row>
    <row r="179" spans="2:65" s="1" customFormat="1" ht="27">
      <c r="B179" s="40"/>
      <c r="D179" s="185" t="s">
        <v>143</v>
      </c>
      <c r="F179" s="186" t="s">
        <v>648</v>
      </c>
      <c r="I179" s="187"/>
      <c r="L179" s="40"/>
      <c r="M179" s="188"/>
      <c r="N179" s="41"/>
      <c r="O179" s="41"/>
      <c r="P179" s="41"/>
      <c r="Q179" s="41"/>
      <c r="R179" s="41"/>
      <c r="S179" s="41"/>
      <c r="T179" s="69"/>
      <c r="AT179" s="24" t="s">
        <v>143</v>
      </c>
      <c r="AU179" s="24" t="s">
        <v>81</v>
      </c>
    </row>
    <row r="180" spans="2:65" s="10" customFormat="1" ht="37.35" customHeight="1">
      <c r="B180" s="159"/>
      <c r="D180" s="160" t="s">
        <v>71</v>
      </c>
      <c r="E180" s="161" t="s">
        <v>133</v>
      </c>
      <c r="F180" s="161" t="s">
        <v>78</v>
      </c>
      <c r="I180" s="162"/>
      <c r="J180" s="163">
        <f>BK180</f>
        <v>0</v>
      </c>
      <c r="L180" s="159"/>
      <c r="M180" s="164"/>
      <c r="N180" s="165"/>
      <c r="O180" s="165"/>
      <c r="P180" s="166">
        <f>P181</f>
        <v>0</v>
      </c>
      <c r="Q180" s="165"/>
      <c r="R180" s="166">
        <f>R181</f>
        <v>0</v>
      </c>
      <c r="S180" s="165"/>
      <c r="T180" s="167">
        <f>T181</f>
        <v>0</v>
      </c>
      <c r="AR180" s="160" t="s">
        <v>162</v>
      </c>
      <c r="AT180" s="168" t="s">
        <v>71</v>
      </c>
      <c r="AU180" s="168" t="s">
        <v>72</v>
      </c>
      <c r="AY180" s="160" t="s">
        <v>134</v>
      </c>
      <c r="BK180" s="169">
        <f>BK181</f>
        <v>0</v>
      </c>
    </row>
    <row r="181" spans="2:65" s="10" customFormat="1" ht="19.899999999999999" customHeight="1">
      <c r="B181" s="159"/>
      <c r="D181" s="160" t="s">
        <v>71</v>
      </c>
      <c r="E181" s="170" t="s">
        <v>193</v>
      </c>
      <c r="F181" s="170" t="s">
        <v>194</v>
      </c>
      <c r="I181" s="162"/>
      <c r="J181" s="171">
        <f>BK181</f>
        <v>0</v>
      </c>
      <c r="L181" s="159"/>
      <c r="M181" s="164"/>
      <c r="N181" s="165"/>
      <c r="O181" s="165"/>
      <c r="P181" s="166">
        <f>SUM(P182:P184)</f>
        <v>0</v>
      </c>
      <c r="Q181" s="165"/>
      <c r="R181" s="166">
        <f>SUM(R182:R184)</f>
        <v>0</v>
      </c>
      <c r="S181" s="165"/>
      <c r="T181" s="167">
        <f>SUM(T182:T184)</f>
        <v>0</v>
      </c>
      <c r="AR181" s="160" t="s">
        <v>162</v>
      </c>
      <c r="AT181" s="168" t="s">
        <v>71</v>
      </c>
      <c r="AU181" s="168" t="s">
        <v>24</v>
      </c>
      <c r="AY181" s="160" t="s">
        <v>134</v>
      </c>
      <c r="BK181" s="169">
        <f>SUM(BK182:BK184)</f>
        <v>0</v>
      </c>
    </row>
    <row r="182" spans="2:65" s="1" customFormat="1" ht="16.5" customHeight="1">
      <c r="B182" s="172"/>
      <c r="C182" s="173" t="s">
        <v>396</v>
      </c>
      <c r="D182" s="173" t="s">
        <v>137</v>
      </c>
      <c r="E182" s="174" t="s">
        <v>1423</v>
      </c>
      <c r="F182" s="175" t="s">
        <v>1424</v>
      </c>
      <c r="G182" s="176" t="s">
        <v>1425</v>
      </c>
      <c r="H182" s="177">
        <v>1</v>
      </c>
      <c r="I182" s="178"/>
      <c r="J182" s="179">
        <f>ROUND(I182*H182,2)</f>
        <v>0</v>
      </c>
      <c r="K182" s="175" t="s">
        <v>260</v>
      </c>
      <c r="L182" s="40"/>
      <c r="M182" s="180" t="s">
        <v>5</v>
      </c>
      <c r="N182" s="181" t="s">
        <v>43</v>
      </c>
      <c r="O182" s="41"/>
      <c r="P182" s="182">
        <f>O182*H182</f>
        <v>0</v>
      </c>
      <c r="Q182" s="182">
        <v>0</v>
      </c>
      <c r="R182" s="182">
        <f>Q182*H182</f>
        <v>0</v>
      </c>
      <c r="S182" s="182">
        <v>0</v>
      </c>
      <c r="T182" s="183">
        <f>S182*H182</f>
        <v>0</v>
      </c>
      <c r="AR182" s="24" t="s">
        <v>1426</v>
      </c>
      <c r="AT182" s="24" t="s">
        <v>137</v>
      </c>
      <c r="AU182" s="24" t="s">
        <v>81</v>
      </c>
      <c r="AY182" s="24" t="s">
        <v>134</v>
      </c>
      <c r="BE182" s="184">
        <f>IF(N182="základní",J182,0)</f>
        <v>0</v>
      </c>
      <c r="BF182" s="184">
        <f>IF(N182="snížená",J182,0)</f>
        <v>0</v>
      </c>
      <c r="BG182" s="184">
        <f>IF(N182="zákl. přenesená",J182,0)</f>
        <v>0</v>
      </c>
      <c r="BH182" s="184">
        <f>IF(N182="sníž. přenesená",J182,0)</f>
        <v>0</v>
      </c>
      <c r="BI182" s="184">
        <f>IF(N182="nulová",J182,0)</f>
        <v>0</v>
      </c>
      <c r="BJ182" s="24" t="s">
        <v>24</v>
      </c>
      <c r="BK182" s="184">
        <f>ROUND(I182*H182,2)</f>
        <v>0</v>
      </c>
      <c r="BL182" s="24" t="s">
        <v>1426</v>
      </c>
      <c r="BM182" s="24" t="s">
        <v>1427</v>
      </c>
    </row>
    <row r="183" spans="2:65" s="1" customFormat="1" ht="13.5">
      <c r="B183" s="40"/>
      <c r="D183" s="185" t="s">
        <v>143</v>
      </c>
      <c r="F183" s="186" t="s">
        <v>1424</v>
      </c>
      <c r="I183" s="187"/>
      <c r="L183" s="40"/>
      <c r="M183" s="188"/>
      <c r="N183" s="41"/>
      <c r="O183" s="41"/>
      <c r="P183" s="41"/>
      <c r="Q183" s="41"/>
      <c r="R183" s="41"/>
      <c r="S183" s="41"/>
      <c r="T183" s="69"/>
      <c r="AT183" s="24" t="s">
        <v>143</v>
      </c>
      <c r="AU183" s="24" t="s">
        <v>81</v>
      </c>
    </row>
    <row r="184" spans="2:65" s="11" customFormat="1" ht="13.5">
      <c r="B184" s="190"/>
      <c r="D184" s="185" t="s">
        <v>146</v>
      </c>
      <c r="E184" s="191" t="s">
        <v>5</v>
      </c>
      <c r="F184" s="192" t="s">
        <v>1428</v>
      </c>
      <c r="H184" s="193">
        <v>1</v>
      </c>
      <c r="I184" s="194"/>
      <c r="L184" s="190"/>
      <c r="M184" s="216"/>
      <c r="N184" s="217"/>
      <c r="O184" s="217"/>
      <c r="P184" s="217"/>
      <c r="Q184" s="217"/>
      <c r="R184" s="217"/>
      <c r="S184" s="217"/>
      <c r="T184" s="218"/>
      <c r="AT184" s="191" t="s">
        <v>146</v>
      </c>
      <c r="AU184" s="191" t="s">
        <v>81</v>
      </c>
      <c r="AV184" s="11" t="s">
        <v>81</v>
      </c>
      <c r="AW184" s="11" t="s">
        <v>36</v>
      </c>
      <c r="AX184" s="11" t="s">
        <v>24</v>
      </c>
      <c r="AY184" s="191" t="s">
        <v>134</v>
      </c>
    </row>
    <row r="185" spans="2:65" s="1" customFormat="1" ht="6.95" customHeight="1">
      <c r="B185" s="55"/>
      <c r="C185" s="56"/>
      <c r="D185" s="56"/>
      <c r="E185" s="56"/>
      <c r="F185" s="56"/>
      <c r="G185" s="56"/>
      <c r="H185" s="56"/>
      <c r="I185" s="126"/>
      <c r="J185" s="56"/>
      <c r="K185" s="56"/>
      <c r="L185" s="40"/>
    </row>
  </sheetData>
  <autoFilter ref="C80:K184"/>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ht="37.5" customHeight="1"/>
    <row r="2" spans="2:11" ht="7.5" customHeight="1">
      <c r="B2" s="241"/>
      <c r="C2" s="242"/>
      <c r="D2" s="242"/>
      <c r="E2" s="242"/>
      <c r="F2" s="242"/>
      <c r="G2" s="242"/>
      <c r="H2" s="242"/>
      <c r="I2" s="242"/>
      <c r="J2" s="242"/>
      <c r="K2" s="243"/>
    </row>
    <row r="3" spans="2:11" s="15" customFormat="1" ht="45" customHeight="1">
      <c r="B3" s="244"/>
      <c r="C3" s="367" t="s">
        <v>1429</v>
      </c>
      <c r="D3" s="367"/>
      <c r="E3" s="367"/>
      <c r="F3" s="367"/>
      <c r="G3" s="367"/>
      <c r="H3" s="367"/>
      <c r="I3" s="367"/>
      <c r="J3" s="367"/>
      <c r="K3" s="245"/>
    </row>
    <row r="4" spans="2:11" ht="25.5" customHeight="1">
      <c r="B4" s="246"/>
      <c r="C4" s="371" t="s">
        <v>1430</v>
      </c>
      <c r="D4" s="371"/>
      <c r="E4" s="371"/>
      <c r="F4" s="371"/>
      <c r="G4" s="371"/>
      <c r="H4" s="371"/>
      <c r="I4" s="371"/>
      <c r="J4" s="371"/>
      <c r="K4" s="247"/>
    </row>
    <row r="5" spans="2:11" ht="5.25" customHeight="1">
      <c r="B5" s="246"/>
      <c r="C5" s="248"/>
      <c r="D5" s="248"/>
      <c r="E5" s="248"/>
      <c r="F5" s="248"/>
      <c r="G5" s="248"/>
      <c r="H5" s="248"/>
      <c r="I5" s="248"/>
      <c r="J5" s="248"/>
      <c r="K5" s="247"/>
    </row>
    <row r="6" spans="2:11" ht="15" customHeight="1">
      <c r="B6" s="246"/>
      <c r="C6" s="370" t="s">
        <v>1431</v>
      </c>
      <c r="D6" s="370"/>
      <c r="E6" s="370"/>
      <c r="F6" s="370"/>
      <c r="G6" s="370"/>
      <c r="H6" s="370"/>
      <c r="I6" s="370"/>
      <c r="J6" s="370"/>
      <c r="K6" s="247"/>
    </row>
    <row r="7" spans="2:11" ht="15" customHeight="1">
      <c r="B7" s="250"/>
      <c r="C7" s="370" t="s">
        <v>1432</v>
      </c>
      <c r="D7" s="370"/>
      <c r="E7" s="370"/>
      <c r="F7" s="370"/>
      <c r="G7" s="370"/>
      <c r="H7" s="370"/>
      <c r="I7" s="370"/>
      <c r="J7" s="370"/>
      <c r="K7" s="247"/>
    </row>
    <row r="8" spans="2:11" ht="12.75" customHeight="1">
      <c r="B8" s="250"/>
      <c r="C8" s="249"/>
      <c r="D8" s="249"/>
      <c r="E8" s="249"/>
      <c r="F8" s="249"/>
      <c r="G8" s="249"/>
      <c r="H8" s="249"/>
      <c r="I8" s="249"/>
      <c r="J8" s="249"/>
      <c r="K8" s="247"/>
    </row>
    <row r="9" spans="2:11" ht="15" customHeight="1">
      <c r="B9" s="250"/>
      <c r="C9" s="370" t="s">
        <v>1433</v>
      </c>
      <c r="D9" s="370"/>
      <c r="E9" s="370"/>
      <c r="F9" s="370"/>
      <c r="G9" s="370"/>
      <c r="H9" s="370"/>
      <c r="I9" s="370"/>
      <c r="J9" s="370"/>
      <c r="K9" s="247"/>
    </row>
    <row r="10" spans="2:11" ht="15" customHeight="1">
      <c r="B10" s="250"/>
      <c r="C10" s="249"/>
      <c r="D10" s="370" t="s">
        <v>1434</v>
      </c>
      <c r="E10" s="370"/>
      <c r="F10" s="370"/>
      <c r="G10" s="370"/>
      <c r="H10" s="370"/>
      <c r="I10" s="370"/>
      <c r="J10" s="370"/>
      <c r="K10" s="247"/>
    </row>
    <row r="11" spans="2:11" ht="15" customHeight="1">
      <c r="B11" s="250"/>
      <c r="C11" s="251"/>
      <c r="D11" s="370" t="s">
        <v>1435</v>
      </c>
      <c r="E11" s="370"/>
      <c r="F11" s="370"/>
      <c r="G11" s="370"/>
      <c r="H11" s="370"/>
      <c r="I11" s="370"/>
      <c r="J11" s="370"/>
      <c r="K11" s="247"/>
    </row>
    <row r="12" spans="2:11" ht="12.75" customHeight="1">
      <c r="B12" s="250"/>
      <c r="C12" s="251"/>
      <c r="D12" s="251"/>
      <c r="E12" s="251"/>
      <c r="F12" s="251"/>
      <c r="G12" s="251"/>
      <c r="H12" s="251"/>
      <c r="I12" s="251"/>
      <c r="J12" s="251"/>
      <c r="K12" s="247"/>
    </row>
    <row r="13" spans="2:11" ht="15" customHeight="1">
      <c r="B13" s="250"/>
      <c r="C13" s="251"/>
      <c r="D13" s="370" t="s">
        <v>1436</v>
      </c>
      <c r="E13" s="370"/>
      <c r="F13" s="370"/>
      <c r="G13" s="370"/>
      <c r="H13" s="370"/>
      <c r="I13" s="370"/>
      <c r="J13" s="370"/>
      <c r="K13" s="247"/>
    </row>
    <row r="14" spans="2:11" ht="15" customHeight="1">
      <c r="B14" s="250"/>
      <c r="C14" s="251"/>
      <c r="D14" s="370" t="s">
        <v>1437</v>
      </c>
      <c r="E14" s="370"/>
      <c r="F14" s="370"/>
      <c r="G14" s="370"/>
      <c r="H14" s="370"/>
      <c r="I14" s="370"/>
      <c r="J14" s="370"/>
      <c r="K14" s="247"/>
    </row>
    <row r="15" spans="2:11" ht="15" customHeight="1">
      <c r="B15" s="250"/>
      <c r="C15" s="251"/>
      <c r="D15" s="370" t="s">
        <v>1438</v>
      </c>
      <c r="E15" s="370"/>
      <c r="F15" s="370"/>
      <c r="G15" s="370"/>
      <c r="H15" s="370"/>
      <c r="I15" s="370"/>
      <c r="J15" s="370"/>
      <c r="K15" s="247"/>
    </row>
    <row r="16" spans="2:11" ht="15" customHeight="1">
      <c r="B16" s="250"/>
      <c r="C16" s="251"/>
      <c r="D16" s="251"/>
      <c r="E16" s="252" t="s">
        <v>79</v>
      </c>
      <c r="F16" s="370" t="s">
        <v>1439</v>
      </c>
      <c r="G16" s="370"/>
      <c r="H16" s="370"/>
      <c r="I16" s="370"/>
      <c r="J16" s="370"/>
      <c r="K16" s="247"/>
    </row>
    <row r="17" spans="2:11" ht="15" customHeight="1">
      <c r="B17" s="250"/>
      <c r="C17" s="251"/>
      <c r="D17" s="251"/>
      <c r="E17" s="252" t="s">
        <v>1440</v>
      </c>
      <c r="F17" s="370" t="s">
        <v>1441</v>
      </c>
      <c r="G17" s="370"/>
      <c r="H17" s="370"/>
      <c r="I17" s="370"/>
      <c r="J17" s="370"/>
      <c r="K17" s="247"/>
    </row>
    <row r="18" spans="2:11" ht="15" customHeight="1">
      <c r="B18" s="250"/>
      <c r="C18" s="251"/>
      <c r="D18" s="251"/>
      <c r="E18" s="252" t="s">
        <v>1442</v>
      </c>
      <c r="F18" s="370" t="s">
        <v>1443</v>
      </c>
      <c r="G18" s="370"/>
      <c r="H18" s="370"/>
      <c r="I18" s="370"/>
      <c r="J18" s="370"/>
      <c r="K18" s="247"/>
    </row>
    <row r="19" spans="2:11" ht="15" customHeight="1">
      <c r="B19" s="250"/>
      <c r="C19" s="251"/>
      <c r="D19" s="251"/>
      <c r="E19" s="252" t="s">
        <v>1444</v>
      </c>
      <c r="F19" s="370" t="s">
        <v>1445</v>
      </c>
      <c r="G19" s="370"/>
      <c r="H19" s="370"/>
      <c r="I19" s="370"/>
      <c r="J19" s="370"/>
      <c r="K19" s="247"/>
    </row>
    <row r="20" spans="2:11" ht="15" customHeight="1">
      <c r="B20" s="250"/>
      <c r="C20" s="251"/>
      <c r="D20" s="251"/>
      <c r="E20" s="252" t="s">
        <v>1446</v>
      </c>
      <c r="F20" s="370" t="s">
        <v>1447</v>
      </c>
      <c r="G20" s="370"/>
      <c r="H20" s="370"/>
      <c r="I20" s="370"/>
      <c r="J20" s="370"/>
      <c r="K20" s="247"/>
    </row>
    <row r="21" spans="2:11" ht="15" customHeight="1">
      <c r="B21" s="250"/>
      <c r="C21" s="251"/>
      <c r="D21" s="251"/>
      <c r="E21" s="252" t="s">
        <v>1448</v>
      </c>
      <c r="F21" s="370" t="s">
        <v>1449</v>
      </c>
      <c r="G21" s="370"/>
      <c r="H21" s="370"/>
      <c r="I21" s="370"/>
      <c r="J21" s="370"/>
      <c r="K21" s="247"/>
    </row>
    <row r="22" spans="2:11" ht="12.75" customHeight="1">
      <c r="B22" s="250"/>
      <c r="C22" s="251"/>
      <c r="D22" s="251"/>
      <c r="E22" s="251"/>
      <c r="F22" s="251"/>
      <c r="G22" s="251"/>
      <c r="H22" s="251"/>
      <c r="I22" s="251"/>
      <c r="J22" s="251"/>
      <c r="K22" s="247"/>
    </row>
    <row r="23" spans="2:11" ht="15" customHeight="1">
      <c r="B23" s="250"/>
      <c r="C23" s="370" t="s">
        <v>1450</v>
      </c>
      <c r="D23" s="370"/>
      <c r="E23" s="370"/>
      <c r="F23" s="370"/>
      <c r="G23" s="370"/>
      <c r="H23" s="370"/>
      <c r="I23" s="370"/>
      <c r="J23" s="370"/>
      <c r="K23" s="247"/>
    </row>
    <row r="24" spans="2:11" ht="15" customHeight="1">
      <c r="B24" s="250"/>
      <c r="C24" s="370" t="s">
        <v>1451</v>
      </c>
      <c r="D24" s="370"/>
      <c r="E24" s="370"/>
      <c r="F24" s="370"/>
      <c r="G24" s="370"/>
      <c r="H24" s="370"/>
      <c r="I24" s="370"/>
      <c r="J24" s="370"/>
      <c r="K24" s="247"/>
    </row>
    <row r="25" spans="2:11" ht="15" customHeight="1">
      <c r="B25" s="250"/>
      <c r="C25" s="249"/>
      <c r="D25" s="370" t="s">
        <v>1452</v>
      </c>
      <c r="E25" s="370"/>
      <c r="F25" s="370"/>
      <c r="G25" s="370"/>
      <c r="H25" s="370"/>
      <c r="I25" s="370"/>
      <c r="J25" s="370"/>
      <c r="K25" s="247"/>
    </row>
    <row r="26" spans="2:11" ht="15" customHeight="1">
      <c r="B26" s="250"/>
      <c r="C26" s="251"/>
      <c r="D26" s="370" t="s">
        <v>1453</v>
      </c>
      <c r="E26" s="370"/>
      <c r="F26" s="370"/>
      <c r="G26" s="370"/>
      <c r="H26" s="370"/>
      <c r="I26" s="370"/>
      <c r="J26" s="370"/>
      <c r="K26" s="247"/>
    </row>
    <row r="27" spans="2:11" ht="12.75" customHeight="1">
      <c r="B27" s="250"/>
      <c r="C27" s="251"/>
      <c r="D27" s="251"/>
      <c r="E27" s="251"/>
      <c r="F27" s="251"/>
      <c r="G27" s="251"/>
      <c r="H27" s="251"/>
      <c r="I27" s="251"/>
      <c r="J27" s="251"/>
      <c r="K27" s="247"/>
    </row>
    <row r="28" spans="2:11" ht="15" customHeight="1">
      <c r="B28" s="250"/>
      <c r="C28" s="251"/>
      <c r="D28" s="370" t="s">
        <v>1454</v>
      </c>
      <c r="E28" s="370"/>
      <c r="F28" s="370"/>
      <c r="G28" s="370"/>
      <c r="H28" s="370"/>
      <c r="I28" s="370"/>
      <c r="J28" s="370"/>
      <c r="K28" s="247"/>
    </row>
    <row r="29" spans="2:11" ht="15" customHeight="1">
      <c r="B29" s="250"/>
      <c r="C29" s="251"/>
      <c r="D29" s="370" t="s">
        <v>1455</v>
      </c>
      <c r="E29" s="370"/>
      <c r="F29" s="370"/>
      <c r="G29" s="370"/>
      <c r="H29" s="370"/>
      <c r="I29" s="370"/>
      <c r="J29" s="370"/>
      <c r="K29" s="247"/>
    </row>
    <row r="30" spans="2:11" ht="12.75" customHeight="1">
      <c r="B30" s="250"/>
      <c r="C30" s="251"/>
      <c r="D30" s="251"/>
      <c r="E30" s="251"/>
      <c r="F30" s="251"/>
      <c r="G30" s="251"/>
      <c r="H30" s="251"/>
      <c r="I30" s="251"/>
      <c r="J30" s="251"/>
      <c r="K30" s="247"/>
    </row>
    <row r="31" spans="2:11" ht="15" customHeight="1">
      <c r="B31" s="250"/>
      <c r="C31" s="251"/>
      <c r="D31" s="370" t="s">
        <v>1456</v>
      </c>
      <c r="E31" s="370"/>
      <c r="F31" s="370"/>
      <c r="G31" s="370"/>
      <c r="H31" s="370"/>
      <c r="I31" s="370"/>
      <c r="J31" s="370"/>
      <c r="K31" s="247"/>
    </row>
    <row r="32" spans="2:11" ht="15" customHeight="1">
      <c r="B32" s="250"/>
      <c r="C32" s="251"/>
      <c r="D32" s="370" t="s">
        <v>1457</v>
      </c>
      <c r="E32" s="370"/>
      <c r="F32" s="370"/>
      <c r="G32" s="370"/>
      <c r="H32" s="370"/>
      <c r="I32" s="370"/>
      <c r="J32" s="370"/>
      <c r="K32" s="247"/>
    </row>
    <row r="33" spans="2:11" ht="15" customHeight="1">
      <c r="B33" s="250"/>
      <c r="C33" s="251"/>
      <c r="D33" s="370" t="s">
        <v>1458</v>
      </c>
      <c r="E33" s="370"/>
      <c r="F33" s="370"/>
      <c r="G33" s="370"/>
      <c r="H33" s="370"/>
      <c r="I33" s="370"/>
      <c r="J33" s="370"/>
      <c r="K33" s="247"/>
    </row>
    <row r="34" spans="2:11" ht="15" customHeight="1">
      <c r="B34" s="250"/>
      <c r="C34" s="251"/>
      <c r="D34" s="249"/>
      <c r="E34" s="253" t="s">
        <v>120</v>
      </c>
      <c r="F34" s="249"/>
      <c r="G34" s="370" t="s">
        <v>1459</v>
      </c>
      <c r="H34" s="370"/>
      <c r="I34" s="370"/>
      <c r="J34" s="370"/>
      <c r="K34" s="247"/>
    </row>
    <row r="35" spans="2:11" ht="30.75" customHeight="1">
      <c r="B35" s="250"/>
      <c r="C35" s="251"/>
      <c r="D35" s="249"/>
      <c r="E35" s="253" t="s">
        <v>1460</v>
      </c>
      <c r="F35" s="249"/>
      <c r="G35" s="370" t="s">
        <v>1461</v>
      </c>
      <c r="H35" s="370"/>
      <c r="I35" s="370"/>
      <c r="J35" s="370"/>
      <c r="K35" s="247"/>
    </row>
    <row r="36" spans="2:11" ht="15" customHeight="1">
      <c r="B36" s="250"/>
      <c r="C36" s="251"/>
      <c r="D36" s="249"/>
      <c r="E36" s="253" t="s">
        <v>53</v>
      </c>
      <c r="F36" s="249"/>
      <c r="G36" s="370" t="s">
        <v>1462</v>
      </c>
      <c r="H36" s="370"/>
      <c r="I36" s="370"/>
      <c r="J36" s="370"/>
      <c r="K36" s="247"/>
    </row>
    <row r="37" spans="2:11" ht="15" customHeight="1">
      <c r="B37" s="250"/>
      <c r="C37" s="251"/>
      <c r="D37" s="249"/>
      <c r="E37" s="253" t="s">
        <v>121</v>
      </c>
      <c r="F37" s="249"/>
      <c r="G37" s="370" t="s">
        <v>1463</v>
      </c>
      <c r="H37" s="370"/>
      <c r="I37" s="370"/>
      <c r="J37" s="370"/>
      <c r="K37" s="247"/>
    </row>
    <row r="38" spans="2:11" ht="15" customHeight="1">
      <c r="B38" s="250"/>
      <c r="C38" s="251"/>
      <c r="D38" s="249"/>
      <c r="E38" s="253" t="s">
        <v>122</v>
      </c>
      <c r="F38" s="249"/>
      <c r="G38" s="370" t="s">
        <v>1464</v>
      </c>
      <c r="H38" s="370"/>
      <c r="I38" s="370"/>
      <c r="J38" s="370"/>
      <c r="K38" s="247"/>
    </row>
    <row r="39" spans="2:11" ht="15" customHeight="1">
      <c r="B39" s="250"/>
      <c r="C39" s="251"/>
      <c r="D39" s="249"/>
      <c r="E39" s="253" t="s">
        <v>123</v>
      </c>
      <c r="F39" s="249"/>
      <c r="G39" s="370" t="s">
        <v>1465</v>
      </c>
      <c r="H39" s="370"/>
      <c r="I39" s="370"/>
      <c r="J39" s="370"/>
      <c r="K39" s="247"/>
    </row>
    <row r="40" spans="2:11" ht="15" customHeight="1">
      <c r="B40" s="250"/>
      <c r="C40" s="251"/>
      <c r="D40" s="249"/>
      <c r="E40" s="253" t="s">
        <v>1466</v>
      </c>
      <c r="F40" s="249"/>
      <c r="G40" s="370" t="s">
        <v>1467</v>
      </c>
      <c r="H40" s="370"/>
      <c r="I40" s="370"/>
      <c r="J40" s="370"/>
      <c r="K40" s="247"/>
    </row>
    <row r="41" spans="2:11" ht="15" customHeight="1">
      <c r="B41" s="250"/>
      <c r="C41" s="251"/>
      <c r="D41" s="249"/>
      <c r="E41" s="253"/>
      <c r="F41" s="249"/>
      <c r="G41" s="370" t="s">
        <v>1468</v>
      </c>
      <c r="H41" s="370"/>
      <c r="I41" s="370"/>
      <c r="J41" s="370"/>
      <c r="K41" s="247"/>
    </row>
    <row r="42" spans="2:11" ht="15" customHeight="1">
      <c r="B42" s="250"/>
      <c r="C42" s="251"/>
      <c r="D42" s="249"/>
      <c r="E42" s="253" t="s">
        <v>1469</v>
      </c>
      <c r="F42" s="249"/>
      <c r="G42" s="370" t="s">
        <v>1470</v>
      </c>
      <c r="H42" s="370"/>
      <c r="I42" s="370"/>
      <c r="J42" s="370"/>
      <c r="K42" s="247"/>
    </row>
    <row r="43" spans="2:11" ht="15" customHeight="1">
      <c r="B43" s="250"/>
      <c r="C43" s="251"/>
      <c r="D43" s="249"/>
      <c r="E43" s="253" t="s">
        <v>125</v>
      </c>
      <c r="F43" s="249"/>
      <c r="G43" s="370" t="s">
        <v>1471</v>
      </c>
      <c r="H43" s="370"/>
      <c r="I43" s="370"/>
      <c r="J43" s="370"/>
      <c r="K43" s="247"/>
    </row>
    <row r="44" spans="2:11" ht="12.75" customHeight="1">
      <c r="B44" s="250"/>
      <c r="C44" s="251"/>
      <c r="D44" s="249"/>
      <c r="E44" s="249"/>
      <c r="F44" s="249"/>
      <c r="G44" s="249"/>
      <c r="H44" s="249"/>
      <c r="I44" s="249"/>
      <c r="J44" s="249"/>
      <c r="K44" s="247"/>
    </row>
    <row r="45" spans="2:11" ht="15" customHeight="1">
      <c r="B45" s="250"/>
      <c r="C45" s="251"/>
      <c r="D45" s="370" t="s">
        <v>1472</v>
      </c>
      <c r="E45" s="370"/>
      <c r="F45" s="370"/>
      <c r="G45" s="370"/>
      <c r="H45" s="370"/>
      <c r="I45" s="370"/>
      <c r="J45" s="370"/>
      <c r="K45" s="247"/>
    </row>
    <row r="46" spans="2:11" ht="15" customHeight="1">
      <c r="B46" s="250"/>
      <c r="C46" s="251"/>
      <c r="D46" s="251"/>
      <c r="E46" s="370" t="s">
        <v>1473</v>
      </c>
      <c r="F46" s="370"/>
      <c r="G46" s="370"/>
      <c r="H46" s="370"/>
      <c r="I46" s="370"/>
      <c r="J46" s="370"/>
      <c r="K46" s="247"/>
    </row>
    <row r="47" spans="2:11" ht="15" customHeight="1">
      <c r="B47" s="250"/>
      <c r="C47" s="251"/>
      <c r="D47" s="251"/>
      <c r="E47" s="370" t="s">
        <v>1474</v>
      </c>
      <c r="F47" s="370"/>
      <c r="G47" s="370"/>
      <c r="H47" s="370"/>
      <c r="I47" s="370"/>
      <c r="J47" s="370"/>
      <c r="K47" s="247"/>
    </row>
    <row r="48" spans="2:11" ht="15" customHeight="1">
      <c r="B48" s="250"/>
      <c r="C48" s="251"/>
      <c r="D48" s="251"/>
      <c r="E48" s="370" t="s">
        <v>1475</v>
      </c>
      <c r="F48" s="370"/>
      <c r="G48" s="370"/>
      <c r="H48" s="370"/>
      <c r="I48" s="370"/>
      <c r="J48" s="370"/>
      <c r="K48" s="247"/>
    </row>
    <row r="49" spans="2:11" ht="15" customHeight="1">
      <c r="B49" s="250"/>
      <c r="C49" s="251"/>
      <c r="D49" s="370" t="s">
        <v>1476</v>
      </c>
      <c r="E49" s="370"/>
      <c r="F49" s="370"/>
      <c r="G49" s="370"/>
      <c r="H49" s="370"/>
      <c r="I49" s="370"/>
      <c r="J49" s="370"/>
      <c r="K49" s="247"/>
    </row>
    <row r="50" spans="2:11" ht="25.5" customHeight="1">
      <c r="B50" s="246"/>
      <c r="C50" s="371" t="s">
        <v>1477</v>
      </c>
      <c r="D50" s="371"/>
      <c r="E50" s="371"/>
      <c r="F50" s="371"/>
      <c r="G50" s="371"/>
      <c r="H50" s="371"/>
      <c r="I50" s="371"/>
      <c r="J50" s="371"/>
      <c r="K50" s="247"/>
    </row>
    <row r="51" spans="2:11" ht="5.25" customHeight="1">
      <c r="B51" s="246"/>
      <c r="C51" s="248"/>
      <c r="D51" s="248"/>
      <c r="E51" s="248"/>
      <c r="F51" s="248"/>
      <c r="G51" s="248"/>
      <c r="H51" s="248"/>
      <c r="I51" s="248"/>
      <c r="J51" s="248"/>
      <c r="K51" s="247"/>
    </row>
    <row r="52" spans="2:11" ht="15" customHeight="1">
      <c r="B52" s="246"/>
      <c r="C52" s="370" t="s">
        <v>1478</v>
      </c>
      <c r="D52" s="370"/>
      <c r="E52" s="370"/>
      <c r="F52" s="370"/>
      <c r="G52" s="370"/>
      <c r="H52" s="370"/>
      <c r="I52" s="370"/>
      <c r="J52" s="370"/>
      <c r="K52" s="247"/>
    </row>
    <row r="53" spans="2:11" ht="15" customHeight="1">
      <c r="B53" s="246"/>
      <c r="C53" s="370" t="s">
        <v>1479</v>
      </c>
      <c r="D53" s="370"/>
      <c r="E53" s="370"/>
      <c r="F53" s="370"/>
      <c r="G53" s="370"/>
      <c r="H53" s="370"/>
      <c r="I53" s="370"/>
      <c r="J53" s="370"/>
      <c r="K53" s="247"/>
    </row>
    <row r="54" spans="2:11" ht="12.75" customHeight="1">
      <c r="B54" s="246"/>
      <c r="C54" s="249"/>
      <c r="D54" s="249"/>
      <c r="E54" s="249"/>
      <c r="F54" s="249"/>
      <c r="G54" s="249"/>
      <c r="H54" s="249"/>
      <c r="I54" s="249"/>
      <c r="J54" s="249"/>
      <c r="K54" s="247"/>
    </row>
    <row r="55" spans="2:11" ht="15" customHeight="1">
      <c r="B55" s="246"/>
      <c r="C55" s="370" t="s">
        <v>1480</v>
      </c>
      <c r="D55" s="370"/>
      <c r="E55" s="370"/>
      <c r="F55" s="370"/>
      <c r="G55" s="370"/>
      <c r="H55" s="370"/>
      <c r="I55" s="370"/>
      <c r="J55" s="370"/>
      <c r="K55" s="247"/>
    </row>
    <row r="56" spans="2:11" ht="15" customHeight="1">
      <c r="B56" s="246"/>
      <c r="C56" s="251"/>
      <c r="D56" s="370" t="s">
        <v>1481</v>
      </c>
      <c r="E56" s="370"/>
      <c r="F56" s="370"/>
      <c r="G56" s="370"/>
      <c r="H56" s="370"/>
      <c r="I56" s="370"/>
      <c r="J56" s="370"/>
      <c r="K56" s="247"/>
    </row>
    <row r="57" spans="2:11" ht="15" customHeight="1">
      <c r="B57" s="246"/>
      <c r="C57" s="251"/>
      <c r="D57" s="370" t="s">
        <v>1482</v>
      </c>
      <c r="E57" s="370"/>
      <c r="F57" s="370"/>
      <c r="G57" s="370"/>
      <c r="H57" s="370"/>
      <c r="I57" s="370"/>
      <c r="J57" s="370"/>
      <c r="K57" s="247"/>
    </row>
    <row r="58" spans="2:11" ht="15" customHeight="1">
      <c r="B58" s="246"/>
      <c r="C58" s="251"/>
      <c r="D58" s="370" t="s">
        <v>1483</v>
      </c>
      <c r="E58" s="370"/>
      <c r="F58" s="370"/>
      <c r="G58" s="370"/>
      <c r="H58" s="370"/>
      <c r="I58" s="370"/>
      <c r="J58" s="370"/>
      <c r="K58" s="247"/>
    </row>
    <row r="59" spans="2:11" ht="15" customHeight="1">
      <c r="B59" s="246"/>
      <c r="C59" s="251"/>
      <c r="D59" s="370" t="s">
        <v>1484</v>
      </c>
      <c r="E59" s="370"/>
      <c r="F59" s="370"/>
      <c r="G59" s="370"/>
      <c r="H59" s="370"/>
      <c r="I59" s="370"/>
      <c r="J59" s="370"/>
      <c r="K59" s="247"/>
    </row>
    <row r="60" spans="2:11" ht="15" customHeight="1">
      <c r="B60" s="246"/>
      <c r="C60" s="251"/>
      <c r="D60" s="369" t="s">
        <v>1485</v>
      </c>
      <c r="E60" s="369"/>
      <c r="F60" s="369"/>
      <c r="G60" s="369"/>
      <c r="H60" s="369"/>
      <c r="I60" s="369"/>
      <c r="J60" s="369"/>
      <c r="K60" s="247"/>
    </row>
    <row r="61" spans="2:11" ht="15" customHeight="1">
      <c r="B61" s="246"/>
      <c r="C61" s="251"/>
      <c r="D61" s="370" t="s">
        <v>1486</v>
      </c>
      <c r="E61" s="370"/>
      <c r="F61" s="370"/>
      <c r="G61" s="370"/>
      <c r="H61" s="370"/>
      <c r="I61" s="370"/>
      <c r="J61" s="370"/>
      <c r="K61" s="247"/>
    </row>
    <row r="62" spans="2:11" ht="12.75" customHeight="1">
      <c r="B62" s="246"/>
      <c r="C62" s="251"/>
      <c r="D62" s="251"/>
      <c r="E62" s="254"/>
      <c r="F62" s="251"/>
      <c r="G62" s="251"/>
      <c r="H62" s="251"/>
      <c r="I62" s="251"/>
      <c r="J62" s="251"/>
      <c r="K62" s="247"/>
    </row>
    <row r="63" spans="2:11" ht="15" customHeight="1">
      <c r="B63" s="246"/>
      <c r="C63" s="251"/>
      <c r="D63" s="370" t="s">
        <v>1487</v>
      </c>
      <c r="E63" s="370"/>
      <c r="F63" s="370"/>
      <c r="G63" s="370"/>
      <c r="H63" s="370"/>
      <c r="I63" s="370"/>
      <c r="J63" s="370"/>
      <c r="K63" s="247"/>
    </row>
    <row r="64" spans="2:11" ht="15" customHeight="1">
      <c r="B64" s="246"/>
      <c r="C64" s="251"/>
      <c r="D64" s="369" t="s">
        <v>1488</v>
      </c>
      <c r="E64" s="369"/>
      <c r="F64" s="369"/>
      <c r="G64" s="369"/>
      <c r="H64" s="369"/>
      <c r="I64" s="369"/>
      <c r="J64" s="369"/>
      <c r="K64" s="247"/>
    </row>
    <row r="65" spans="2:11" ht="15" customHeight="1">
      <c r="B65" s="246"/>
      <c r="C65" s="251"/>
      <c r="D65" s="370" t="s">
        <v>1489</v>
      </c>
      <c r="E65" s="370"/>
      <c r="F65" s="370"/>
      <c r="G65" s="370"/>
      <c r="H65" s="370"/>
      <c r="I65" s="370"/>
      <c r="J65" s="370"/>
      <c r="K65" s="247"/>
    </row>
    <row r="66" spans="2:11" ht="15" customHeight="1">
      <c r="B66" s="246"/>
      <c r="C66" s="251"/>
      <c r="D66" s="370" t="s">
        <v>1490</v>
      </c>
      <c r="E66" s="370"/>
      <c r="F66" s="370"/>
      <c r="G66" s="370"/>
      <c r="H66" s="370"/>
      <c r="I66" s="370"/>
      <c r="J66" s="370"/>
      <c r="K66" s="247"/>
    </row>
    <row r="67" spans="2:11" ht="15" customHeight="1">
      <c r="B67" s="246"/>
      <c r="C67" s="251"/>
      <c r="D67" s="370" t="s">
        <v>1491</v>
      </c>
      <c r="E67" s="370"/>
      <c r="F67" s="370"/>
      <c r="G67" s="370"/>
      <c r="H67" s="370"/>
      <c r="I67" s="370"/>
      <c r="J67" s="370"/>
      <c r="K67" s="247"/>
    </row>
    <row r="68" spans="2:11" ht="15" customHeight="1">
      <c r="B68" s="246"/>
      <c r="C68" s="251"/>
      <c r="D68" s="370" t="s">
        <v>1492</v>
      </c>
      <c r="E68" s="370"/>
      <c r="F68" s="370"/>
      <c r="G68" s="370"/>
      <c r="H68" s="370"/>
      <c r="I68" s="370"/>
      <c r="J68" s="370"/>
      <c r="K68" s="247"/>
    </row>
    <row r="69" spans="2:11" ht="12.75" customHeight="1">
      <c r="B69" s="255"/>
      <c r="C69" s="256"/>
      <c r="D69" s="256"/>
      <c r="E69" s="256"/>
      <c r="F69" s="256"/>
      <c r="G69" s="256"/>
      <c r="H69" s="256"/>
      <c r="I69" s="256"/>
      <c r="J69" s="256"/>
      <c r="K69" s="257"/>
    </row>
    <row r="70" spans="2:11" ht="18.75" customHeight="1">
      <c r="B70" s="258"/>
      <c r="C70" s="258"/>
      <c r="D70" s="258"/>
      <c r="E70" s="258"/>
      <c r="F70" s="258"/>
      <c r="G70" s="258"/>
      <c r="H70" s="258"/>
      <c r="I70" s="258"/>
      <c r="J70" s="258"/>
      <c r="K70" s="259"/>
    </row>
    <row r="71" spans="2:11" ht="18.75" customHeight="1">
      <c r="B71" s="259"/>
      <c r="C71" s="259"/>
      <c r="D71" s="259"/>
      <c r="E71" s="259"/>
      <c r="F71" s="259"/>
      <c r="G71" s="259"/>
      <c r="H71" s="259"/>
      <c r="I71" s="259"/>
      <c r="J71" s="259"/>
      <c r="K71" s="259"/>
    </row>
    <row r="72" spans="2:11" ht="7.5" customHeight="1">
      <c r="B72" s="260"/>
      <c r="C72" s="261"/>
      <c r="D72" s="261"/>
      <c r="E72" s="261"/>
      <c r="F72" s="261"/>
      <c r="G72" s="261"/>
      <c r="H72" s="261"/>
      <c r="I72" s="261"/>
      <c r="J72" s="261"/>
      <c r="K72" s="262"/>
    </row>
    <row r="73" spans="2:11" ht="45" customHeight="1">
      <c r="B73" s="263"/>
      <c r="C73" s="368" t="s">
        <v>104</v>
      </c>
      <c r="D73" s="368"/>
      <c r="E73" s="368"/>
      <c r="F73" s="368"/>
      <c r="G73" s="368"/>
      <c r="H73" s="368"/>
      <c r="I73" s="368"/>
      <c r="J73" s="368"/>
      <c r="K73" s="264"/>
    </row>
    <row r="74" spans="2:11" ht="17.25" customHeight="1">
      <c r="B74" s="263"/>
      <c r="C74" s="265" t="s">
        <v>1493</v>
      </c>
      <c r="D74" s="265"/>
      <c r="E74" s="265"/>
      <c r="F74" s="265" t="s">
        <v>1494</v>
      </c>
      <c r="G74" s="266"/>
      <c r="H74" s="265" t="s">
        <v>121</v>
      </c>
      <c r="I74" s="265" t="s">
        <v>57</v>
      </c>
      <c r="J74" s="265" t="s">
        <v>1495</v>
      </c>
      <c r="K74" s="264"/>
    </row>
    <row r="75" spans="2:11" ht="17.25" customHeight="1">
      <c r="B75" s="263"/>
      <c r="C75" s="267" t="s">
        <v>1496</v>
      </c>
      <c r="D75" s="267"/>
      <c r="E75" s="267"/>
      <c r="F75" s="268" t="s">
        <v>1497</v>
      </c>
      <c r="G75" s="269"/>
      <c r="H75" s="267"/>
      <c r="I75" s="267"/>
      <c r="J75" s="267" t="s">
        <v>1498</v>
      </c>
      <c r="K75" s="264"/>
    </row>
    <row r="76" spans="2:11" ht="5.25" customHeight="1">
      <c r="B76" s="263"/>
      <c r="C76" s="270"/>
      <c r="D76" s="270"/>
      <c r="E76" s="270"/>
      <c r="F76" s="270"/>
      <c r="G76" s="271"/>
      <c r="H76" s="270"/>
      <c r="I76" s="270"/>
      <c r="J76" s="270"/>
      <c r="K76" s="264"/>
    </row>
    <row r="77" spans="2:11" ht="15" customHeight="1">
      <c r="B77" s="263"/>
      <c r="C77" s="253" t="s">
        <v>53</v>
      </c>
      <c r="D77" s="270"/>
      <c r="E77" s="270"/>
      <c r="F77" s="272" t="s">
        <v>1499</v>
      </c>
      <c r="G77" s="271"/>
      <c r="H77" s="253" t="s">
        <v>1500</v>
      </c>
      <c r="I77" s="253" t="s">
        <v>1501</v>
      </c>
      <c r="J77" s="253">
        <v>20</v>
      </c>
      <c r="K77" s="264"/>
    </row>
    <row r="78" spans="2:11" ht="15" customHeight="1">
      <c r="B78" s="263"/>
      <c r="C78" s="253" t="s">
        <v>1502</v>
      </c>
      <c r="D78" s="253"/>
      <c r="E78" s="253"/>
      <c r="F78" s="272" t="s">
        <v>1499</v>
      </c>
      <c r="G78" s="271"/>
      <c r="H78" s="253" t="s">
        <v>1503</v>
      </c>
      <c r="I78" s="253" t="s">
        <v>1501</v>
      </c>
      <c r="J78" s="253">
        <v>120</v>
      </c>
      <c r="K78" s="264"/>
    </row>
    <row r="79" spans="2:11" ht="15" customHeight="1">
      <c r="B79" s="273"/>
      <c r="C79" s="253" t="s">
        <v>1504</v>
      </c>
      <c r="D79" s="253"/>
      <c r="E79" s="253"/>
      <c r="F79" s="272" t="s">
        <v>1505</v>
      </c>
      <c r="G79" s="271"/>
      <c r="H79" s="253" t="s">
        <v>1506</v>
      </c>
      <c r="I79" s="253" t="s">
        <v>1501</v>
      </c>
      <c r="J79" s="253">
        <v>50</v>
      </c>
      <c r="K79" s="264"/>
    </row>
    <row r="80" spans="2:11" ht="15" customHeight="1">
      <c r="B80" s="273"/>
      <c r="C80" s="253" t="s">
        <v>1507</v>
      </c>
      <c r="D80" s="253"/>
      <c r="E80" s="253"/>
      <c r="F80" s="272" t="s">
        <v>1499</v>
      </c>
      <c r="G80" s="271"/>
      <c r="H80" s="253" t="s">
        <v>1508</v>
      </c>
      <c r="I80" s="253" t="s">
        <v>1509</v>
      </c>
      <c r="J80" s="253"/>
      <c r="K80" s="264"/>
    </row>
    <row r="81" spans="2:11" ht="15" customHeight="1">
      <c r="B81" s="273"/>
      <c r="C81" s="274" t="s">
        <v>1510</v>
      </c>
      <c r="D81" s="274"/>
      <c r="E81" s="274"/>
      <c r="F81" s="275" t="s">
        <v>1505</v>
      </c>
      <c r="G81" s="274"/>
      <c r="H81" s="274" t="s">
        <v>1511</v>
      </c>
      <c r="I81" s="274" t="s">
        <v>1501</v>
      </c>
      <c r="J81" s="274">
        <v>15</v>
      </c>
      <c r="K81" s="264"/>
    </row>
    <row r="82" spans="2:11" ht="15" customHeight="1">
      <c r="B82" s="273"/>
      <c r="C82" s="274" t="s">
        <v>1512</v>
      </c>
      <c r="D82" s="274"/>
      <c r="E82" s="274"/>
      <c r="F82" s="275" t="s">
        <v>1505</v>
      </c>
      <c r="G82" s="274"/>
      <c r="H82" s="274" t="s">
        <v>1513</v>
      </c>
      <c r="I82" s="274" t="s">
        <v>1501</v>
      </c>
      <c r="J82" s="274">
        <v>15</v>
      </c>
      <c r="K82" s="264"/>
    </row>
    <row r="83" spans="2:11" ht="15" customHeight="1">
      <c r="B83" s="273"/>
      <c r="C83" s="274" t="s">
        <v>1514</v>
      </c>
      <c r="D83" s="274"/>
      <c r="E83" s="274"/>
      <c r="F83" s="275" t="s">
        <v>1505</v>
      </c>
      <c r="G83" s="274"/>
      <c r="H83" s="274" t="s">
        <v>1515</v>
      </c>
      <c r="I83" s="274" t="s">
        <v>1501</v>
      </c>
      <c r="J83" s="274">
        <v>20</v>
      </c>
      <c r="K83" s="264"/>
    </row>
    <row r="84" spans="2:11" ht="15" customHeight="1">
      <c r="B84" s="273"/>
      <c r="C84" s="274" t="s">
        <v>1516</v>
      </c>
      <c r="D84" s="274"/>
      <c r="E84" s="274"/>
      <c r="F84" s="275" t="s">
        <v>1505</v>
      </c>
      <c r="G84" s="274"/>
      <c r="H84" s="274" t="s">
        <v>1517</v>
      </c>
      <c r="I84" s="274" t="s">
        <v>1501</v>
      </c>
      <c r="J84" s="274">
        <v>20</v>
      </c>
      <c r="K84" s="264"/>
    </row>
    <row r="85" spans="2:11" ht="15" customHeight="1">
      <c r="B85" s="273"/>
      <c r="C85" s="253" t="s">
        <v>1518</v>
      </c>
      <c r="D85" s="253"/>
      <c r="E85" s="253"/>
      <c r="F85" s="272" t="s">
        <v>1505</v>
      </c>
      <c r="G85" s="271"/>
      <c r="H85" s="253" t="s">
        <v>1519</v>
      </c>
      <c r="I85" s="253" t="s">
        <v>1501</v>
      </c>
      <c r="J85" s="253">
        <v>50</v>
      </c>
      <c r="K85" s="264"/>
    </row>
    <row r="86" spans="2:11" ht="15" customHeight="1">
      <c r="B86" s="273"/>
      <c r="C86" s="253" t="s">
        <v>1520</v>
      </c>
      <c r="D86" s="253"/>
      <c r="E86" s="253"/>
      <c r="F86" s="272" t="s">
        <v>1505</v>
      </c>
      <c r="G86" s="271"/>
      <c r="H86" s="253" t="s">
        <v>1521</v>
      </c>
      <c r="I86" s="253" t="s">
        <v>1501</v>
      </c>
      <c r="J86" s="253">
        <v>20</v>
      </c>
      <c r="K86" s="264"/>
    </row>
    <row r="87" spans="2:11" ht="15" customHeight="1">
      <c r="B87" s="273"/>
      <c r="C87" s="253" t="s">
        <v>1522</v>
      </c>
      <c r="D87" s="253"/>
      <c r="E87" s="253"/>
      <c r="F87" s="272" t="s">
        <v>1505</v>
      </c>
      <c r="G87" s="271"/>
      <c r="H87" s="253" t="s">
        <v>1523</v>
      </c>
      <c r="I87" s="253" t="s">
        <v>1501</v>
      </c>
      <c r="J87" s="253">
        <v>20</v>
      </c>
      <c r="K87" s="264"/>
    </row>
    <row r="88" spans="2:11" ht="15" customHeight="1">
      <c r="B88" s="273"/>
      <c r="C88" s="253" t="s">
        <v>1524</v>
      </c>
      <c r="D88" s="253"/>
      <c r="E88" s="253"/>
      <c r="F88" s="272" t="s">
        <v>1505</v>
      </c>
      <c r="G88" s="271"/>
      <c r="H88" s="253" t="s">
        <v>1525</v>
      </c>
      <c r="I88" s="253" t="s">
        <v>1501</v>
      </c>
      <c r="J88" s="253">
        <v>50</v>
      </c>
      <c r="K88" s="264"/>
    </row>
    <row r="89" spans="2:11" ht="15" customHeight="1">
      <c r="B89" s="273"/>
      <c r="C89" s="253" t="s">
        <v>1526</v>
      </c>
      <c r="D89" s="253"/>
      <c r="E89" s="253"/>
      <c r="F89" s="272" t="s">
        <v>1505</v>
      </c>
      <c r="G89" s="271"/>
      <c r="H89" s="253" t="s">
        <v>1526</v>
      </c>
      <c r="I89" s="253" t="s">
        <v>1501</v>
      </c>
      <c r="J89" s="253">
        <v>50</v>
      </c>
      <c r="K89" s="264"/>
    </row>
    <row r="90" spans="2:11" ht="15" customHeight="1">
      <c r="B90" s="273"/>
      <c r="C90" s="253" t="s">
        <v>126</v>
      </c>
      <c r="D90" s="253"/>
      <c r="E90" s="253"/>
      <c r="F90" s="272" t="s">
        <v>1505</v>
      </c>
      <c r="G90" s="271"/>
      <c r="H90" s="253" t="s">
        <v>1527</v>
      </c>
      <c r="I90" s="253" t="s">
        <v>1501</v>
      </c>
      <c r="J90" s="253">
        <v>255</v>
      </c>
      <c r="K90" s="264"/>
    </row>
    <row r="91" spans="2:11" ht="15" customHeight="1">
      <c r="B91" s="273"/>
      <c r="C91" s="253" t="s">
        <v>1528</v>
      </c>
      <c r="D91" s="253"/>
      <c r="E91" s="253"/>
      <c r="F91" s="272" t="s">
        <v>1499</v>
      </c>
      <c r="G91" s="271"/>
      <c r="H91" s="253" t="s">
        <v>1529</v>
      </c>
      <c r="I91" s="253" t="s">
        <v>1530</v>
      </c>
      <c r="J91" s="253"/>
      <c r="K91" s="264"/>
    </row>
    <row r="92" spans="2:11" ht="15" customHeight="1">
      <c r="B92" s="273"/>
      <c r="C92" s="253" t="s">
        <v>1531</v>
      </c>
      <c r="D92" s="253"/>
      <c r="E92" s="253"/>
      <c r="F92" s="272" t="s">
        <v>1499</v>
      </c>
      <c r="G92" s="271"/>
      <c r="H92" s="253" t="s">
        <v>1532</v>
      </c>
      <c r="I92" s="253" t="s">
        <v>1533</v>
      </c>
      <c r="J92" s="253"/>
      <c r="K92" s="264"/>
    </row>
    <row r="93" spans="2:11" ht="15" customHeight="1">
      <c r="B93" s="273"/>
      <c r="C93" s="253" t="s">
        <v>1534</v>
      </c>
      <c r="D93" s="253"/>
      <c r="E93" s="253"/>
      <c r="F93" s="272" t="s">
        <v>1499</v>
      </c>
      <c r="G93" s="271"/>
      <c r="H93" s="253" t="s">
        <v>1534</v>
      </c>
      <c r="I93" s="253" t="s">
        <v>1533</v>
      </c>
      <c r="J93" s="253"/>
      <c r="K93" s="264"/>
    </row>
    <row r="94" spans="2:11" ht="15" customHeight="1">
      <c r="B94" s="273"/>
      <c r="C94" s="253" t="s">
        <v>38</v>
      </c>
      <c r="D94" s="253"/>
      <c r="E94" s="253"/>
      <c r="F94" s="272" t="s">
        <v>1499</v>
      </c>
      <c r="G94" s="271"/>
      <c r="H94" s="253" t="s">
        <v>1535</v>
      </c>
      <c r="I94" s="253" t="s">
        <v>1533</v>
      </c>
      <c r="J94" s="253"/>
      <c r="K94" s="264"/>
    </row>
    <row r="95" spans="2:11" ht="15" customHeight="1">
      <c r="B95" s="273"/>
      <c r="C95" s="253" t="s">
        <v>48</v>
      </c>
      <c r="D95" s="253"/>
      <c r="E95" s="253"/>
      <c r="F95" s="272" t="s">
        <v>1499</v>
      </c>
      <c r="G95" s="271"/>
      <c r="H95" s="253" t="s">
        <v>1536</v>
      </c>
      <c r="I95" s="253" t="s">
        <v>1533</v>
      </c>
      <c r="J95" s="253"/>
      <c r="K95" s="264"/>
    </row>
    <row r="96" spans="2:11" ht="15" customHeight="1">
      <c r="B96" s="276"/>
      <c r="C96" s="277"/>
      <c r="D96" s="277"/>
      <c r="E96" s="277"/>
      <c r="F96" s="277"/>
      <c r="G96" s="277"/>
      <c r="H96" s="277"/>
      <c r="I96" s="277"/>
      <c r="J96" s="277"/>
      <c r="K96" s="278"/>
    </row>
    <row r="97" spans="2:11" ht="18.75" customHeight="1">
      <c r="B97" s="279"/>
      <c r="C97" s="280"/>
      <c r="D97" s="280"/>
      <c r="E97" s="280"/>
      <c r="F97" s="280"/>
      <c r="G97" s="280"/>
      <c r="H97" s="280"/>
      <c r="I97" s="280"/>
      <c r="J97" s="280"/>
      <c r="K97" s="279"/>
    </row>
    <row r="98" spans="2:11" ht="18.75" customHeight="1">
      <c r="B98" s="259"/>
      <c r="C98" s="259"/>
      <c r="D98" s="259"/>
      <c r="E98" s="259"/>
      <c r="F98" s="259"/>
      <c r="G98" s="259"/>
      <c r="H98" s="259"/>
      <c r="I98" s="259"/>
      <c r="J98" s="259"/>
      <c r="K98" s="259"/>
    </row>
    <row r="99" spans="2:11" ht="7.5" customHeight="1">
      <c r="B99" s="260"/>
      <c r="C99" s="261"/>
      <c r="D99" s="261"/>
      <c r="E99" s="261"/>
      <c r="F99" s="261"/>
      <c r="G99" s="261"/>
      <c r="H99" s="261"/>
      <c r="I99" s="261"/>
      <c r="J99" s="261"/>
      <c r="K99" s="262"/>
    </row>
    <row r="100" spans="2:11" ht="45" customHeight="1">
      <c r="B100" s="263"/>
      <c r="C100" s="368" t="s">
        <v>1537</v>
      </c>
      <c r="D100" s="368"/>
      <c r="E100" s="368"/>
      <c r="F100" s="368"/>
      <c r="G100" s="368"/>
      <c r="H100" s="368"/>
      <c r="I100" s="368"/>
      <c r="J100" s="368"/>
      <c r="K100" s="264"/>
    </row>
    <row r="101" spans="2:11" ht="17.25" customHeight="1">
      <c r="B101" s="263"/>
      <c r="C101" s="265" t="s">
        <v>1493</v>
      </c>
      <c r="D101" s="265"/>
      <c r="E101" s="265"/>
      <c r="F101" s="265" t="s">
        <v>1494</v>
      </c>
      <c r="G101" s="266"/>
      <c r="H101" s="265" t="s">
        <v>121</v>
      </c>
      <c r="I101" s="265" t="s">
        <v>57</v>
      </c>
      <c r="J101" s="265" t="s">
        <v>1495</v>
      </c>
      <c r="K101" s="264"/>
    </row>
    <row r="102" spans="2:11" ht="17.25" customHeight="1">
      <c r="B102" s="263"/>
      <c r="C102" s="267" t="s">
        <v>1496</v>
      </c>
      <c r="D102" s="267"/>
      <c r="E102" s="267"/>
      <c r="F102" s="268" t="s">
        <v>1497</v>
      </c>
      <c r="G102" s="269"/>
      <c r="H102" s="267"/>
      <c r="I102" s="267"/>
      <c r="J102" s="267" t="s">
        <v>1498</v>
      </c>
      <c r="K102" s="264"/>
    </row>
    <row r="103" spans="2:11" ht="5.25" customHeight="1">
      <c r="B103" s="263"/>
      <c r="C103" s="265"/>
      <c r="D103" s="265"/>
      <c r="E103" s="265"/>
      <c r="F103" s="265"/>
      <c r="G103" s="281"/>
      <c r="H103" s="265"/>
      <c r="I103" s="265"/>
      <c r="J103" s="265"/>
      <c r="K103" s="264"/>
    </row>
    <row r="104" spans="2:11" ht="15" customHeight="1">
      <c r="B104" s="263"/>
      <c r="C104" s="253" t="s">
        <v>53</v>
      </c>
      <c r="D104" s="270"/>
      <c r="E104" s="270"/>
      <c r="F104" s="272" t="s">
        <v>1499</v>
      </c>
      <c r="G104" s="281"/>
      <c r="H104" s="253" t="s">
        <v>1538</v>
      </c>
      <c r="I104" s="253" t="s">
        <v>1501</v>
      </c>
      <c r="J104" s="253">
        <v>20</v>
      </c>
      <c r="K104" s="264"/>
    </row>
    <row r="105" spans="2:11" ht="15" customHeight="1">
      <c r="B105" s="263"/>
      <c r="C105" s="253" t="s">
        <v>1502</v>
      </c>
      <c r="D105" s="253"/>
      <c r="E105" s="253"/>
      <c r="F105" s="272" t="s">
        <v>1499</v>
      </c>
      <c r="G105" s="253"/>
      <c r="H105" s="253" t="s">
        <v>1538</v>
      </c>
      <c r="I105" s="253" t="s">
        <v>1501</v>
      </c>
      <c r="J105" s="253">
        <v>120</v>
      </c>
      <c r="K105" s="264"/>
    </row>
    <row r="106" spans="2:11" ht="15" customHeight="1">
      <c r="B106" s="273"/>
      <c r="C106" s="253" t="s">
        <v>1504</v>
      </c>
      <c r="D106" s="253"/>
      <c r="E106" s="253"/>
      <c r="F106" s="272" t="s">
        <v>1505</v>
      </c>
      <c r="G106" s="253"/>
      <c r="H106" s="253" t="s">
        <v>1538</v>
      </c>
      <c r="I106" s="253" t="s">
        <v>1501</v>
      </c>
      <c r="J106" s="253">
        <v>50</v>
      </c>
      <c r="K106" s="264"/>
    </row>
    <row r="107" spans="2:11" ht="15" customHeight="1">
      <c r="B107" s="273"/>
      <c r="C107" s="253" t="s">
        <v>1507</v>
      </c>
      <c r="D107" s="253"/>
      <c r="E107" s="253"/>
      <c r="F107" s="272" t="s">
        <v>1499</v>
      </c>
      <c r="G107" s="253"/>
      <c r="H107" s="253" t="s">
        <v>1538</v>
      </c>
      <c r="I107" s="253" t="s">
        <v>1509</v>
      </c>
      <c r="J107" s="253"/>
      <c r="K107" s="264"/>
    </row>
    <row r="108" spans="2:11" ht="15" customHeight="1">
      <c r="B108" s="273"/>
      <c r="C108" s="253" t="s">
        <v>1518</v>
      </c>
      <c r="D108" s="253"/>
      <c r="E108" s="253"/>
      <c r="F108" s="272" t="s">
        <v>1505</v>
      </c>
      <c r="G108" s="253"/>
      <c r="H108" s="253" t="s">
        <v>1538</v>
      </c>
      <c r="I108" s="253" t="s">
        <v>1501</v>
      </c>
      <c r="J108" s="253">
        <v>50</v>
      </c>
      <c r="K108" s="264"/>
    </row>
    <row r="109" spans="2:11" ht="15" customHeight="1">
      <c r="B109" s="273"/>
      <c r="C109" s="253" t="s">
        <v>1526</v>
      </c>
      <c r="D109" s="253"/>
      <c r="E109" s="253"/>
      <c r="F109" s="272" t="s">
        <v>1505</v>
      </c>
      <c r="G109" s="253"/>
      <c r="H109" s="253" t="s">
        <v>1538</v>
      </c>
      <c r="I109" s="253" t="s">
        <v>1501</v>
      </c>
      <c r="J109" s="253">
        <v>50</v>
      </c>
      <c r="K109" s="264"/>
    </row>
    <row r="110" spans="2:11" ht="15" customHeight="1">
      <c r="B110" s="273"/>
      <c r="C110" s="253" t="s">
        <v>1524</v>
      </c>
      <c r="D110" s="253"/>
      <c r="E110" s="253"/>
      <c r="F110" s="272" t="s">
        <v>1505</v>
      </c>
      <c r="G110" s="253"/>
      <c r="H110" s="253" t="s">
        <v>1538</v>
      </c>
      <c r="I110" s="253" t="s">
        <v>1501</v>
      </c>
      <c r="J110" s="253">
        <v>50</v>
      </c>
      <c r="K110" s="264"/>
    </row>
    <row r="111" spans="2:11" ht="15" customHeight="1">
      <c r="B111" s="273"/>
      <c r="C111" s="253" t="s">
        <v>53</v>
      </c>
      <c r="D111" s="253"/>
      <c r="E111" s="253"/>
      <c r="F111" s="272" t="s">
        <v>1499</v>
      </c>
      <c r="G111" s="253"/>
      <c r="H111" s="253" t="s">
        <v>1539</v>
      </c>
      <c r="I111" s="253" t="s">
        <v>1501</v>
      </c>
      <c r="J111" s="253">
        <v>20</v>
      </c>
      <c r="K111" s="264"/>
    </row>
    <row r="112" spans="2:11" ht="15" customHeight="1">
      <c r="B112" s="273"/>
      <c r="C112" s="253" t="s">
        <v>1540</v>
      </c>
      <c r="D112" s="253"/>
      <c r="E112" s="253"/>
      <c r="F112" s="272" t="s">
        <v>1499</v>
      </c>
      <c r="G112" s="253"/>
      <c r="H112" s="253" t="s">
        <v>1541</v>
      </c>
      <c r="I112" s="253" t="s">
        <v>1501</v>
      </c>
      <c r="J112" s="253">
        <v>120</v>
      </c>
      <c r="K112" s="264"/>
    </row>
    <row r="113" spans="2:11" ht="15" customHeight="1">
      <c r="B113" s="273"/>
      <c r="C113" s="253" t="s">
        <v>38</v>
      </c>
      <c r="D113" s="253"/>
      <c r="E113" s="253"/>
      <c r="F113" s="272" t="s">
        <v>1499</v>
      </c>
      <c r="G113" s="253"/>
      <c r="H113" s="253" t="s">
        <v>1542</v>
      </c>
      <c r="I113" s="253" t="s">
        <v>1533</v>
      </c>
      <c r="J113" s="253"/>
      <c r="K113" s="264"/>
    </row>
    <row r="114" spans="2:11" ht="15" customHeight="1">
      <c r="B114" s="273"/>
      <c r="C114" s="253" t="s">
        <v>48</v>
      </c>
      <c r="D114" s="253"/>
      <c r="E114" s="253"/>
      <c r="F114" s="272" t="s">
        <v>1499</v>
      </c>
      <c r="G114" s="253"/>
      <c r="H114" s="253" t="s">
        <v>1543</v>
      </c>
      <c r="I114" s="253" t="s">
        <v>1533</v>
      </c>
      <c r="J114" s="253"/>
      <c r="K114" s="264"/>
    </row>
    <row r="115" spans="2:11" ht="15" customHeight="1">
      <c r="B115" s="273"/>
      <c r="C115" s="253" t="s">
        <v>57</v>
      </c>
      <c r="D115" s="253"/>
      <c r="E115" s="253"/>
      <c r="F115" s="272" t="s">
        <v>1499</v>
      </c>
      <c r="G115" s="253"/>
      <c r="H115" s="253" t="s">
        <v>1544</v>
      </c>
      <c r="I115" s="253" t="s">
        <v>1545</v>
      </c>
      <c r="J115" s="253"/>
      <c r="K115" s="264"/>
    </row>
    <row r="116" spans="2:11" ht="15" customHeight="1">
      <c r="B116" s="276"/>
      <c r="C116" s="282"/>
      <c r="D116" s="282"/>
      <c r="E116" s="282"/>
      <c r="F116" s="282"/>
      <c r="G116" s="282"/>
      <c r="H116" s="282"/>
      <c r="I116" s="282"/>
      <c r="J116" s="282"/>
      <c r="K116" s="278"/>
    </row>
    <row r="117" spans="2:11" ht="18.75" customHeight="1">
      <c r="B117" s="283"/>
      <c r="C117" s="249"/>
      <c r="D117" s="249"/>
      <c r="E117" s="249"/>
      <c r="F117" s="284"/>
      <c r="G117" s="249"/>
      <c r="H117" s="249"/>
      <c r="I117" s="249"/>
      <c r="J117" s="249"/>
      <c r="K117" s="283"/>
    </row>
    <row r="118" spans="2:11" ht="18.75" customHeight="1">
      <c r="B118" s="259"/>
      <c r="C118" s="259"/>
      <c r="D118" s="259"/>
      <c r="E118" s="259"/>
      <c r="F118" s="259"/>
      <c r="G118" s="259"/>
      <c r="H118" s="259"/>
      <c r="I118" s="259"/>
      <c r="J118" s="259"/>
      <c r="K118" s="259"/>
    </row>
    <row r="119" spans="2:11" ht="7.5" customHeight="1">
      <c r="B119" s="285"/>
      <c r="C119" s="286"/>
      <c r="D119" s="286"/>
      <c r="E119" s="286"/>
      <c r="F119" s="286"/>
      <c r="G119" s="286"/>
      <c r="H119" s="286"/>
      <c r="I119" s="286"/>
      <c r="J119" s="286"/>
      <c r="K119" s="287"/>
    </row>
    <row r="120" spans="2:11" ht="45" customHeight="1">
      <c r="B120" s="288"/>
      <c r="C120" s="367" t="s">
        <v>1546</v>
      </c>
      <c r="D120" s="367"/>
      <c r="E120" s="367"/>
      <c r="F120" s="367"/>
      <c r="G120" s="367"/>
      <c r="H120" s="367"/>
      <c r="I120" s="367"/>
      <c r="J120" s="367"/>
      <c r="K120" s="289"/>
    </row>
    <row r="121" spans="2:11" ht="17.25" customHeight="1">
      <c r="B121" s="290"/>
      <c r="C121" s="265" t="s">
        <v>1493</v>
      </c>
      <c r="D121" s="265"/>
      <c r="E121" s="265"/>
      <c r="F121" s="265" t="s">
        <v>1494</v>
      </c>
      <c r="G121" s="266"/>
      <c r="H121" s="265" t="s">
        <v>121</v>
      </c>
      <c r="I121" s="265" t="s">
        <v>57</v>
      </c>
      <c r="J121" s="265" t="s">
        <v>1495</v>
      </c>
      <c r="K121" s="291"/>
    </row>
    <row r="122" spans="2:11" ht="17.25" customHeight="1">
      <c r="B122" s="290"/>
      <c r="C122" s="267" t="s">
        <v>1496</v>
      </c>
      <c r="D122" s="267"/>
      <c r="E122" s="267"/>
      <c r="F122" s="268" t="s">
        <v>1497</v>
      </c>
      <c r="G122" s="269"/>
      <c r="H122" s="267"/>
      <c r="I122" s="267"/>
      <c r="J122" s="267" t="s">
        <v>1498</v>
      </c>
      <c r="K122" s="291"/>
    </row>
    <row r="123" spans="2:11" ht="5.25" customHeight="1">
      <c r="B123" s="292"/>
      <c r="C123" s="270"/>
      <c r="D123" s="270"/>
      <c r="E123" s="270"/>
      <c r="F123" s="270"/>
      <c r="G123" s="253"/>
      <c r="H123" s="270"/>
      <c r="I123" s="270"/>
      <c r="J123" s="270"/>
      <c r="K123" s="293"/>
    </row>
    <row r="124" spans="2:11" ht="15" customHeight="1">
      <c r="B124" s="292"/>
      <c r="C124" s="253" t="s">
        <v>1502</v>
      </c>
      <c r="D124" s="270"/>
      <c r="E124" s="270"/>
      <c r="F124" s="272" t="s">
        <v>1499</v>
      </c>
      <c r="G124" s="253"/>
      <c r="H124" s="253" t="s">
        <v>1538</v>
      </c>
      <c r="I124" s="253" t="s">
        <v>1501</v>
      </c>
      <c r="J124" s="253">
        <v>120</v>
      </c>
      <c r="K124" s="294"/>
    </row>
    <row r="125" spans="2:11" ht="15" customHeight="1">
      <c r="B125" s="292"/>
      <c r="C125" s="253" t="s">
        <v>1547</v>
      </c>
      <c r="D125" s="253"/>
      <c r="E125" s="253"/>
      <c r="F125" s="272" t="s">
        <v>1499</v>
      </c>
      <c r="G125" s="253"/>
      <c r="H125" s="253" t="s">
        <v>1548</v>
      </c>
      <c r="I125" s="253" t="s">
        <v>1501</v>
      </c>
      <c r="J125" s="253" t="s">
        <v>1549</v>
      </c>
      <c r="K125" s="294"/>
    </row>
    <row r="126" spans="2:11" ht="15" customHeight="1">
      <c r="B126" s="292"/>
      <c r="C126" s="253" t="s">
        <v>1448</v>
      </c>
      <c r="D126" s="253"/>
      <c r="E126" s="253"/>
      <c r="F126" s="272" t="s">
        <v>1499</v>
      </c>
      <c r="G126" s="253"/>
      <c r="H126" s="253" t="s">
        <v>1550</v>
      </c>
      <c r="I126" s="253" t="s">
        <v>1501</v>
      </c>
      <c r="J126" s="253" t="s">
        <v>1549</v>
      </c>
      <c r="K126" s="294"/>
    </row>
    <row r="127" spans="2:11" ht="15" customHeight="1">
      <c r="B127" s="292"/>
      <c r="C127" s="253" t="s">
        <v>1510</v>
      </c>
      <c r="D127" s="253"/>
      <c r="E127" s="253"/>
      <c r="F127" s="272" t="s">
        <v>1505</v>
      </c>
      <c r="G127" s="253"/>
      <c r="H127" s="253" t="s">
        <v>1511</v>
      </c>
      <c r="I127" s="253" t="s">
        <v>1501</v>
      </c>
      <c r="J127" s="253">
        <v>15</v>
      </c>
      <c r="K127" s="294"/>
    </row>
    <row r="128" spans="2:11" ht="15" customHeight="1">
      <c r="B128" s="292"/>
      <c r="C128" s="274" t="s">
        <v>1512</v>
      </c>
      <c r="D128" s="274"/>
      <c r="E128" s="274"/>
      <c r="F128" s="275" t="s">
        <v>1505</v>
      </c>
      <c r="G128" s="274"/>
      <c r="H128" s="274" t="s">
        <v>1513</v>
      </c>
      <c r="I128" s="274" t="s">
        <v>1501</v>
      </c>
      <c r="J128" s="274">
        <v>15</v>
      </c>
      <c r="K128" s="294"/>
    </row>
    <row r="129" spans="2:11" ht="15" customHeight="1">
      <c r="B129" s="292"/>
      <c r="C129" s="274" t="s">
        <v>1514</v>
      </c>
      <c r="D129" s="274"/>
      <c r="E129" s="274"/>
      <c r="F129" s="275" t="s">
        <v>1505</v>
      </c>
      <c r="G129" s="274"/>
      <c r="H129" s="274" t="s">
        <v>1515</v>
      </c>
      <c r="I129" s="274" t="s">
        <v>1501</v>
      </c>
      <c r="J129" s="274">
        <v>20</v>
      </c>
      <c r="K129" s="294"/>
    </row>
    <row r="130" spans="2:11" ht="15" customHeight="1">
      <c r="B130" s="292"/>
      <c r="C130" s="274" t="s">
        <v>1516</v>
      </c>
      <c r="D130" s="274"/>
      <c r="E130" s="274"/>
      <c r="F130" s="275" t="s">
        <v>1505</v>
      </c>
      <c r="G130" s="274"/>
      <c r="H130" s="274" t="s">
        <v>1517</v>
      </c>
      <c r="I130" s="274" t="s">
        <v>1501</v>
      </c>
      <c r="J130" s="274">
        <v>20</v>
      </c>
      <c r="K130" s="294"/>
    </row>
    <row r="131" spans="2:11" ht="15" customHeight="1">
      <c r="B131" s="292"/>
      <c r="C131" s="253" t="s">
        <v>1504</v>
      </c>
      <c r="D131" s="253"/>
      <c r="E131" s="253"/>
      <c r="F131" s="272" t="s">
        <v>1505</v>
      </c>
      <c r="G131" s="253"/>
      <c r="H131" s="253" t="s">
        <v>1538</v>
      </c>
      <c r="I131" s="253" t="s">
        <v>1501</v>
      </c>
      <c r="J131" s="253">
        <v>50</v>
      </c>
      <c r="K131" s="294"/>
    </row>
    <row r="132" spans="2:11" ht="15" customHeight="1">
      <c r="B132" s="292"/>
      <c r="C132" s="253" t="s">
        <v>1518</v>
      </c>
      <c r="D132" s="253"/>
      <c r="E132" s="253"/>
      <c r="F132" s="272" t="s">
        <v>1505</v>
      </c>
      <c r="G132" s="253"/>
      <c r="H132" s="253" t="s">
        <v>1538</v>
      </c>
      <c r="I132" s="253" t="s">
        <v>1501</v>
      </c>
      <c r="J132" s="253">
        <v>50</v>
      </c>
      <c r="K132" s="294"/>
    </row>
    <row r="133" spans="2:11" ht="15" customHeight="1">
      <c r="B133" s="292"/>
      <c r="C133" s="253" t="s">
        <v>1524</v>
      </c>
      <c r="D133" s="253"/>
      <c r="E133" s="253"/>
      <c r="F133" s="272" t="s">
        <v>1505</v>
      </c>
      <c r="G133" s="253"/>
      <c r="H133" s="253" t="s">
        <v>1538</v>
      </c>
      <c r="I133" s="253" t="s">
        <v>1501</v>
      </c>
      <c r="J133" s="253">
        <v>50</v>
      </c>
      <c r="K133" s="294"/>
    </row>
    <row r="134" spans="2:11" ht="15" customHeight="1">
      <c r="B134" s="292"/>
      <c r="C134" s="253" t="s">
        <v>1526</v>
      </c>
      <c r="D134" s="253"/>
      <c r="E134" s="253"/>
      <c r="F134" s="272" t="s">
        <v>1505</v>
      </c>
      <c r="G134" s="253"/>
      <c r="H134" s="253" t="s">
        <v>1538</v>
      </c>
      <c r="I134" s="253" t="s">
        <v>1501</v>
      </c>
      <c r="J134" s="253">
        <v>50</v>
      </c>
      <c r="K134" s="294"/>
    </row>
    <row r="135" spans="2:11" ht="15" customHeight="1">
      <c r="B135" s="292"/>
      <c r="C135" s="253" t="s">
        <v>126</v>
      </c>
      <c r="D135" s="253"/>
      <c r="E135" s="253"/>
      <c r="F135" s="272" t="s">
        <v>1505</v>
      </c>
      <c r="G135" s="253"/>
      <c r="H135" s="253" t="s">
        <v>1551</v>
      </c>
      <c r="I135" s="253" t="s">
        <v>1501</v>
      </c>
      <c r="J135" s="253">
        <v>255</v>
      </c>
      <c r="K135" s="294"/>
    </row>
    <row r="136" spans="2:11" ht="15" customHeight="1">
      <c r="B136" s="292"/>
      <c r="C136" s="253" t="s">
        <v>1528</v>
      </c>
      <c r="D136" s="253"/>
      <c r="E136" s="253"/>
      <c r="F136" s="272" t="s">
        <v>1499</v>
      </c>
      <c r="G136" s="253"/>
      <c r="H136" s="253" t="s">
        <v>1552</v>
      </c>
      <c r="I136" s="253" t="s">
        <v>1530</v>
      </c>
      <c r="J136" s="253"/>
      <c r="K136" s="294"/>
    </row>
    <row r="137" spans="2:11" ht="15" customHeight="1">
      <c r="B137" s="292"/>
      <c r="C137" s="253" t="s">
        <v>1531</v>
      </c>
      <c r="D137" s="253"/>
      <c r="E137" s="253"/>
      <c r="F137" s="272" t="s">
        <v>1499</v>
      </c>
      <c r="G137" s="253"/>
      <c r="H137" s="253" t="s">
        <v>1553</v>
      </c>
      <c r="I137" s="253" t="s">
        <v>1533</v>
      </c>
      <c r="J137" s="253"/>
      <c r="K137" s="294"/>
    </row>
    <row r="138" spans="2:11" ht="15" customHeight="1">
      <c r="B138" s="292"/>
      <c r="C138" s="253" t="s">
        <v>1534</v>
      </c>
      <c r="D138" s="253"/>
      <c r="E138" s="253"/>
      <c r="F138" s="272" t="s">
        <v>1499</v>
      </c>
      <c r="G138" s="253"/>
      <c r="H138" s="253" t="s">
        <v>1534</v>
      </c>
      <c r="I138" s="253" t="s">
        <v>1533</v>
      </c>
      <c r="J138" s="253"/>
      <c r="K138" s="294"/>
    </row>
    <row r="139" spans="2:11" ht="15" customHeight="1">
      <c r="B139" s="292"/>
      <c r="C139" s="253" t="s">
        <v>38</v>
      </c>
      <c r="D139" s="253"/>
      <c r="E139" s="253"/>
      <c r="F139" s="272" t="s">
        <v>1499</v>
      </c>
      <c r="G139" s="253"/>
      <c r="H139" s="253" t="s">
        <v>1554</v>
      </c>
      <c r="I139" s="253" t="s">
        <v>1533</v>
      </c>
      <c r="J139" s="253"/>
      <c r="K139" s="294"/>
    </row>
    <row r="140" spans="2:11" ht="15" customHeight="1">
      <c r="B140" s="292"/>
      <c r="C140" s="253" t="s">
        <v>1555</v>
      </c>
      <c r="D140" s="253"/>
      <c r="E140" s="253"/>
      <c r="F140" s="272" t="s">
        <v>1499</v>
      </c>
      <c r="G140" s="253"/>
      <c r="H140" s="253" t="s">
        <v>1556</v>
      </c>
      <c r="I140" s="253" t="s">
        <v>1533</v>
      </c>
      <c r="J140" s="253"/>
      <c r="K140" s="294"/>
    </row>
    <row r="141" spans="2:11" ht="15" customHeight="1">
      <c r="B141" s="295"/>
      <c r="C141" s="296"/>
      <c r="D141" s="296"/>
      <c r="E141" s="296"/>
      <c r="F141" s="296"/>
      <c r="G141" s="296"/>
      <c r="H141" s="296"/>
      <c r="I141" s="296"/>
      <c r="J141" s="296"/>
      <c r="K141" s="297"/>
    </row>
    <row r="142" spans="2:11" ht="18.75" customHeight="1">
      <c r="B142" s="249"/>
      <c r="C142" s="249"/>
      <c r="D142" s="249"/>
      <c r="E142" s="249"/>
      <c r="F142" s="284"/>
      <c r="G142" s="249"/>
      <c r="H142" s="249"/>
      <c r="I142" s="249"/>
      <c r="J142" s="249"/>
      <c r="K142" s="249"/>
    </row>
    <row r="143" spans="2:11" ht="18.75" customHeight="1">
      <c r="B143" s="259"/>
      <c r="C143" s="259"/>
      <c r="D143" s="259"/>
      <c r="E143" s="259"/>
      <c r="F143" s="259"/>
      <c r="G143" s="259"/>
      <c r="H143" s="259"/>
      <c r="I143" s="259"/>
      <c r="J143" s="259"/>
      <c r="K143" s="259"/>
    </row>
    <row r="144" spans="2:11" ht="7.5" customHeight="1">
      <c r="B144" s="260"/>
      <c r="C144" s="261"/>
      <c r="D144" s="261"/>
      <c r="E144" s="261"/>
      <c r="F144" s="261"/>
      <c r="G144" s="261"/>
      <c r="H144" s="261"/>
      <c r="I144" s="261"/>
      <c r="J144" s="261"/>
      <c r="K144" s="262"/>
    </row>
    <row r="145" spans="2:11" ht="45" customHeight="1">
      <c r="B145" s="263"/>
      <c r="C145" s="368" t="s">
        <v>1557</v>
      </c>
      <c r="D145" s="368"/>
      <c r="E145" s="368"/>
      <c r="F145" s="368"/>
      <c r="G145" s="368"/>
      <c r="H145" s="368"/>
      <c r="I145" s="368"/>
      <c r="J145" s="368"/>
      <c r="K145" s="264"/>
    </row>
    <row r="146" spans="2:11" ht="17.25" customHeight="1">
      <c r="B146" s="263"/>
      <c r="C146" s="265" t="s">
        <v>1493</v>
      </c>
      <c r="D146" s="265"/>
      <c r="E146" s="265"/>
      <c r="F146" s="265" t="s">
        <v>1494</v>
      </c>
      <c r="G146" s="266"/>
      <c r="H146" s="265" t="s">
        <v>121</v>
      </c>
      <c r="I146" s="265" t="s">
        <v>57</v>
      </c>
      <c r="J146" s="265" t="s">
        <v>1495</v>
      </c>
      <c r="K146" s="264"/>
    </row>
    <row r="147" spans="2:11" ht="17.25" customHeight="1">
      <c r="B147" s="263"/>
      <c r="C147" s="267" t="s">
        <v>1496</v>
      </c>
      <c r="D147" s="267"/>
      <c r="E147" s="267"/>
      <c r="F147" s="268" t="s">
        <v>1497</v>
      </c>
      <c r="G147" s="269"/>
      <c r="H147" s="267"/>
      <c r="I147" s="267"/>
      <c r="J147" s="267" t="s">
        <v>1498</v>
      </c>
      <c r="K147" s="264"/>
    </row>
    <row r="148" spans="2:11" ht="5.25" customHeight="1">
      <c r="B148" s="273"/>
      <c r="C148" s="270"/>
      <c r="D148" s="270"/>
      <c r="E148" s="270"/>
      <c r="F148" s="270"/>
      <c r="G148" s="271"/>
      <c r="H148" s="270"/>
      <c r="I148" s="270"/>
      <c r="J148" s="270"/>
      <c r="K148" s="294"/>
    </row>
    <row r="149" spans="2:11" ht="15" customHeight="1">
      <c r="B149" s="273"/>
      <c r="C149" s="298" t="s">
        <v>1502</v>
      </c>
      <c r="D149" s="253"/>
      <c r="E149" s="253"/>
      <c r="F149" s="299" t="s">
        <v>1499</v>
      </c>
      <c r="G149" s="253"/>
      <c r="H149" s="298" t="s">
        <v>1538</v>
      </c>
      <c r="I149" s="298" t="s">
        <v>1501</v>
      </c>
      <c r="J149" s="298">
        <v>120</v>
      </c>
      <c r="K149" s="294"/>
    </row>
    <row r="150" spans="2:11" ht="15" customHeight="1">
      <c r="B150" s="273"/>
      <c r="C150" s="298" t="s">
        <v>1547</v>
      </c>
      <c r="D150" s="253"/>
      <c r="E150" s="253"/>
      <c r="F150" s="299" t="s">
        <v>1499</v>
      </c>
      <c r="G150" s="253"/>
      <c r="H150" s="298" t="s">
        <v>1558</v>
      </c>
      <c r="I150" s="298" t="s">
        <v>1501</v>
      </c>
      <c r="J150" s="298" t="s">
        <v>1549</v>
      </c>
      <c r="K150" s="294"/>
    </row>
    <row r="151" spans="2:11" ht="15" customHeight="1">
      <c r="B151" s="273"/>
      <c r="C151" s="298" t="s">
        <v>1448</v>
      </c>
      <c r="D151" s="253"/>
      <c r="E151" s="253"/>
      <c r="F151" s="299" t="s">
        <v>1499</v>
      </c>
      <c r="G151" s="253"/>
      <c r="H151" s="298" t="s">
        <v>1559</v>
      </c>
      <c r="I151" s="298" t="s">
        <v>1501</v>
      </c>
      <c r="J151" s="298" t="s">
        <v>1549</v>
      </c>
      <c r="K151" s="294"/>
    </row>
    <row r="152" spans="2:11" ht="15" customHeight="1">
      <c r="B152" s="273"/>
      <c r="C152" s="298" t="s">
        <v>1504</v>
      </c>
      <c r="D152" s="253"/>
      <c r="E152" s="253"/>
      <c r="F152" s="299" t="s">
        <v>1505</v>
      </c>
      <c r="G152" s="253"/>
      <c r="H152" s="298" t="s">
        <v>1538</v>
      </c>
      <c r="I152" s="298" t="s">
        <v>1501</v>
      </c>
      <c r="J152" s="298">
        <v>50</v>
      </c>
      <c r="K152" s="294"/>
    </row>
    <row r="153" spans="2:11" ht="15" customHeight="1">
      <c r="B153" s="273"/>
      <c r="C153" s="298" t="s">
        <v>1507</v>
      </c>
      <c r="D153" s="253"/>
      <c r="E153" s="253"/>
      <c r="F153" s="299" t="s">
        <v>1499</v>
      </c>
      <c r="G153" s="253"/>
      <c r="H153" s="298" t="s">
        <v>1538</v>
      </c>
      <c r="I153" s="298" t="s">
        <v>1509</v>
      </c>
      <c r="J153" s="298"/>
      <c r="K153" s="294"/>
    </row>
    <row r="154" spans="2:11" ht="15" customHeight="1">
      <c r="B154" s="273"/>
      <c r="C154" s="298" t="s">
        <v>1518</v>
      </c>
      <c r="D154" s="253"/>
      <c r="E154" s="253"/>
      <c r="F154" s="299" t="s">
        <v>1505</v>
      </c>
      <c r="G154" s="253"/>
      <c r="H154" s="298" t="s">
        <v>1538</v>
      </c>
      <c r="I154" s="298" t="s">
        <v>1501</v>
      </c>
      <c r="J154" s="298">
        <v>50</v>
      </c>
      <c r="K154" s="294"/>
    </row>
    <row r="155" spans="2:11" ht="15" customHeight="1">
      <c r="B155" s="273"/>
      <c r="C155" s="298" t="s">
        <v>1526</v>
      </c>
      <c r="D155" s="253"/>
      <c r="E155" s="253"/>
      <c r="F155" s="299" t="s">
        <v>1505</v>
      </c>
      <c r="G155" s="253"/>
      <c r="H155" s="298" t="s">
        <v>1538</v>
      </c>
      <c r="I155" s="298" t="s">
        <v>1501</v>
      </c>
      <c r="J155" s="298">
        <v>50</v>
      </c>
      <c r="K155" s="294"/>
    </row>
    <row r="156" spans="2:11" ht="15" customHeight="1">
      <c r="B156" s="273"/>
      <c r="C156" s="298" t="s">
        <v>1524</v>
      </c>
      <c r="D156" s="253"/>
      <c r="E156" s="253"/>
      <c r="F156" s="299" t="s">
        <v>1505</v>
      </c>
      <c r="G156" s="253"/>
      <c r="H156" s="298" t="s">
        <v>1538</v>
      </c>
      <c r="I156" s="298" t="s">
        <v>1501</v>
      </c>
      <c r="J156" s="298">
        <v>50</v>
      </c>
      <c r="K156" s="294"/>
    </row>
    <row r="157" spans="2:11" ht="15" customHeight="1">
      <c r="B157" s="273"/>
      <c r="C157" s="298" t="s">
        <v>109</v>
      </c>
      <c r="D157" s="253"/>
      <c r="E157" s="253"/>
      <c r="F157" s="299" t="s">
        <v>1499</v>
      </c>
      <c r="G157" s="253"/>
      <c r="H157" s="298" t="s">
        <v>1560</v>
      </c>
      <c r="I157" s="298" t="s">
        <v>1501</v>
      </c>
      <c r="J157" s="298" t="s">
        <v>1561</v>
      </c>
      <c r="K157" s="294"/>
    </row>
    <row r="158" spans="2:11" ht="15" customHeight="1">
      <c r="B158" s="273"/>
      <c r="C158" s="298" t="s">
        <v>1562</v>
      </c>
      <c r="D158" s="253"/>
      <c r="E158" s="253"/>
      <c r="F158" s="299" t="s">
        <v>1499</v>
      </c>
      <c r="G158" s="253"/>
      <c r="H158" s="298" t="s">
        <v>1563</v>
      </c>
      <c r="I158" s="298" t="s">
        <v>1533</v>
      </c>
      <c r="J158" s="298"/>
      <c r="K158" s="294"/>
    </row>
    <row r="159" spans="2:11" ht="15" customHeight="1">
      <c r="B159" s="300"/>
      <c r="C159" s="282"/>
      <c r="D159" s="282"/>
      <c r="E159" s="282"/>
      <c r="F159" s="282"/>
      <c r="G159" s="282"/>
      <c r="H159" s="282"/>
      <c r="I159" s="282"/>
      <c r="J159" s="282"/>
      <c r="K159" s="301"/>
    </row>
    <row r="160" spans="2:11" ht="18.75" customHeight="1">
      <c r="B160" s="249"/>
      <c r="C160" s="253"/>
      <c r="D160" s="253"/>
      <c r="E160" s="253"/>
      <c r="F160" s="272"/>
      <c r="G160" s="253"/>
      <c r="H160" s="253"/>
      <c r="I160" s="253"/>
      <c r="J160" s="253"/>
      <c r="K160" s="249"/>
    </row>
    <row r="161" spans="2:11" ht="18.75" customHeight="1">
      <c r="B161" s="259"/>
      <c r="C161" s="259"/>
      <c r="D161" s="259"/>
      <c r="E161" s="259"/>
      <c r="F161" s="259"/>
      <c r="G161" s="259"/>
      <c r="H161" s="259"/>
      <c r="I161" s="259"/>
      <c r="J161" s="259"/>
      <c r="K161" s="259"/>
    </row>
    <row r="162" spans="2:11" ht="7.5" customHeight="1">
      <c r="B162" s="241"/>
      <c r="C162" s="242"/>
      <c r="D162" s="242"/>
      <c r="E162" s="242"/>
      <c r="F162" s="242"/>
      <c r="G162" s="242"/>
      <c r="H162" s="242"/>
      <c r="I162" s="242"/>
      <c r="J162" s="242"/>
      <c r="K162" s="243"/>
    </row>
    <row r="163" spans="2:11" ht="45" customHeight="1">
      <c r="B163" s="244"/>
      <c r="C163" s="367" t="s">
        <v>1564</v>
      </c>
      <c r="D163" s="367"/>
      <c r="E163" s="367"/>
      <c r="F163" s="367"/>
      <c r="G163" s="367"/>
      <c r="H163" s="367"/>
      <c r="I163" s="367"/>
      <c r="J163" s="367"/>
      <c r="K163" s="245"/>
    </row>
    <row r="164" spans="2:11" ht="17.25" customHeight="1">
      <c r="B164" s="244"/>
      <c r="C164" s="265" t="s">
        <v>1493</v>
      </c>
      <c r="D164" s="265"/>
      <c r="E164" s="265"/>
      <c r="F164" s="265" t="s">
        <v>1494</v>
      </c>
      <c r="G164" s="302"/>
      <c r="H164" s="303" t="s">
        <v>121</v>
      </c>
      <c r="I164" s="303" t="s">
        <v>57</v>
      </c>
      <c r="J164" s="265" t="s">
        <v>1495</v>
      </c>
      <c r="K164" s="245"/>
    </row>
    <row r="165" spans="2:11" ht="17.25" customHeight="1">
      <c r="B165" s="246"/>
      <c r="C165" s="267" t="s">
        <v>1496</v>
      </c>
      <c r="D165" s="267"/>
      <c r="E165" s="267"/>
      <c r="F165" s="268" t="s">
        <v>1497</v>
      </c>
      <c r="G165" s="304"/>
      <c r="H165" s="305"/>
      <c r="I165" s="305"/>
      <c r="J165" s="267" t="s">
        <v>1498</v>
      </c>
      <c r="K165" s="247"/>
    </row>
    <row r="166" spans="2:11" ht="5.25" customHeight="1">
      <c r="B166" s="273"/>
      <c r="C166" s="270"/>
      <c r="D166" s="270"/>
      <c r="E166" s="270"/>
      <c r="F166" s="270"/>
      <c r="G166" s="271"/>
      <c r="H166" s="270"/>
      <c r="I166" s="270"/>
      <c r="J166" s="270"/>
      <c r="K166" s="294"/>
    </row>
    <row r="167" spans="2:11" ht="15" customHeight="1">
      <c r="B167" s="273"/>
      <c r="C167" s="253" t="s">
        <v>1502</v>
      </c>
      <c r="D167" s="253"/>
      <c r="E167" s="253"/>
      <c r="F167" s="272" t="s">
        <v>1499</v>
      </c>
      <c r="G167" s="253"/>
      <c r="H167" s="253" t="s">
        <v>1538</v>
      </c>
      <c r="I167" s="253" t="s">
        <v>1501</v>
      </c>
      <c r="J167" s="253">
        <v>120</v>
      </c>
      <c r="K167" s="294"/>
    </row>
    <row r="168" spans="2:11" ht="15" customHeight="1">
      <c r="B168" s="273"/>
      <c r="C168" s="253" t="s">
        <v>1547</v>
      </c>
      <c r="D168" s="253"/>
      <c r="E168" s="253"/>
      <c r="F168" s="272" t="s">
        <v>1499</v>
      </c>
      <c r="G168" s="253"/>
      <c r="H168" s="253" t="s">
        <v>1548</v>
      </c>
      <c r="I168" s="253" t="s">
        <v>1501</v>
      </c>
      <c r="J168" s="253" t="s">
        <v>1549</v>
      </c>
      <c r="K168" s="294"/>
    </row>
    <row r="169" spans="2:11" ht="15" customHeight="1">
      <c r="B169" s="273"/>
      <c r="C169" s="253" t="s">
        <v>1448</v>
      </c>
      <c r="D169" s="253"/>
      <c r="E169" s="253"/>
      <c r="F169" s="272" t="s">
        <v>1499</v>
      </c>
      <c r="G169" s="253"/>
      <c r="H169" s="253" t="s">
        <v>1565</v>
      </c>
      <c r="I169" s="253" t="s">
        <v>1501</v>
      </c>
      <c r="J169" s="253" t="s">
        <v>1549</v>
      </c>
      <c r="K169" s="294"/>
    </row>
    <row r="170" spans="2:11" ht="15" customHeight="1">
      <c r="B170" s="273"/>
      <c r="C170" s="253" t="s">
        <v>1504</v>
      </c>
      <c r="D170" s="253"/>
      <c r="E170" s="253"/>
      <c r="F170" s="272" t="s">
        <v>1505</v>
      </c>
      <c r="G170" s="253"/>
      <c r="H170" s="253" t="s">
        <v>1565</v>
      </c>
      <c r="I170" s="253" t="s">
        <v>1501</v>
      </c>
      <c r="J170" s="253">
        <v>50</v>
      </c>
      <c r="K170" s="294"/>
    </row>
    <row r="171" spans="2:11" ht="15" customHeight="1">
      <c r="B171" s="273"/>
      <c r="C171" s="253" t="s">
        <v>1507</v>
      </c>
      <c r="D171" s="253"/>
      <c r="E171" s="253"/>
      <c r="F171" s="272" t="s">
        <v>1499</v>
      </c>
      <c r="G171" s="253"/>
      <c r="H171" s="253" t="s">
        <v>1565</v>
      </c>
      <c r="I171" s="253" t="s">
        <v>1509</v>
      </c>
      <c r="J171" s="253"/>
      <c r="K171" s="294"/>
    </row>
    <row r="172" spans="2:11" ht="15" customHeight="1">
      <c r="B172" s="273"/>
      <c r="C172" s="253" t="s">
        <v>1518</v>
      </c>
      <c r="D172" s="253"/>
      <c r="E172" s="253"/>
      <c r="F172" s="272" t="s">
        <v>1505</v>
      </c>
      <c r="G172" s="253"/>
      <c r="H172" s="253" t="s">
        <v>1565</v>
      </c>
      <c r="I172" s="253" t="s">
        <v>1501</v>
      </c>
      <c r="J172" s="253">
        <v>50</v>
      </c>
      <c r="K172" s="294"/>
    </row>
    <row r="173" spans="2:11" ht="15" customHeight="1">
      <c r="B173" s="273"/>
      <c r="C173" s="253" t="s">
        <v>1526</v>
      </c>
      <c r="D173" s="253"/>
      <c r="E173" s="253"/>
      <c r="F173" s="272" t="s">
        <v>1505</v>
      </c>
      <c r="G173" s="253"/>
      <c r="H173" s="253" t="s">
        <v>1565</v>
      </c>
      <c r="I173" s="253" t="s">
        <v>1501</v>
      </c>
      <c r="J173" s="253">
        <v>50</v>
      </c>
      <c r="K173" s="294"/>
    </row>
    <row r="174" spans="2:11" ht="15" customHeight="1">
      <c r="B174" s="273"/>
      <c r="C174" s="253" t="s">
        <v>1524</v>
      </c>
      <c r="D174" s="253"/>
      <c r="E174" s="253"/>
      <c r="F174" s="272" t="s">
        <v>1505</v>
      </c>
      <c r="G174" s="253"/>
      <c r="H174" s="253" t="s">
        <v>1565</v>
      </c>
      <c r="I174" s="253" t="s">
        <v>1501</v>
      </c>
      <c r="J174" s="253">
        <v>50</v>
      </c>
      <c r="K174" s="294"/>
    </row>
    <row r="175" spans="2:11" ht="15" customHeight="1">
      <c r="B175" s="273"/>
      <c r="C175" s="253" t="s">
        <v>120</v>
      </c>
      <c r="D175" s="253"/>
      <c r="E175" s="253"/>
      <c r="F175" s="272" t="s">
        <v>1499</v>
      </c>
      <c r="G175" s="253"/>
      <c r="H175" s="253" t="s">
        <v>1566</v>
      </c>
      <c r="I175" s="253" t="s">
        <v>1567</v>
      </c>
      <c r="J175" s="253"/>
      <c r="K175" s="294"/>
    </row>
    <row r="176" spans="2:11" ht="15" customHeight="1">
      <c r="B176" s="273"/>
      <c r="C176" s="253" t="s">
        <v>57</v>
      </c>
      <c r="D176" s="253"/>
      <c r="E176" s="253"/>
      <c r="F176" s="272" t="s">
        <v>1499</v>
      </c>
      <c r="G176" s="253"/>
      <c r="H176" s="253" t="s">
        <v>1568</v>
      </c>
      <c r="I176" s="253" t="s">
        <v>1569</v>
      </c>
      <c r="J176" s="253">
        <v>1</v>
      </c>
      <c r="K176" s="294"/>
    </row>
    <row r="177" spans="2:11" ht="15" customHeight="1">
      <c r="B177" s="273"/>
      <c r="C177" s="253" t="s">
        <v>53</v>
      </c>
      <c r="D177" s="253"/>
      <c r="E177" s="253"/>
      <c r="F177" s="272" t="s">
        <v>1499</v>
      </c>
      <c r="G177" s="253"/>
      <c r="H177" s="253" t="s">
        <v>1570</v>
      </c>
      <c r="I177" s="253" t="s">
        <v>1501</v>
      </c>
      <c r="J177" s="253">
        <v>20</v>
      </c>
      <c r="K177" s="294"/>
    </row>
    <row r="178" spans="2:11" ht="15" customHeight="1">
      <c r="B178" s="273"/>
      <c r="C178" s="253" t="s">
        <v>121</v>
      </c>
      <c r="D178" s="253"/>
      <c r="E178" s="253"/>
      <c r="F178" s="272" t="s">
        <v>1499</v>
      </c>
      <c r="G178" s="253"/>
      <c r="H178" s="253" t="s">
        <v>1571</v>
      </c>
      <c r="I178" s="253" t="s">
        <v>1501</v>
      </c>
      <c r="J178" s="253">
        <v>255</v>
      </c>
      <c r="K178" s="294"/>
    </row>
    <row r="179" spans="2:11" ht="15" customHeight="1">
      <c r="B179" s="273"/>
      <c r="C179" s="253" t="s">
        <v>122</v>
      </c>
      <c r="D179" s="253"/>
      <c r="E179" s="253"/>
      <c r="F179" s="272" t="s">
        <v>1499</v>
      </c>
      <c r="G179" s="253"/>
      <c r="H179" s="253" t="s">
        <v>1464</v>
      </c>
      <c r="I179" s="253" t="s">
        <v>1501</v>
      </c>
      <c r="J179" s="253">
        <v>10</v>
      </c>
      <c r="K179" s="294"/>
    </row>
    <row r="180" spans="2:11" ht="15" customHeight="1">
      <c r="B180" s="273"/>
      <c r="C180" s="253" t="s">
        <v>123</v>
      </c>
      <c r="D180" s="253"/>
      <c r="E180" s="253"/>
      <c r="F180" s="272" t="s">
        <v>1499</v>
      </c>
      <c r="G180" s="253"/>
      <c r="H180" s="253" t="s">
        <v>1572</v>
      </c>
      <c r="I180" s="253" t="s">
        <v>1533</v>
      </c>
      <c r="J180" s="253"/>
      <c r="K180" s="294"/>
    </row>
    <row r="181" spans="2:11" ht="15" customHeight="1">
      <c r="B181" s="273"/>
      <c r="C181" s="253" t="s">
        <v>1573</v>
      </c>
      <c r="D181" s="253"/>
      <c r="E181" s="253"/>
      <c r="F181" s="272" t="s">
        <v>1499</v>
      </c>
      <c r="G181" s="253"/>
      <c r="H181" s="253" t="s">
        <v>1574</v>
      </c>
      <c r="I181" s="253" t="s">
        <v>1533</v>
      </c>
      <c r="J181" s="253"/>
      <c r="K181" s="294"/>
    </row>
    <row r="182" spans="2:11" ht="15" customHeight="1">
      <c r="B182" s="273"/>
      <c r="C182" s="253" t="s">
        <v>1562</v>
      </c>
      <c r="D182" s="253"/>
      <c r="E182" s="253"/>
      <c r="F182" s="272" t="s">
        <v>1499</v>
      </c>
      <c r="G182" s="253"/>
      <c r="H182" s="253" t="s">
        <v>1575</v>
      </c>
      <c r="I182" s="253" t="s">
        <v>1533</v>
      </c>
      <c r="J182" s="253"/>
      <c r="K182" s="294"/>
    </row>
    <row r="183" spans="2:11" ht="15" customHeight="1">
      <c r="B183" s="273"/>
      <c r="C183" s="253" t="s">
        <v>125</v>
      </c>
      <c r="D183" s="253"/>
      <c r="E183" s="253"/>
      <c r="F183" s="272" t="s">
        <v>1505</v>
      </c>
      <c r="G183" s="253"/>
      <c r="H183" s="253" t="s">
        <v>1576</v>
      </c>
      <c r="I183" s="253" t="s">
        <v>1501</v>
      </c>
      <c r="J183" s="253">
        <v>50</v>
      </c>
      <c r="K183" s="294"/>
    </row>
    <row r="184" spans="2:11" ht="15" customHeight="1">
      <c r="B184" s="273"/>
      <c r="C184" s="253" t="s">
        <v>1577</v>
      </c>
      <c r="D184" s="253"/>
      <c r="E184" s="253"/>
      <c r="F184" s="272" t="s">
        <v>1505</v>
      </c>
      <c r="G184" s="253"/>
      <c r="H184" s="253" t="s">
        <v>1578</v>
      </c>
      <c r="I184" s="253" t="s">
        <v>1579</v>
      </c>
      <c r="J184" s="253"/>
      <c r="K184" s="294"/>
    </row>
    <row r="185" spans="2:11" ht="15" customHeight="1">
      <c r="B185" s="273"/>
      <c r="C185" s="253" t="s">
        <v>1580</v>
      </c>
      <c r="D185" s="253"/>
      <c r="E185" s="253"/>
      <c r="F185" s="272" t="s">
        <v>1505</v>
      </c>
      <c r="G185" s="253"/>
      <c r="H185" s="253" t="s">
        <v>1581</v>
      </c>
      <c r="I185" s="253" t="s">
        <v>1579</v>
      </c>
      <c r="J185" s="253"/>
      <c r="K185" s="294"/>
    </row>
    <row r="186" spans="2:11" ht="15" customHeight="1">
      <c r="B186" s="273"/>
      <c r="C186" s="253" t="s">
        <v>1582</v>
      </c>
      <c r="D186" s="253"/>
      <c r="E186" s="253"/>
      <c r="F186" s="272" t="s">
        <v>1505</v>
      </c>
      <c r="G186" s="253"/>
      <c r="H186" s="253" t="s">
        <v>1583</v>
      </c>
      <c r="I186" s="253" t="s">
        <v>1579</v>
      </c>
      <c r="J186" s="253"/>
      <c r="K186" s="294"/>
    </row>
    <row r="187" spans="2:11" ht="15" customHeight="1">
      <c r="B187" s="273"/>
      <c r="C187" s="306" t="s">
        <v>1584</v>
      </c>
      <c r="D187" s="253"/>
      <c r="E187" s="253"/>
      <c r="F187" s="272" t="s">
        <v>1505</v>
      </c>
      <c r="G187" s="253"/>
      <c r="H187" s="253" t="s">
        <v>1585</v>
      </c>
      <c r="I187" s="253" t="s">
        <v>1586</v>
      </c>
      <c r="J187" s="307" t="s">
        <v>1587</v>
      </c>
      <c r="K187" s="294"/>
    </row>
    <row r="188" spans="2:11" ht="15" customHeight="1">
      <c r="B188" s="273"/>
      <c r="C188" s="258" t="s">
        <v>42</v>
      </c>
      <c r="D188" s="253"/>
      <c r="E188" s="253"/>
      <c r="F188" s="272" t="s">
        <v>1499</v>
      </c>
      <c r="G188" s="253"/>
      <c r="H188" s="249" t="s">
        <v>1588</v>
      </c>
      <c r="I188" s="253" t="s">
        <v>1589</v>
      </c>
      <c r="J188" s="253"/>
      <c r="K188" s="294"/>
    </row>
    <row r="189" spans="2:11" ht="15" customHeight="1">
      <c r="B189" s="273"/>
      <c r="C189" s="258" t="s">
        <v>1590</v>
      </c>
      <c r="D189" s="253"/>
      <c r="E189" s="253"/>
      <c r="F189" s="272" t="s">
        <v>1499</v>
      </c>
      <c r="G189" s="253"/>
      <c r="H189" s="253" t="s">
        <v>1591</v>
      </c>
      <c r="I189" s="253" t="s">
        <v>1533</v>
      </c>
      <c r="J189" s="253"/>
      <c r="K189" s="294"/>
    </row>
    <row r="190" spans="2:11" ht="15" customHeight="1">
      <c r="B190" s="273"/>
      <c r="C190" s="258" t="s">
        <v>1592</v>
      </c>
      <c r="D190" s="253"/>
      <c r="E190" s="253"/>
      <c r="F190" s="272" t="s">
        <v>1499</v>
      </c>
      <c r="G190" s="253"/>
      <c r="H190" s="253" t="s">
        <v>1593</v>
      </c>
      <c r="I190" s="253" t="s">
        <v>1533</v>
      </c>
      <c r="J190" s="253"/>
      <c r="K190" s="294"/>
    </row>
    <row r="191" spans="2:11" ht="15" customHeight="1">
      <c r="B191" s="273"/>
      <c r="C191" s="258" t="s">
        <v>1594</v>
      </c>
      <c r="D191" s="253"/>
      <c r="E191" s="253"/>
      <c r="F191" s="272" t="s">
        <v>1505</v>
      </c>
      <c r="G191" s="253"/>
      <c r="H191" s="253" t="s">
        <v>1595</v>
      </c>
      <c r="I191" s="253" t="s">
        <v>1533</v>
      </c>
      <c r="J191" s="253"/>
      <c r="K191" s="294"/>
    </row>
    <row r="192" spans="2:11" ht="15" customHeight="1">
      <c r="B192" s="300"/>
      <c r="C192" s="308"/>
      <c r="D192" s="282"/>
      <c r="E192" s="282"/>
      <c r="F192" s="282"/>
      <c r="G192" s="282"/>
      <c r="H192" s="282"/>
      <c r="I192" s="282"/>
      <c r="J192" s="282"/>
      <c r="K192" s="301"/>
    </row>
    <row r="193" spans="2:11" ht="18.75" customHeight="1">
      <c r="B193" s="249"/>
      <c r="C193" s="253"/>
      <c r="D193" s="253"/>
      <c r="E193" s="253"/>
      <c r="F193" s="272"/>
      <c r="G193" s="253"/>
      <c r="H193" s="253"/>
      <c r="I193" s="253"/>
      <c r="J193" s="253"/>
      <c r="K193" s="249"/>
    </row>
    <row r="194" spans="2:11" ht="18.75" customHeight="1">
      <c r="B194" s="249"/>
      <c r="C194" s="253"/>
      <c r="D194" s="253"/>
      <c r="E194" s="253"/>
      <c r="F194" s="272"/>
      <c r="G194" s="253"/>
      <c r="H194" s="253"/>
      <c r="I194" s="253"/>
      <c r="J194" s="253"/>
      <c r="K194" s="249"/>
    </row>
    <row r="195" spans="2:11" ht="18.75" customHeight="1">
      <c r="B195" s="259"/>
      <c r="C195" s="259"/>
      <c r="D195" s="259"/>
      <c r="E195" s="259"/>
      <c r="F195" s="259"/>
      <c r="G195" s="259"/>
      <c r="H195" s="259"/>
      <c r="I195" s="259"/>
      <c r="J195" s="259"/>
      <c r="K195" s="259"/>
    </row>
    <row r="196" spans="2:11">
      <c r="B196" s="241"/>
      <c r="C196" s="242"/>
      <c r="D196" s="242"/>
      <c r="E196" s="242"/>
      <c r="F196" s="242"/>
      <c r="G196" s="242"/>
      <c r="H196" s="242"/>
      <c r="I196" s="242"/>
      <c r="J196" s="242"/>
      <c r="K196" s="243"/>
    </row>
    <row r="197" spans="2:11" ht="21">
      <c r="B197" s="244"/>
      <c r="C197" s="367" t="s">
        <v>1596</v>
      </c>
      <c r="D197" s="367"/>
      <c r="E197" s="367"/>
      <c r="F197" s="367"/>
      <c r="G197" s="367"/>
      <c r="H197" s="367"/>
      <c r="I197" s="367"/>
      <c r="J197" s="367"/>
      <c r="K197" s="245"/>
    </row>
    <row r="198" spans="2:11" ht="25.5" customHeight="1">
      <c r="B198" s="244"/>
      <c r="C198" s="309" t="s">
        <v>1597</v>
      </c>
      <c r="D198" s="309"/>
      <c r="E198" s="309"/>
      <c r="F198" s="309" t="s">
        <v>1598</v>
      </c>
      <c r="G198" s="310"/>
      <c r="H198" s="366" t="s">
        <v>1599</v>
      </c>
      <c r="I198" s="366"/>
      <c r="J198" s="366"/>
      <c r="K198" s="245"/>
    </row>
    <row r="199" spans="2:11" ht="5.25" customHeight="1">
      <c r="B199" s="273"/>
      <c r="C199" s="270"/>
      <c r="D199" s="270"/>
      <c r="E199" s="270"/>
      <c r="F199" s="270"/>
      <c r="G199" s="253"/>
      <c r="H199" s="270"/>
      <c r="I199" s="270"/>
      <c r="J199" s="270"/>
      <c r="K199" s="294"/>
    </row>
    <row r="200" spans="2:11" ht="15" customHeight="1">
      <c r="B200" s="273"/>
      <c r="C200" s="253" t="s">
        <v>1589</v>
      </c>
      <c r="D200" s="253"/>
      <c r="E200" s="253"/>
      <c r="F200" s="272" t="s">
        <v>43</v>
      </c>
      <c r="G200" s="253"/>
      <c r="H200" s="364" t="s">
        <v>1600</v>
      </c>
      <c r="I200" s="364"/>
      <c r="J200" s="364"/>
      <c r="K200" s="294"/>
    </row>
    <row r="201" spans="2:11" ht="15" customHeight="1">
      <c r="B201" s="273"/>
      <c r="C201" s="279"/>
      <c r="D201" s="253"/>
      <c r="E201" s="253"/>
      <c r="F201" s="272" t="s">
        <v>44</v>
      </c>
      <c r="G201" s="253"/>
      <c r="H201" s="364" t="s">
        <v>1601</v>
      </c>
      <c r="I201" s="364"/>
      <c r="J201" s="364"/>
      <c r="K201" s="294"/>
    </row>
    <row r="202" spans="2:11" ht="15" customHeight="1">
      <c r="B202" s="273"/>
      <c r="C202" s="279"/>
      <c r="D202" s="253"/>
      <c r="E202" s="253"/>
      <c r="F202" s="272" t="s">
        <v>47</v>
      </c>
      <c r="G202" s="253"/>
      <c r="H202" s="364" t="s">
        <v>1602</v>
      </c>
      <c r="I202" s="364"/>
      <c r="J202" s="364"/>
      <c r="K202" s="294"/>
    </row>
    <row r="203" spans="2:11" ht="15" customHeight="1">
      <c r="B203" s="273"/>
      <c r="C203" s="253"/>
      <c r="D203" s="253"/>
      <c r="E203" s="253"/>
      <c r="F203" s="272" t="s">
        <v>45</v>
      </c>
      <c r="G203" s="253"/>
      <c r="H203" s="364" t="s">
        <v>1603</v>
      </c>
      <c r="I203" s="364"/>
      <c r="J203" s="364"/>
      <c r="K203" s="294"/>
    </row>
    <row r="204" spans="2:11" ht="15" customHeight="1">
      <c r="B204" s="273"/>
      <c r="C204" s="253"/>
      <c r="D204" s="253"/>
      <c r="E204" s="253"/>
      <c r="F204" s="272" t="s">
        <v>46</v>
      </c>
      <c r="G204" s="253"/>
      <c r="H204" s="364" t="s">
        <v>1604</v>
      </c>
      <c r="I204" s="364"/>
      <c r="J204" s="364"/>
      <c r="K204" s="294"/>
    </row>
    <row r="205" spans="2:11" ht="15" customHeight="1">
      <c r="B205" s="273"/>
      <c r="C205" s="253"/>
      <c r="D205" s="253"/>
      <c r="E205" s="253"/>
      <c r="F205" s="272"/>
      <c r="G205" s="253"/>
      <c r="H205" s="253"/>
      <c r="I205" s="253"/>
      <c r="J205" s="253"/>
      <c r="K205" s="294"/>
    </row>
    <row r="206" spans="2:11" ht="15" customHeight="1">
      <c r="B206" s="273"/>
      <c r="C206" s="253" t="s">
        <v>1545</v>
      </c>
      <c r="D206" s="253"/>
      <c r="E206" s="253"/>
      <c r="F206" s="272" t="s">
        <v>79</v>
      </c>
      <c r="G206" s="253"/>
      <c r="H206" s="364" t="s">
        <v>1605</v>
      </c>
      <c r="I206" s="364"/>
      <c r="J206" s="364"/>
      <c r="K206" s="294"/>
    </row>
    <row r="207" spans="2:11" ht="15" customHeight="1">
      <c r="B207" s="273"/>
      <c r="C207" s="279"/>
      <c r="D207" s="253"/>
      <c r="E207" s="253"/>
      <c r="F207" s="272" t="s">
        <v>1442</v>
      </c>
      <c r="G207" s="253"/>
      <c r="H207" s="364" t="s">
        <v>1443</v>
      </c>
      <c r="I207" s="364"/>
      <c r="J207" s="364"/>
      <c r="K207" s="294"/>
    </row>
    <row r="208" spans="2:11" ht="15" customHeight="1">
      <c r="B208" s="273"/>
      <c r="C208" s="253"/>
      <c r="D208" s="253"/>
      <c r="E208" s="253"/>
      <c r="F208" s="272" t="s">
        <v>1440</v>
      </c>
      <c r="G208" s="253"/>
      <c r="H208" s="364" t="s">
        <v>1606</v>
      </c>
      <c r="I208" s="364"/>
      <c r="J208" s="364"/>
      <c r="K208" s="294"/>
    </row>
    <row r="209" spans="2:11" ht="15" customHeight="1">
      <c r="B209" s="311"/>
      <c r="C209" s="279"/>
      <c r="D209" s="279"/>
      <c r="E209" s="279"/>
      <c r="F209" s="272" t="s">
        <v>1444</v>
      </c>
      <c r="G209" s="258"/>
      <c r="H209" s="365" t="s">
        <v>1445</v>
      </c>
      <c r="I209" s="365"/>
      <c r="J209" s="365"/>
      <c r="K209" s="312"/>
    </row>
    <row r="210" spans="2:11" ht="15" customHeight="1">
      <c r="B210" s="311"/>
      <c r="C210" s="279"/>
      <c r="D210" s="279"/>
      <c r="E210" s="279"/>
      <c r="F210" s="272" t="s">
        <v>1446</v>
      </c>
      <c r="G210" s="258"/>
      <c r="H210" s="365" t="s">
        <v>1607</v>
      </c>
      <c r="I210" s="365"/>
      <c r="J210" s="365"/>
      <c r="K210" s="312"/>
    </row>
    <row r="211" spans="2:11" ht="15" customHeight="1">
      <c r="B211" s="311"/>
      <c r="C211" s="279"/>
      <c r="D211" s="279"/>
      <c r="E211" s="279"/>
      <c r="F211" s="313"/>
      <c r="G211" s="258"/>
      <c r="H211" s="314"/>
      <c r="I211" s="314"/>
      <c r="J211" s="314"/>
      <c r="K211" s="312"/>
    </row>
    <row r="212" spans="2:11" ht="15" customHeight="1">
      <c r="B212" s="311"/>
      <c r="C212" s="253" t="s">
        <v>1569</v>
      </c>
      <c r="D212" s="279"/>
      <c r="E212" s="279"/>
      <c r="F212" s="272">
        <v>1</v>
      </c>
      <c r="G212" s="258"/>
      <c r="H212" s="365" t="s">
        <v>1608</v>
      </c>
      <c r="I212" s="365"/>
      <c r="J212" s="365"/>
      <c r="K212" s="312"/>
    </row>
    <row r="213" spans="2:11" ht="15" customHeight="1">
      <c r="B213" s="311"/>
      <c r="C213" s="279"/>
      <c r="D213" s="279"/>
      <c r="E213" s="279"/>
      <c r="F213" s="272">
        <v>2</v>
      </c>
      <c r="G213" s="258"/>
      <c r="H213" s="365" t="s">
        <v>1609</v>
      </c>
      <c r="I213" s="365"/>
      <c r="J213" s="365"/>
      <c r="K213" s="312"/>
    </row>
    <row r="214" spans="2:11" ht="15" customHeight="1">
      <c r="B214" s="311"/>
      <c r="C214" s="279"/>
      <c r="D214" s="279"/>
      <c r="E214" s="279"/>
      <c r="F214" s="272">
        <v>3</v>
      </c>
      <c r="G214" s="258"/>
      <c r="H214" s="365" t="s">
        <v>1610</v>
      </c>
      <c r="I214" s="365"/>
      <c r="J214" s="365"/>
      <c r="K214" s="312"/>
    </row>
    <row r="215" spans="2:11" ht="15" customHeight="1">
      <c r="B215" s="311"/>
      <c r="C215" s="279"/>
      <c r="D215" s="279"/>
      <c r="E215" s="279"/>
      <c r="F215" s="272">
        <v>4</v>
      </c>
      <c r="G215" s="258"/>
      <c r="H215" s="365" t="s">
        <v>1611</v>
      </c>
      <c r="I215" s="365"/>
      <c r="J215" s="365"/>
      <c r="K215" s="312"/>
    </row>
    <row r="216" spans="2:11" ht="12.75" customHeight="1">
      <c r="B216" s="315"/>
      <c r="C216" s="316"/>
      <c r="D216" s="316"/>
      <c r="E216" s="316"/>
      <c r="F216" s="316"/>
      <c r="G216" s="316"/>
      <c r="H216" s="316"/>
      <c r="I216" s="316"/>
      <c r="J216" s="316"/>
      <c r="K216" s="317"/>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SO 000 - Vedlejší rozpočt...</vt:lpstr>
      <vt:lpstr>SO 001 - Příprava staveniště</vt:lpstr>
      <vt:lpstr>SO 101 - II-315 km 22,655...</vt:lpstr>
      <vt:lpstr>SO 102 - II-315 km 23,920...</vt:lpstr>
      <vt:lpstr>SO 111 - Trvalé dopravní ...</vt:lpstr>
      <vt:lpstr>SO 112 - Zabezpečení provozu</vt:lpstr>
      <vt:lpstr>SO 113 - Provizorní komun...</vt:lpstr>
      <vt:lpstr>Pokyny pro vyplnění</vt:lpstr>
      <vt:lpstr>'Rekapitulace stavby'!Názvy_tisku</vt:lpstr>
      <vt:lpstr>'SO 000 - Vedlejší rozpočt...'!Názvy_tisku</vt:lpstr>
      <vt:lpstr>'SO 001 - Příprava staveniště'!Názvy_tisku</vt:lpstr>
      <vt:lpstr>'SO 101 - II-315 km 22,655...'!Názvy_tisku</vt:lpstr>
      <vt:lpstr>'SO 102 - II-315 km 23,920...'!Názvy_tisku</vt:lpstr>
      <vt:lpstr>'SO 111 - Trvalé dopravní ...'!Názvy_tisku</vt:lpstr>
      <vt:lpstr>'SO 112 - Zabezpečení provozu'!Názvy_tisku</vt:lpstr>
      <vt:lpstr>'SO 113 - Provizorní komun...'!Názvy_tisku</vt:lpstr>
      <vt:lpstr>'Pokyny pro vyplnění'!Oblast_tisku</vt:lpstr>
      <vt:lpstr>'Rekapitulace stavby'!Oblast_tisku</vt:lpstr>
      <vt:lpstr>'SO 000 - Vedlejší rozpočt...'!Oblast_tisku</vt:lpstr>
      <vt:lpstr>'SO 001 - Příprava staveniště'!Oblast_tisku</vt:lpstr>
      <vt:lpstr>'SO 101 - II-315 km 22,655...'!Oblast_tisku</vt:lpstr>
      <vt:lpstr>'SO 102 - II-315 km 23,920...'!Oblast_tisku</vt:lpstr>
      <vt:lpstr>'SO 111 - Trvalé dopravní ...'!Oblast_tisku</vt:lpstr>
      <vt:lpstr>'SO 112 - Zabezpečení provozu'!Oblast_tisku</vt:lpstr>
      <vt:lpstr>'SO 113 - Provizorní komun...'!Oblast_tisku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Šárka</dc:creator>
  <cp:lastModifiedBy>Drnec</cp:lastModifiedBy>
  <dcterms:created xsi:type="dcterms:W3CDTF">2018-08-21T10:26:58Z</dcterms:created>
  <dcterms:modified xsi:type="dcterms:W3CDTF">2018-11-09T01:22:09Z</dcterms:modified>
</cp:coreProperties>
</file>