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ka\Desktop\"/>
    </mc:Choice>
  </mc:AlternateContent>
  <xr:revisionPtr revIDLastSave="0" documentId="8_{0C7C7581-32FD-43D9-BC86-073FD59D7F41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9" i="1" l="1"/>
  <c r="C58" i="1"/>
  <c r="C57" i="1" s="1"/>
  <c r="C60" i="1"/>
  <c r="C56" i="1"/>
  <c r="C54" i="1"/>
  <c r="C55" i="1"/>
  <c r="C53" i="1"/>
  <c r="C52" i="1"/>
  <c r="C51" i="1"/>
  <c r="C50" i="1"/>
  <c r="C49" i="1"/>
  <c r="C47" i="1"/>
  <c r="C48" i="1"/>
  <c r="C46" i="1"/>
  <c r="C45" i="1"/>
  <c r="C44" i="1"/>
  <c r="C43" i="1"/>
  <c r="C42" i="1"/>
  <c r="C41" i="1"/>
  <c r="C40" i="1"/>
  <c r="C18" i="1"/>
  <c r="C36" i="1"/>
  <c r="C37" i="1"/>
  <c r="C38" i="1"/>
  <c r="C35" i="1"/>
  <c r="C34" i="1"/>
  <c r="C33" i="1"/>
  <c r="C32" i="1"/>
  <c r="C31" i="1"/>
  <c r="C30" i="1"/>
  <c r="C29" i="1"/>
  <c r="C10" i="1"/>
  <c r="C28" i="1"/>
  <c r="C27" i="1"/>
  <c r="C26" i="1"/>
  <c r="C25" i="1"/>
  <c r="C24" i="1"/>
  <c r="C23" i="1"/>
  <c r="C22" i="1"/>
  <c r="C20" i="1"/>
  <c r="C19" i="1"/>
  <c r="C17" i="1"/>
  <c r="C16" i="1"/>
  <c r="C15" i="1"/>
  <c r="C14" i="1"/>
  <c r="C13" i="1"/>
  <c r="C12" i="1"/>
  <c r="C11" i="1"/>
  <c r="C9" i="1"/>
  <c r="C8" i="1"/>
  <c r="C7" i="1"/>
  <c r="C6" i="1"/>
  <c r="C5" i="1"/>
  <c r="C4" i="1"/>
  <c r="C39" i="1" l="1"/>
  <c r="C3" i="1"/>
  <c r="C21" i="1" l="1"/>
</calcChain>
</file>

<file path=xl/sharedStrings.xml><?xml version="1.0" encoding="utf-8"?>
<sst xmlns="http://schemas.openxmlformats.org/spreadsheetml/2006/main" count="100" uniqueCount="41">
  <si>
    <t>m2</t>
  </si>
  <si>
    <t>m. 0.01</t>
  </si>
  <si>
    <t>m. 0.02</t>
  </si>
  <si>
    <t>m. 0.03</t>
  </si>
  <si>
    <t>m. 0.04</t>
  </si>
  <si>
    <t>m. 0.05</t>
  </si>
  <si>
    <t>m. 0.06</t>
  </si>
  <si>
    <t>m. 0.07</t>
  </si>
  <si>
    <t>m. 0.08</t>
  </si>
  <si>
    <t>m. 0.09</t>
  </si>
  <si>
    <t>m. 0.10</t>
  </si>
  <si>
    <t>m. 0.11</t>
  </si>
  <si>
    <t>m. 0.12</t>
  </si>
  <si>
    <t>m. 0.13</t>
  </si>
  <si>
    <t>m. 0.14</t>
  </si>
  <si>
    <t>m. 0.15</t>
  </si>
  <si>
    <t>m. 0.16</t>
  </si>
  <si>
    <t>Skladba S3</t>
  </si>
  <si>
    <t>Škola Svitavy</t>
  </si>
  <si>
    <t>Skladba S1 (v. 1,5 m)</t>
  </si>
  <si>
    <t>výška parapetu uvažována 780mm</t>
  </si>
  <si>
    <t>nedostatečné kótování - podle podkladů uvažuji výšku parapetu 1520mm</t>
  </si>
  <si>
    <t>výška parapetu uvažována 1260mm</t>
  </si>
  <si>
    <t>m. 0.16 schodiště</t>
  </si>
  <si>
    <t>pata klenby uvažována 2600mm</t>
  </si>
  <si>
    <t>plocha 13,7686 změřena z řezu</t>
  </si>
  <si>
    <t>Skladba S2 (v ploše S1 - v.1,5m)</t>
  </si>
  <si>
    <t>uvažuji 1,5 (stěna) + 0,1 (přesah na podlahu)</t>
  </si>
  <si>
    <t>včetně zkoseného parapetu</t>
  </si>
  <si>
    <t>nezasahuje do parapetu, v. parapetu 1520mm</t>
  </si>
  <si>
    <t>výška stěny pod schodištěm 1,23; na zkosené stěně 0,49</t>
  </si>
  <si>
    <t>bez parapetu, v. parapetu 780mm</t>
  </si>
  <si>
    <t>bez parapetu, v. parapetu 1260mm</t>
  </si>
  <si>
    <t>plochy 2,362 a 0,981 odečteny z řezu</t>
  </si>
  <si>
    <t>pozn. Klenbový strop - výška průměr V a P</t>
  </si>
  <si>
    <t>Skladba S4</t>
  </si>
  <si>
    <t>nad terénem</t>
  </si>
  <si>
    <t>pod terénem</t>
  </si>
  <si>
    <t>hloubka dvorku a výška a rozměry okna nejsou známy</t>
  </si>
  <si>
    <t>Skladba S5(v. 1m+dno)</t>
  </si>
  <si>
    <t>z podkladů nelze přesně určit část ve dvoře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</si>
</sst>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0"/>
  <sheetViews>
    <sheetView tabSelected="1" topLeftCell="A37" zoomScaleNormal="100" workbookViewId="0">
      <selection activeCell="N45" sqref="N45"/>
    </sheetView>
  </sheetViews>
  <sheetFormatPr defaultRowHeight="14.4" x14ac:dyDescent="0.3"/>
  <cols>
    <col min="2" max="2" width="22" customWidth="1"/>
  </cols>
  <sheetData>
    <row r="1" spans="1:5" x14ac:dyDescent="0.3">
      <c r="A1" t="s">
        <v>18</v>
      </c>
    </row>
    <row r="3" spans="1:5" x14ac:dyDescent="0.3">
      <c r="A3" s="1" t="s">
        <v>19</v>
      </c>
      <c r="C3" s="1">
        <f>SUM(C4:C20)</f>
        <v>433.85144999999994</v>
      </c>
      <c r="D3" s="1" t="s">
        <v>0</v>
      </c>
      <c r="E3" t="s">
        <v>27</v>
      </c>
    </row>
    <row r="4" spans="1:5" x14ac:dyDescent="0.3">
      <c r="A4" t="s">
        <v>1</v>
      </c>
      <c r="C4">
        <f>1.6*(5.25+1.3+2.1+0.3+0.275+0.275+0.07+2.15+5.63+1.32+1+2.1+0.5+0.65+0.45+1.5+0.5+1.8+1.25+1.95+1.4+1.4+1)+(2.7*3.1)+ 1.6*(0.85+0.7*15+0.6*2+0.48*2+0.4*2)</f>
        <v>85.938000000000002</v>
      </c>
      <c r="D4" t="s">
        <v>0</v>
      </c>
    </row>
    <row r="5" spans="1:5" x14ac:dyDescent="0.3">
      <c r="A5" t="s">
        <v>2</v>
      </c>
      <c r="C5">
        <f>1.6*(3.6+1.39+1.27+3.7)+3.6*2.7</f>
        <v>25.656000000000002</v>
      </c>
      <c r="D5" t="s">
        <v>0</v>
      </c>
      <c r="E5" t="s">
        <v>34</v>
      </c>
    </row>
    <row r="6" spans="1:5" x14ac:dyDescent="0.3">
      <c r="A6" t="s">
        <v>3</v>
      </c>
      <c r="C6">
        <f>1.6*(1.8+0.65+0.15+0.6+0.5+0.6)+2.7*6.2</f>
        <v>23.62</v>
      </c>
      <c r="D6" t="s">
        <v>0</v>
      </c>
    </row>
    <row r="7" spans="1:5" x14ac:dyDescent="0.3">
      <c r="A7" t="s">
        <v>4</v>
      </c>
      <c r="C7">
        <f>1.6*(0.6+0.8+0.3+6.2+0.5+0.6+0.145+0.905)+(0.35*0.35)+(1.743*1.05)</f>
        <v>18.032649999999997</v>
      </c>
      <c r="D7" t="s">
        <v>0</v>
      </c>
    </row>
    <row r="8" spans="1:5" x14ac:dyDescent="0.3">
      <c r="A8" t="s">
        <v>5</v>
      </c>
      <c r="C8">
        <f>1.6*(6.2+2.45-1+2.45-1.05)+0.123+1.83</f>
        <v>16.433</v>
      </c>
      <c r="D8" t="s">
        <v>0</v>
      </c>
    </row>
    <row r="9" spans="1:5" x14ac:dyDescent="0.3">
      <c r="A9" t="s">
        <v>6</v>
      </c>
      <c r="C9">
        <f>1.6*(6.2+2.45-1+2.45-1.05)+1.05*1.6</f>
        <v>16.160000000000004</v>
      </c>
      <c r="D9" t="s">
        <v>0</v>
      </c>
      <c r="E9" t="s">
        <v>21</v>
      </c>
    </row>
    <row r="10" spans="1:5" x14ac:dyDescent="0.3">
      <c r="A10" t="s">
        <v>7</v>
      </c>
      <c r="C10">
        <f>1.6*(2*3.9+1.5-1.2)+1.5*(1.23+0.49+0.1)-0.1</f>
        <v>15.590000000000003</v>
      </c>
      <c r="D10" t="s">
        <v>0</v>
      </c>
    </row>
    <row r="11" spans="1:5" x14ac:dyDescent="0.3">
      <c r="A11" t="s">
        <v>8</v>
      </c>
      <c r="C11">
        <f>1.6*(6.2+4.8+0.1+2.2-1.05+2.1-1.55)+(0.72*0.85*2)+(0.85*1.05)+(0.88*1.05)</f>
        <v>23.520499999999998</v>
      </c>
      <c r="D11" t="s">
        <v>0</v>
      </c>
      <c r="E11" t="s">
        <v>20</v>
      </c>
    </row>
    <row r="12" spans="1:5" x14ac:dyDescent="0.3">
      <c r="A12" t="s">
        <v>9</v>
      </c>
      <c r="C12">
        <f>1.6*(6.2+2.2*2-0.9-1.05+0.6+1+0.7+4.9)+(0.24*0.85*2)+(0.85*1.05)+(1.36*1.05)</f>
        <v>28.0885</v>
      </c>
      <c r="D12" t="s">
        <v>0</v>
      </c>
      <c r="E12" t="s">
        <v>22</v>
      </c>
    </row>
    <row r="13" spans="1:5" x14ac:dyDescent="0.3">
      <c r="A13" t="s">
        <v>10</v>
      </c>
      <c r="C13">
        <f>1.6*(1.5*2+2.1*2-0.9-1)</f>
        <v>8.48</v>
      </c>
      <c r="D13" t="s">
        <v>0</v>
      </c>
    </row>
    <row r="14" spans="1:5" x14ac:dyDescent="0.3">
      <c r="A14" t="s">
        <v>11</v>
      </c>
      <c r="C14">
        <f>1.6*(4.55*2+2.1*2-1-1.05)+(0.24*0.85*2)+(0.85*1.05)+(1.36*1.05)</f>
        <v>20.7285</v>
      </c>
      <c r="D14" t="s">
        <v>0</v>
      </c>
    </row>
    <row r="15" spans="1:5" x14ac:dyDescent="0.3">
      <c r="A15" t="s">
        <v>12</v>
      </c>
      <c r="C15">
        <f>1.6*(2.1*2-0.9-1.05+6.2*2)+(0.24*0.85*2)+(0.85*1.05)+(1.36*1.05)</f>
        <v>26.168500000000002</v>
      </c>
      <c r="D15" t="s">
        <v>0</v>
      </c>
    </row>
    <row r="16" spans="1:5" x14ac:dyDescent="0.3">
      <c r="A16" t="s">
        <v>13</v>
      </c>
      <c r="C16">
        <f>1.6*(6.2*2+2.65*2-0.9-1.05)+(0.24*0.85*2)+(0.85*1.05)+(1.36*1.05)</f>
        <v>27.928500000000003</v>
      </c>
      <c r="D16" t="s">
        <v>0</v>
      </c>
    </row>
    <row r="17" spans="1:5" x14ac:dyDescent="0.3">
      <c r="A17" t="s">
        <v>14</v>
      </c>
      <c r="C17">
        <f>1.6*(3.1*2-1+6.5+1.4+1.5+1.6+0.7*2+0.7*2)</f>
        <v>30.399999999999995</v>
      </c>
      <c r="D17" t="s">
        <v>0</v>
      </c>
    </row>
    <row r="18" spans="1:5" x14ac:dyDescent="0.3">
      <c r="A18" t="s">
        <v>15</v>
      </c>
      <c r="C18">
        <f>1.6*(1.55*2-0.8+1.05+0.7*2)+1.05*2.7</f>
        <v>10.435</v>
      </c>
      <c r="D18" t="s">
        <v>0</v>
      </c>
    </row>
    <row r="19" spans="1:5" x14ac:dyDescent="0.3">
      <c r="A19" t="s">
        <v>16</v>
      </c>
      <c r="C19">
        <f>3.1*2.7+1.6*(2.05+2.2-0.9+1.55+0.9+0.5)</f>
        <v>18.450000000000003</v>
      </c>
      <c r="D19" t="s">
        <v>0</v>
      </c>
      <c r="E19" t="s">
        <v>24</v>
      </c>
    </row>
    <row r="20" spans="1:5" x14ac:dyDescent="0.3">
      <c r="A20" t="s">
        <v>23</v>
      </c>
      <c r="C20">
        <f>1.6*(1.1+1.95+2.75+0.275+2.75)+2.71*1.86+13.7686+6.65*0.1+1.49*1.65+2*(1.31*0.32+1.13*0.32+0.95*0.32)</f>
        <v>38.222299999999997</v>
      </c>
      <c r="D20" t="s">
        <v>0</v>
      </c>
      <c r="E20" t="s">
        <v>25</v>
      </c>
    </row>
    <row r="21" spans="1:5" x14ac:dyDescent="0.3">
      <c r="A21" s="1" t="s">
        <v>26</v>
      </c>
      <c r="C21" s="1">
        <f>SUM(C22:C38)</f>
        <v>404.13910000000004</v>
      </c>
      <c r="D21" s="1" t="s">
        <v>0</v>
      </c>
    </row>
    <row r="22" spans="1:5" x14ac:dyDescent="0.3">
      <c r="A22" t="s">
        <v>1</v>
      </c>
      <c r="C22">
        <f>1.5*(5.25+1.3+2.1+0.3+0.275+0.275+0.07+2.15+5.63+1.32+1+2.1+0.5+0.65+0.45+1.5+0.5+1.8+1.25+1.95+1.4+1.4+1)+(2.6*3.1)+ 1.5*(0.85+0.7*15+0.6*2+0.48*2+0.4*2)</f>
        <v>80.78</v>
      </c>
    </row>
    <row r="23" spans="1:5" x14ac:dyDescent="0.3">
      <c r="A23" t="s">
        <v>2</v>
      </c>
      <c r="C23">
        <f>1.5*(3.6+1.39+1.27+3.7)+3.6*2.6</f>
        <v>24.300000000000004</v>
      </c>
    </row>
    <row r="24" spans="1:5" x14ac:dyDescent="0.3">
      <c r="A24" t="s">
        <v>3</v>
      </c>
      <c r="C24">
        <f>1.5*(1.8+0.65+0.15+0.6+0.5+0.6)+2.6*6.2</f>
        <v>22.57</v>
      </c>
    </row>
    <row r="25" spans="1:5" x14ac:dyDescent="0.3">
      <c r="A25" t="s">
        <v>4</v>
      </c>
      <c r="C25">
        <f>1.5*(0.6+0.8+0.3+6.2+0.5+0.6+0.145+0.905)+(0.35*0.35)+(1.643*1.05)</f>
        <v>16.922650000000001</v>
      </c>
      <c r="E25" t="s">
        <v>28</v>
      </c>
    </row>
    <row r="26" spans="1:5" x14ac:dyDescent="0.3">
      <c r="A26" t="s">
        <v>5</v>
      </c>
      <c r="C26">
        <f>1.5*(6.2+2.45-1+2.45-1.05)+(0.35*0.35)+(0.513+1.13)*1.05</f>
        <v>15.422650000000001</v>
      </c>
      <c r="E26" t="s">
        <v>28</v>
      </c>
    </row>
    <row r="27" spans="1:5" x14ac:dyDescent="0.3">
      <c r="A27" t="s">
        <v>6</v>
      </c>
      <c r="C27">
        <f>1.5*(6.2+2.45-1+2.45-1.05)+1.05*1.5</f>
        <v>15.150000000000002</v>
      </c>
      <c r="E27" t="s">
        <v>29</v>
      </c>
    </row>
    <row r="28" spans="1:5" x14ac:dyDescent="0.3">
      <c r="A28" t="s">
        <v>7</v>
      </c>
      <c r="C28">
        <f>1.5*(2*3.9+1.5-1.2)+1.5*(1.23+0.49)-0.1</f>
        <v>14.630000000000003</v>
      </c>
      <c r="E28" t="s">
        <v>30</v>
      </c>
    </row>
    <row r="29" spans="1:5" x14ac:dyDescent="0.3">
      <c r="A29" t="s">
        <v>8</v>
      </c>
      <c r="C29">
        <f>1.5*(6.2+4.8+0.1+2.2-1.05+2.1-1.55)+(0.72*0.85*2)+(0.78*1.05)</f>
        <v>21.242999999999999</v>
      </c>
      <c r="E29" t="s">
        <v>31</v>
      </c>
    </row>
    <row r="30" spans="1:5" x14ac:dyDescent="0.3">
      <c r="A30" t="s">
        <v>9</v>
      </c>
      <c r="C30">
        <f>1.5*(6.2+2.2*2-0.9-1.05+0.6+1+0.7+4.9)+(0.24*0.85*2)+(1.26*1.05)</f>
        <v>25.506</v>
      </c>
      <c r="E30" t="s">
        <v>32</v>
      </c>
    </row>
    <row r="31" spans="1:5" x14ac:dyDescent="0.3">
      <c r="A31" t="s">
        <v>10</v>
      </c>
      <c r="C31">
        <f>1.5*(1.5*2+2.1*2-0.9-1)</f>
        <v>7.9499999999999993</v>
      </c>
    </row>
    <row r="32" spans="1:5" x14ac:dyDescent="0.3">
      <c r="A32" t="s">
        <v>11</v>
      </c>
      <c r="C32">
        <f>1.5*(4.55*2+2.1*2-1-1.05)+(0.24*0.85*2)+(1.26*1.05)</f>
        <v>18.606000000000002</v>
      </c>
      <c r="E32" t="s">
        <v>32</v>
      </c>
    </row>
    <row r="33" spans="1:5" x14ac:dyDescent="0.3">
      <c r="A33" t="s">
        <v>12</v>
      </c>
      <c r="C33">
        <f>1.5*(2.1*2-0.9-1.05+6.2*2)+(0.24*0.85*2)+(1.26*1.05)</f>
        <v>23.706000000000003</v>
      </c>
      <c r="E33" t="s">
        <v>32</v>
      </c>
    </row>
    <row r="34" spans="1:5" x14ac:dyDescent="0.3">
      <c r="A34" t="s">
        <v>13</v>
      </c>
      <c r="C34">
        <f>1.5*(6.2*2+2.65*2-0.9-1.05)+(0.24*0.85*2)+(1.26*1.05)</f>
        <v>25.356000000000002</v>
      </c>
      <c r="E34" t="s">
        <v>32</v>
      </c>
    </row>
    <row r="35" spans="1:5" x14ac:dyDescent="0.3">
      <c r="A35" t="s">
        <v>14</v>
      </c>
      <c r="C35">
        <f>1.5*(3.1*2-1+6.5+1.4+1.5+1.6+0.7*2+0.7*2)</f>
        <v>28.499999999999993</v>
      </c>
    </row>
    <row r="36" spans="1:5" x14ac:dyDescent="0.3">
      <c r="A36" t="s">
        <v>15</v>
      </c>
      <c r="C36">
        <f>1.5*(1.55*2-0.8+1.05+0.7*2)+1.05*2.6</f>
        <v>9.8550000000000004</v>
      </c>
    </row>
    <row r="37" spans="1:5" x14ac:dyDescent="0.3">
      <c r="A37" t="s">
        <v>16</v>
      </c>
      <c r="C37">
        <f>3.1*2.6+1.5*(2.05+2.2-0.9+1.55+0.9+0.5)</f>
        <v>17.510000000000002</v>
      </c>
    </row>
    <row r="38" spans="1:5" x14ac:dyDescent="0.3">
      <c r="A38" t="s">
        <v>23</v>
      </c>
      <c r="C38">
        <f>1.5*(1.1+1.95+2.75+0.275+2.75)+2.61*1.86+13.7686+1.39*1.65+2*(1.21*0.32+1.03*0.32+0.85*0.32)</f>
        <v>36.131799999999998</v>
      </c>
    </row>
    <row r="39" spans="1:5" x14ac:dyDescent="0.3">
      <c r="A39" s="1" t="s">
        <v>17</v>
      </c>
      <c r="C39" s="1">
        <f>SUM(C40:C56)</f>
        <v>272.52150000000006</v>
      </c>
      <c r="D39" s="1" t="s">
        <v>0</v>
      </c>
    </row>
    <row r="40" spans="1:5" x14ac:dyDescent="0.3">
      <c r="A40" t="s">
        <v>1</v>
      </c>
      <c r="C40">
        <f>1.1*(7.35-0.8+7.95-1+1.5+2.1+2.1-1+2+1.8+1.25+1.95+1.4+1.4+0.97+1.75+0.15+2.15+2.1+0.07+2.4)+4*(0.52*0.7*2+1*0.7+0.58*1)+(0.52*0.6*2+1*0.6+1*0.58)+(0.52*0.4*2+1*0.4+1*0.58)+2*(0.52*0.7*2+1.1*0.7+0.58*1.1)+(0.48*0.55*2+1.1*0.48+0.55*1.1)+(0.7*2*0.52+0.7*1.3+0.58*1.3)+(0.7*2*0.52+0.7*1.6+0.58*1.6)</f>
        <v>63.682000000000002</v>
      </c>
    </row>
    <row r="41" spans="1:5" x14ac:dyDescent="0.3">
      <c r="A41" t="s">
        <v>2</v>
      </c>
      <c r="C41">
        <f>(2.6-1.5)*(3.6+3.7*2-1.1)+1.1*0.55</f>
        <v>11.495000000000001</v>
      </c>
    </row>
    <row r="42" spans="1:5" x14ac:dyDescent="0.3">
      <c r="A42" t="s">
        <v>3</v>
      </c>
      <c r="C42">
        <f>(2.6-1.5)*(1.8*2-1+1.1+0.6)+(2.6-2.02)*1</f>
        <v>5.3100000000000005</v>
      </c>
    </row>
    <row r="43" spans="1:5" x14ac:dyDescent="0.3">
      <c r="A43" t="s">
        <v>4</v>
      </c>
      <c r="C43">
        <f>(2.6-1.5)*(6.2+2*2.1-1-1.05+1.2)+(2.6-2.02)*1+(0.85*0.73*2+0.242*2+0.85*1.05+0.2*1.05)</f>
        <v>13.912499999999998</v>
      </c>
    </row>
    <row r="44" spans="1:5" x14ac:dyDescent="0.3">
      <c r="A44" t="s">
        <v>5</v>
      </c>
      <c r="C44">
        <f>1.1*(2.45*2-1-1.05+6.2)+(2.6-2.02)*1+(0.85*0.73*2+0.242*2+0.85*1.05+0.2*1.05)</f>
        <v>13.362500000000001</v>
      </c>
      <c r="D44" s="1"/>
    </row>
    <row r="45" spans="1:5" x14ac:dyDescent="0.3">
      <c r="A45" t="s">
        <v>6</v>
      </c>
      <c r="C45">
        <f>1.1*(2.45*2-1-1.05+6.2)+(2.6-2.02)*1+(0.17*1.05+0.85*1.05+0.85*0.93*2)</f>
        <v>13.187000000000001</v>
      </c>
    </row>
    <row r="46" spans="1:5" x14ac:dyDescent="0.3">
      <c r="A46" t="s">
        <v>7</v>
      </c>
      <c r="C46">
        <f>1.3*1.99*2+1.3*1.5*2+0.3*(2.8-1.5)+(2.8-2.02)*1.2</f>
        <v>10.400000000000002</v>
      </c>
    </row>
    <row r="47" spans="1:5" x14ac:dyDescent="0.3">
      <c r="A47" t="s">
        <v>8</v>
      </c>
      <c r="C47">
        <f>(2.6-1.5)*(3.05*2+2.1-1.55+1.75+0.1+1.2)+(2.6-2.02)*1.55+(2.3-1.5)*(1.95+2.2-1.05)+(0.48*0.85*2+1.05*0.85+0.32*1.05)</f>
        <v>16.093499999999999</v>
      </c>
    </row>
    <row r="48" spans="1:5" x14ac:dyDescent="0.3">
      <c r="A48" t="s">
        <v>9</v>
      </c>
      <c r="C48">
        <f>1.1*(6.2*2+2.7*2-1.05-0.9)+(2.6-2.02)*0.9+(0.85*0.96*2+0.85*1.05+1.05*0.14)</f>
        <v>20.628500000000003</v>
      </c>
    </row>
    <row r="49" spans="1:5" x14ac:dyDescent="0.3">
      <c r="A49" t="s">
        <v>10</v>
      </c>
      <c r="C49">
        <f>(2.6-1.5)*(1.5*2+2.1*2-1-0.9)</f>
        <v>5.83</v>
      </c>
    </row>
    <row r="50" spans="1:5" x14ac:dyDescent="0.3">
      <c r="A50" t="s">
        <v>11</v>
      </c>
      <c r="C50">
        <f>(2.6-1.5)*(4.55*2+2.1*2-1-1.05)+(0.85*0.96*2+0.85*1.05+1.05*0.14)</f>
        <v>15.046500000000002</v>
      </c>
    </row>
    <row r="51" spans="1:5" x14ac:dyDescent="0.3">
      <c r="A51" t="s">
        <v>12</v>
      </c>
      <c r="C51">
        <f>(2.6-1.5)*(6.2*2+2.1*2-0.9-1.05)+(0.85*0.96*2+0.85*1.05+1.05*0.14)</f>
        <v>18.786500000000004</v>
      </c>
    </row>
    <row r="52" spans="1:5" x14ac:dyDescent="0.3">
      <c r="A52" t="s">
        <v>13</v>
      </c>
      <c r="C52">
        <f>(2.6-1.5)*(6.2*2+2.65*2-0.9-1.05)+(0.85*0.96*2+0.85*1.05+1.05*0.14)</f>
        <v>19.996500000000005</v>
      </c>
    </row>
    <row r="53" spans="1:5" x14ac:dyDescent="0.3">
      <c r="A53" t="s">
        <v>14</v>
      </c>
      <c r="C53">
        <f>(2.65-1.5)*(6.5*2-0.9*2+3.1*2-1)+2*((2.65-2.02)*0.9+(2.02-1.5)*0.7*2+0.7*0.9)+1*(2.65-2.02)</f>
        <v>23.339999999999993</v>
      </c>
    </row>
    <row r="54" spans="1:5" x14ac:dyDescent="0.3">
      <c r="A54" t="s">
        <v>15</v>
      </c>
      <c r="C54">
        <f>(2.6-1.5)*(1.55*2-0.8+1.05)+(2.6-2.02)*0.8+(2.02-1.5)*2*0.7+0.7*0.8</f>
        <v>5.4369999999999994</v>
      </c>
    </row>
    <row r="55" spans="1:5" x14ac:dyDescent="0.3">
      <c r="A55" t="s">
        <v>16</v>
      </c>
      <c r="C55">
        <f>(2.65-1.5)*(3.1-0.9+2.05*2)+0.9*(2.65-2.02)</f>
        <v>7.8119999999999994</v>
      </c>
    </row>
    <row r="56" spans="1:5" x14ac:dyDescent="0.3">
      <c r="A56" t="s">
        <v>23</v>
      </c>
      <c r="C56">
        <f>(2.6-1.5)*(1.1+1.95+2.1-1.55)+(2.6-2.02)*1.55+2.362+0.981</f>
        <v>8.2020000000000017</v>
      </c>
      <c r="E56" t="s">
        <v>33</v>
      </c>
    </row>
    <row r="57" spans="1:5" x14ac:dyDescent="0.3">
      <c r="A57" s="1" t="s">
        <v>35</v>
      </c>
      <c r="C57" s="1">
        <f>SUM(C58:C59)</f>
        <v>92.642500000000013</v>
      </c>
      <c r="D57" s="1" t="s">
        <v>0</v>
      </c>
    </row>
    <row r="58" spans="1:5" x14ac:dyDescent="0.3">
      <c r="A58" t="s">
        <v>36</v>
      </c>
      <c r="C58">
        <f>(14.3+10.95+3.25+12.2+6.5+0.825*2+0.15*13+0.3*2+0.2*2+0.15*2+0.3*2+0.875*2)*0.3</f>
        <v>16.335000000000001</v>
      </c>
    </row>
    <row r="59" spans="1:5" x14ac:dyDescent="0.3">
      <c r="A59" t="s">
        <v>37</v>
      </c>
      <c r="C59">
        <f>17.26+17.81+5.34+0.95*12.05+(6.5+0.825*2)*3</f>
        <v>76.307500000000005</v>
      </c>
      <c r="E59" t="s">
        <v>40</v>
      </c>
    </row>
    <row r="60" spans="1:5" x14ac:dyDescent="0.3">
      <c r="A60" s="1" t="s">
        <v>39</v>
      </c>
      <c r="C60" s="1">
        <f>(0.6*1.1)+1*(2*1.1+2*0.6)</f>
        <v>4.0600000000000005</v>
      </c>
      <c r="D60" s="1" t="s">
        <v>0</v>
      </c>
      <c r="E60" t="s">
        <v>38</v>
      </c>
    </row>
  </sheetData>
  <pageMargins left="0.7" right="0.7" top="0.78740157499999996" bottom="0.78740157499999996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</dc:creator>
  <cp:lastModifiedBy>Erika</cp:lastModifiedBy>
  <dcterms:created xsi:type="dcterms:W3CDTF">2018-09-26T12:42:57Z</dcterms:created>
  <dcterms:modified xsi:type="dcterms:W3CDTF">2018-09-30T11:44:02Z</dcterms:modified>
</cp:coreProperties>
</file>