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3256" windowHeight="13176" activeTab="1"/>
  </bookViews>
  <sheets>
    <sheet name="Pokyny pro vyplnění" sheetId="11" r:id="rId1"/>
    <sheet name="Stavba" sheetId="1" r:id="rId2"/>
    <sheet name="VzorPolozky" sheetId="10" state="hidden" r:id="rId3"/>
    <sheet name="SO02 2 Naklady" sheetId="12" r:id="rId4"/>
    <sheet name="SO01 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'SO01 1 Pol'!$1:$7</definedName>
    <definedName name="_xlnm.Print_Titles" localSheetId="3">'SO02 2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'SO01 1 Pol'!$A$1:$X$147</definedName>
    <definedName name="_xlnm.Print_Area" localSheetId="3">'SO02 2 Naklady'!$A$1:$X$12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55" i="1"/>
  <c r="I54" i="1"/>
  <c r="I53" i="1"/>
  <c r="I52" i="1"/>
  <c r="G44" i="1"/>
  <c r="F44" i="1"/>
  <c r="G43" i="1"/>
  <c r="F43" i="1"/>
  <c r="G41" i="1"/>
  <c r="F41" i="1"/>
  <c r="G40" i="1"/>
  <c r="F40" i="1"/>
  <c r="G39" i="1"/>
  <c r="F39" i="1"/>
  <c r="G146" i="13"/>
  <c r="BA38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G13" i="13"/>
  <c r="I13" i="13"/>
  <c r="K13" i="13"/>
  <c r="M13" i="13"/>
  <c r="O13" i="13"/>
  <c r="Q13" i="13"/>
  <c r="V13" i="13"/>
  <c r="G16" i="13"/>
  <c r="I16" i="13"/>
  <c r="K16" i="13"/>
  <c r="M16" i="13"/>
  <c r="O16" i="13"/>
  <c r="Q16" i="13"/>
  <c r="V16" i="13"/>
  <c r="G20" i="13"/>
  <c r="M20" i="13" s="1"/>
  <c r="I20" i="13"/>
  <c r="I19" i="13" s="1"/>
  <c r="K20" i="13"/>
  <c r="K19" i="13" s="1"/>
  <c r="O20" i="13"/>
  <c r="Q20" i="13"/>
  <c r="Q19" i="13" s="1"/>
  <c r="V20" i="13"/>
  <c r="V19" i="13" s="1"/>
  <c r="G24" i="13"/>
  <c r="I24" i="13"/>
  <c r="K24" i="13"/>
  <c r="M24" i="13"/>
  <c r="O24" i="13"/>
  <c r="Q24" i="13"/>
  <c r="V24" i="13"/>
  <c r="G33" i="13"/>
  <c r="I33" i="13"/>
  <c r="K33" i="13"/>
  <c r="M33" i="13"/>
  <c r="O33" i="13"/>
  <c r="Q33" i="13"/>
  <c r="V33" i="13"/>
  <c r="G37" i="13"/>
  <c r="M37" i="13" s="1"/>
  <c r="I37" i="13"/>
  <c r="K37" i="13"/>
  <c r="O37" i="13"/>
  <c r="O19" i="13" s="1"/>
  <c r="Q37" i="13"/>
  <c r="V37" i="13"/>
  <c r="G42" i="13"/>
  <c r="I42" i="13"/>
  <c r="K42" i="13"/>
  <c r="K41" i="13" s="1"/>
  <c r="M42" i="13"/>
  <c r="O42" i="13"/>
  <c r="Q42" i="13"/>
  <c r="V42" i="13"/>
  <c r="V41" i="13" s="1"/>
  <c r="G44" i="13"/>
  <c r="I44" i="13"/>
  <c r="K44" i="13"/>
  <c r="M44" i="13"/>
  <c r="O44" i="13"/>
  <c r="Q44" i="13"/>
  <c r="V44" i="13"/>
  <c r="G47" i="13"/>
  <c r="G41" i="13" s="1"/>
  <c r="I47" i="13"/>
  <c r="K47" i="13"/>
  <c r="O47" i="13"/>
  <c r="O41" i="13" s="1"/>
  <c r="Q47" i="13"/>
  <c r="V47" i="13"/>
  <c r="G49" i="13"/>
  <c r="M49" i="13" s="1"/>
  <c r="I49" i="13"/>
  <c r="I41" i="13" s="1"/>
  <c r="K49" i="13"/>
  <c r="O49" i="13"/>
  <c r="Q49" i="13"/>
  <c r="Q41" i="13" s="1"/>
  <c r="V49" i="13"/>
  <c r="G52" i="13"/>
  <c r="I52" i="13"/>
  <c r="K52" i="13"/>
  <c r="M52" i="13"/>
  <c r="O52" i="13"/>
  <c r="Q52" i="13"/>
  <c r="V52" i="13"/>
  <c r="G60" i="13"/>
  <c r="I60" i="13"/>
  <c r="K60" i="13"/>
  <c r="M60" i="13"/>
  <c r="O60" i="13"/>
  <c r="Q60" i="13"/>
  <c r="V60" i="13"/>
  <c r="G68" i="13"/>
  <c r="M68" i="13" s="1"/>
  <c r="I68" i="13"/>
  <c r="K68" i="13"/>
  <c r="O68" i="13"/>
  <c r="Q68" i="13"/>
  <c r="V68" i="13"/>
  <c r="G76" i="13"/>
  <c r="M76" i="13" s="1"/>
  <c r="I76" i="13"/>
  <c r="K76" i="13"/>
  <c r="O76" i="13"/>
  <c r="Q76" i="13"/>
  <c r="V76" i="13"/>
  <c r="G77" i="13"/>
  <c r="I77" i="13"/>
  <c r="K77" i="13"/>
  <c r="M77" i="13"/>
  <c r="O77" i="13"/>
  <c r="Q77" i="13"/>
  <c r="V77" i="13"/>
  <c r="G79" i="13"/>
  <c r="I79" i="13"/>
  <c r="K79" i="13"/>
  <c r="M79" i="13"/>
  <c r="O79" i="13"/>
  <c r="Q79" i="13"/>
  <c r="V79" i="13"/>
  <c r="G82" i="13"/>
  <c r="M82" i="13" s="1"/>
  <c r="I82" i="13"/>
  <c r="I81" i="13" s="1"/>
  <c r="K82" i="13"/>
  <c r="K81" i="13" s="1"/>
  <c r="O82" i="13"/>
  <c r="Q82" i="13"/>
  <c r="Q81" i="13" s="1"/>
  <c r="V82" i="13"/>
  <c r="V81" i="13" s="1"/>
  <c r="G84" i="13"/>
  <c r="I84" i="13"/>
  <c r="K84" i="13"/>
  <c r="M84" i="13"/>
  <c r="O84" i="13"/>
  <c r="Q84" i="13"/>
  <c r="V84" i="13"/>
  <c r="G87" i="13"/>
  <c r="I87" i="13"/>
  <c r="K87" i="13"/>
  <c r="M87" i="13"/>
  <c r="O87" i="13"/>
  <c r="Q87" i="13"/>
  <c r="V87" i="13"/>
  <c r="G89" i="13"/>
  <c r="M89" i="13" s="1"/>
  <c r="I89" i="13"/>
  <c r="K89" i="13"/>
  <c r="O89" i="13"/>
  <c r="O81" i="13" s="1"/>
  <c r="Q89" i="13"/>
  <c r="V89" i="13"/>
  <c r="I91" i="13"/>
  <c r="Q91" i="13"/>
  <c r="G92" i="13"/>
  <c r="I92" i="13"/>
  <c r="K92" i="13"/>
  <c r="K91" i="13" s="1"/>
  <c r="M92" i="13"/>
  <c r="O92" i="13"/>
  <c r="Q92" i="13"/>
  <c r="V92" i="13"/>
  <c r="V91" i="13" s="1"/>
  <c r="G94" i="13"/>
  <c r="I94" i="13"/>
  <c r="K94" i="13"/>
  <c r="M94" i="13"/>
  <c r="O94" i="13"/>
  <c r="Q94" i="13"/>
  <c r="V94" i="13"/>
  <c r="G96" i="13"/>
  <c r="G91" i="13" s="1"/>
  <c r="I96" i="13"/>
  <c r="K96" i="13"/>
  <c r="O96" i="13"/>
  <c r="O91" i="13" s="1"/>
  <c r="Q96" i="13"/>
  <c r="V96" i="13"/>
  <c r="G99" i="13"/>
  <c r="I99" i="13"/>
  <c r="K99" i="13"/>
  <c r="K98" i="13" s="1"/>
  <c r="M99" i="13"/>
  <c r="O99" i="13"/>
  <c r="Q99" i="13"/>
  <c r="V99" i="13"/>
  <c r="V98" i="13" s="1"/>
  <c r="G100" i="13"/>
  <c r="I100" i="13"/>
  <c r="K100" i="13"/>
  <c r="M100" i="13"/>
  <c r="O100" i="13"/>
  <c r="Q100" i="13"/>
  <c r="V100" i="13"/>
  <c r="G101" i="13"/>
  <c r="G98" i="13" s="1"/>
  <c r="I101" i="13"/>
  <c r="K101" i="13"/>
  <c r="O101" i="13"/>
  <c r="O98" i="13" s="1"/>
  <c r="Q101" i="13"/>
  <c r="V101" i="13"/>
  <c r="G102" i="13"/>
  <c r="M102" i="13" s="1"/>
  <c r="I102" i="13"/>
  <c r="I98" i="13" s="1"/>
  <c r="K102" i="13"/>
  <c r="O102" i="13"/>
  <c r="Q102" i="13"/>
  <c r="Q98" i="13" s="1"/>
  <c r="V102" i="13"/>
  <c r="G103" i="13"/>
  <c r="I103" i="13"/>
  <c r="K103" i="13"/>
  <c r="M103" i="13"/>
  <c r="O103" i="13"/>
  <c r="Q103" i="13"/>
  <c r="V103" i="13"/>
  <c r="G105" i="13"/>
  <c r="M105" i="13" s="1"/>
  <c r="I105" i="13"/>
  <c r="I104" i="13" s="1"/>
  <c r="K105" i="13"/>
  <c r="O105" i="13"/>
  <c r="O104" i="13" s="1"/>
  <c r="Q105" i="13"/>
  <c r="Q104" i="13" s="1"/>
  <c r="V105" i="13"/>
  <c r="G108" i="13"/>
  <c r="M108" i="13" s="1"/>
  <c r="I108" i="13"/>
  <c r="K108" i="13"/>
  <c r="O108" i="13"/>
  <c r="Q108" i="13"/>
  <c r="V108" i="13"/>
  <c r="G109" i="13"/>
  <c r="I109" i="13"/>
  <c r="K109" i="13"/>
  <c r="K104" i="13" s="1"/>
  <c r="M109" i="13"/>
  <c r="O109" i="13"/>
  <c r="Q109" i="13"/>
  <c r="V109" i="13"/>
  <c r="V104" i="13" s="1"/>
  <c r="G112" i="13"/>
  <c r="I112" i="13"/>
  <c r="K112" i="13"/>
  <c r="M112" i="13"/>
  <c r="O112" i="13"/>
  <c r="Q112" i="13"/>
  <c r="V112" i="13"/>
  <c r="G114" i="13"/>
  <c r="M114" i="13" s="1"/>
  <c r="I114" i="13"/>
  <c r="K114" i="13"/>
  <c r="O114" i="13"/>
  <c r="Q114" i="13"/>
  <c r="V114" i="13"/>
  <c r="G115" i="13"/>
  <c r="M115" i="13" s="1"/>
  <c r="I115" i="13"/>
  <c r="K115" i="13"/>
  <c r="O115" i="13"/>
  <c r="Q115" i="13"/>
  <c r="V115" i="13"/>
  <c r="G117" i="13"/>
  <c r="I117" i="13"/>
  <c r="K117" i="13"/>
  <c r="M117" i="13"/>
  <c r="O117" i="13"/>
  <c r="Q117" i="13"/>
  <c r="V117" i="13"/>
  <c r="G119" i="13"/>
  <c r="I119" i="13"/>
  <c r="K119" i="13"/>
  <c r="M119" i="13"/>
  <c r="O119" i="13"/>
  <c r="Q119" i="13"/>
  <c r="V119" i="13"/>
  <c r="G121" i="13"/>
  <c r="M121" i="13" s="1"/>
  <c r="I121" i="13"/>
  <c r="K121" i="13"/>
  <c r="O121" i="13"/>
  <c r="Q121" i="13"/>
  <c r="V121" i="13"/>
  <c r="G124" i="13"/>
  <c r="I124" i="13"/>
  <c r="K124" i="13"/>
  <c r="K123" i="13" s="1"/>
  <c r="M124" i="13"/>
  <c r="M123" i="13" s="1"/>
  <c r="O124" i="13"/>
  <c r="Q124" i="13"/>
  <c r="V124" i="13"/>
  <c r="V123" i="13" s="1"/>
  <c r="G125" i="13"/>
  <c r="I125" i="13"/>
  <c r="K125" i="13"/>
  <c r="M125" i="13"/>
  <c r="O125" i="13"/>
  <c r="Q125" i="13"/>
  <c r="V125" i="13"/>
  <c r="G126" i="13"/>
  <c r="M126" i="13" s="1"/>
  <c r="I126" i="13"/>
  <c r="K126" i="13"/>
  <c r="O126" i="13"/>
  <c r="O123" i="13" s="1"/>
  <c r="Q126" i="13"/>
  <c r="V126" i="13"/>
  <c r="G127" i="13"/>
  <c r="M127" i="13" s="1"/>
  <c r="I127" i="13"/>
  <c r="I123" i="13" s="1"/>
  <c r="K127" i="13"/>
  <c r="O127" i="13"/>
  <c r="Q127" i="13"/>
  <c r="Q123" i="13" s="1"/>
  <c r="V127" i="13"/>
  <c r="G134" i="13"/>
  <c r="I134" i="13"/>
  <c r="K134" i="13"/>
  <c r="M134" i="13"/>
  <c r="O134" i="13"/>
  <c r="Q134" i="13"/>
  <c r="V134" i="13"/>
  <c r="G135" i="13"/>
  <c r="I135" i="13"/>
  <c r="K135" i="13"/>
  <c r="M135" i="13"/>
  <c r="O135" i="13"/>
  <c r="Q135" i="13"/>
  <c r="V135" i="13"/>
  <c r="G137" i="13"/>
  <c r="G138" i="13"/>
  <c r="M138" i="13" s="1"/>
  <c r="I138" i="13"/>
  <c r="I137" i="13" s="1"/>
  <c r="K138" i="13"/>
  <c r="K137" i="13" s="1"/>
  <c r="O138" i="13"/>
  <c r="Q138" i="13"/>
  <c r="Q137" i="13" s="1"/>
  <c r="V138" i="13"/>
  <c r="V137" i="13" s="1"/>
  <c r="G140" i="13"/>
  <c r="I140" i="13"/>
  <c r="K140" i="13"/>
  <c r="M140" i="13"/>
  <c r="O140" i="13"/>
  <c r="Q140" i="13"/>
  <c r="V140" i="13"/>
  <c r="G142" i="13"/>
  <c r="I142" i="13"/>
  <c r="K142" i="13"/>
  <c r="M142" i="13"/>
  <c r="O142" i="13"/>
  <c r="Q142" i="13"/>
  <c r="V142" i="13"/>
  <c r="G144" i="13"/>
  <c r="M144" i="13" s="1"/>
  <c r="I144" i="13"/>
  <c r="K144" i="13"/>
  <c r="O144" i="13"/>
  <c r="O137" i="13" s="1"/>
  <c r="Q144" i="13"/>
  <c r="V144" i="13"/>
  <c r="AE146" i="13"/>
  <c r="AF146" i="13"/>
  <c r="G11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AE11" i="12"/>
  <c r="AF11" i="12"/>
  <c r="I20" i="1"/>
  <c r="I19" i="1"/>
  <c r="I18" i="1"/>
  <c r="I17" i="1"/>
  <c r="I16" i="1"/>
  <c r="I62" i="1"/>
  <c r="J61" i="1" s="1"/>
  <c r="F45" i="1"/>
  <c r="G45" i="1"/>
  <c r="G25" i="1" s="1"/>
  <c r="A2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5" i="1" s="1"/>
  <c r="J53" i="1" l="1"/>
  <c r="J56" i="1"/>
  <c r="J54" i="1"/>
  <c r="J59" i="1"/>
  <c r="J57" i="1"/>
  <c r="J52" i="1"/>
  <c r="J55" i="1"/>
  <c r="J58" i="1"/>
  <c r="J60" i="1"/>
  <c r="A26" i="1"/>
  <c r="G26" i="1"/>
  <c r="G28" i="1"/>
  <c r="G23" i="1"/>
  <c r="M19" i="13"/>
  <c r="M137" i="13"/>
  <c r="M81" i="13"/>
  <c r="M104" i="13"/>
  <c r="G123" i="13"/>
  <c r="G104" i="13"/>
  <c r="G81" i="13"/>
  <c r="G19" i="13"/>
  <c r="M101" i="13"/>
  <c r="M98" i="13" s="1"/>
  <c r="M96" i="13"/>
  <c r="M91" i="13" s="1"/>
  <c r="M47" i="13"/>
  <c r="M41" i="13" s="1"/>
  <c r="I39" i="1"/>
  <c r="I45" i="1" s="1"/>
  <c r="I21" i="1"/>
  <c r="J28" i="1"/>
  <c r="J26" i="1"/>
  <c r="G38" i="1"/>
  <c r="F38" i="1"/>
  <c r="J23" i="1"/>
  <c r="J24" i="1"/>
  <c r="J25" i="1"/>
  <c r="J27" i="1"/>
  <c r="E24" i="1"/>
  <c r="E26" i="1"/>
  <c r="J62" i="1" l="1"/>
  <c r="A23" i="1"/>
  <c r="J43" i="1"/>
  <c r="J39" i="1"/>
  <c r="J45" i="1" s="1"/>
  <c r="J42" i="1"/>
  <c r="J44" i="1"/>
  <c r="J40" i="1"/>
  <c r="J41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David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<sst xmlns="http://schemas.openxmlformats.org/spreadsheetml/2006/main" count="786" uniqueCount="298">
  <si>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</si>
  <si>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</si>
  <si>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</si>
  <si>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</si>
  <si>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</si>
  <si>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</si>
  <si>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</si>
  <si>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</si>
  <si>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</si>
  <si>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</si>
  <si>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</si>
  <si>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</si>
  <si>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</si>
  <si>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</si>
  <si>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</si>
  <si>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</si>
  <si>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</si>
  <si>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</si>
  <si>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</si>
  <si>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</si>
  <si>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</si>
  <si>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</si>
  <si>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</si>
  <si>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</si>
  <si>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</si>
  <si>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</si>
  <si>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</si>
  <si>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</si>
  <si>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</si>
  <si>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</si>
  <si>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</si>
  <si>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</si>
  <si>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</si>
  <si>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</si>
  <si>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</si>
  <si>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</si>
  <si>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</si>
  <si>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</si>
  <si>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</si>
  <si>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</si>
  <si>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</si>
  <si>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</si>
  <si>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</si>
  <si>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2018007_1</t>
  </si>
  <si>
    <t>ÚSP Anenská Studánka - rekonstrukce podlah beton</t>
  </si>
  <si>
    <t>Domov u studánky</t>
  </si>
  <si>
    <t>41</t>
  </si>
  <si>
    <t>Anenská Studánka</t>
  </si>
  <si>
    <t>56301</t>
  </si>
  <si>
    <t>00854310</t>
  </si>
  <si>
    <t>MILLICH, s.r.o.</t>
  </si>
  <si>
    <t>Dolní Sloupnice  49</t>
  </si>
  <si>
    <t>Sloupnice-Dolní Sloupnice</t>
  </si>
  <si>
    <t>56553</t>
  </si>
  <si>
    <t>24757977</t>
  </si>
  <si>
    <t>Stavba</t>
  </si>
  <si>
    <t>Ostatní a vedlejší náklady</t>
  </si>
  <si>
    <t>2</t>
  </si>
  <si>
    <t>VRN</t>
  </si>
  <si>
    <t>Stavební objekt</t>
  </si>
  <si>
    <t>SO01</t>
  </si>
  <si>
    <t>1</t>
  </si>
  <si>
    <t>Celkem za stavbu</t>
  </si>
  <si>
    <t>CZK</t>
  </si>
  <si>
    <t>Rekapitulace dílů</t>
  </si>
  <si>
    <t>Typ dílu</t>
  </si>
  <si>
    <t>63</t>
  </si>
  <si>
    <t>Podlahy a podlahové konstrukce</t>
  </si>
  <si>
    <t>96</t>
  </si>
  <si>
    <t>Bourání konstrukcí</t>
  </si>
  <si>
    <t>711</t>
  </si>
  <si>
    <t>Izolace proti vodě</t>
  </si>
  <si>
    <t>713</t>
  </si>
  <si>
    <t>Izolace tepelné</t>
  </si>
  <si>
    <t>714</t>
  </si>
  <si>
    <t>Izolace akustické a protiotřesové</t>
  </si>
  <si>
    <t>725</t>
  </si>
  <si>
    <t>Zařizovací předměty</t>
  </si>
  <si>
    <t>771</t>
  </si>
  <si>
    <t>Podlahy z dlaždic a obklady</t>
  </si>
  <si>
    <t>781</t>
  </si>
  <si>
    <t>Obklady keramické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</si>
  <si>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</si>
  <si>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</si>
  <si>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</si>
  <si>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</si>
  <si>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</si>
  <si>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</si>
  <si>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</si>
  <si>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</si>
  <si>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SO02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</si>
  <si>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</si>
  <si>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</si>
  <si>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</si>
  <si>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</si>
  <si>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</si>
  <si>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</si>
  <si>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</si>
  <si>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</si>
  <si>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</si>
  <si>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</si>
  <si>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</si>
  <si>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</si>
  <si>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</si>
  <si>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</si>
  <si>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</si>
  <si>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</si>
  <si>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</si>
  <si>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</si>
  <si>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</si>
  <si>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</si>
  <si>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</si>
  <si>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</si>
  <si>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</si>
  <si>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</si>
  <si>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</si>
  <si>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</si>
  <si>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005121010R</t>
  </si>
  <si>
    <t>Vybudování zařízení staveniště</t>
  </si>
  <si>
    <t>Soubor</t>
  </si>
  <si>
    <t>RTS 19/ I</t>
  </si>
  <si>
    <t>Indiv</t>
  </si>
  <si>
    <t>POL99_8</t>
  </si>
  <si>
    <t>SUM</t>
  </si>
  <si>
    <t>END</t>
  </si>
  <si>
    <t>Položkový soupis prací a dodávek</t>
  </si>
  <si>
    <t>631312621R00</t>
  </si>
  <si>
    <t xml:space="preserve">Mazanina z betonu prostého tl. přes 50 do 80 mm třídy C 20/25,  </t>
  </si>
  <si>
    <t>m3</t>
  </si>
  <si>
    <t>801-1</t>
  </si>
  <si>
    <t>RTS 18/ I</t>
  </si>
  <si>
    <t>Práce</t>
  </si>
  <si>
    <t>POL1_</t>
  </si>
  <si>
    <t>(z kameniva) hlazená dřevěným hladítkem</t>
  </si>
  <si>
    <t>SPI</t>
  </si>
  <si>
    <t>1NP-104,108,112,113,114,115,116 : (9,79+12,24+10,97+3,46+1,64+2,57+86)*0,06</t>
  </si>
  <si>
    <t>VV</t>
  </si>
  <si>
    <t>2NP-230,231 : (6,75+1,3)*0,06</t>
  </si>
  <si>
    <t>631319171R00</t>
  </si>
  <si>
    <t xml:space="preserve">Příplatek za stržení povrchu tloušťka mazaniny do 80 mm </t>
  </si>
  <si>
    <t>spodní vrstvy mazaniny latí před vložením výztuže nebo pletiva pro tloušťku obou vrstev mazaniny</t>
  </si>
  <si>
    <t>Odkaz na mn. položky pořadí 1 : 8,08320</t>
  </si>
  <si>
    <t>631361921RT8</t>
  </si>
  <si>
    <t>Výztuž mazanin z betonů a z lehkých betonů ze svařovaných sítí průměr drátu 8 mm, velikost oka 100/100 mm</t>
  </si>
  <si>
    <t>t</t>
  </si>
  <si>
    <t>včetně distančních prvků</t>
  </si>
  <si>
    <t>134,72*1,1*0,001*7,99</t>
  </si>
  <si>
    <t>965081702R00</t>
  </si>
  <si>
    <t>Soklíků z dlažeb keramických tloušťky do 10 mm, výšky do 100 mm</t>
  </si>
  <si>
    <t>m</t>
  </si>
  <si>
    <t>801-3</t>
  </si>
  <si>
    <t>108 : 6,85*2</t>
  </si>
  <si>
    <t>-(0,9*2*4+0,8*2+0,7*2)</t>
  </si>
  <si>
    <t>112 : 1,85+4,5+2,25+3,8</t>
  </si>
  <si>
    <t>978059531R00</t>
  </si>
  <si>
    <t>Odsekání a odebrání obkladů stěn z obkládaček vnitřních z jakýchkoliv materiálů, plochy přes 2 m2</t>
  </si>
  <si>
    <t>m2</t>
  </si>
  <si>
    <t>včetně otlučení podkladní omítky až na zdivo,</t>
  </si>
  <si>
    <t>104 : (0,825+3,6+2,125+4,5+0,4)*0,33</t>
  </si>
  <si>
    <t>113 : (1+1+1,1+1,3+1,7+0,9+1,1)*0,33</t>
  </si>
  <si>
    <t>114 : (0,9+1,7+0,9+1)*0,33</t>
  </si>
  <si>
    <t>115 : (1,25+1,7+1,25+1)*0,33</t>
  </si>
  <si>
    <t>116 : (0,6+0,3+1+4,5+3,025+4,3+0,2+4,3+6,2+4,5+0,55+0,3+1+0,3+1+0,3+0,55+3,75+2,1+0,15+2,1+0,5+0,3+0,3+0,45+3,7+1,1+1,25+0,5+0,15+0,5+1,15+3,5+2,65+2,8+0,6+1,9+1+0,9)*0,33</t>
  </si>
  <si>
    <t>230 : (1,7+1,5+0,7+1,1+2,65+1+1,6+1,6)*0,33</t>
  </si>
  <si>
    <t>231 : (1+1,3+1+0,6)*0,33</t>
  </si>
  <si>
    <t>965100032RA0</t>
  </si>
  <si>
    <t>Bourání dlažeb z půdních a keramických dlaždic dlažeb keramických, bez podkladních vrstev, tloušťka do 10 mm</t>
  </si>
  <si>
    <t>AP-HSV</t>
  </si>
  <si>
    <t>Agregovaná položka</t>
  </si>
  <si>
    <t>POL2_</t>
  </si>
  <si>
    <t>bez podkladního lože, s jakoukoliv výplní spár. Svislá a vodorovná doprava suti, odvoz do 10 km.</t>
  </si>
  <si>
    <t>1NP-104,108,112,113,114,115,116 : 9,79+12,24+10,97+3,46+1,64+2,57+86</t>
  </si>
  <si>
    <t>2NP-230,231 : 6,75+1,3</t>
  </si>
  <si>
    <t>965200013RA0</t>
  </si>
  <si>
    <t>Bourání mazanin betonových s potěrem nebo teracem</t>
  </si>
  <si>
    <t>bourání podkladů pod dlažby nebo litých celistvých dlažeb a mazanin. Svislá a vodorovná doprava suti, odvoz do 10 km.</t>
  </si>
  <si>
    <t>104,108,112,113,114,115,116 : (10,97+3,46+1,64+2,57+12,24+9,79)*0,12</t>
  </si>
  <si>
    <t>230,231 : (6,75+1,3)*0,08</t>
  </si>
  <si>
    <t>711141559RT2</t>
  </si>
  <si>
    <t xml:space="preserve">Provedení izolace proti zemní vlhkosti pásy přitavením vodorovná, 2 vrstvy, bez dodávky izolačních pásů,  </t>
  </si>
  <si>
    <t>800-711</t>
  </si>
  <si>
    <t>104 : 9,79</t>
  </si>
  <si>
    <t>711212000RT1</t>
  </si>
  <si>
    <t>Izolace proti netlakové vodě - nátěry a stěrky nátěr podkladní pod hydroizolační stěrky</t>
  </si>
  <si>
    <t>711212111RT1</t>
  </si>
  <si>
    <t>711212002RT1</t>
  </si>
  <si>
    <t>Izolace proti netlakové vodě - nátěry a stěrky stěrka hydroizolační  proti vlhkosti</t>
  </si>
  <si>
    <t>vodorovná 104,108,112,113,114,115,116 : 9,79+12,24+10,97+3,46+1,64+2,57+86</t>
  </si>
  <si>
    <t>vodorovná 230,231 : 6,75+1,3</t>
  </si>
  <si>
    <t>711212601RT1</t>
  </si>
  <si>
    <t>Izolace proti netlakové vodě - nátěry a stěrky doplňky_x000D_
 těsnicí pás do spoje podlaha stěna š 120 mm</t>
  </si>
  <si>
    <t>104 : (0,825+3,6+2,125+4,5+0,4)</t>
  </si>
  <si>
    <t>113 : (1+1+1,1+1,3+1,7+0,9+1,1)</t>
  </si>
  <si>
    <t>114 : (0,9+1,7+0,9+1)</t>
  </si>
  <si>
    <t>115 : (1,25+1,7+1,25+1)</t>
  </si>
  <si>
    <t>116 : (0,6+0,3+1+4,5+3,025+4,3+0,2+4,3+6,2+4,5+0,55+0,3+1+0,3+1+0,3+0,55+3,75+2,1+0,15+2,1+0,5+0,3+0,3+0,45+3,7+1,1+1,25+0,5+0,15+0,5+1,15+3,5+2,65+2,8+0,6+1,9+1+0,9)</t>
  </si>
  <si>
    <t>230 : (1,7+1,5+0,7+1,1+2,65+1+1,6+1,6)</t>
  </si>
  <si>
    <t>231 : (1+1,3+1+0,6)</t>
  </si>
  <si>
    <t>711212611RT1</t>
  </si>
  <si>
    <t>Izolace proti netlakové vodě - nátěry a stěrky doplňky_x000D_
 těsnicí pás do spoje stěna - stěna š 120 mm</t>
  </si>
  <si>
    <t>104 : 9*0,3</t>
  </si>
  <si>
    <t>113 : 8*0,3</t>
  </si>
  <si>
    <t>114 : 7*0,3</t>
  </si>
  <si>
    <t>115 : 6*0,3</t>
  </si>
  <si>
    <t>116 : 54*0,3</t>
  </si>
  <si>
    <t>230 : 8*0,3</t>
  </si>
  <si>
    <t>231 : 4*0,3</t>
  </si>
  <si>
    <t>711212621RT1</t>
  </si>
  <si>
    <t>Izolace proti netlakové vodě - nátěry a stěrky doplňky_x000D_
 těsnění prostupů těsnicí manžetou</t>
  </si>
  <si>
    <t>kus</t>
  </si>
  <si>
    <t>998711201R00</t>
  </si>
  <si>
    <t>Přesun hmot pro izolace proti vodě svisle do 6 m</t>
  </si>
  <si>
    <t>50 m vodorovně měřeno od těžiště půdorysné plochy skládky do těžiště půdorysné plochy objektu</t>
  </si>
  <si>
    <t>62852265R</t>
  </si>
  <si>
    <t>pás izolační z modifikovaného asfaltu natavitelný, mechanicky kotvený; nosná vložka skelná tkanina; horní strana jemný minerální posyp; spodní strana PE fólie; tl. 4,0 mm</t>
  </si>
  <si>
    <t>SPCM</t>
  </si>
  <si>
    <t>Specifikace</t>
  </si>
  <si>
    <t>POL3_</t>
  </si>
  <si>
    <t>104 : 9,79*2*1,03</t>
  </si>
  <si>
    <t>713121111RT1</t>
  </si>
  <si>
    <t>Montáž tepelné izolace podlah  jednovrstvá, bez dodávky materiálu</t>
  </si>
  <si>
    <t>800-713</t>
  </si>
  <si>
    <t>104,108,112,113,114,115,116 : 9,79+12,24+10,97+3,46+1,64+2,57+86</t>
  </si>
  <si>
    <t>713191100RT9</t>
  </si>
  <si>
    <t>Izolace tepelné běžných konstrukcí - doplňky položení izolační fólie, včetně dodávky materiálu</t>
  </si>
  <si>
    <t>998713201R00</t>
  </si>
  <si>
    <t>Přesun hmot pro izolace tepelné v objektech výšky do 6 m</t>
  </si>
  <si>
    <t>50 m vodorovně</t>
  </si>
  <si>
    <t>28375705R</t>
  </si>
  <si>
    <t>deska izolační stabilizovaná; pěnový polystyren; rovná hrana; součinitel tepelné vodivosti 0,035 W/mK; obj. hmotnost 25,00 kg/m3</t>
  </si>
  <si>
    <t>1NP-104,108,112,113,114,115,116 : (9,79+12,24+10,97+3,46+1,64+2,57+86)*0,06*1,1</t>
  </si>
  <si>
    <t>714181001R00</t>
  </si>
  <si>
    <t>Montáž pohltivých a konstrukčních součástí protiprašných vložek do lamel nebo kazet_x000D_
 volným uložením v jedné vrstvě</t>
  </si>
  <si>
    <t>800-714</t>
  </si>
  <si>
    <t>998714201R00</t>
  </si>
  <si>
    <t>Přesun hmot v objektech výšky do 6 m</t>
  </si>
  <si>
    <t>28375605R</t>
  </si>
  <si>
    <t>deska izolační kročejová, elastifikovaný EPS; pěnový polystyren; rovná hrana; tl. 40,0 mm; tl. po zatížení 37,0 mm; součinitel tepelné vodivosti 0,045 W/mK; R = 0,890 m2K/W; obj. hmotnost 10,00 kg/m3</t>
  </si>
  <si>
    <t>230,231 : 8,05*1,03</t>
  </si>
  <si>
    <t>725001</t>
  </si>
  <si>
    <t>demontáž zařizovacích předmětů</t>
  </si>
  <si>
    <t>kpl</t>
  </si>
  <si>
    <t>Vlastní</t>
  </si>
  <si>
    <t>725002</t>
  </si>
  <si>
    <t>demontáž technologie - kuchyně</t>
  </si>
  <si>
    <t>725003</t>
  </si>
  <si>
    <t>zpětná montáž zařizovacích předmětů</t>
  </si>
  <si>
    <t>725004</t>
  </si>
  <si>
    <t>zpětná montáž technologie kuchyně</t>
  </si>
  <si>
    <t>725005</t>
  </si>
  <si>
    <t>dodávka a montáž nových podlahových vpustí - odhad, v případě poničení stávajících při dmt</t>
  </si>
  <si>
    <t>771101210RT1</t>
  </si>
  <si>
    <t>Příprava podkladu pod dlažby penetrace podkladu pod dlažby</t>
  </si>
  <si>
    <t>800-771</t>
  </si>
  <si>
    <t>771475014R00</t>
  </si>
  <si>
    <t>Montáž soklíků z dlaždic keramických výšky 100 mm, soklíků vodorovných, kladených do flexibilního tmele</t>
  </si>
  <si>
    <t>771575206R00</t>
  </si>
  <si>
    <t>Montáž podlah z dlaždic keramických 200 x 100 mm, režných nebo glazovaných, protiskluzných nebo reliéfovaných, kladených do flexibilního tmele</t>
  </si>
  <si>
    <t>771579791R00</t>
  </si>
  <si>
    <t>Příplatky k položkám montáže podlah keramických příplatek za plochu podlah keramických do 5 m2 jednotlivě</t>
  </si>
  <si>
    <t>113,114,115 : 3,46+1,64+2,57</t>
  </si>
  <si>
    <t>771579795RT2</t>
  </si>
  <si>
    <t>Příplatky k položkám montáže podlah keramických příplatek za spárování vodotěsnou hmotou - plošně</t>
  </si>
  <si>
    <t>597642032R</t>
  </si>
  <si>
    <t>dlažba keramická š = 300 mm; l = 300 mm; h = 9,0 mm; protiskluzová úprava; pro interiér i exteriér</t>
  </si>
  <si>
    <t>126,67*1,03</t>
  </si>
  <si>
    <t>597642410R</t>
  </si>
  <si>
    <t>dlažba keramická sokl; š = 80 mm; l = 300 mm; h = 9,0 mm; povrch matný; pro interiér i exteriér</t>
  </si>
  <si>
    <t>15,9/0,3*1,03</t>
  </si>
  <si>
    <t>597642420R</t>
  </si>
  <si>
    <t>dlažba keramická sokl s požlábkem; š = 90 mm; l = 200 mm; h = 9,0 mm; povrch matný; pro interiér i exteriér</t>
  </si>
  <si>
    <t>116 : (0,6+0,3+1+4,5+3,025+4,3+0,2+4,3+6,2+4,5+0,55+0,3+1+0,3+1+0,3+0,55+3,75+2,1+0,15+2,1+0,5+0,3+0,3+0,45+3,7+1,1+1,25+0,5+0,15+0,5+1,15+3,5+2,65+2,8+0,6+1,9+1+0,9)/0,2*1,03</t>
  </si>
  <si>
    <t>59764401R</t>
  </si>
  <si>
    <t>dlažba keramická š = 298 mm; l = 298 mm; h = 9,0 mm; povrch standardní; pro interiér i exteriér; úhel kluzu 10 až 19 °; protiskluznost skupina A; µ (za sucha) od 0,6</t>
  </si>
  <si>
    <t>781101210RT1</t>
  </si>
  <si>
    <t>Příprava podkladu pod obklady penetrace podkladu pod obklady</t>
  </si>
  <si>
    <t>781415016R00</t>
  </si>
  <si>
    <t>Montáž obkladů vnitřních z obkládaček pórovinových  , nad 200 x 250 mm , lepených do flexibilního tmele</t>
  </si>
  <si>
    <t>781419706R00</t>
  </si>
  <si>
    <t>Montáž obkladů vnitřních z obkládaček pórovinových příplatky k položkám montáže obkladů vnitřních z obkladaček pórovinových příplatek za spárovací vodotěsnou hmotu - plošně</t>
  </si>
  <si>
    <t>781419711R00</t>
  </si>
  <si>
    <t>Montáž obkladů vnitřních z obkládaček pórovinových příplatky k položkám montáže obkladů vnitřních z obkladaček pórovinových příplatek k obkladu stěn za plochu do 10 m2 jedntl</t>
  </si>
  <si>
    <t>998781201R00</t>
  </si>
  <si>
    <t>Přesun hmot pro obklady keramické v objektech výšky do 6 m</t>
  </si>
  <si>
    <t>597813712R</t>
  </si>
  <si>
    <t>obklad keramický š = 250 mm; l = 330 mm; h = 7,0 mm; pro interiér; barva béžová; mat</t>
  </si>
  <si>
    <t>(36,06075-5,958)*1,03</t>
  </si>
  <si>
    <t>979011211R00</t>
  </si>
  <si>
    <t>Svislá doprava suti a vybouraných hmot nošením Svislá doprava suti a vybour. hmot za 2.NP nošením</t>
  </si>
  <si>
    <t>0,644+8,05+0,27</t>
  </si>
  <si>
    <t>979081111R00</t>
  </si>
  <si>
    <t>Odvoz suti a vybouraných hmot na skládku Odvoz suti a vybour. hmot na skládku do 1 km</t>
  </si>
  <si>
    <t>4*17,30657</t>
  </si>
  <si>
    <t>979082111R00</t>
  </si>
  <si>
    <t>Vnitrostaveništní doprava suti a vybouraných hmot Vnitrostaveništní doprava suti do 10 m</t>
  </si>
  <si>
    <t>2*17,30657</t>
  </si>
  <si>
    <t>979990001R1</t>
  </si>
  <si>
    <t>stavební suti - směsný, skládka Třebovice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</si>
</sst>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18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90" t="s">
        <v>39</v>
      </c>
      <c r="B2" s="190"/>
      <c r="C2" s="190"/>
      <c r="D2" s="190"/>
      <c r="E2" s="190"/>
      <c r="F2" s="190"/>
      <c r="G2" s="190"/>
    </row>
  </sheetData>
  <sheetProtection algorithmName="SHA-512" hashValue="pLLMREoJ9VME1VhUBeFG8EDe4LWQ2AkzkTn06FCX3eowPfz7QissTvSYkTNM93BhjfYefNAAzxiLCzw9liTWoA==" saltValue="rfFzxnrTYO/DR4L13NVAd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5"/>
  <sheetViews>
    <sheetView showGridLines="0" tabSelected="1" topLeftCell="B26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1" customWidth="1"/>
    <col min="4" max="4" width="13" style="51" customWidth="1"/>
    <col min="5" max="5" width="9.6640625" style="51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25" t="s">
        <v>41</v>
      </c>
      <c r="C1" s="226"/>
      <c r="D1" s="226"/>
      <c r="E1" s="226"/>
      <c r="F1" s="226"/>
      <c r="G1" s="226"/>
      <c r="H1" s="226"/>
      <c r="I1" s="226"/>
      <c r="J1" s="227"/>
    </row>
    <row r="2" spans="1:15" ht="36" customHeight="1" x14ac:dyDescent="0.25">
      <c r="A2" s="2"/>
      <c r="B2" s="73" t="s">
        <v>22</v>
      </c>
      <c r="C2" s="74"/>
      <c r="D2" s="75" t="s">
        <v>43</v>
      </c>
      <c r="E2" s="231" t="s">
        <v>44</v>
      </c>
      <c r="F2" s="232"/>
      <c r="G2" s="232"/>
      <c r="H2" s="232"/>
      <c r="I2" s="232"/>
      <c r="J2" s="233"/>
      <c r="O2" s="1"/>
    </row>
    <row r="3" spans="1:15" ht="27" hidden="1" customHeight="1" x14ac:dyDescent="0.25">
      <c r="A3" s="2"/>
      <c r="B3" s="76"/>
      <c r="C3" s="74"/>
      <c r="D3" s="77"/>
      <c r="E3" s="234"/>
      <c r="F3" s="235"/>
      <c r="G3" s="235"/>
      <c r="H3" s="235"/>
      <c r="I3" s="235"/>
      <c r="J3" s="236"/>
    </row>
    <row r="4" spans="1:15" ht="23.25" customHeight="1" x14ac:dyDescent="0.25">
      <c r="A4" s="2"/>
      <c r="B4" s="78"/>
      <c r="C4" s="79"/>
      <c r="D4" s="80"/>
      <c r="E4" s="215"/>
      <c r="F4" s="215"/>
      <c r="G4" s="215"/>
      <c r="H4" s="215"/>
      <c r="I4" s="215"/>
      <c r="J4" s="216"/>
    </row>
    <row r="5" spans="1:15" ht="24" customHeight="1" x14ac:dyDescent="0.25">
      <c r="A5" s="2"/>
      <c r="B5" s="31" t="s">
        <v>42</v>
      </c>
      <c r="D5" s="219" t="s">
        <v>45</v>
      </c>
      <c r="E5" s="220"/>
      <c r="F5" s="220"/>
      <c r="G5" s="220"/>
      <c r="H5" s="18" t="s">
        <v>40</v>
      </c>
      <c r="I5" s="82" t="s">
        <v>49</v>
      </c>
      <c r="J5" s="8"/>
    </row>
    <row r="6" spans="1:15" ht="15.75" customHeight="1" x14ac:dyDescent="0.25">
      <c r="A6" s="2"/>
      <c r="B6" s="28"/>
      <c r="C6" s="53"/>
      <c r="D6" s="221" t="s">
        <v>46</v>
      </c>
      <c r="E6" s="222"/>
      <c r="F6" s="222"/>
      <c r="G6" s="222"/>
      <c r="H6" s="18" t="s">
        <v>34</v>
      </c>
      <c r="I6" s="22"/>
      <c r="J6" s="8"/>
    </row>
    <row r="7" spans="1:15" ht="15.75" customHeight="1" x14ac:dyDescent="0.25">
      <c r="A7" s="2"/>
      <c r="B7" s="29"/>
      <c r="C7" s="54"/>
      <c r="D7" s="81" t="s">
        <v>48</v>
      </c>
      <c r="E7" s="223" t="s">
        <v>47</v>
      </c>
      <c r="F7" s="224"/>
      <c r="G7" s="224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83" t="s">
        <v>50</v>
      </c>
      <c r="H8" s="18" t="s">
        <v>40</v>
      </c>
      <c r="I8" s="82" t="s">
        <v>54</v>
      </c>
      <c r="J8" s="8"/>
    </row>
    <row r="9" spans="1:15" ht="15.75" hidden="1" customHeight="1" x14ac:dyDescent="0.25">
      <c r="A9" s="2"/>
      <c r="B9" s="2"/>
      <c r="D9" s="83" t="s">
        <v>51</v>
      </c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4"/>
      <c r="D10" s="81" t="s">
        <v>53</v>
      </c>
      <c r="E10" s="84" t="s">
        <v>52</v>
      </c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38"/>
      <c r="E11" s="238"/>
      <c r="F11" s="238"/>
      <c r="G11" s="238"/>
      <c r="H11" s="18" t="s">
        <v>40</v>
      </c>
      <c r="I11" s="86"/>
      <c r="J11" s="8"/>
    </row>
    <row r="12" spans="1:15" ht="15.75" customHeight="1" x14ac:dyDescent="0.25">
      <c r="A12" s="2"/>
      <c r="B12" s="28"/>
      <c r="C12" s="53"/>
      <c r="D12" s="214"/>
      <c r="E12" s="214"/>
      <c r="F12" s="214"/>
      <c r="G12" s="214"/>
      <c r="H12" s="18" t="s">
        <v>34</v>
      </c>
      <c r="I12" s="86"/>
      <c r="J12" s="8"/>
    </row>
    <row r="13" spans="1:15" ht="15.75" customHeight="1" x14ac:dyDescent="0.25">
      <c r="A13" s="2"/>
      <c r="B13" s="29"/>
      <c r="C13" s="54"/>
      <c r="D13" s="85"/>
      <c r="E13" s="217"/>
      <c r="F13" s="218"/>
      <c r="G13" s="218"/>
      <c r="H13" s="19"/>
      <c r="I13" s="23"/>
      <c r="J13" s="34"/>
    </row>
    <row r="14" spans="1:15" ht="24" customHeight="1" x14ac:dyDescent="0.25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58"/>
      <c r="D15" s="52"/>
      <c r="E15" s="237"/>
      <c r="F15" s="237"/>
      <c r="G15" s="239"/>
      <c r="H15" s="239"/>
      <c r="I15" s="239" t="s">
        <v>29</v>
      </c>
      <c r="J15" s="240"/>
    </row>
    <row r="16" spans="1:15" ht="23.25" customHeight="1" x14ac:dyDescent="0.25">
      <c r="A16" s="139" t="s">
        <v>24</v>
      </c>
      <c r="B16" s="38" t="s">
        <v>24</v>
      </c>
      <c r="C16" s="59"/>
      <c r="D16" s="60"/>
      <c r="E16" s="203"/>
      <c r="F16" s="204"/>
      <c r="G16" s="203"/>
      <c r="H16" s="204"/>
      <c r="I16" s="203">
        <f>SUMIF(F52:F61,A16,I52:I61)+SUMIF(F52:F61,"PSU",I52:I61)</f>
        <v>0</v>
      </c>
      <c r="J16" s="205"/>
    </row>
    <row r="17" spans="1:10" ht="23.25" customHeight="1" x14ac:dyDescent="0.25">
      <c r="A17" s="139" t="s">
        <v>25</v>
      </c>
      <c r="B17" s="38" t="s">
        <v>25</v>
      </c>
      <c r="C17" s="59"/>
      <c r="D17" s="60"/>
      <c r="E17" s="203"/>
      <c r="F17" s="204"/>
      <c r="G17" s="203"/>
      <c r="H17" s="204"/>
      <c r="I17" s="203">
        <f>SUMIF(F52:F61,A17,I52:I61)</f>
        <v>0</v>
      </c>
      <c r="J17" s="205"/>
    </row>
    <row r="18" spans="1:10" ht="23.25" customHeight="1" x14ac:dyDescent="0.25">
      <c r="A18" s="139" t="s">
        <v>26</v>
      </c>
      <c r="B18" s="38" t="s">
        <v>26</v>
      </c>
      <c r="C18" s="59"/>
      <c r="D18" s="60"/>
      <c r="E18" s="203"/>
      <c r="F18" s="204"/>
      <c r="G18" s="203"/>
      <c r="H18" s="204"/>
      <c r="I18" s="203">
        <f>SUMIF(F52:F61,A18,I52:I61)</f>
        <v>0</v>
      </c>
      <c r="J18" s="205"/>
    </row>
    <row r="19" spans="1:10" ht="23.25" customHeight="1" x14ac:dyDescent="0.25">
      <c r="A19" s="139" t="s">
        <v>85</v>
      </c>
      <c r="B19" s="38" t="s">
        <v>27</v>
      </c>
      <c r="C19" s="59"/>
      <c r="D19" s="60"/>
      <c r="E19" s="203"/>
      <c r="F19" s="204"/>
      <c r="G19" s="203"/>
      <c r="H19" s="204"/>
      <c r="I19" s="203">
        <f>SUMIF(F52:F61,A19,I52:I61)</f>
        <v>0</v>
      </c>
      <c r="J19" s="205"/>
    </row>
    <row r="20" spans="1:10" ht="23.25" customHeight="1" x14ac:dyDescent="0.25">
      <c r="A20" s="139" t="s">
        <v>86</v>
      </c>
      <c r="B20" s="38" t="s">
        <v>28</v>
      </c>
      <c r="C20" s="59"/>
      <c r="D20" s="60"/>
      <c r="E20" s="203"/>
      <c r="F20" s="204"/>
      <c r="G20" s="203"/>
      <c r="H20" s="204"/>
      <c r="I20" s="203">
        <f>SUMIF(F52:F61,A20,I52:I61)</f>
        <v>0</v>
      </c>
      <c r="J20" s="205"/>
    </row>
    <row r="21" spans="1:10" ht="23.25" customHeight="1" x14ac:dyDescent="0.25">
      <c r="A21" s="2"/>
      <c r="B21" s="48" t="s">
        <v>29</v>
      </c>
      <c r="C21" s="61"/>
      <c r="D21" s="62"/>
      <c r="E21" s="206"/>
      <c r="F21" s="241"/>
      <c r="G21" s="206"/>
      <c r="H21" s="241"/>
      <c r="I21" s="206">
        <f>SUM(I16:J20)</f>
        <v>0</v>
      </c>
      <c r="J21" s="207"/>
    </row>
    <row r="22" spans="1:10" ht="33" customHeight="1" x14ac:dyDescent="0.25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201">
        <f>ZakladDPHSniVypocet</f>
        <v>0</v>
      </c>
      <c r="H23" s="202"/>
      <c r="I23" s="202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199">
        <f>A23</f>
        <v>0</v>
      </c>
      <c r="H24" s="200"/>
      <c r="I24" s="200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201">
        <f>ZakladDPHZaklVypocet</f>
        <v>0</v>
      </c>
      <c r="H25" s="202"/>
      <c r="I25" s="202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228">
        <f>A25</f>
        <v>0</v>
      </c>
      <c r="H26" s="229"/>
      <c r="I26" s="229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230">
        <f>CenaCelkem-(ZakladDPHSni+DPHSni+ZakladDPHZakl+DPHZakl)</f>
        <v>0</v>
      </c>
      <c r="H27" s="230"/>
      <c r="I27" s="230"/>
      <c r="J27" s="41" t="str">
        <f t="shared" si="0"/>
        <v>CZK</v>
      </c>
    </row>
    <row r="28" spans="1:10" ht="27.75" hidden="1" customHeight="1" thickBot="1" x14ac:dyDescent="0.3">
      <c r="A28" s="2"/>
      <c r="B28" s="113" t="s">
        <v>23</v>
      </c>
      <c r="C28" s="114"/>
      <c r="D28" s="114"/>
      <c r="E28" s="115"/>
      <c r="F28" s="116"/>
      <c r="G28" s="209">
        <f>ZakladDPHSniVypocet+ZakladDPHZaklVypocet</f>
        <v>0</v>
      </c>
      <c r="H28" s="209"/>
      <c r="I28" s="209"/>
      <c r="J28" s="117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3" t="s">
        <v>35</v>
      </c>
      <c r="C29" s="118"/>
      <c r="D29" s="118"/>
      <c r="E29" s="118"/>
      <c r="F29" s="119"/>
      <c r="G29" s="208">
        <f>A27</f>
        <v>0</v>
      </c>
      <c r="H29" s="208"/>
      <c r="I29" s="208"/>
      <c r="J29" s="120" t="s">
        <v>63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1"/>
      <c r="D34" s="210"/>
      <c r="E34" s="211"/>
      <c r="G34" s="212"/>
      <c r="H34" s="213"/>
      <c r="I34" s="213"/>
      <c r="J34" s="25"/>
    </row>
    <row r="35" spans="1:10" ht="12.75" customHeight="1" x14ac:dyDescent="0.25">
      <c r="A35" s="2"/>
      <c r="B35" s="2"/>
      <c r="D35" s="198" t="s">
        <v>2</v>
      </c>
      <c r="E35" s="198"/>
      <c r="H35" s="10" t="s">
        <v>3</v>
      </c>
      <c r="J35" s="9"/>
    </row>
    <row r="36" spans="1:10" ht="13.5" customHeight="1" thickBot="1" x14ac:dyDescent="0.3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 x14ac:dyDescent="0.25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x14ac:dyDescent="0.25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 x14ac:dyDescent="0.25">
      <c r="A39" s="89">
        <v>1</v>
      </c>
      <c r="B39" s="99" t="s">
        <v>55</v>
      </c>
      <c r="C39" s="193"/>
      <c r="D39" s="193"/>
      <c r="E39" s="193"/>
      <c r="F39" s="100">
        <f>'SO02 2 Naklady'!AE11+'SO01 1 Pol'!AE146</f>
        <v>0</v>
      </c>
      <c r="G39" s="101">
        <f>'SO02 2 Naklady'!AF11+'SO01 1 Pol'!AF146</f>
        <v>0</v>
      </c>
      <c r="H39" s="102">
        <f t="shared" ref="H39:H44" si="1">(F39*SazbaDPH1/100)+(G39*SazbaDPH2/100)</f>
        <v>0</v>
      </c>
      <c r="I39" s="102">
        <f t="shared" ref="I39:I44" si="2">F39+G39+H39</f>
        <v>0</v>
      </c>
      <c r="J39" s="103" t="str">
        <f t="shared" ref="J39:J44" si="3">IF(CenaCelkemVypocet=0,"",I39/CenaCelkemVypocet*100)</f>
        <v/>
      </c>
    </row>
    <row r="40" spans="1:10" ht="25.5" customHeight="1" x14ac:dyDescent="0.25">
      <c r="A40" s="89">
        <v>2</v>
      </c>
      <c r="B40" s="104"/>
      <c r="C40" s="197" t="s">
        <v>56</v>
      </c>
      <c r="D40" s="197"/>
      <c r="E40" s="197"/>
      <c r="F40" s="105">
        <f>'SO02 2 Naklady'!AE11</f>
        <v>0</v>
      </c>
      <c r="G40" s="106">
        <f>'SO02 2 Naklady'!AF11</f>
        <v>0</v>
      </c>
      <c r="H40" s="106">
        <f t="shared" si="1"/>
        <v>0</v>
      </c>
      <c r="I40" s="106">
        <f t="shared" si="2"/>
        <v>0</v>
      </c>
      <c r="J40" s="107" t="str">
        <f t="shared" si="3"/>
        <v/>
      </c>
    </row>
    <row r="41" spans="1:10" ht="25.5" customHeight="1" x14ac:dyDescent="0.25">
      <c r="A41" s="89">
        <v>3</v>
      </c>
      <c r="B41" s="108" t="s">
        <v>57</v>
      </c>
      <c r="C41" s="193" t="s">
        <v>58</v>
      </c>
      <c r="D41" s="193"/>
      <c r="E41" s="193"/>
      <c r="F41" s="109">
        <f>'SO02 2 Naklady'!AE11</f>
        <v>0</v>
      </c>
      <c r="G41" s="102">
        <f>'SO02 2 Naklady'!AF11</f>
        <v>0</v>
      </c>
      <c r="H41" s="102">
        <f t="shared" si="1"/>
        <v>0</v>
      </c>
      <c r="I41" s="102">
        <f t="shared" si="2"/>
        <v>0</v>
      </c>
      <c r="J41" s="103" t="str">
        <f t="shared" si="3"/>
        <v/>
      </c>
    </row>
    <row r="42" spans="1:10" ht="25.5" customHeight="1" x14ac:dyDescent="0.25">
      <c r="A42" s="89">
        <v>2</v>
      </c>
      <c r="B42" s="104"/>
      <c r="C42" s="197" t="s">
        <v>59</v>
      </c>
      <c r="D42" s="197"/>
      <c r="E42" s="197"/>
      <c r="F42" s="105"/>
      <c r="G42" s="106"/>
      <c r="H42" s="106">
        <f t="shared" si="1"/>
        <v>0</v>
      </c>
      <c r="I42" s="106">
        <f t="shared" si="2"/>
        <v>0</v>
      </c>
      <c r="J42" s="107" t="str">
        <f t="shared" si="3"/>
        <v/>
      </c>
    </row>
    <row r="43" spans="1:10" ht="25.5" customHeight="1" x14ac:dyDescent="0.25">
      <c r="A43" s="89">
        <v>2</v>
      </c>
      <c r="B43" s="104" t="s">
        <v>60</v>
      </c>
      <c r="C43" s="197" t="s">
        <v>55</v>
      </c>
      <c r="D43" s="197"/>
      <c r="E43" s="197"/>
      <c r="F43" s="105">
        <f>'SO01 1 Pol'!AE146</f>
        <v>0</v>
      </c>
      <c r="G43" s="106">
        <f>'SO01 1 Pol'!AF146</f>
        <v>0</v>
      </c>
      <c r="H43" s="106">
        <f t="shared" si="1"/>
        <v>0</v>
      </c>
      <c r="I43" s="106">
        <f t="shared" si="2"/>
        <v>0</v>
      </c>
      <c r="J43" s="107" t="str">
        <f t="shared" si="3"/>
        <v/>
      </c>
    </row>
    <row r="44" spans="1:10" ht="25.5" customHeight="1" x14ac:dyDescent="0.25">
      <c r="A44" s="89">
        <v>3</v>
      </c>
      <c r="B44" s="108" t="s">
        <v>61</v>
      </c>
      <c r="C44" s="193" t="s">
        <v>55</v>
      </c>
      <c r="D44" s="193"/>
      <c r="E44" s="193"/>
      <c r="F44" s="109">
        <f>'SO01 1 Pol'!AE146</f>
        <v>0</v>
      </c>
      <c r="G44" s="102">
        <f>'SO01 1 Pol'!AF146</f>
        <v>0</v>
      </c>
      <c r="H44" s="102">
        <f t="shared" si="1"/>
        <v>0</v>
      </c>
      <c r="I44" s="102">
        <f t="shared" si="2"/>
        <v>0</v>
      </c>
      <c r="J44" s="103" t="str">
        <f t="shared" si="3"/>
        <v/>
      </c>
    </row>
    <row r="45" spans="1:10" ht="25.5" customHeight="1" x14ac:dyDescent="0.25">
      <c r="A45" s="89"/>
      <c r="B45" s="194" t="s">
        <v>62</v>
      </c>
      <c r="C45" s="195"/>
      <c r="D45" s="195"/>
      <c r="E45" s="196"/>
      <c r="F45" s="110">
        <f>SUMIF(A39:A44,"=1",F39:F44)</f>
        <v>0</v>
      </c>
      <c r="G45" s="111">
        <f>SUMIF(A39:A44,"=1",G39:G44)</f>
        <v>0</v>
      </c>
      <c r="H45" s="111">
        <f>SUMIF(A39:A44,"=1",H39:H44)</f>
        <v>0</v>
      </c>
      <c r="I45" s="111">
        <f>SUMIF(A39:A44,"=1",I39:I44)</f>
        <v>0</v>
      </c>
      <c r="J45" s="112">
        <f>SUMIF(A39:A44,"=1",J39:J44)</f>
        <v>0</v>
      </c>
    </row>
    <row r="49" spans="1:10" ht="15.6" x14ac:dyDescent="0.3">
      <c r="B49" s="121" t="s">
        <v>64</v>
      </c>
    </row>
    <row r="51" spans="1:10" ht="25.5" customHeight="1" x14ac:dyDescent="0.25">
      <c r="A51" s="123"/>
      <c r="B51" s="126" t="s">
        <v>17</v>
      </c>
      <c r="C51" s="126" t="s">
        <v>5</v>
      </c>
      <c r="D51" s="127"/>
      <c r="E51" s="127"/>
      <c r="F51" s="128" t="s">
        <v>65</v>
      </c>
      <c r="G51" s="128"/>
      <c r="H51" s="128"/>
      <c r="I51" s="128" t="s">
        <v>29</v>
      </c>
      <c r="J51" s="128" t="s">
        <v>0</v>
      </c>
    </row>
    <row r="52" spans="1:10" ht="36.75" customHeight="1" x14ac:dyDescent="0.25">
      <c r="A52" s="124"/>
      <c r="B52" s="129" t="s">
        <v>66</v>
      </c>
      <c r="C52" s="191" t="s">
        <v>67</v>
      </c>
      <c r="D52" s="192"/>
      <c r="E52" s="192"/>
      <c r="F52" s="135" t="s">
        <v>24</v>
      </c>
      <c r="G52" s="136"/>
      <c r="H52" s="136"/>
      <c r="I52" s="136">
        <f>'SO01 1 Pol'!G8</f>
        <v>0</v>
      </c>
      <c r="J52" s="133" t="str">
        <f>IF(I62=0,"",I52/I62*100)</f>
        <v/>
      </c>
    </row>
    <row r="53" spans="1:10" ht="36.75" customHeight="1" x14ac:dyDescent="0.25">
      <c r="A53" s="124"/>
      <c r="B53" s="129" t="s">
        <v>68</v>
      </c>
      <c r="C53" s="191" t="s">
        <v>69</v>
      </c>
      <c r="D53" s="192"/>
      <c r="E53" s="192"/>
      <c r="F53" s="135" t="s">
        <v>24</v>
      </c>
      <c r="G53" s="136"/>
      <c r="H53" s="136"/>
      <c r="I53" s="136">
        <f>'SO01 1 Pol'!G19</f>
        <v>0</v>
      </c>
      <c r="J53" s="133" t="str">
        <f>IF(I62=0,"",I53/I62*100)</f>
        <v/>
      </c>
    </row>
    <row r="54" spans="1:10" ht="36.75" customHeight="1" x14ac:dyDescent="0.25">
      <c r="A54" s="124"/>
      <c r="B54" s="129" t="s">
        <v>70</v>
      </c>
      <c r="C54" s="191" t="s">
        <v>71</v>
      </c>
      <c r="D54" s="192"/>
      <c r="E54" s="192"/>
      <c r="F54" s="135" t="s">
        <v>25</v>
      </c>
      <c r="G54" s="136"/>
      <c r="H54" s="136"/>
      <c r="I54" s="136">
        <f>'SO01 1 Pol'!G41</f>
        <v>0</v>
      </c>
      <c r="J54" s="133" t="str">
        <f>IF(I62=0,"",I54/I62*100)</f>
        <v/>
      </c>
    </row>
    <row r="55" spans="1:10" ht="36.75" customHeight="1" x14ac:dyDescent="0.25">
      <c r="A55" s="124"/>
      <c r="B55" s="129" t="s">
        <v>72</v>
      </c>
      <c r="C55" s="191" t="s">
        <v>73</v>
      </c>
      <c r="D55" s="192"/>
      <c r="E55" s="192"/>
      <c r="F55" s="135" t="s">
        <v>25</v>
      </c>
      <c r="G55" s="136"/>
      <c r="H55" s="136"/>
      <c r="I55" s="136">
        <f>'SO01 1 Pol'!G81</f>
        <v>0</v>
      </c>
      <c r="J55" s="133" t="str">
        <f>IF(I62=0,"",I55/I62*100)</f>
        <v/>
      </c>
    </row>
    <row r="56" spans="1:10" ht="36.75" customHeight="1" x14ac:dyDescent="0.25">
      <c r="A56" s="124"/>
      <c r="B56" s="129" t="s">
        <v>74</v>
      </c>
      <c r="C56" s="191" t="s">
        <v>75</v>
      </c>
      <c r="D56" s="192"/>
      <c r="E56" s="192"/>
      <c r="F56" s="135" t="s">
        <v>25</v>
      </c>
      <c r="G56" s="136"/>
      <c r="H56" s="136"/>
      <c r="I56" s="136">
        <f>'SO01 1 Pol'!G91</f>
        <v>0</v>
      </c>
      <c r="J56" s="133" t="str">
        <f>IF(I62=0,"",I56/I62*100)</f>
        <v/>
      </c>
    </row>
    <row r="57" spans="1:10" ht="36.75" customHeight="1" x14ac:dyDescent="0.25">
      <c r="A57" s="124"/>
      <c r="B57" s="129" t="s">
        <v>76</v>
      </c>
      <c r="C57" s="191" t="s">
        <v>77</v>
      </c>
      <c r="D57" s="192"/>
      <c r="E57" s="192"/>
      <c r="F57" s="135" t="s">
        <v>25</v>
      </c>
      <c r="G57" s="136"/>
      <c r="H57" s="136"/>
      <c r="I57" s="136">
        <f>'SO01 1 Pol'!G98</f>
        <v>0</v>
      </c>
      <c r="J57" s="133" t="str">
        <f>IF(I62=0,"",I57/I62*100)</f>
        <v/>
      </c>
    </row>
    <row r="58" spans="1:10" ht="36.75" customHeight="1" x14ac:dyDescent="0.25">
      <c r="A58" s="124"/>
      <c r="B58" s="129" t="s">
        <v>78</v>
      </c>
      <c r="C58" s="191" t="s">
        <v>79</v>
      </c>
      <c r="D58" s="192"/>
      <c r="E58" s="192"/>
      <c r="F58" s="135" t="s">
        <v>25</v>
      </c>
      <c r="G58" s="136"/>
      <c r="H58" s="136"/>
      <c r="I58" s="136">
        <f>'SO01 1 Pol'!G104</f>
        <v>0</v>
      </c>
      <c r="J58" s="133" t="str">
        <f>IF(I62=0,"",I58/I62*100)</f>
        <v/>
      </c>
    </row>
    <row r="59" spans="1:10" ht="36.75" customHeight="1" x14ac:dyDescent="0.25">
      <c r="A59" s="124"/>
      <c r="B59" s="129" t="s">
        <v>80</v>
      </c>
      <c r="C59" s="191" t="s">
        <v>81</v>
      </c>
      <c r="D59" s="192"/>
      <c r="E59" s="192"/>
      <c r="F59" s="135" t="s">
        <v>25</v>
      </c>
      <c r="G59" s="136"/>
      <c r="H59" s="136"/>
      <c r="I59" s="136">
        <f>'SO01 1 Pol'!G123</f>
        <v>0</v>
      </c>
      <c r="J59" s="133" t="str">
        <f>IF(I62=0,"",I59/I62*100)</f>
        <v/>
      </c>
    </row>
    <row r="60" spans="1:10" ht="36.75" customHeight="1" x14ac:dyDescent="0.25">
      <c r="A60" s="124"/>
      <c r="B60" s="129" t="s">
        <v>82</v>
      </c>
      <c r="C60" s="191" t="s">
        <v>83</v>
      </c>
      <c r="D60" s="192"/>
      <c r="E60" s="192"/>
      <c r="F60" s="135" t="s">
        <v>84</v>
      </c>
      <c r="G60" s="136"/>
      <c r="H60" s="136"/>
      <c r="I60" s="136">
        <f>'SO01 1 Pol'!G137</f>
        <v>0</v>
      </c>
      <c r="J60" s="133" t="str">
        <f>IF(I62=0,"",I60/I62*100)</f>
        <v/>
      </c>
    </row>
    <row r="61" spans="1:10" ht="36.75" customHeight="1" x14ac:dyDescent="0.25">
      <c r="A61" s="124"/>
      <c r="B61" s="129" t="s">
        <v>85</v>
      </c>
      <c r="C61" s="191" t="s">
        <v>27</v>
      </c>
      <c r="D61" s="192"/>
      <c r="E61" s="192"/>
      <c r="F61" s="135" t="s">
        <v>85</v>
      </c>
      <c r="G61" s="136"/>
      <c r="H61" s="136"/>
      <c r="I61" s="136">
        <f>'SO02 2 Naklady'!G8</f>
        <v>0</v>
      </c>
      <c r="J61" s="133" t="str">
        <f>IF(I62=0,"",I61/I62*100)</f>
        <v/>
      </c>
    </row>
    <row r="62" spans="1:10" ht="25.5" customHeight="1" x14ac:dyDescent="0.25">
      <c r="A62" s="125"/>
      <c r="B62" s="130" t="s">
        <v>1</v>
      </c>
      <c r="C62" s="131"/>
      <c r="D62" s="132"/>
      <c r="E62" s="132"/>
      <c r="F62" s="137"/>
      <c r="G62" s="138"/>
      <c r="H62" s="138"/>
      <c r="I62" s="138">
        <f>SUM(I52:I61)</f>
        <v>0</v>
      </c>
      <c r="J62" s="134">
        <f>SUM(J52:J61)</f>
        <v>0</v>
      </c>
    </row>
    <row r="63" spans="1:10" x14ac:dyDescent="0.25">
      <c r="F63" s="87"/>
      <c r="G63" s="87"/>
      <c r="H63" s="87"/>
      <c r="I63" s="87"/>
      <c r="J63" s="88"/>
    </row>
    <row r="64" spans="1:10" x14ac:dyDescent="0.25">
      <c r="F64" s="87"/>
      <c r="G64" s="87"/>
      <c r="H64" s="87"/>
      <c r="I64" s="87"/>
      <c r="J64" s="88"/>
    </row>
    <row r="65" spans="6:10" x14ac:dyDescent="0.25">
      <c r="F65" s="87"/>
      <c r="G65" s="87"/>
      <c r="H65" s="87"/>
      <c r="I65" s="87"/>
      <c r="J65" s="88"/>
    </row>
  </sheetData>
  <sheetProtection algorithmName="SHA-512" hashValue="13e3Q6GsVyKNqkEtIGgetojyJsuLI4Abcqfxe/qEenjnkBFHsY9T8rbff0Us3TqY+2V6GOypD2XDA68/xPJcyA==" saltValue="+5am8V08e7D7mi3KGikIH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B45:E45"/>
    <mergeCell ref="C52:E52"/>
    <mergeCell ref="C53:E53"/>
    <mergeCell ref="C54:E54"/>
    <mergeCell ref="C60:E60"/>
    <mergeCell ref="C61:E61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2" t="s">
        <v>6</v>
      </c>
      <c r="B1" s="242"/>
      <c r="C1" s="243"/>
      <c r="D1" s="242"/>
      <c r="E1" s="242"/>
      <c r="F1" s="242"/>
      <c r="G1" s="242"/>
    </row>
    <row r="2" spans="1:7" ht="24.9" customHeight="1" x14ac:dyDescent="0.25">
      <c r="A2" s="50" t="s">
        <v>7</v>
      </c>
      <c r="B2" s="49"/>
      <c r="C2" s="244"/>
      <c r="D2" s="244"/>
      <c r="E2" s="244"/>
      <c r="F2" s="244"/>
      <c r="G2" s="245"/>
    </row>
    <row r="3" spans="1:7" ht="24.9" customHeight="1" x14ac:dyDescent="0.25">
      <c r="A3" s="50" t="s">
        <v>8</v>
      </c>
      <c r="B3" s="49"/>
      <c r="C3" s="244"/>
      <c r="D3" s="244"/>
      <c r="E3" s="244"/>
      <c r="F3" s="244"/>
      <c r="G3" s="245"/>
    </row>
    <row r="4" spans="1:7" ht="24.9" customHeight="1" x14ac:dyDescent="0.25">
      <c r="A4" s="50" t="s">
        <v>9</v>
      </c>
      <c r="B4" s="49"/>
      <c r="C4" s="244"/>
      <c r="D4" s="244"/>
      <c r="E4" s="244"/>
      <c r="F4" s="244"/>
      <c r="G4" s="245"/>
    </row>
    <row r="5" spans="1:7" x14ac:dyDescent="0.25">
      <c r="B5" s="4"/>
      <c r="C5" s="5"/>
      <c r="D5" s="6"/>
    </row>
  </sheetData>
  <sheetProtection algorithmName="SHA-512" hashValue="U+EulQSbK5FpZzHv3GQy/neFSfvCHWEy6Qu6YZgZDGmz04vIUakwlqDIjNXFM6vc6NkYQ7CO0wGiWtF+loPjoQ==" saltValue="Xh9NhJ4jLbqDhbdo2uSrl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2" customWidth="1"/>
    <col min="3" max="3" width="63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6" t="s">
        <v>87</v>
      </c>
      <c r="B1" s="246"/>
      <c r="C1" s="246"/>
      <c r="D1" s="246"/>
      <c r="E1" s="246"/>
      <c r="F1" s="246"/>
      <c r="G1" s="246"/>
      <c r="AG1" t="s">
        <v>88</v>
      </c>
    </row>
    <row r="2" spans="1:60" ht="24.9" customHeight="1" x14ac:dyDescent="0.25">
      <c r="A2" s="140" t="s">
        <v>7</v>
      </c>
      <c r="B2" s="49" t="s">
        <v>43</v>
      </c>
      <c r="C2" s="247" t="s">
        <v>44</v>
      </c>
      <c r="D2" s="248"/>
      <c r="E2" s="248"/>
      <c r="F2" s="248"/>
      <c r="G2" s="249"/>
      <c r="AG2" t="s">
        <v>89</v>
      </c>
    </row>
    <row r="3" spans="1:60" ht="24.9" customHeight="1" x14ac:dyDescent="0.25">
      <c r="A3" s="140" t="s">
        <v>8</v>
      </c>
      <c r="B3" s="49" t="s">
        <v>90</v>
      </c>
      <c r="C3" s="247" t="s">
        <v>58</v>
      </c>
      <c r="D3" s="248"/>
      <c r="E3" s="248"/>
      <c r="F3" s="248"/>
      <c r="G3" s="249"/>
      <c r="AC3" s="122" t="s">
        <v>91</v>
      </c>
      <c r="AG3" t="s">
        <v>92</v>
      </c>
    </row>
    <row r="4" spans="1:60" ht="24.9" customHeight="1" x14ac:dyDescent="0.25">
      <c r="A4" s="141" t="s">
        <v>9</v>
      </c>
      <c r="B4" s="142" t="s">
        <v>57</v>
      </c>
      <c r="C4" s="250" t="s">
        <v>58</v>
      </c>
      <c r="D4" s="251"/>
      <c r="E4" s="251"/>
      <c r="F4" s="251"/>
      <c r="G4" s="252"/>
      <c r="AG4" t="s">
        <v>93</v>
      </c>
    </row>
    <row r="5" spans="1:60" x14ac:dyDescent="0.25">
      <c r="D5" s="10"/>
    </row>
    <row r="6" spans="1:60" ht="39.6" x14ac:dyDescent="0.25">
      <c r="A6" s="144" t="s">
        <v>94</v>
      </c>
      <c r="B6" s="146" t="s">
        <v>95</v>
      </c>
      <c r="C6" s="146" t="s">
        <v>96</v>
      </c>
      <c r="D6" s="145" t="s">
        <v>97</v>
      </c>
      <c r="E6" s="144" t="s">
        <v>98</v>
      </c>
      <c r="F6" s="143" t="s">
        <v>99</v>
      </c>
      <c r="G6" s="144" t="s">
        <v>29</v>
      </c>
      <c r="H6" s="147" t="s">
        <v>30</v>
      </c>
      <c r="I6" s="147" t="s">
        <v>100</v>
      </c>
      <c r="J6" s="147" t="s">
        <v>31</v>
      </c>
      <c r="K6" s="147" t="s">
        <v>101</v>
      </c>
      <c r="L6" s="147" t="s">
        <v>102</v>
      </c>
      <c r="M6" s="147" t="s">
        <v>103</v>
      </c>
      <c r="N6" s="147" t="s">
        <v>104</v>
      </c>
      <c r="O6" s="147" t="s">
        <v>105</v>
      </c>
      <c r="P6" s="147" t="s">
        <v>106</v>
      </c>
      <c r="Q6" s="147" t="s">
        <v>107</v>
      </c>
      <c r="R6" s="147" t="s">
        <v>108</v>
      </c>
      <c r="S6" s="147" t="s">
        <v>109</v>
      </c>
      <c r="T6" s="147" t="s">
        <v>110</v>
      </c>
      <c r="U6" s="147" t="s">
        <v>111</v>
      </c>
      <c r="V6" s="147" t="s">
        <v>112</v>
      </c>
      <c r="W6" s="147" t="s">
        <v>113</v>
      </c>
      <c r="X6" s="147" t="s">
        <v>114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59" t="s">
        <v>115</v>
      </c>
      <c r="B8" s="160" t="s">
        <v>85</v>
      </c>
      <c r="C8" s="173" t="s">
        <v>27</v>
      </c>
      <c r="D8" s="161"/>
      <c r="E8" s="162"/>
      <c r="F8" s="163"/>
      <c r="G8" s="163">
        <f>SUMIF(AG9:AG9,"&lt;&gt;NOR",G9:G9)</f>
        <v>0</v>
      </c>
      <c r="H8" s="163"/>
      <c r="I8" s="163">
        <f>SUM(I9:I9)</f>
        <v>0</v>
      </c>
      <c r="J8" s="163"/>
      <c r="K8" s="163">
        <f>SUM(K9:K9)</f>
        <v>0</v>
      </c>
      <c r="L8" s="163"/>
      <c r="M8" s="163">
        <f>SUM(M9:M9)</f>
        <v>0</v>
      </c>
      <c r="N8" s="163"/>
      <c r="O8" s="163">
        <f>SUM(O9:O9)</f>
        <v>0</v>
      </c>
      <c r="P8" s="163"/>
      <c r="Q8" s="163">
        <f>SUM(Q9:Q9)</f>
        <v>0</v>
      </c>
      <c r="R8" s="163"/>
      <c r="S8" s="163"/>
      <c r="T8" s="164"/>
      <c r="U8" s="158"/>
      <c r="V8" s="158">
        <f>SUM(V9:V9)</f>
        <v>0</v>
      </c>
      <c r="W8" s="158"/>
      <c r="X8" s="158"/>
      <c r="AG8" t="s">
        <v>116</v>
      </c>
    </row>
    <row r="9" spans="1:60" outlineLevel="1" x14ac:dyDescent="0.25">
      <c r="A9" s="165">
        <v>1</v>
      </c>
      <c r="B9" s="166" t="s">
        <v>117</v>
      </c>
      <c r="C9" s="174" t="s">
        <v>118</v>
      </c>
      <c r="D9" s="167" t="s">
        <v>119</v>
      </c>
      <c r="E9" s="168">
        <v>1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70">
        <v>0</v>
      </c>
      <c r="O9" s="170">
        <f>ROUND(E9*N9,2)</f>
        <v>0</v>
      </c>
      <c r="P9" s="170">
        <v>0</v>
      </c>
      <c r="Q9" s="170">
        <f>ROUND(E9*P9,2)</f>
        <v>0</v>
      </c>
      <c r="R9" s="170"/>
      <c r="S9" s="170" t="s">
        <v>120</v>
      </c>
      <c r="T9" s="171" t="s">
        <v>121</v>
      </c>
      <c r="U9" s="157">
        <v>0</v>
      </c>
      <c r="V9" s="157">
        <f>ROUND(E9*U9,2)</f>
        <v>0</v>
      </c>
      <c r="W9" s="157"/>
      <c r="X9" s="157" t="s">
        <v>58</v>
      </c>
      <c r="Y9" s="148"/>
      <c r="Z9" s="148"/>
      <c r="AA9" s="148"/>
      <c r="AB9" s="148"/>
      <c r="AC9" s="148"/>
      <c r="AD9" s="148"/>
      <c r="AE9" s="148"/>
      <c r="AF9" s="148"/>
      <c r="AG9" s="148" t="s">
        <v>122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x14ac:dyDescent="0.25">
      <c r="A10" s="3"/>
      <c r="B10" s="4"/>
      <c r="C10" s="175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102</v>
      </c>
    </row>
    <row r="11" spans="1:60" x14ac:dyDescent="0.25">
      <c r="A11" s="151"/>
      <c r="B11" s="152" t="s">
        <v>29</v>
      </c>
      <c r="C11" s="176"/>
      <c r="D11" s="153"/>
      <c r="E11" s="154"/>
      <c r="F11" s="154"/>
      <c r="G11" s="172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123</v>
      </c>
    </row>
    <row r="12" spans="1:60" x14ac:dyDescent="0.25">
      <c r="C12" s="177"/>
      <c r="D12" s="10"/>
      <c r="AG12" t="s">
        <v>124</v>
      </c>
    </row>
    <row r="13" spans="1:60" x14ac:dyDescent="0.25">
      <c r="D13" s="10"/>
    </row>
    <row r="14" spans="1:60" x14ac:dyDescent="0.25">
      <c r="D14" s="10"/>
    </row>
    <row r="15" spans="1:60" x14ac:dyDescent="0.25">
      <c r="D15" s="10"/>
    </row>
    <row r="16" spans="1:60" x14ac:dyDescent="0.25">
      <c r="D16" s="10"/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  <row r="27" spans="4:4" x14ac:dyDescent="0.25">
      <c r="D27" s="10"/>
    </row>
    <row r="28" spans="4:4" x14ac:dyDescent="0.25">
      <c r="D28" s="10"/>
    </row>
    <row r="29" spans="4:4" x14ac:dyDescent="0.25">
      <c r="D29" s="10"/>
    </row>
    <row r="30" spans="4:4" x14ac:dyDescent="0.25">
      <c r="D30" s="10"/>
    </row>
    <row r="31" spans="4:4" x14ac:dyDescent="0.25">
      <c r="D31" s="10"/>
    </row>
    <row r="32" spans="4:4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0avsmFRTDl/ME1lMGaBNXSW1FTW4oEVt0JPlHXB/TBTcyEl28qraMXcQy2sNCTpaO6ywtxwYQdnRFNP7cXDRyw==" saltValue="fmH1+BUc+iXeR7eXfU4Gm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2" customWidth="1"/>
    <col min="3" max="3" width="63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6" t="s">
        <v>125</v>
      </c>
      <c r="B1" s="246"/>
      <c r="C1" s="246"/>
      <c r="D1" s="246"/>
      <c r="E1" s="246"/>
      <c r="F1" s="246"/>
      <c r="G1" s="246"/>
      <c r="AG1" t="s">
        <v>88</v>
      </c>
    </row>
    <row r="2" spans="1:60" ht="24.9" customHeight="1" x14ac:dyDescent="0.25">
      <c r="A2" s="140" t="s">
        <v>7</v>
      </c>
      <c r="B2" s="49" t="s">
        <v>43</v>
      </c>
      <c r="C2" s="247" t="s">
        <v>44</v>
      </c>
      <c r="D2" s="248"/>
      <c r="E2" s="248"/>
      <c r="F2" s="248"/>
      <c r="G2" s="249"/>
      <c r="AG2" t="s">
        <v>89</v>
      </c>
    </row>
    <row r="3" spans="1:60" ht="24.9" customHeight="1" x14ac:dyDescent="0.25">
      <c r="A3" s="140" t="s">
        <v>8</v>
      </c>
      <c r="B3" s="49" t="s">
        <v>60</v>
      </c>
      <c r="C3" s="247" t="s">
        <v>55</v>
      </c>
      <c r="D3" s="248"/>
      <c r="E3" s="248"/>
      <c r="F3" s="248"/>
      <c r="G3" s="249"/>
      <c r="AC3" s="122" t="s">
        <v>89</v>
      </c>
      <c r="AG3" t="s">
        <v>92</v>
      </c>
    </row>
    <row r="4" spans="1:60" ht="24.9" customHeight="1" x14ac:dyDescent="0.25">
      <c r="A4" s="141" t="s">
        <v>9</v>
      </c>
      <c r="B4" s="142" t="s">
        <v>61</v>
      </c>
      <c r="C4" s="250" t="s">
        <v>55</v>
      </c>
      <c r="D4" s="251"/>
      <c r="E4" s="251"/>
      <c r="F4" s="251"/>
      <c r="G4" s="252"/>
      <c r="AG4" t="s">
        <v>93</v>
      </c>
    </row>
    <row r="5" spans="1:60" x14ac:dyDescent="0.25">
      <c r="D5" s="10"/>
    </row>
    <row r="6" spans="1:60" ht="39.6" x14ac:dyDescent="0.25">
      <c r="A6" s="144" t="s">
        <v>94</v>
      </c>
      <c r="B6" s="146" t="s">
        <v>95</v>
      </c>
      <c r="C6" s="146" t="s">
        <v>96</v>
      </c>
      <c r="D6" s="145" t="s">
        <v>97</v>
      </c>
      <c r="E6" s="144" t="s">
        <v>98</v>
      </c>
      <c r="F6" s="143" t="s">
        <v>99</v>
      </c>
      <c r="G6" s="144" t="s">
        <v>29</v>
      </c>
      <c r="H6" s="147" t="s">
        <v>30</v>
      </c>
      <c r="I6" s="147" t="s">
        <v>100</v>
      </c>
      <c r="J6" s="147" t="s">
        <v>31</v>
      </c>
      <c r="K6" s="147" t="s">
        <v>101</v>
      </c>
      <c r="L6" s="147" t="s">
        <v>102</v>
      </c>
      <c r="M6" s="147" t="s">
        <v>103</v>
      </c>
      <c r="N6" s="147" t="s">
        <v>104</v>
      </c>
      <c r="O6" s="147" t="s">
        <v>105</v>
      </c>
      <c r="P6" s="147" t="s">
        <v>106</v>
      </c>
      <c r="Q6" s="147" t="s">
        <v>107</v>
      </c>
      <c r="R6" s="147" t="s">
        <v>108</v>
      </c>
      <c r="S6" s="147" t="s">
        <v>109</v>
      </c>
      <c r="T6" s="147" t="s">
        <v>110</v>
      </c>
      <c r="U6" s="147" t="s">
        <v>111</v>
      </c>
      <c r="V6" s="147" t="s">
        <v>112</v>
      </c>
      <c r="W6" s="147" t="s">
        <v>113</v>
      </c>
      <c r="X6" s="147" t="s">
        <v>114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59" t="s">
        <v>115</v>
      </c>
      <c r="B8" s="160" t="s">
        <v>66</v>
      </c>
      <c r="C8" s="173" t="s">
        <v>67</v>
      </c>
      <c r="D8" s="161"/>
      <c r="E8" s="162"/>
      <c r="F8" s="163"/>
      <c r="G8" s="163">
        <f>SUMIF(AG9:AG18,"&lt;&gt;NOR",G9:G18)</f>
        <v>0</v>
      </c>
      <c r="H8" s="163"/>
      <c r="I8" s="163">
        <f>SUM(I9:I18)</f>
        <v>0</v>
      </c>
      <c r="J8" s="163"/>
      <c r="K8" s="163">
        <f>SUM(K9:K18)</f>
        <v>0</v>
      </c>
      <c r="L8" s="163"/>
      <c r="M8" s="163">
        <f>SUM(M9:M18)</f>
        <v>0</v>
      </c>
      <c r="N8" s="163"/>
      <c r="O8" s="163">
        <f>SUM(O9:O18)</f>
        <v>21.67</v>
      </c>
      <c r="P8" s="163"/>
      <c r="Q8" s="163">
        <f>SUM(Q9:Q18)</f>
        <v>0</v>
      </c>
      <c r="R8" s="163"/>
      <c r="S8" s="163"/>
      <c r="T8" s="164"/>
      <c r="U8" s="158"/>
      <c r="V8" s="158">
        <f>SUM(V9:V18)</f>
        <v>50.61</v>
      </c>
      <c r="W8" s="158"/>
      <c r="X8" s="158"/>
      <c r="AG8" t="s">
        <v>116</v>
      </c>
    </row>
    <row r="9" spans="1:60" outlineLevel="1" x14ac:dyDescent="0.25">
      <c r="A9" s="165">
        <v>1</v>
      </c>
      <c r="B9" s="166" t="s">
        <v>126</v>
      </c>
      <c r="C9" s="174" t="s">
        <v>127</v>
      </c>
      <c r="D9" s="167" t="s">
        <v>128</v>
      </c>
      <c r="E9" s="168">
        <v>8.0831999999999997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70">
        <v>2.5249999999999999</v>
      </c>
      <c r="O9" s="170">
        <f>ROUND(E9*N9,2)</f>
        <v>20.41</v>
      </c>
      <c r="P9" s="170">
        <v>0</v>
      </c>
      <c r="Q9" s="170">
        <f>ROUND(E9*P9,2)</f>
        <v>0</v>
      </c>
      <c r="R9" s="170" t="s">
        <v>129</v>
      </c>
      <c r="S9" s="170" t="s">
        <v>120</v>
      </c>
      <c r="T9" s="171" t="s">
        <v>130</v>
      </c>
      <c r="U9" s="157">
        <v>3.21</v>
      </c>
      <c r="V9" s="157">
        <f>ROUND(E9*U9,2)</f>
        <v>25.95</v>
      </c>
      <c r="W9" s="157"/>
      <c r="X9" s="157" t="s">
        <v>131</v>
      </c>
      <c r="Y9" s="148"/>
      <c r="Z9" s="148"/>
      <c r="AA9" s="148"/>
      <c r="AB9" s="148"/>
      <c r="AC9" s="148"/>
      <c r="AD9" s="148"/>
      <c r="AE9" s="148"/>
      <c r="AF9" s="148"/>
      <c r="AG9" s="148" t="s">
        <v>132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55"/>
      <c r="B10" s="156"/>
      <c r="C10" s="253" t="s">
        <v>133</v>
      </c>
      <c r="D10" s="254"/>
      <c r="E10" s="254"/>
      <c r="F10" s="254"/>
      <c r="G10" s="254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134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155"/>
      <c r="B11" s="156"/>
      <c r="C11" s="188" t="s">
        <v>135</v>
      </c>
      <c r="D11" s="178"/>
      <c r="E11" s="179">
        <v>7.6002000000000001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136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55"/>
      <c r="B12" s="156"/>
      <c r="C12" s="188" t="s">
        <v>137</v>
      </c>
      <c r="D12" s="178"/>
      <c r="E12" s="179">
        <v>0.48299999999999998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136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165">
        <v>2</v>
      </c>
      <c r="B13" s="166" t="s">
        <v>138</v>
      </c>
      <c r="C13" s="174" t="s">
        <v>139</v>
      </c>
      <c r="D13" s="167" t="s">
        <v>128</v>
      </c>
      <c r="E13" s="168">
        <v>8.0831999999999997</v>
      </c>
      <c r="F13" s="169"/>
      <c r="G13" s="170">
        <f>ROUND(E13*F13,2)</f>
        <v>0</v>
      </c>
      <c r="H13" s="169"/>
      <c r="I13" s="170">
        <f>ROUND(E13*H13,2)</f>
        <v>0</v>
      </c>
      <c r="J13" s="169"/>
      <c r="K13" s="170">
        <f>ROUND(E13*J13,2)</f>
        <v>0</v>
      </c>
      <c r="L13" s="170">
        <v>21</v>
      </c>
      <c r="M13" s="170">
        <f>G13*(1+L13/100)</f>
        <v>0</v>
      </c>
      <c r="N13" s="170">
        <v>0</v>
      </c>
      <c r="O13" s="170">
        <f>ROUND(E13*N13,2)</f>
        <v>0</v>
      </c>
      <c r="P13" s="170">
        <v>0</v>
      </c>
      <c r="Q13" s="170">
        <f>ROUND(E13*P13,2)</f>
        <v>0</v>
      </c>
      <c r="R13" s="170" t="s">
        <v>129</v>
      </c>
      <c r="S13" s="170" t="s">
        <v>120</v>
      </c>
      <c r="T13" s="171" t="s">
        <v>130</v>
      </c>
      <c r="U13" s="157">
        <v>0.82</v>
      </c>
      <c r="V13" s="157">
        <f>ROUND(E13*U13,2)</f>
        <v>6.63</v>
      </c>
      <c r="W13" s="157"/>
      <c r="X13" s="157" t="s">
        <v>131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132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5">
      <c r="A14" s="155"/>
      <c r="B14" s="156"/>
      <c r="C14" s="253" t="s">
        <v>140</v>
      </c>
      <c r="D14" s="254"/>
      <c r="E14" s="254"/>
      <c r="F14" s="254"/>
      <c r="G14" s="254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134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55"/>
      <c r="B15" s="156"/>
      <c r="C15" s="188" t="s">
        <v>141</v>
      </c>
      <c r="D15" s="178"/>
      <c r="E15" s="179">
        <v>8.0831999999999997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136</v>
      </c>
      <c r="AH15" s="148">
        <v>5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20.399999999999999" outlineLevel="1" x14ac:dyDescent="0.25">
      <c r="A16" s="165">
        <v>3</v>
      </c>
      <c r="B16" s="166" t="s">
        <v>142</v>
      </c>
      <c r="C16" s="174" t="s">
        <v>143</v>
      </c>
      <c r="D16" s="167" t="s">
        <v>144</v>
      </c>
      <c r="E16" s="168">
        <v>1.18405</v>
      </c>
      <c r="F16" s="169"/>
      <c r="G16" s="170">
        <f>ROUND(E16*F16,2)</f>
        <v>0</v>
      </c>
      <c r="H16" s="169"/>
      <c r="I16" s="170">
        <f>ROUND(E16*H16,2)</f>
        <v>0</v>
      </c>
      <c r="J16" s="169"/>
      <c r="K16" s="170">
        <f>ROUND(E16*J16,2)</f>
        <v>0</v>
      </c>
      <c r="L16" s="170">
        <v>21</v>
      </c>
      <c r="M16" s="170">
        <f>G16*(1+L16/100)</f>
        <v>0</v>
      </c>
      <c r="N16" s="170">
        <v>1.0662499999999999</v>
      </c>
      <c r="O16" s="170">
        <f>ROUND(E16*N16,2)</f>
        <v>1.26</v>
      </c>
      <c r="P16" s="170">
        <v>0</v>
      </c>
      <c r="Q16" s="170">
        <f>ROUND(E16*P16,2)</f>
        <v>0</v>
      </c>
      <c r="R16" s="170" t="s">
        <v>129</v>
      </c>
      <c r="S16" s="170" t="s">
        <v>120</v>
      </c>
      <c r="T16" s="171" t="s">
        <v>130</v>
      </c>
      <c r="U16" s="157">
        <v>15.231</v>
      </c>
      <c r="V16" s="157">
        <f>ROUND(E16*U16,2)</f>
        <v>18.03</v>
      </c>
      <c r="W16" s="157"/>
      <c r="X16" s="157" t="s">
        <v>131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132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55"/>
      <c r="B17" s="156"/>
      <c r="C17" s="253" t="s">
        <v>145</v>
      </c>
      <c r="D17" s="254"/>
      <c r="E17" s="254"/>
      <c r="F17" s="254"/>
      <c r="G17" s="254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134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5">
      <c r="A18" s="155"/>
      <c r="B18" s="156"/>
      <c r="C18" s="188" t="s">
        <v>146</v>
      </c>
      <c r="D18" s="178"/>
      <c r="E18" s="179">
        <v>1.18405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136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x14ac:dyDescent="0.25">
      <c r="A19" s="159" t="s">
        <v>115</v>
      </c>
      <c r="B19" s="160" t="s">
        <v>68</v>
      </c>
      <c r="C19" s="173" t="s">
        <v>69</v>
      </c>
      <c r="D19" s="161"/>
      <c r="E19" s="162"/>
      <c r="F19" s="163"/>
      <c r="G19" s="163">
        <f>SUMIF(AG20:AG40,"&lt;&gt;NOR",G20:G40)</f>
        <v>0</v>
      </c>
      <c r="H19" s="163"/>
      <c r="I19" s="163">
        <f>SUM(I20:I40)</f>
        <v>0</v>
      </c>
      <c r="J19" s="163"/>
      <c r="K19" s="163">
        <f>SUM(K20:K40)</f>
        <v>0</v>
      </c>
      <c r="L19" s="163"/>
      <c r="M19" s="163">
        <f>SUM(M20:M40)</f>
        <v>0</v>
      </c>
      <c r="N19" s="163"/>
      <c r="O19" s="163">
        <f>SUM(O20:O40)</f>
        <v>0</v>
      </c>
      <c r="P19" s="163"/>
      <c r="Q19" s="163">
        <f>SUM(Q20:Q40)</f>
        <v>17.3</v>
      </c>
      <c r="R19" s="163"/>
      <c r="S19" s="163"/>
      <c r="T19" s="164"/>
      <c r="U19" s="158"/>
      <c r="V19" s="158">
        <f>SUM(V20:V40)</f>
        <v>11.93</v>
      </c>
      <c r="W19" s="158"/>
      <c r="X19" s="158"/>
      <c r="AG19" t="s">
        <v>116</v>
      </c>
    </row>
    <row r="20" spans="1:60" outlineLevel="1" x14ac:dyDescent="0.25">
      <c r="A20" s="165">
        <v>4</v>
      </c>
      <c r="B20" s="166" t="s">
        <v>147</v>
      </c>
      <c r="C20" s="174" t="s">
        <v>148</v>
      </c>
      <c r="D20" s="167" t="s">
        <v>149</v>
      </c>
      <c r="E20" s="168">
        <v>15.9</v>
      </c>
      <c r="F20" s="169"/>
      <c r="G20" s="170">
        <f>ROUND(E20*F20,2)</f>
        <v>0</v>
      </c>
      <c r="H20" s="169"/>
      <c r="I20" s="170">
        <f>ROUND(E20*H20,2)</f>
        <v>0</v>
      </c>
      <c r="J20" s="169"/>
      <c r="K20" s="170">
        <f>ROUND(E20*J20,2)</f>
        <v>0</v>
      </c>
      <c r="L20" s="170">
        <v>21</v>
      </c>
      <c r="M20" s="170">
        <f>G20*(1+L20/100)</f>
        <v>0</v>
      </c>
      <c r="N20" s="170">
        <v>0</v>
      </c>
      <c r="O20" s="170">
        <f>ROUND(E20*N20,2)</f>
        <v>0</v>
      </c>
      <c r="P20" s="170">
        <v>4.0000000000000002E-4</v>
      </c>
      <c r="Q20" s="170">
        <f>ROUND(E20*P20,2)</f>
        <v>0.01</v>
      </c>
      <c r="R20" s="170" t="s">
        <v>150</v>
      </c>
      <c r="S20" s="170" t="s">
        <v>120</v>
      </c>
      <c r="T20" s="171" t="s">
        <v>130</v>
      </c>
      <c r="U20" s="157">
        <v>7.0000000000000007E-2</v>
      </c>
      <c r="V20" s="157">
        <f>ROUND(E20*U20,2)</f>
        <v>1.1100000000000001</v>
      </c>
      <c r="W20" s="157"/>
      <c r="X20" s="157" t="s">
        <v>131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132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55"/>
      <c r="B21" s="156"/>
      <c r="C21" s="188" t="s">
        <v>151</v>
      </c>
      <c r="D21" s="178"/>
      <c r="E21" s="179">
        <v>13.7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136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55"/>
      <c r="B22" s="156"/>
      <c r="C22" s="188" t="s">
        <v>152</v>
      </c>
      <c r="D22" s="178"/>
      <c r="E22" s="179">
        <v>-10.199999999999999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136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55"/>
      <c r="B23" s="156"/>
      <c r="C23" s="188" t="s">
        <v>153</v>
      </c>
      <c r="D23" s="178"/>
      <c r="E23" s="179">
        <v>12.4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136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20.399999999999999" outlineLevel="1" x14ac:dyDescent="0.25">
      <c r="A24" s="165">
        <v>5</v>
      </c>
      <c r="B24" s="166" t="s">
        <v>154</v>
      </c>
      <c r="C24" s="174" t="s">
        <v>155</v>
      </c>
      <c r="D24" s="167" t="s">
        <v>156</v>
      </c>
      <c r="E24" s="168">
        <v>36.060749999999999</v>
      </c>
      <c r="F24" s="169"/>
      <c r="G24" s="170">
        <f>ROUND(E24*F24,2)</f>
        <v>0</v>
      </c>
      <c r="H24" s="169"/>
      <c r="I24" s="170">
        <f>ROUND(E24*H24,2)</f>
        <v>0</v>
      </c>
      <c r="J24" s="169"/>
      <c r="K24" s="170">
        <f>ROUND(E24*J24,2)</f>
        <v>0</v>
      </c>
      <c r="L24" s="170">
        <v>21</v>
      </c>
      <c r="M24" s="170">
        <f>G24*(1+L24/100)</f>
        <v>0</v>
      </c>
      <c r="N24" s="170">
        <v>0</v>
      </c>
      <c r="O24" s="170">
        <f>ROUND(E24*N24,2)</f>
        <v>0</v>
      </c>
      <c r="P24" s="170">
        <v>6.8000000000000005E-2</v>
      </c>
      <c r="Q24" s="170">
        <f>ROUND(E24*P24,2)</f>
        <v>2.4500000000000002</v>
      </c>
      <c r="R24" s="170" t="s">
        <v>150</v>
      </c>
      <c r="S24" s="170" t="s">
        <v>120</v>
      </c>
      <c r="T24" s="171" t="s">
        <v>130</v>
      </c>
      <c r="U24" s="157">
        <v>0.3</v>
      </c>
      <c r="V24" s="157">
        <f>ROUND(E24*U24,2)</f>
        <v>10.82</v>
      </c>
      <c r="W24" s="157"/>
      <c r="X24" s="157" t="s">
        <v>131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132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55"/>
      <c r="B25" s="156"/>
      <c r="C25" s="253" t="s">
        <v>157</v>
      </c>
      <c r="D25" s="254"/>
      <c r="E25" s="254"/>
      <c r="F25" s="254"/>
      <c r="G25" s="254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134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55"/>
      <c r="B26" s="156"/>
      <c r="C26" s="188" t="s">
        <v>158</v>
      </c>
      <c r="D26" s="178"/>
      <c r="E26" s="179">
        <v>3.7785000000000002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136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188" t="s">
        <v>159</v>
      </c>
      <c r="D27" s="178"/>
      <c r="E27" s="179">
        <v>2.673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136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55"/>
      <c r="B28" s="156"/>
      <c r="C28" s="188" t="s">
        <v>160</v>
      </c>
      <c r="D28" s="178"/>
      <c r="E28" s="179">
        <v>1.4850000000000001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136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55"/>
      <c r="B29" s="156"/>
      <c r="C29" s="188" t="s">
        <v>161</v>
      </c>
      <c r="D29" s="178"/>
      <c r="E29" s="179">
        <v>1.716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136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30.6" outlineLevel="1" x14ac:dyDescent="0.25">
      <c r="A30" s="155"/>
      <c r="B30" s="156"/>
      <c r="C30" s="188" t="s">
        <v>162</v>
      </c>
      <c r="D30" s="178"/>
      <c r="E30" s="179">
        <v>21.210750000000001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136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55"/>
      <c r="B31" s="156"/>
      <c r="C31" s="188" t="s">
        <v>163</v>
      </c>
      <c r="D31" s="178"/>
      <c r="E31" s="179">
        <v>3.9104999999999999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136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5">
      <c r="A32" s="155"/>
      <c r="B32" s="156"/>
      <c r="C32" s="188" t="s">
        <v>164</v>
      </c>
      <c r="D32" s="178"/>
      <c r="E32" s="179">
        <v>1.2869999999999999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136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0.399999999999999" outlineLevel="1" x14ac:dyDescent="0.25">
      <c r="A33" s="165">
        <v>6</v>
      </c>
      <c r="B33" s="166" t="s">
        <v>165</v>
      </c>
      <c r="C33" s="174" t="s">
        <v>166</v>
      </c>
      <c r="D33" s="167" t="s">
        <v>156</v>
      </c>
      <c r="E33" s="168">
        <v>134.72</v>
      </c>
      <c r="F33" s="169"/>
      <c r="G33" s="170">
        <f>ROUND(E33*F33,2)</f>
        <v>0</v>
      </c>
      <c r="H33" s="169"/>
      <c r="I33" s="170">
        <f>ROUND(E33*H33,2)</f>
        <v>0</v>
      </c>
      <c r="J33" s="169"/>
      <c r="K33" s="170">
        <f>ROUND(E33*J33,2)</f>
        <v>0</v>
      </c>
      <c r="L33" s="170">
        <v>21</v>
      </c>
      <c r="M33" s="170">
        <f>G33*(1+L33/100)</f>
        <v>0</v>
      </c>
      <c r="N33" s="170">
        <v>0</v>
      </c>
      <c r="O33" s="170">
        <f>ROUND(E33*N33,2)</f>
        <v>0</v>
      </c>
      <c r="P33" s="170">
        <v>0.02</v>
      </c>
      <c r="Q33" s="170">
        <f>ROUND(E33*P33,2)</f>
        <v>2.69</v>
      </c>
      <c r="R33" s="170" t="s">
        <v>167</v>
      </c>
      <c r="S33" s="170" t="s">
        <v>120</v>
      </c>
      <c r="T33" s="171" t="s">
        <v>130</v>
      </c>
      <c r="U33" s="157">
        <v>0</v>
      </c>
      <c r="V33" s="157">
        <f>ROUND(E33*U33,2)</f>
        <v>0</v>
      </c>
      <c r="W33" s="157"/>
      <c r="X33" s="157" t="s">
        <v>168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169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155"/>
      <c r="B34" s="156"/>
      <c r="C34" s="253" t="s">
        <v>170</v>
      </c>
      <c r="D34" s="254"/>
      <c r="E34" s="254"/>
      <c r="F34" s="254"/>
      <c r="G34" s="254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134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188" t="s">
        <v>171</v>
      </c>
      <c r="D35" s="178"/>
      <c r="E35" s="179">
        <v>126.67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136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5">
      <c r="A36" s="155"/>
      <c r="B36" s="156"/>
      <c r="C36" s="188" t="s">
        <v>172</v>
      </c>
      <c r="D36" s="178"/>
      <c r="E36" s="179">
        <v>8.0500000000000007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136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165">
        <v>7</v>
      </c>
      <c r="B37" s="166" t="s">
        <v>173</v>
      </c>
      <c r="C37" s="174" t="s">
        <v>174</v>
      </c>
      <c r="D37" s="167" t="s">
        <v>128</v>
      </c>
      <c r="E37" s="168">
        <v>5.5244</v>
      </c>
      <c r="F37" s="169"/>
      <c r="G37" s="170">
        <f>ROUND(E37*F37,2)</f>
        <v>0</v>
      </c>
      <c r="H37" s="169"/>
      <c r="I37" s="170">
        <f>ROUND(E37*H37,2)</f>
        <v>0</v>
      </c>
      <c r="J37" s="169"/>
      <c r="K37" s="170">
        <f>ROUND(E37*J37,2)</f>
        <v>0</v>
      </c>
      <c r="L37" s="170">
        <v>21</v>
      </c>
      <c r="M37" s="170">
        <f>G37*(1+L37/100)</f>
        <v>0</v>
      </c>
      <c r="N37" s="170">
        <v>0</v>
      </c>
      <c r="O37" s="170">
        <f>ROUND(E37*N37,2)</f>
        <v>0</v>
      </c>
      <c r="P37" s="170">
        <v>2.2000000000000002</v>
      </c>
      <c r="Q37" s="170">
        <f>ROUND(E37*P37,2)</f>
        <v>12.15</v>
      </c>
      <c r="R37" s="170" t="s">
        <v>167</v>
      </c>
      <c r="S37" s="170" t="s">
        <v>120</v>
      </c>
      <c r="T37" s="171" t="s">
        <v>130</v>
      </c>
      <c r="U37" s="157">
        <v>0</v>
      </c>
      <c r="V37" s="157">
        <f>ROUND(E37*U37,2)</f>
        <v>0</v>
      </c>
      <c r="W37" s="157"/>
      <c r="X37" s="157" t="s">
        <v>168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169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253" t="s">
        <v>175</v>
      </c>
      <c r="D38" s="254"/>
      <c r="E38" s="254"/>
      <c r="F38" s="254"/>
      <c r="G38" s="254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134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80" t="str">
        <f>C38</f>
        <v>bourání podkladů pod dlažby nebo litých celistvých dlažeb a mazanin. Svislá a vodorovná doprava suti, odvoz do 10 km.</v>
      </c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55"/>
      <c r="B39" s="156"/>
      <c r="C39" s="188" t="s">
        <v>176</v>
      </c>
      <c r="D39" s="178"/>
      <c r="E39" s="179">
        <v>4.8803999999999998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136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55"/>
      <c r="B40" s="156"/>
      <c r="C40" s="188" t="s">
        <v>177</v>
      </c>
      <c r="D40" s="178"/>
      <c r="E40" s="179">
        <v>0.64400000000000002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136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x14ac:dyDescent="0.25">
      <c r="A41" s="159" t="s">
        <v>115</v>
      </c>
      <c r="B41" s="160" t="s">
        <v>70</v>
      </c>
      <c r="C41" s="173" t="s">
        <v>71</v>
      </c>
      <c r="D41" s="161"/>
      <c r="E41" s="162"/>
      <c r="F41" s="163"/>
      <c r="G41" s="163">
        <f>SUMIF(AG42:AG80,"&lt;&gt;NOR",G42:G80)</f>
        <v>0</v>
      </c>
      <c r="H41" s="163"/>
      <c r="I41" s="163">
        <f>SUM(I42:I80)</f>
        <v>0</v>
      </c>
      <c r="J41" s="163"/>
      <c r="K41" s="163">
        <f>SUM(K42:K80)</f>
        <v>0</v>
      </c>
      <c r="L41" s="163"/>
      <c r="M41" s="163">
        <f>SUM(M42:M80)</f>
        <v>0</v>
      </c>
      <c r="N41" s="163"/>
      <c r="O41" s="163">
        <f>SUM(O42:O80)</f>
        <v>0.81</v>
      </c>
      <c r="P41" s="163"/>
      <c r="Q41" s="163">
        <f>SUM(Q42:Q80)</f>
        <v>0</v>
      </c>
      <c r="R41" s="163"/>
      <c r="S41" s="163"/>
      <c r="T41" s="164"/>
      <c r="U41" s="158"/>
      <c r="V41" s="158">
        <f>SUM(V42:V80)</f>
        <v>100.92999999999999</v>
      </c>
      <c r="W41" s="158"/>
      <c r="X41" s="158"/>
      <c r="AG41" t="s">
        <v>116</v>
      </c>
    </row>
    <row r="42" spans="1:60" ht="20.399999999999999" outlineLevel="1" x14ac:dyDescent="0.25">
      <c r="A42" s="165">
        <v>8</v>
      </c>
      <c r="B42" s="166" t="s">
        <v>178</v>
      </c>
      <c r="C42" s="174" t="s">
        <v>179</v>
      </c>
      <c r="D42" s="167" t="s">
        <v>156</v>
      </c>
      <c r="E42" s="168">
        <v>9.7899999999999991</v>
      </c>
      <c r="F42" s="169"/>
      <c r="G42" s="170">
        <f>ROUND(E42*F42,2)</f>
        <v>0</v>
      </c>
      <c r="H42" s="169"/>
      <c r="I42" s="170">
        <f>ROUND(E42*H42,2)</f>
        <v>0</v>
      </c>
      <c r="J42" s="169"/>
      <c r="K42" s="170">
        <f>ROUND(E42*J42,2)</f>
        <v>0</v>
      </c>
      <c r="L42" s="170">
        <v>21</v>
      </c>
      <c r="M42" s="170">
        <f>G42*(1+L42/100)</f>
        <v>0</v>
      </c>
      <c r="N42" s="170">
        <v>8.1999999999999998E-4</v>
      </c>
      <c r="O42" s="170">
        <f>ROUND(E42*N42,2)</f>
        <v>0.01</v>
      </c>
      <c r="P42" s="170">
        <v>0</v>
      </c>
      <c r="Q42" s="170">
        <f>ROUND(E42*P42,2)</f>
        <v>0</v>
      </c>
      <c r="R42" s="170" t="s">
        <v>180</v>
      </c>
      <c r="S42" s="170" t="s">
        <v>120</v>
      </c>
      <c r="T42" s="171" t="s">
        <v>130</v>
      </c>
      <c r="U42" s="157">
        <v>0.45982000000000001</v>
      </c>
      <c r="V42" s="157">
        <f>ROUND(E42*U42,2)</f>
        <v>4.5</v>
      </c>
      <c r="W42" s="157"/>
      <c r="X42" s="157" t="s">
        <v>131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132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55"/>
      <c r="B43" s="156"/>
      <c r="C43" s="188" t="s">
        <v>181</v>
      </c>
      <c r="D43" s="178"/>
      <c r="E43" s="179">
        <v>9.7899999999999991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136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165">
        <v>9</v>
      </c>
      <c r="B44" s="166" t="s">
        <v>182</v>
      </c>
      <c r="C44" s="174" t="s">
        <v>183</v>
      </c>
      <c r="D44" s="167" t="s">
        <v>156</v>
      </c>
      <c r="E44" s="168">
        <v>134.72</v>
      </c>
      <c r="F44" s="169"/>
      <c r="G44" s="170">
        <f>ROUND(E44*F44,2)</f>
        <v>0</v>
      </c>
      <c r="H44" s="169"/>
      <c r="I44" s="170">
        <f>ROUND(E44*H44,2)</f>
        <v>0</v>
      </c>
      <c r="J44" s="169"/>
      <c r="K44" s="170">
        <f>ROUND(E44*J44,2)</f>
        <v>0</v>
      </c>
      <c r="L44" s="170">
        <v>21</v>
      </c>
      <c r="M44" s="170">
        <f>G44*(1+L44/100)</f>
        <v>0</v>
      </c>
      <c r="N44" s="170">
        <v>2.1000000000000001E-4</v>
      </c>
      <c r="O44" s="170">
        <f>ROUND(E44*N44,2)</f>
        <v>0.03</v>
      </c>
      <c r="P44" s="170">
        <v>0</v>
      </c>
      <c r="Q44" s="170">
        <f>ROUND(E44*P44,2)</f>
        <v>0</v>
      </c>
      <c r="R44" s="170" t="s">
        <v>180</v>
      </c>
      <c r="S44" s="170" t="s">
        <v>120</v>
      </c>
      <c r="T44" s="171" t="s">
        <v>130</v>
      </c>
      <c r="U44" s="157">
        <v>9.5000000000000001E-2</v>
      </c>
      <c r="V44" s="157">
        <f>ROUND(E44*U44,2)</f>
        <v>12.8</v>
      </c>
      <c r="W44" s="157"/>
      <c r="X44" s="157" t="s">
        <v>131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132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155"/>
      <c r="B45" s="156"/>
      <c r="C45" s="188" t="s">
        <v>171</v>
      </c>
      <c r="D45" s="178"/>
      <c r="E45" s="179">
        <v>126.67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136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5">
      <c r="A46" s="155"/>
      <c r="B46" s="156"/>
      <c r="C46" s="188" t="s">
        <v>172</v>
      </c>
      <c r="D46" s="178"/>
      <c r="E46" s="179">
        <v>8.0500000000000007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136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5">
      <c r="A47" s="165">
        <v>10</v>
      </c>
      <c r="B47" s="166" t="s">
        <v>184</v>
      </c>
      <c r="C47" s="174" t="s">
        <v>183</v>
      </c>
      <c r="D47" s="167" t="s">
        <v>156</v>
      </c>
      <c r="E47" s="168">
        <v>9.7899999999999991</v>
      </c>
      <c r="F47" s="169"/>
      <c r="G47" s="170">
        <f>ROUND(E47*F47,2)</f>
        <v>0</v>
      </c>
      <c r="H47" s="169"/>
      <c r="I47" s="170">
        <f>ROUND(E47*H47,2)</f>
        <v>0</v>
      </c>
      <c r="J47" s="169"/>
      <c r="K47" s="170">
        <f>ROUND(E47*J47,2)</f>
        <v>0</v>
      </c>
      <c r="L47" s="170">
        <v>21</v>
      </c>
      <c r="M47" s="170">
        <f>G47*(1+L47/100)</f>
        <v>0</v>
      </c>
      <c r="N47" s="170">
        <v>2.2000000000000001E-4</v>
      </c>
      <c r="O47" s="170">
        <f>ROUND(E47*N47,2)</f>
        <v>0</v>
      </c>
      <c r="P47" s="170">
        <v>0</v>
      </c>
      <c r="Q47" s="170">
        <f>ROUND(E47*P47,2)</f>
        <v>0</v>
      </c>
      <c r="R47" s="170" t="s">
        <v>180</v>
      </c>
      <c r="S47" s="170" t="s">
        <v>120</v>
      </c>
      <c r="T47" s="171" t="s">
        <v>130</v>
      </c>
      <c r="U47" s="157">
        <v>9.5000000000000001E-2</v>
      </c>
      <c r="V47" s="157">
        <f>ROUND(E47*U47,2)</f>
        <v>0.93</v>
      </c>
      <c r="W47" s="157"/>
      <c r="X47" s="157" t="s">
        <v>131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132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5">
      <c r="A48" s="155"/>
      <c r="B48" s="156"/>
      <c r="C48" s="188" t="s">
        <v>181</v>
      </c>
      <c r="D48" s="178"/>
      <c r="E48" s="179">
        <v>9.7899999999999991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136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5">
      <c r="A49" s="165">
        <v>11</v>
      </c>
      <c r="B49" s="166" t="s">
        <v>185</v>
      </c>
      <c r="C49" s="174" t="s">
        <v>186</v>
      </c>
      <c r="D49" s="167" t="s">
        <v>156</v>
      </c>
      <c r="E49" s="168">
        <v>134.72</v>
      </c>
      <c r="F49" s="169"/>
      <c r="G49" s="170">
        <f>ROUND(E49*F49,2)</f>
        <v>0</v>
      </c>
      <c r="H49" s="169"/>
      <c r="I49" s="170">
        <f>ROUND(E49*H49,2)</f>
        <v>0</v>
      </c>
      <c r="J49" s="169"/>
      <c r="K49" s="170">
        <f>ROUND(E49*J49,2)</f>
        <v>0</v>
      </c>
      <c r="L49" s="170">
        <v>21</v>
      </c>
      <c r="M49" s="170">
        <f>G49*(1+L49/100)</f>
        <v>0</v>
      </c>
      <c r="N49" s="170">
        <v>3.6800000000000001E-3</v>
      </c>
      <c r="O49" s="170">
        <f>ROUND(E49*N49,2)</f>
        <v>0.5</v>
      </c>
      <c r="P49" s="170">
        <v>0</v>
      </c>
      <c r="Q49" s="170">
        <f>ROUND(E49*P49,2)</f>
        <v>0</v>
      </c>
      <c r="R49" s="170" t="s">
        <v>180</v>
      </c>
      <c r="S49" s="170" t="s">
        <v>120</v>
      </c>
      <c r="T49" s="171" t="s">
        <v>130</v>
      </c>
      <c r="U49" s="157">
        <v>0.38500000000000001</v>
      </c>
      <c r="V49" s="157">
        <f>ROUND(E49*U49,2)</f>
        <v>51.87</v>
      </c>
      <c r="W49" s="157"/>
      <c r="X49" s="157" t="s">
        <v>131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132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5">
      <c r="A50" s="155"/>
      <c r="B50" s="156"/>
      <c r="C50" s="188" t="s">
        <v>187</v>
      </c>
      <c r="D50" s="178"/>
      <c r="E50" s="179">
        <v>126.67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136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5">
      <c r="A51" s="155"/>
      <c r="B51" s="156"/>
      <c r="C51" s="188" t="s">
        <v>188</v>
      </c>
      <c r="D51" s="178"/>
      <c r="E51" s="179">
        <v>8.0500000000000007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136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65">
        <v>12</v>
      </c>
      <c r="B52" s="166" t="s">
        <v>185</v>
      </c>
      <c r="C52" s="174" t="s">
        <v>186</v>
      </c>
      <c r="D52" s="167" t="s">
        <v>156</v>
      </c>
      <c r="E52" s="168">
        <v>36.060749999999999</v>
      </c>
      <c r="F52" s="169"/>
      <c r="G52" s="170">
        <f>ROUND(E52*F52,2)</f>
        <v>0</v>
      </c>
      <c r="H52" s="169"/>
      <c r="I52" s="170">
        <f>ROUND(E52*H52,2)</f>
        <v>0</v>
      </c>
      <c r="J52" s="169"/>
      <c r="K52" s="170">
        <f>ROUND(E52*J52,2)</f>
        <v>0</v>
      </c>
      <c r="L52" s="170">
        <v>21</v>
      </c>
      <c r="M52" s="170">
        <f>G52*(1+L52/100)</f>
        <v>0</v>
      </c>
      <c r="N52" s="170">
        <v>3.6800000000000001E-3</v>
      </c>
      <c r="O52" s="170">
        <f>ROUND(E52*N52,2)</f>
        <v>0.13</v>
      </c>
      <c r="P52" s="170">
        <v>0</v>
      </c>
      <c r="Q52" s="170">
        <f>ROUND(E52*P52,2)</f>
        <v>0</v>
      </c>
      <c r="R52" s="170" t="s">
        <v>180</v>
      </c>
      <c r="S52" s="170" t="s">
        <v>120</v>
      </c>
      <c r="T52" s="171" t="s">
        <v>130</v>
      </c>
      <c r="U52" s="157">
        <v>0.38500000000000001</v>
      </c>
      <c r="V52" s="157">
        <f>ROUND(E52*U52,2)</f>
        <v>13.88</v>
      </c>
      <c r="W52" s="157"/>
      <c r="X52" s="157" t="s">
        <v>131</v>
      </c>
      <c r="Y52" s="148"/>
      <c r="Z52" s="148"/>
      <c r="AA52" s="148"/>
      <c r="AB52" s="148"/>
      <c r="AC52" s="148"/>
      <c r="AD52" s="148"/>
      <c r="AE52" s="148"/>
      <c r="AF52" s="148"/>
      <c r="AG52" s="148" t="s">
        <v>132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55"/>
      <c r="B53" s="156"/>
      <c r="C53" s="188" t="s">
        <v>158</v>
      </c>
      <c r="D53" s="178"/>
      <c r="E53" s="179">
        <v>3.7785000000000002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136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5">
      <c r="A54" s="155"/>
      <c r="B54" s="156"/>
      <c r="C54" s="188" t="s">
        <v>159</v>
      </c>
      <c r="D54" s="178"/>
      <c r="E54" s="179">
        <v>2.673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136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5">
      <c r="A55" s="155"/>
      <c r="B55" s="156"/>
      <c r="C55" s="188" t="s">
        <v>160</v>
      </c>
      <c r="D55" s="178"/>
      <c r="E55" s="179">
        <v>1.4850000000000001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 t="s">
        <v>136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5">
      <c r="A56" s="155"/>
      <c r="B56" s="156"/>
      <c r="C56" s="188" t="s">
        <v>161</v>
      </c>
      <c r="D56" s="178"/>
      <c r="E56" s="179">
        <v>1.716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136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30.6" outlineLevel="1" x14ac:dyDescent="0.25">
      <c r="A57" s="155"/>
      <c r="B57" s="156"/>
      <c r="C57" s="188" t="s">
        <v>162</v>
      </c>
      <c r="D57" s="178"/>
      <c r="E57" s="179">
        <v>21.210750000000001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136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55"/>
      <c r="B58" s="156"/>
      <c r="C58" s="188" t="s">
        <v>163</v>
      </c>
      <c r="D58" s="178"/>
      <c r="E58" s="179">
        <v>3.9104999999999999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136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5">
      <c r="A59" s="155"/>
      <c r="B59" s="156"/>
      <c r="C59" s="188" t="s">
        <v>164</v>
      </c>
      <c r="D59" s="178"/>
      <c r="E59" s="179">
        <v>1.2869999999999999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136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20.399999999999999" outlineLevel="1" x14ac:dyDescent="0.25">
      <c r="A60" s="165">
        <v>13</v>
      </c>
      <c r="B60" s="166" t="s">
        <v>189</v>
      </c>
      <c r="C60" s="174" t="s">
        <v>190</v>
      </c>
      <c r="D60" s="167" t="s">
        <v>149</v>
      </c>
      <c r="E60" s="168">
        <v>109.27500000000001</v>
      </c>
      <c r="F60" s="169"/>
      <c r="G60" s="170">
        <f>ROUND(E60*F60,2)</f>
        <v>0</v>
      </c>
      <c r="H60" s="169"/>
      <c r="I60" s="170">
        <f>ROUND(E60*H60,2)</f>
        <v>0</v>
      </c>
      <c r="J60" s="169"/>
      <c r="K60" s="170">
        <f>ROUND(E60*J60,2)</f>
        <v>0</v>
      </c>
      <c r="L60" s="170">
        <v>21</v>
      </c>
      <c r="M60" s="170">
        <f>G60*(1+L60/100)</f>
        <v>0</v>
      </c>
      <c r="N60" s="170">
        <v>3.2000000000000003E-4</v>
      </c>
      <c r="O60" s="170">
        <f>ROUND(E60*N60,2)</f>
        <v>0.03</v>
      </c>
      <c r="P60" s="170">
        <v>0</v>
      </c>
      <c r="Q60" s="170">
        <f>ROUND(E60*P60,2)</f>
        <v>0</v>
      </c>
      <c r="R60" s="170" t="s">
        <v>180</v>
      </c>
      <c r="S60" s="170" t="s">
        <v>120</v>
      </c>
      <c r="T60" s="171" t="s">
        <v>130</v>
      </c>
      <c r="U60" s="157">
        <v>0.11</v>
      </c>
      <c r="V60" s="157">
        <f>ROUND(E60*U60,2)</f>
        <v>12.02</v>
      </c>
      <c r="W60" s="157"/>
      <c r="X60" s="157" t="s">
        <v>131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132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55"/>
      <c r="B61" s="156"/>
      <c r="C61" s="188" t="s">
        <v>191</v>
      </c>
      <c r="D61" s="178"/>
      <c r="E61" s="179">
        <v>11.45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136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155"/>
      <c r="B62" s="156"/>
      <c r="C62" s="188" t="s">
        <v>192</v>
      </c>
      <c r="D62" s="178"/>
      <c r="E62" s="179">
        <v>8.1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136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5">
      <c r="A63" s="155"/>
      <c r="B63" s="156"/>
      <c r="C63" s="188" t="s">
        <v>193</v>
      </c>
      <c r="D63" s="178"/>
      <c r="E63" s="179">
        <v>4.5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136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5">
      <c r="A64" s="155"/>
      <c r="B64" s="156"/>
      <c r="C64" s="188" t="s">
        <v>194</v>
      </c>
      <c r="D64" s="178"/>
      <c r="E64" s="179">
        <v>5.2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136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30.6" outlineLevel="1" x14ac:dyDescent="0.25">
      <c r="A65" s="155"/>
      <c r="B65" s="156"/>
      <c r="C65" s="188" t="s">
        <v>195</v>
      </c>
      <c r="D65" s="178"/>
      <c r="E65" s="179">
        <v>64.275000000000006</v>
      </c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48"/>
      <c r="Z65" s="148"/>
      <c r="AA65" s="148"/>
      <c r="AB65" s="148"/>
      <c r="AC65" s="148"/>
      <c r="AD65" s="148"/>
      <c r="AE65" s="148"/>
      <c r="AF65" s="148"/>
      <c r="AG65" s="148" t="s">
        <v>136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5">
      <c r="A66" s="155"/>
      <c r="B66" s="156"/>
      <c r="C66" s="188" t="s">
        <v>196</v>
      </c>
      <c r="D66" s="178"/>
      <c r="E66" s="179">
        <v>11.85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136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5">
      <c r="A67" s="155"/>
      <c r="B67" s="156"/>
      <c r="C67" s="188" t="s">
        <v>197</v>
      </c>
      <c r="D67" s="178"/>
      <c r="E67" s="179">
        <v>3.9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8"/>
      <c r="Z67" s="148"/>
      <c r="AA67" s="148"/>
      <c r="AB67" s="148"/>
      <c r="AC67" s="148"/>
      <c r="AD67" s="148"/>
      <c r="AE67" s="148"/>
      <c r="AF67" s="148"/>
      <c r="AG67" s="148" t="s">
        <v>136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20.399999999999999" outlineLevel="1" x14ac:dyDescent="0.25">
      <c r="A68" s="165">
        <v>14</v>
      </c>
      <c r="B68" s="166" t="s">
        <v>198</v>
      </c>
      <c r="C68" s="174" t="s">
        <v>199</v>
      </c>
      <c r="D68" s="167" t="s">
        <v>149</v>
      </c>
      <c r="E68" s="168">
        <v>28.8</v>
      </c>
      <c r="F68" s="169"/>
      <c r="G68" s="170">
        <f>ROUND(E68*F68,2)</f>
        <v>0</v>
      </c>
      <c r="H68" s="169"/>
      <c r="I68" s="170">
        <f>ROUND(E68*H68,2)</f>
        <v>0</v>
      </c>
      <c r="J68" s="169"/>
      <c r="K68" s="170">
        <f>ROUND(E68*J68,2)</f>
        <v>0</v>
      </c>
      <c r="L68" s="170">
        <v>21</v>
      </c>
      <c r="M68" s="170">
        <f>G68*(1+L68/100)</f>
        <v>0</v>
      </c>
      <c r="N68" s="170">
        <v>3.2000000000000003E-4</v>
      </c>
      <c r="O68" s="170">
        <f>ROUND(E68*N68,2)</f>
        <v>0.01</v>
      </c>
      <c r="P68" s="170">
        <v>0</v>
      </c>
      <c r="Q68" s="170">
        <f>ROUND(E68*P68,2)</f>
        <v>0</v>
      </c>
      <c r="R68" s="170" t="s">
        <v>180</v>
      </c>
      <c r="S68" s="170" t="s">
        <v>120</v>
      </c>
      <c r="T68" s="171" t="s">
        <v>130</v>
      </c>
      <c r="U68" s="157">
        <v>0.14000000000000001</v>
      </c>
      <c r="V68" s="157">
        <f>ROUND(E68*U68,2)</f>
        <v>4.03</v>
      </c>
      <c r="W68" s="157"/>
      <c r="X68" s="157" t="s">
        <v>131</v>
      </c>
      <c r="Y68" s="148"/>
      <c r="Z68" s="148"/>
      <c r="AA68" s="148"/>
      <c r="AB68" s="148"/>
      <c r="AC68" s="148"/>
      <c r="AD68" s="148"/>
      <c r="AE68" s="148"/>
      <c r="AF68" s="148"/>
      <c r="AG68" s="148" t="s">
        <v>132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155"/>
      <c r="B69" s="156"/>
      <c r="C69" s="188" t="s">
        <v>200</v>
      </c>
      <c r="D69" s="178"/>
      <c r="E69" s="179">
        <v>2.7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136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5">
      <c r="A70" s="155"/>
      <c r="B70" s="156"/>
      <c r="C70" s="188" t="s">
        <v>201</v>
      </c>
      <c r="D70" s="178"/>
      <c r="E70" s="179">
        <v>2.4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136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155"/>
      <c r="B71" s="156"/>
      <c r="C71" s="188" t="s">
        <v>202</v>
      </c>
      <c r="D71" s="178"/>
      <c r="E71" s="179">
        <v>2.1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136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5">
      <c r="A72" s="155"/>
      <c r="B72" s="156"/>
      <c r="C72" s="188" t="s">
        <v>203</v>
      </c>
      <c r="D72" s="178"/>
      <c r="E72" s="179">
        <v>1.8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136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155"/>
      <c r="B73" s="156"/>
      <c r="C73" s="188" t="s">
        <v>204</v>
      </c>
      <c r="D73" s="178"/>
      <c r="E73" s="179">
        <v>16.2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136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155"/>
      <c r="B74" s="156"/>
      <c r="C74" s="188" t="s">
        <v>205</v>
      </c>
      <c r="D74" s="178"/>
      <c r="E74" s="179">
        <v>2.4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136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155"/>
      <c r="B75" s="156"/>
      <c r="C75" s="188" t="s">
        <v>206</v>
      </c>
      <c r="D75" s="178"/>
      <c r="E75" s="179">
        <v>1.2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136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ht="20.399999999999999" outlineLevel="1" x14ac:dyDescent="0.25">
      <c r="A76" s="181">
        <v>15</v>
      </c>
      <c r="B76" s="182" t="s">
        <v>207</v>
      </c>
      <c r="C76" s="189" t="s">
        <v>208</v>
      </c>
      <c r="D76" s="183" t="s">
        <v>209</v>
      </c>
      <c r="E76" s="184">
        <v>10</v>
      </c>
      <c r="F76" s="185"/>
      <c r="G76" s="186">
        <f>ROUND(E76*F76,2)</f>
        <v>0</v>
      </c>
      <c r="H76" s="185"/>
      <c r="I76" s="186">
        <f>ROUND(E76*H76,2)</f>
        <v>0</v>
      </c>
      <c r="J76" s="185"/>
      <c r="K76" s="186">
        <f>ROUND(E76*J76,2)</f>
        <v>0</v>
      </c>
      <c r="L76" s="186">
        <v>21</v>
      </c>
      <c r="M76" s="186">
        <f>G76*(1+L76/100)</f>
        <v>0</v>
      </c>
      <c r="N76" s="186">
        <v>5.4000000000000001E-4</v>
      </c>
      <c r="O76" s="186">
        <f>ROUND(E76*N76,2)</f>
        <v>0.01</v>
      </c>
      <c r="P76" s="186">
        <v>0</v>
      </c>
      <c r="Q76" s="186">
        <f>ROUND(E76*P76,2)</f>
        <v>0</v>
      </c>
      <c r="R76" s="186" t="s">
        <v>180</v>
      </c>
      <c r="S76" s="186" t="s">
        <v>120</v>
      </c>
      <c r="T76" s="187" t="s">
        <v>130</v>
      </c>
      <c r="U76" s="157">
        <v>0.09</v>
      </c>
      <c r="V76" s="157">
        <f>ROUND(E76*U76,2)</f>
        <v>0.9</v>
      </c>
      <c r="W76" s="157"/>
      <c r="X76" s="157" t="s">
        <v>131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132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5">
      <c r="A77" s="165">
        <v>16</v>
      </c>
      <c r="B77" s="166" t="s">
        <v>210</v>
      </c>
      <c r="C77" s="174" t="s">
        <v>211</v>
      </c>
      <c r="D77" s="167" t="s">
        <v>0</v>
      </c>
      <c r="E77" s="168">
        <v>1032.1117999999999</v>
      </c>
      <c r="F77" s="169"/>
      <c r="G77" s="170">
        <f>ROUND(E77*F77,2)</f>
        <v>0</v>
      </c>
      <c r="H77" s="169"/>
      <c r="I77" s="170">
        <f>ROUND(E77*H77,2)</f>
        <v>0</v>
      </c>
      <c r="J77" s="169"/>
      <c r="K77" s="170">
        <f>ROUND(E77*J77,2)</f>
        <v>0</v>
      </c>
      <c r="L77" s="170">
        <v>21</v>
      </c>
      <c r="M77" s="170">
        <f>G77*(1+L77/100)</f>
        <v>0</v>
      </c>
      <c r="N77" s="170">
        <v>0</v>
      </c>
      <c r="O77" s="170">
        <f>ROUND(E77*N77,2)</f>
        <v>0</v>
      </c>
      <c r="P77" s="170">
        <v>0</v>
      </c>
      <c r="Q77" s="170">
        <f>ROUND(E77*P77,2)</f>
        <v>0</v>
      </c>
      <c r="R77" s="170" t="s">
        <v>180</v>
      </c>
      <c r="S77" s="170" t="s">
        <v>120</v>
      </c>
      <c r="T77" s="171" t="s">
        <v>130</v>
      </c>
      <c r="U77" s="157">
        <v>0</v>
      </c>
      <c r="V77" s="157">
        <f>ROUND(E77*U77,2)</f>
        <v>0</v>
      </c>
      <c r="W77" s="157"/>
      <c r="X77" s="157" t="s">
        <v>131</v>
      </c>
      <c r="Y77" s="148"/>
      <c r="Z77" s="148"/>
      <c r="AA77" s="148"/>
      <c r="AB77" s="148"/>
      <c r="AC77" s="148"/>
      <c r="AD77" s="148"/>
      <c r="AE77" s="148"/>
      <c r="AF77" s="148"/>
      <c r="AG77" s="148" t="s">
        <v>132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5">
      <c r="A78" s="155"/>
      <c r="B78" s="156"/>
      <c r="C78" s="253" t="s">
        <v>212</v>
      </c>
      <c r="D78" s="254"/>
      <c r="E78" s="254"/>
      <c r="F78" s="254"/>
      <c r="G78" s="254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134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20.399999999999999" outlineLevel="1" x14ac:dyDescent="0.25">
      <c r="A79" s="165">
        <v>17</v>
      </c>
      <c r="B79" s="166" t="s">
        <v>213</v>
      </c>
      <c r="C79" s="174" t="s">
        <v>214</v>
      </c>
      <c r="D79" s="167" t="s">
        <v>156</v>
      </c>
      <c r="E79" s="168">
        <v>20.167400000000001</v>
      </c>
      <c r="F79" s="169"/>
      <c r="G79" s="170">
        <f>ROUND(E79*F79,2)</f>
        <v>0</v>
      </c>
      <c r="H79" s="169"/>
      <c r="I79" s="170">
        <f>ROUND(E79*H79,2)</f>
        <v>0</v>
      </c>
      <c r="J79" s="169"/>
      <c r="K79" s="170">
        <f>ROUND(E79*J79,2)</f>
        <v>0</v>
      </c>
      <c r="L79" s="170">
        <v>21</v>
      </c>
      <c r="M79" s="170">
        <f>G79*(1+L79/100)</f>
        <v>0</v>
      </c>
      <c r="N79" s="170">
        <v>4.4999999999999997E-3</v>
      </c>
      <c r="O79" s="170">
        <f>ROUND(E79*N79,2)</f>
        <v>0.09</v>
      </c>
      <c r="P79" s="170">
        <v>0</v>
      </c>
      <c r="Q79" s="170">
        <f>ROUND(E79*P79,2)</f>
        <v>0</v>
      </c>
      <c r="R79" s="170" t="s">
        <v>215</v>
      </c>
      <c r="S79" s="170" t="s">
        <v>120</v>
      </c>
      <c r="T79" s="171" t="s">
        <v>130</v>
      </c>
      <c r="U79" s="157">
        <v>0</v>
      </c>
      <c r="V79" s="157">
        <f>ROUND(E79*U79,2)</f>
        <v>0</v>
      </c>
      <c r="W79" s="157"/>
      <c r="X79" s="157" t="s">
        <v>216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217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5">
      <c r="A80" s="155"/>
      <c r="B80" s="156"/>
      <c r="C80" s="188" t="s">
        <v>218</v>
      </c>
      <c r="D80" s="178"/>
      <c r="E80" s="179">
        <v>20.167400000000001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136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x14ac:dyDescent="0.25">
      <c r="A81" s="159" t="s">
        <v>115</v>
      </c>
      <c r="B81" s="160" t="s">
        <v>72</v>
      </c>
      <c r="C81" s="173" t="s">
        <v>73</v>
      </c>
      <c r="D81" s="161"/>
      <c r="E81" s="162"/>
      <c r="F81" s="163"/>
      <c r="G81" s="163">
        <f>SUMIF(AG82:AG90,"&lt;&gt;NOR",G82:G90)</f>
        <v>0</v>
      </c>
      <c r="H81" s="163"/>
      <c r="I81" s="163">
        <f>SUM(I82:I90)</f>
        <v>0</v>
      </c>
      <c r="J81" s="163"/>
      <c r="K81" s="163">
        <f>SUM(K82:K90)</f>
        <v>0</v>
      </c>
      <c r="L81" s="163"/>
      <c r="M81" s="163">
        <f>SUM(M82:M90)</f>
        <v>0</v>
      </c>
      <c r="N81" s="163"/>
      <c r="O81" s="163">
        <f>SUM(O82:O90)</f>
        <v>0.21</v>
      </c>
      <c r="P81" s="163"/>
      <c r="Q81" s="163">
        <f>SUM(Q82:Q90)</f>
        <v>0</v>
      </c>
      <c r="R81" s="163"/>
      <c r="S81" s="163"/>
      <c r="T81" s="164"/>
      <c r="U81" s="158"/>
      <c r="V81" s="158">
        <f>SUM(V82:V90)</f>
        <v>19.560000000000002</v>
      </c>
      <c r="W81" s="158"/>
      <c r="X81" s="158"/>
      <c r="AG81" t="s">
        <v>116</v>
      </c>
    </row>
    <row r="82" spans="1:60" outlineLevel="1" x14ac:dyDescent="0.25">
      <c r="A82" s="165">
        <v>18</v>
      </c>
      <c r="B82" s="166" t="s">
        <v>219</v>
      </c>
      <c r="C82" s="174" t="s">
        <v>220</v>
      </c>
      <c r="D82" s="167" t="s">
        <v>156</v>
      </c>
      <c r="E82" s="168">
        <v>126.67</v>
      </c>
      <c r="F82" s="169"/>
      <c r="G82" s="170">
        <f>ROUND(E82*F82,2)</f>
        <v>0</v>
      </c>
      <c r="H82" s="169"/>
      <c r="I82" s="170">
        <f>ROUND(E82*H82,2)</f>
        <v>0</v>
      </c>
      <c r="J82" s="169"/>
      <c r="K82" s="170">
        <f>ROUND(E82*J82,2)</f>
        <v>0</v>
      </c>
      <c r="L82" s="170">
        <v>21</v>
      </c>
      <c r="M82" s="170">
        <f>G82*(1+L82/100)</f>
        <v>0</v>
      </c>
      <c r="N82" s="170">
        <v>0</v>
      </c>
      <c r="O82" s="170">
        <f>ROUND(E82*N82,2)</f>
        <v>0</v>
      </c>
      <c r="P82" s="170">
        <v>0</v>
      </c>
      <c r="Q82" s="170">
        <f>ROUND(E82*P82,2)</f>
        <v>0</v>
      </c>
      <c r="R82" s="170" t="s">
        <v>221</v>
      </c>
      <c r="S82" s="170" t="s">
        <v>120</v>
      </c>
      <c r="T82" s="171" t="s">
        <v>130</v>
      </c>
      <c r="U82" s="157">
        <v>0.08</v>
      </c>
      <c r="V82" s="157">
        <f>ROUND(E82*U82,2)</f>
        <v>10.130000000000001</v>
      </c>
      <c r="W82" s="157"/>
      <c r="X82" s="157" t="s">
        <v>131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132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155"/>
      <c r="B83" s="156"/>
      <c r="C83" s="188" t="s">
        <v>222</v>
      </c>
      <c r="D83" s="178"/>
      <c r="E83" s="179">
        <v>126.67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136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5">
      <c r="A84" s="165">
        <v>19</v>
      </c>
      <c r="B84" s="166" t="s">
        <v>223</v>
      </c>
      <c r="C84" s="174" t="s">
        <v>224</v>
      </c>
      <c r="D84" s="167" t="s">
        <v>156</v>
      </c>
      <c r="E84" s="168">
        <v>134.72</v>
      </c>
      <c r="F84" s="169"/>
      <c r="G84" s="170">
        <f>ROUND(E84*F84,2)</f>
        <v>0</v>
      </c>
      <c r="H84" s="169"/>
      <c r="I84" s="170">
        <f>ROUND(E84*H84,2)</f>
        <v>0</v>
      </c>
      <c r="J84" s="169"/>
      <c r="K84" s="170">
        <f>ROUND(E84*J84,2)</f>
        <v>0</v>
      </c>
      <c r="L84" s="170">
        <v>21</v>
      </c>
      <c r="M84" s="170">
        <f>G84*(1+L84/100)</f>
        <v>0</v>
      </c>
      <c r="N84" s="170">
        <v>1.0000000000000001E-5</v>
      </c>
      <c r="O84" s="170">
        <f>ROUND(E84*N84,2)</f>
        <v>0</v>
      </c>
      <c r="P84" s="170">
        <v>0</v>
      </c>
      <c r="Q84" s="170">
        <f>ROUND(E84*P84,2)</f>
        <v>0</v>
      </c>
      <c r="R84" s="170" t="s">
        <v>221</v>
      </c>
      <c r="S84" s="170" t="s">
        <v>120</v>
      </c>
      <c r="T84" s="171" t="s">
        <v>121</v>
      </c>
      <c r="U84" s="157">
        <v>7.0000000000000007E-2</v>
      </c>
      <c r="V84" s="157">
        <f>ROUND(E84*U84,2)</f>
        <v>9.43</v>
      </c>
      <c r="W84" s="157"/>
      <c r="X84" s="157" t="s">
        <v>131</v>
      </c>
      <c r="Y84" s="148"/>
      <c r="Z84" s="148"/>
      <c r="AA84" s="148"/>
      <c r="AB84" s="148"/>
      <c r="AC84" s="148"/>
      <c r="AD84" s="148"/>
      <c r="AE84" s="148"/>
      <c r="AF84" s="148"/>
      <c r="AG84" s="148" t="s">
        <v>132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5">
      <c r="A85" s="155"/>
      <c r="B85" s="156"/>
      <c r="C85" s="188" t="s">
        <v>171</v>
      </c>
      <c r="D85" s="178"/>
      <c r="E85" s="179">
        <v>126.67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136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5">
      <c r="A86" s="155"/>
      <c r="B86" s="156"/>
      <c r="C86" s="188" t="s">
        <v>172</v>
      </c>
      <c r="D86" s="178"/>
      <c r="E86" s="179">
        <v>8.0500000000000007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48"/>
      <c r="Z86" s="148"/>
      <c r="AA86" s="148"/>
      <c r="AB86" s="148"/>
      <c r="AC86" s="148"/>
      <c r="AD86" s="148"/>
      <c r="AE86" s="148"/>
      <c r="AF86" s="148"/>
      <c r="AG86" s="148" t="s">
        <v>136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5">
      <c r="A87" s="165">
        <v>20</v>
      </c>
      <c r="B87" s="166" t="s">
        <v>225</v>
      </c>
      <c r="C87" s="174" t="s">
        <v>226</v>
      </c>
      <c r="D87" s="167" t="s">
        <v>0</v>
      </c>
      <c r="E87" s="168">
        <v>292.9948</v>
      </c>
      <c r="F87" s="169"/>
      <c r="G87" s="170">
        <f>ROUND(E87*F87,2)</f>
        <v>0</v>
      </c>
      <c r="H87" s="169"/>
      <c r="I87" s="170">
        <f>ROUND(E87*H87,2)</f>
        <v>0</v>
      </c>
      <c r="J87" s="169"/>
      <c r="K87" s="170">
        <f>ROUND(E87*J87,2)</f>
        <v>0</v>
      </c>
      <c r="L87" s="170">
        <v>21</v>
      </c>
      <c r="M87" s="170">
        <f>G87*(1+L87/100)</f>
        <v>0</v>
      </c>
      <c r="N87" s="170">
        <v>0</v>
      </c>
      <c r="O87" s="170">
        <f>ROUND(E87*N87,2)</f>
        <v>0</v>
      </c>
      <c r="P87" s="170">
        <v>0</v>
      </c>
      <c r="Q87" s="170">
        <f>ROUND(E87*P87,2)</f>
        <v>0</v>
      </c>
      <c r="R87" s="170" t="s">
        <v>221</v>
      </c>
      <c r="S87" s="170" t="s">
        <v>120</v>
      </c>
      <c r="T87" s="171" t="s">
        <v>130</v>
      </c>
      <c r="U87" s="157">
        <v>0</v>
      </c>
      <c r="V87" s="157">
        <f>ROUND(E87*U87,2)</f>
        <v>0</v>
      </c>
      <c r="W87" s="157"/>
      <c r="X87" s="157" t="s">
        <v>131</v>
      </c>
      <c r="Y87" s="148"/>
      <c r="Z87" s="148"/>
      <c r="AA87" s="148"/>
      <c r="AB87" s="148"/>
      <c r="AC87" s="148"/>
      <c r="AD87" s="148"/>
      <c r="AE87" s="148"/>
      <c r="AF87" s="148"/>
      <c r="AG87" s="148" t="s">
        <v>132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5">
      <c r="A88" s="155"/>
      <c r="B88" s="156"/>
      <c r="C88" s="253" t="s">
        <v>227</v>
      </c>
      <c r="D88" s="254"/>
      <c r="E88" s="254"/>
      <c r="F88" s="254"/>
      <c r="G88" s="254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8"/>
      <c r="Z88" s="148"/>
      <c r="AA88" s="148"/>
      <c r="AB88" s="148"/>
      <c r="AC88" s="148"/>
      <c r="AD88" s="148"/>
      <c r="AE88" s="148"/>
      <c r="AF88" s="148"/>
      <c r="AG88" s="148" t="s">
        <v>134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ht="20.399999999999999" outlineLevel="1" x14ac:dyDescent="0.25">
      <c r="A89" s="165">
        <v>21</v>
      </c>
      <c r="B89" s="166" t="s">
        <v>228</v>
      </c>
      <c r="C89" s="174" t="s">
        <v>229</v>
      </c>
      <c r="D89" s="167" t="s">
        <v>128</v>
      </c>
      <c r="E89" s="168">
        <v>8.36022</v>
      </c>
      <c r="F89" s="169"/>
      <c r="G89" s="170">
        <f>ROUND(E89*F89,2)</f>
        <v>0</v>
      </c>
      <c r="H89" s="169"/>
      <c r="I89" s="170">
        <f>ROUND(E89*H89,2)</f>
        <v>0</v>
      </c>
      <c r="J89" s="169"/>
      <c r="K89" s="170">
        <f>ROUND(E89*J89,2)</f>
        <v>0</v>
      </c>
      <c r="L89" s="170">
        <v>21</v>
      </c>
      <c r="M89" s="170">
        <f>G89*(1+L89/100)</f>
        <v>0</v>
      </c>
      <c r="N89" s="170">
        <v>2.5000000000000001E-2</v>
      </c>
      <c r="O89" s="170">
        <f>ROUND(E89*N89,2)</f>
        <v>0.21</v>
      </c>
      <c r="P89" s="170">
        <v>0</v>
      </c>
      <c r="Q89" s="170">
        <f>ROUND(E89*P89,2)</f>
        <v>0</v>
      </c>
      <c r="R89" s="170" t="s">
        <v>215</v>
      </c>
      <c r="S89" s="170" t="s">
        <v>120</v>
      </c>
      <c r="T89" s="171" t="s">
        <v>130</v>
      </c>
      <c r="U89" s="157">
        <v>0</v>
      </c>
      <c r="V89" s="157">
        <f>ROUND(E89*U89,2)</f>
        <v>0</v>
      </c>
      <c r="W89" s="157"/>
      <c r="X89" s="157" t="s">
        <v>216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217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5">
      <c r="A90" s="155"/>
      <c r="B90" s="156"/>
      <c r="C90" s="188" t="s">
        <v>230</v>
      </c>
      <c r="D90" s="178"/>
      <c r="E90" s="179">
        <v>8.36022</v>
      </c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8"/>
      <c r="Z90" s="148"/>
      <c r="AA90" s="148"/>
      <c r="AB90" s="148"/>
      <c r="AC90" s="148"/>
      <c r="AD90" s="148"/>
      <c r="AE90" s="148"/>
      <c r="AF90" s="148"/>
      <c r="AG90" s="148" t="s">
        <v>136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x14ac:dyDescent="0.25">
      <c r="A91" s="159" t="s">
        <v>115</v>
      </c>
      <c r="B91" s="160" t="s">
        <v>74</v>
      </c>
      <c r="C91" s="173" t="s">
        <v>75</v>
      </c>
      <c r="D91" s="161"/>
      <c r="E91" s="162"/>
      <c r="F91" s="163"/>
      <c r="G91" s="163">
        <f>SUMIF(AG92:AG97,"&lt;&gt;NOR",G92:G97)</f>
        <v>0</v>
      </c>
      <c r="H91" s="163"/>
      <c r="I91" s="163">
        <f>SUM(I92:I97)</f>
        <v>0</v>
      </c>
      <c r="J91" s="163"/>
      <c r="K91" s="163">
        <f>SUM(K92:K97)</f>
        <v>0</v>
      </c>
      <c r="L91" s="163"/>
      <c r="M91" s="163">
        <f>SUM(M92:M97)</f>
        <v>0</v>
      </c>
      <c r="N91" s="163"/>
      <c r="O91" s="163">
        <f>SUM(O92:O97)</f>
        <v>0</v>
      </c>
      <c r="P91" s="163"/>
      <c r="Q91" s="163">
        <f>SUM(Q92:Q97)</f>
        <v>0</v>
      </c>
      <c r="R91" s="163"/>
      <c r="S91" s="163"/>
      <c r="T91" s="164"/>
      <c r="U91" s="158"/>
      <c r="V91" s="158">
        <f>SUM(V92:V97)</f>
        <v>0.81</v>
      </c>
      <c r="W91" s="158"/>
      <c r="X91" s="158"/>
      <c r="AG91" t="s">
        <v>116</v>
      </c>
    </row>
    <row r="92" spans="1:60" ht="20.399999999999999" outlineLevel="1" x14ac:dyDescent="0.25">
      <c r="A92" s="165">
        <v>22</v>
      </c>
      <c r="B92" s="166" t="s">
        <v>231</v>
      </c>
      <c r="C92" s="174" t="s">
        <v>232</v>
      </c>
      <c r="D92" s="167" t="s">
        <v>156</v>
      </c>
      <c r="E92" s="168">
        <v>8.0500000000000007</v>
      </c>
      <c r="F92" s="169"/>
      <c r="G92" s="170">
        <f>ROUND(E92*F92,2)</f>
        <v>0</v>
      </c>
      <c r="H92" s="169"/>
      <c r="I92" s="170">
        <f>ROUND(E92*H92,2)</f>
        <v>0</v>
      </c>
      <c r="J92" s="169"/>
      <c r="K92" s="170">
        <f>ROUND(E92*J92,2)</f>
        <v>0</v>
      </c>
      <c r="L92" s="170">
        <v>21</v>
      </c>
      <c r="M92" s="170">
        <f>G92*(1+L92/100)</f>
        <v>0</v>
      </c>
      <c r="N92" s="170">
        <v>0</v>
      </c>
      <c r="O92" s="170">
        <f>ROUND(E92*N92,2)</f>
        <v>0</v>
      </c>
      <c r="P92" s="170">
        <v>0</v>
      </c>
      <c r="Q92" s="170">
        <f>ROUND(E92*P92,2)</f>
        <v>0</v>
      </c>
      <c r="R92" s="170" t="s">
        <v>233</v>
      </c>
      <c r="S92" s="170" t="s">
        <v>120</v>
      </c>
      <c r="T92" s="171" t="s">
        <v>130</v>
      </c>
      <c r="U92" s="157">
        <v>0.1</v>
      </c>
      <c r="V92" s="157">
        <f>ROUND(E92*U92,2)</f>
        <v>0.81</v>
      </c>
      <c r="W92" s="157"/>
      <c r="X92" s="157" t="s">
        <v>131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132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55"/>
      <c r="B93" s="156"/>
      <c r="C93" s="188" t="s">
        <v>172</v>
      </c>
      <c r="D93" s="178"/>
      <c r="E93" s="179">
        <v>8.0500000000000007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136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5">
      <c r="A94" s="165">
        <v>23</v>
      </c>
      <c r="B94" s="166" t="s">
        <v>234</v>
      </c>
      <c r="C94" s="174" t="s">
        <v>235</v>
      </c>
      <c r="D94" s="167" t="s">
        <v>0</v>
      </c>
      <c r="E94" s="168">
        <v>8.8796999999999997</v>
      </c>
      <c r="F94" s="169"/>
      <c r="G94" s="170">
        <f>ROUND(E94*F94,2)</f>
        <v>0</v>
      </c>
      <c r="H94" s="169"/>
      <c r="I94" s="170">
        <f>ROUND(E94*H94,2)</f>
        <v>0</v>
      </c>
      <c r="J94" s="169"/>
      <c r="K94" s="170">
        <f>ROUND(E94*J94,2)</f>
        <v>0</v>
      </c>
      <c r="L94" s="170">
        <v>21</v>
      </c>
      <c r="M94" s="170">
        <f>G94*(1+L94/100)</f>
        <v>0</v>
      </c>
      <c r="N94" s="170">
        <v>0</v>
      </c>
      <c r="O94" s="170">
        <f>ROUND(E94*N94,2)</f>
        <v>0</v>
      </c>
      <c r="P94" s="170">
        <v>0</v>
      </c>
      <c r="Q94" s="170">
        <f>ROUND(E94*P94,2)</f>
        <v>0</v>
      </c>
      <c r="R94" s="170" t="s">
        <v>233</v>
      </c>
      <c r="S94" s="170" t="s">
        <v>120</v>
      </c>
      <c r="T94" s="171" t="s">
        <v>130</v>
      </c>
      <c r="U94" s="157">
        <v>0</v>
      </c>
      <c r="V94" s="157">
        <f>ROUND(E94*U94,2)</f>
        <v>0</v>
      </c>
      <c r="W94" s="157"/>
      <c r="X94" s="157" t="s">
        <v>131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132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155"/>
      <c r="B95" s="156"/>
      <c r="C95" s="253" t="s">
        <v>212</v>
      </c>
      <c r="D95" s="254"/>
      <c r="E95" s="254"/>
      <c r="F95" s="254"/>
      <c r="G95" s="254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134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ht="30.6" outlineLevel="1" x14ac:dyDescent="0.25">
      <c r="A96" s="165">
        <v>24</v>
      </c>
      <c r="B96" s="166" t="s">
        <v>236</v>
      </c>
      <c r="C96" s="174" t="s">
        <v>237</v>
      </c>
      <c r="D96" s="167" t="s">
        <v>156</v>
      </c>
      <c r="E96" s="168">
        <v>8.2914999999999992</v>
      </c>
      <c r="F96" s="169"/>
      <c r="G96" s="170">
        <f>ROUND(E96*F96,2)</f>
        <v>0</v>
      </c>
      <c r="H96" s="169"/>
      <c r="I96" s="170">
        <f>ROUND(E96*H96,2)</f>
        <v>0</v>
      </c>
      <c r="J96" s="169"/>
      <c r="K96" s="170">
        <f>ROUND(E96*J96,2)</f>
        <v>0</v>
      </c>
      <c r="L96" s="170">
        <v>21</v>
      </c>
      <c r="M96" s="170">
        <f>G96*(1+L96/100)</f>
        <v>0</v>
      </c>
      <c r="N96" s="170">
        <v>4.0000000000000002E-4</v>
      </c>
      <c r="O96" s="170">
        <f>ROUND(E96*N96,2)</f>
        <v>0</v>
      </c>
      <c r="P96" s="170">
        <v>0</v>
      </c>
      <c r="Q96" s="170">
        <f>ROUND(E96*P96,2)</f>
        <v>0</v>
      </c>
      <c r="R96" s="170" t="s">
        <v>215</v>
      </c>
      <c r="S96" s="170" t="s">
        <v>120</v>
      </c>
      <c r="T96" s="171" t="s">
        <v>130</v>
      </c>
      <c r="U96" s="157">
        <v>0</v>
      </c>
      <c r="V96" s="157">
        <f>ROUND(E96*U96,2)</f>
        <v>0</v>
      </c>
      <c r="W96" s="157"/>
      <c r="X96" s="157" t="s">
        <v>216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217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5">
      <c r="A97" s="155"/>
      <c r="B97" s="156"/>
      <c r="C97" s="188" t="s">
        <v>238</v>
      </c>
      <c r="D97" s="178"/>
      <c r="E97" s="179">
        <v>8.2914999999999992</v>
      </c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136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x14ac:dyDescent="0.25">
      <c r="A98" s="159" t="s">
        <v>115</v>
      </c>
      <c r="B98" s="160" t="s">
        <v>76</v>
      </c>
      <c r="C98" s="173" t="s">
        <v>77</v>
      </c>
      <c r="D98" s="161"/>
      <c r="E98" s="162"/>
      <c r="F98" s="163"/>
      <c r="G98" s="163">
        <f>SUMIF(AG99:AG103,"&lt;&gt;NOR",G99:G103)</f>
        <v>0</v>
      </c>
      <c r="H98" s="163"/>
      <c r="I98" s="163">
        <f>SUM(I99:I103)</f>
        <v>0</v>
      </c>
      <c r="J98" s="163"/>
      <c r="K98" s="163">
        <f>SUM(K99:K103)</f>
        <v>0</v>
      </c>
      <c r="L98" s="163"/>
      <c r="M98" s="163">
        <f>SUM(M99:M103)</f>
        <v>0</v>
      </c>
      <c r="N98" s="163"/>
      <c r="O98" s="163">
        <f>SUM(O99:O103)</f>
        <v>0</v>
      </c>
      <c r="P98" s="163"/>
      <c r="Q98" s="163">
        <f>SUM(Q99:Q103)</f>
        <v>0</v>
      </c>
      <c r="R98" s="163"/>
      <c r="S98" s="163"/>
      <c r="T98" s="164"/>
      <c r="U98" s="158"/>
      <c r="V98" s="158">
        <f>SUM(V99:V103)</f>
        <v>0</v>
      </c>
      <c r="W98" s="158"/>
      <c r="X98" s="158"/>
      <c r="AG98" t="s">
        <v>116</v>
      </c>
    </row>
    <row r="99" spans="1:60" outlineLevel="1" x14ac:dyDescent="0.25">
      <c r="A99" s="181">
        <v>25</v>
      </c>
      <c r="B99" s="182" t="s">
        <v>239</v>
      </c>
      <c r="C99" s="189" t="s">
        <v>240</v>
      </c>
      <c r="D99" s="183" t="s">
        <v>241</v>
      </c>
      <c r="E99" s="184">
        <v>1</v>
      </c>
      <c r="F99" s="185"/>
      <c r="G99" s="186">
        <f>ROUND(E99*F99,2)</f>
        <v>0</v>
      </c>
      <c r="H99" s="185"/>
      <c r="I99" s="186">
        <f>ROUND(E99*H99,2)</f>
        <v>0</v>
      </c>
      <c r="J99" s="185"/>
      <c r="K99" s="186">
        <f>ROUND(E99*J99,2)</f>
        <v>0</v>
      </c>
      <c r="L99" s="186">
        <v>21</v>
      </c>
      <c r="M99" s="186">
        <f>G99*(1+L99/100)</f>
        <v>0</v>
      </c>
      <c r="N99" s="186">
        <v>0</v>
      </c>
      <c r="O99" s="186">
        <f>ROUND(E99*N99,2)</f>
        <v>0</v>
      </c>
      <c r="P99" s="186">
        <v>0</v>
      </c>
      <c r="Q99" s="186">
        <f>ROUND(E99*P99,2)</f>
        <v>0</v>
      </c>
      <c r="R99" s="186"/>
      <c r="S99" s="186" t="s">
        <v>242</v>
      </c>
      <c r="T99" s="187" t="s">
        <v>121</v>
      </c>
      <c r="U99" s="157">
        <v>0</v>
      </c>
      <c r="V99" s="157">
        <f>ROUND(E99*U99,2)</f>
        <v>0</v>
      </c>
      <c r="W99" s="157"/>
      <c r="X99" s="157" t="s">
        <v>131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132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5">
      <c r="A100" s="181">
        <v>26</v>
      </c>
      <c r="B100" s="182" t="s">
        <v>243</v>
      </c>
      <c r="C100" s="189" t="s">
        <v>244</v>
      </c>
      <c r="D100" s="183" t="s">
        <v>241</v>
      </c>
      <c r="E100" s="184">
        <v>1</v>
      </c>
      <c r="F100" s="185"/>
      <c r="G100" s="186">
        <f>ROUND(E100*F100,2)</f>
        <v>0</v>
      </c>
      <c r="H100" s="185"/>
      <c r="I100" s="186">
        <f>ROUND(E100*H100,2)</f>
        <v>0</v>
      </c>
      <c r="J100" s="185"/>
      <c r="K100" s="186">
        <f>ROUND(E100*J100,2)</f>
        <v>0</v>
      </c>
      <c r="L100" s="186">
        <v>21</v>
      </c>
      <c r="M100" s="186">
        <f>G100*(1+L100/100)</f>
        <v>0</v>
      </c>
      <c r="N100" s="186">
        <v>0</v>
      </c>
      <c r="O100" s="186">
        <f>ROUND(E100*N100,2)</f>
        <v>0</v>
      </c>
      <c r="P100" s="186">
        <v>0</v>
      </c>
      <c r="Q100" s="186">
        <f>ROUND(E100*P100,2)</f>
        <v>0</v>
      </c>
      <c r="R100" s="186"/>
      <c r="S100" s="186" t="s">
        <v>242</v>
      </c>
      <c r="T100" s="187" t="s">
        <v>121</v>
      </c>
      <c r="U100" s="157">
        <v>0</v>
      </c>
      <c r="V100" s="157">
        <f>ROUND(E100*U100,2)</f>
        <v>0</v>
      </c>
      <c r="W100" s="157"/>
      <c r="X100" s="157" t="s">
        <v>131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132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5">
      <c r="A101" s="181">
        <v>27</v>
      </c>
      <c r="B101" s="182" t="s">
        <v>245</v>
      </c>
      <c r="C101" s="189" t="s">
        <v>246</v>
      </c>
      <c r="D101" s="183" t="s">
        <v>241</v>
      </c>
      <c r="E101" s="184">
        <v>1</v>
      </c>
      <c r="F101" s="185"/>
      <c r="G101" s="186">
        <f>ROUND(E101*F101,2)</f>
        <v>0</v>
      </c>
      <c r="H101" s="185"/>
      <c r="I101" s="186">
        <f>ROUND(E101*H101,2)</f>
        <v>0</v>
      </c>
      <c r="J101" s="185"/>
      <c r="K101" s="186">
        <f>ROUND(E101*J101,2)</f>
        <v>0</v>
      </c>
      <c r="L101" s="186">
        <v>21</v>
      </c>
      <c r="M101" s="186">
        <f>G101*(1+L101/100)</f>
        <v>0</v>
      </c>
      <c r="N101" s="186">
        <v>0</v>
      </c>
      <c r="O101" s="186">
        <f>ROUND(E101*N101,2)</f>
        <v>0</v>
      </c>
      <c r="P101" s="186">
        <v>0</v>
      </c>
      <c r="Q101" s="186">
        <f>ROUND(E101*P101,2)</f>
        <v>0</v>
      </c>
      <c r="R101" s="186"/>
      <c r="S101" s="186" t="s">
        <v>242</v>
      </c>
      <c r="T101" s="187" t="s">
        <v>121</v>
      </c>
      <c r="U101" s="157">
        <v>0</v>
      </c>
      <c r="V101" s="157">
        <f>ROUND(E101*U101,2)</f>
        <v>0</v>
      </c>
      <c r="W101" s="157"/>
      <c r="X101" s="157" t="s">
        <v>131</v>
      </c>
      <c r="Y101" s="148"/>
      <c r="Z101" s="148"/>
      <c r="AA101" s="148"/>
      <c r="AB101" s="148"/>
      <c r="AC101" s="148"/>
      <c r="AD101" s="148"/>
      <c r="AE101" s="148"/>
      <c r="AF101" s="148"/>
      <c r="AG101" s="148" t="s">
        <v>132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5">
      <c r="A102" s="181">
        <v>28</v>
      </c>
      <c r="B102" s="182" t="s">
        <v>247</v>
      </c>
      <c r="C102" s="189" t="s">
        <v>248</v>
      </c>
      <c r="D102" s="183" t="s">
        <v>241</v>
      </c>
      <c r="E102" s="184">
        <v>1</v>
      </c>
      <c r="F102" s="185"/>
      <c r="G102" s="186">
        <f>ROUND(E102*F102,2)</f>
        <v>0</v>
      </c>
      <c r="H102" s="185"/>
      <c r="I102" s="186">
        <f>ROUND(E102*H102,2)</f>
        <v>0</v>
      </c>
      <c r="J102" s="185"/>
      <c r="K102" s="186">
        <f>ROUND(E102*J102,2)</f>
        <v>0</v>
      </c>
      <c r="L102" s="186">
        <v>21</v>
      </c>
      <c r="M102" s="186">
        <f>G102*(1+L102/100)</f>
        <v>0</v>
      </c>
      <c r="N102" s="186">
        <v>0</v>
      </c>
      <c r="O102" s="186">
        <f>ROUND(E102*N102,2)</f>
        <v>0</v>
      </c>
      <c r="P102" s="186">
        <v>0</v>
      </c>
      <c r="Q102" s="186">
        <f>ROUND(E102*P102,2)</f>
        <v>0</v>
      </c>
      <c r="R102" s="186"/>
      <c r="S102" s="186" t="s">
        <v>242</v>
      </c>
      <c r="T102" s="187" t="s">
        <v>121</v>
      </c>
      <c r="U102" s="157">
        <v>0</v>
      </c>
      <c r="V102" s="157">
        <f>ROUND(E102*U102,2)</f>
        <v>0</v>
      </c>
      <c r="W102" s="157"/>
      <c r="X102" s="157" t="s">
        <v>131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132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5">
      <c r="A103" s="181">
        <v>29</v>
      </c>
      <c r="B103" s="182" t="s">
        <v>249</v>
      </c>
      <c r="C103" s="189" t="s">
        <v>250</v>
      </c>
      <c r="D103" s="183" t="s">
        <v>241</v>
      </c>
      <c r="E103" s="184">
        <v>5</v>
      </c>
      <c r="F103" s="185"/>
      <c r="G103" s="186">
        <f>ROUND(E103*F103,2)</f>
        <v>0</v>
      </c>
      <c r="H103" s="185"/>
      <c r="I103" s="186">
        <f>ROUND(E103*H103,2)</f>
        <v>0</v>
      </c>
      <c r="J103" s="185"/>
      <c r="K103" s="186">
        <f>ROUND(E103*J103,2)</f>
        <v>0</v>
      </c>
      <c r="L103" s="186">
        <v>21</v>
      </c>
      <c r="M103" s="186">
        <f>G103*(1+L103/100)</f>
        <v>0</v>
      </c>
      <c r="N103" s="186">
        <v>0</v>
      </c>
      <c r="O103" s="186">
        <f>ROUND(E103*N103,2)</f>
        <v>0</v>
      </c>
      <c r="P103" s="186">
        <v>0</v>
      </c>
      <c r="Q103" s="186">
        <f>ROUND(E103*P103,2)</f>
        <v>0</v>
      </c>
      <c r="R103" s="186"/>
      <c r="S103" s="186" t="s">
        <v>242</v>
      </c>
      <c r="T103" s="187" t="s">
        <v>121</v>
      </c>
      <c r="U103" s="157">
        <v>0</v>
      </c>
      <c r="V103" s="157">
        <f>ROUND(E103*U103,2)</f>
        <v>0</v>
      </c>
      <c r="W103" s="157"/>
      <c r="X103" s="157" t="s">
        <v>131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132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x14ac:dyDescent="0.25">
      <c r="A104" s="159" t="s">
        <v>115</v>
      </c>
      <c r="B104" s="160" t="s">
        <v>78</v>
      </c>
      <c r="C104" s="173" t="s">
        <v>79</v>
      </c>
      <c r="D104" s="161"/>
      <c r="E104" s="162"/>
      <c r="F104" s="163"/>
      <c r="G104" s="163">
        <f>SUMIF(AG105:AG122,"&lt;&gt;NOR",G105:G122)</f>
        <v>0</v>
      </c>
      <c r="H104" s="163"/>
      <c r="I104" s="163">
        <f>SUM(I105:I122)</f>
        <v>0</v>
      </c>
      <c r="J104" s="163"/>
      <c r="K104" s="163">
        <f>SUM(K105:K122)</f>
        <v>0</v>
      </c>
      <c r="L104" s="163"/>
      <c r="M104" s="163">
        <f>SUM(M105:M122)</f>
        <v>0</v>
      </c>
      <c r="N104" s="163"/>
      <c r="O104" s="163">
        <f>SUM(O105:O122)</f>
        <v>3.31</v>
      </c>
      <c r="P104" s="163"/>
      <c r="Q104" s="163">
        <f>SUM(Q105:Q122)</f>
        <v>0</v>
      </c>
      <c r="R104" s="163"/>
      <c r="S104" s="163"/>
      <c r="T104" s="164"/>
      <c r="U104" s="158"/>
      <c r="V104" s="158">
        <f>SUM(V105:V122)</f>
        <v>147.72999999999999</v>
      </c>
      <c r="W104" s="158"/>
      <c r="X104" s="158"/>
      <c r="AG104" t="s">
        <v>116</v>
      </c>
    </row>
    <row r="105" spans="1:60" outlineLevel="1" x14ac:dyDescent="0.25">
      <c r="A105" s="165">
        <v>30</v>
      </c>
      <c r="B105" s="166" t="s">
        <v>251</v>
      </c>
      <c r="C105" s="174" t="s">
        <v>252</v>
      </c>
      <c r="D105" s="167" t="s">
        <v>156</v>
      </c>
      <c r="E105" s="168">
        <v>134.72</v>
      </c>
      <c r="F105" s="169"/>
      <c r="G105" s="170">
        <f>ROUND(E105*F105,2)</f>
        <v>0</v>
      </c>
      <c r="H105" s="169"/>
      <c r="I105" s="170">
        <f>ROUND(E105*H105,2)</f>
        <v>0</v>
      </c>
      <c r="J105" s="169"/>
      <c r="K105" s="170">
        <f>ROUND(E105*J105,2)</f>
        <v>0</v>
      </c>
      <c r="L105" s="170">
        <v>21</v>
      </c>
      <c r="M105" s="170">
        <f>G105*(1+L105/100)</f>
        <v>0</v>
      </c>
      <c r="N105" s="170">
        <v>2.1000000000000001E-4</v>
      </c>
      <c r="O105" s="170">
        <f>ROUND(E105*N105,2)</f>
        <v>0.03</v>
      </c>
      <c r="P105" s="170">
        <v>0</v>
      </c>
      <c r="Q105" s="170">
        <f>ROUND(E105*P105,2)</f>
        <v>0</v>
      </c>
      <c r="R105" s="170" t="s">
        <v>253</v>
      </c>
      <c r="S105" s="170" t="s">
        <v>120</v>
      </c>
      <c r="T105" s="171" t="s">
        <v>130</v>
      </c>
      <c r="U105" s="157">
        <v>0.05</v>
      </c>
      <c r="V105" s="157">
        <f>ROUND(E105*U105,2)</f>
        <v>6.74</v>
      </c>
      <c r="W105" s="157"/>
      <c r="X105" s="157" t="s">
        <v>131</v>
      </c>
      <c r="Y105" s="148"/>
      <c r="Z105" s="148"/>
      <c r="AA105" s="148"/>
      <c r="AB105" s="148"/>
      <c r="AC105" s="148"/>
      <c r="AD105" s="148"/>
      <c r="AE105" s="148"/>
      <c r="AF105" s="148"/>
      <c r="AG105" s="148" t="s">
        <v>132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5">
      <c r="A106" s="155"/>
      <c r="B106" s="156"/>
      <c r="C106" s="188" t="s">
        <v>171</v>
      </c>
      <c r="D106" s="178"/>
      <c r="E106" s="179">
        <v>126.67</v>
      </c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136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5">
      <c r="A107" s="155"/>
      <c r="B107" s="156"/>
      <c r="C107" s="188" t="s">
        <v>172</v>
      </c>
      <c r="D107" s="178"/>
      <c r="E107" s="179">
        <v>8.0500000000000007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136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ht="20.399999999999999" outlineLevel="1" x14ac:dyDescent="0.25">
      <c r="A108" s="181">
        <v>31</v>
      </c>
      <c r="B108" s="182" t="s">
        <v>254</v>
      </c>
      <c r="C108" s="189" t="s">
        <v>255</v>
      </c>
      <c r="D108" s="183" t="s">
        <v>149</v>
      </c>
      <c r="E108" s="184">
        <v>15.9</v>
      </c>
      <c r="F108" s="185"/>
      <c r="G108" s="186">
        <f>ROUND(E108*F108,2)</f>
        <v>0</v>
      </c>
      <c r="H108" s="185"/>
      <c r="I108" s="186">
        <f>ROUND(E108*H108,2)</f>
        <v>0</v>
      </c>
      <c r="J108" s="185"/>
      <c r="K108" s="186">
        <f>ROUND(E108*J108,2)</f>
        <v>0</v>
      </c>
      <c r="L108" s="186">
        <v>21</v>
      </c>
      <c r="M108" s="186">
        <f>G108*(1+L108/100)</f>
        <v>0</v>
      </c>
      <c r="N108" s="186">
        <v>3.2000000000000003E-4</v>
      </c>
      <c r="O108" s="186">
        <f>ROUND(E108*N108,2)</f>
        <v>0.01</v>
      </c>
      <c r="P108" s="186">
        <v>0</v>
      </c>
      <c r="Q108" s="186">
        <f>ROUND(E108*P108,2)</f>
        <v>0</v>
      </c>
      <c r="R108" s="186" t="s">
        <v>253</v>
      </c>
      <c r="S108" s="186" t="s">
        <v>120</v>
      </c>
      <c r="T108" s="187" t="s">
        <v>130</v>
      </c>
      <c r="U108" s="157">
        <v>0.23599999999999999</v>
      </c>
      <c r="V108" s="157">
        <f>ROUND(E108*U108,2)</f>
        <v>3.75</v>
      </c>
      <c r="W108" s="157"/>
      <c r="X108" s="157" t="s">
        <v>131</v>
      </c>
      <c r="Y108" s="148"/>
      <c r="Z108" s="148"/>
      <c r="AA108" s="148"/>
      <c r="AB108" s="148"/>
      <c r="AC108" s="148"/>
      <c r="AD108" s="148"/>
      <c r="AE108" s="148"/>
      <c r="AF108" s="148"/>
      <c r="AG108" s="148" t="s">
        <v>132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ht="20.399999999999999" outlineLevel="1" x14ac:dyDescent="0.25">
      <c r="A109" s="165">
        <v>32</v>
      </c>
      <c r="B109" s="166" t="s">
        <v>256</v>
      </c>
      <c r="C109" s="174" t="s">
        <v>257</v>
      </c>
      <c r="D109" s="167" t="s">
        <v>156</v>
      </c>
      <c r="E109" s="168">
        <v>134.72</v>
      </c>
      <c r="F109" s="169"/>
      <c r="G109" s="170">
        <f>ROUND(E109*F109,2)</f>
        <v>0</v>
      </c>
      <c r="H109" s="169"/>
      <c r="I109" s="170">
        <f>ROUND(E109*H109,2)</f>
        <v>0</v>
      </c>
      <c r="J109" s="169"/>
      <c r="K109" s="170">
        <f>ROUND(E109*J109,2)</f>
        <v>0</v>
      </c>
      <c r="L109" s="170">
        <v>21</v>
      </c>
      <c r="M109" s="170">
        <f>G109*(1+L109/100)</f>
        <v>0</v>
      </c>
      <c r="N109" s="170">
        <v>2.63E-3</v>
      </c>
      <c r="O109" s="170">
        <f>ROUND(E109*N109,2)</f>
        <v>0.35</v>
      </c>
      <c r="P109" s="170">
        <v>0</v>
      </c>
      <c r="Q109" s="170">
        <f>ROUND(E109*P109,2)</f>
        <v>0</v>
      </c>
      <c r="R109" s="170" t="s">
        <v>253</v>
      </c>
      <c r="S109" s="170" t="s">
        <v>120</v>
      </c>
      <c r="T109" s="171" t="s">
        <v>130</v>
      </c>
      <c r="U109" s="157">
        <v>1.0169999999999999</v>
      </c>
      <c r="V109" s="157">
        <f>ROUND(E109*U109,2)</f>
        <v>137.01</v>
      </c>
      <c r="W109" s="157"/>
      <c r="X109" s="157" t="s">
        <v>131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132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5">
      <c r="A110" s="155"/>
      <c r="B110" s="156"/>
      <c r="C110" s="188" t="s">
        <v>172</v>
      </c>
      <c r="D110" s="178"/>
      <c r="E110" s="179">
        <v>8.0500000000000007</v>
      </c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136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5">
      <c r="A111" s="155"/>
      <c r="B111" s="156"/>
      <c r="C111" s="188" t="s">
        <v>171</v>
      </c>
      <c r="D111" s="178"/>
      <c r="E111" s="179">
        <v>126.67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136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ht="20.399999999999999" outlineLevel="1" x14ac:dyDescent="0.25">
      <c r="A112" s="165">
        <v>33</v>
      </c>
      <c r="B112" s="166" t="s">
        <v>258</v>
      </c>
      <c r="C112" s="174" t="s">
        <v>259</v>
      </c>
      <c r="D112" s="167" t="s">
        <v>156</v>
      </c>
      <c r="E112" s="168">
        <v>7.67</v>
      </c>
      <c r="F112" s="169"/>
      <c r="G112" s="170">
        <f>ROUND(E112*F112,2)</f>
        <v>0</v>
      </c>
      <c r="H112" s="169"/>
      <c r="I112" s="170">
        <f>ROUND(E112*H112,2)</f>
        <v>0</v>
      </c>
      <c r="J112" s="169"/>
      <c r="K112" s="170">
        <f>ROUND(E112*J112,2)</f>
        <v>0</v>
      </c>
      <c r="L112" s="170">
        <v>21</v>
      </c>
      <c r="M112" s="170">
        <f>G112*(1+L112/100)</f>
        <v>0</v>
      </c>
      <c r="N112" s="170">
        <v>0</v>
      </c>
      <c r="O112" s="170">
        <f>ROUND(E112*N112,2)</f>
        <v>0</v>
      </c>
      <c r="P112" s="170">
        <v>0</v>
      </c>
      <c r="Q112" s="170">
        <f>ROUND(E112*P112,2)</f>
        <v>0</v>
      </c>
      <c r="R112" s="170" t="s">
        <v>253</v>
      </c>
      <c r="S112" s="170" t="s">
        <v>120</v>
      </c>
      <c r="T112" s="171" t="s">
        <v>130</v>
      </c>
      <c r="U112" s="157">
        <v>0.03</v>
      </c>
      <c r="V112" s="157">
        <f>ROUND(E112*U112,2)</f>
        <v>0.23</v>
      </c>
      <c r="W112" s="157"/>
      <c r="X112" s="157" t="s">
        <v>131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132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5">
      <c r="A113" s="155"/>
      <c r="B113" s="156"/>
      <c r="C113" s="188" t="s">
        <v>260</v>
      </c>
      <c r="D113" s="178"/>
      <c r="E113" s="179">
        <v>7.67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136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20.399999999999999" outlineLevel="1" x14ac:dyDescent="0.25">
      <c r="A114" s="181">
        <v>34</v>
      </c>
      <c r="B114" s="182" t="s">
        <v>261</v>
      </c>
      <c r="C114" s="189" t="s">
        <v>262</v>
      </c>
      <c r="D114" s="183" t="s">
        <v>156</v>
      </c>
      <c r="E114" s="184">
        <v>134.72</v>
      </c>
      <c r="F114" s="185"/>
      <c r="G114" s="186">
        <f>ROUND(E114*F114,2)</f>
        <v>0</v>
      </c>
      <c r="H114" s="185"/>
      <c r="I114" s="186">
        <f>ROUND(E114*H114,2)</f>
        <v>0</v>
      </c>
      <c r="J114" s="185"/>
      <c r="K114" s="186">
        <f>ROUND(E114*J114,2)</f>
        <v>0</v>
      </c>
      <c r="L114" s="186">
        <v>21</v>
      </c>
      <c r="M114" s="186">
        <f>G114*(1+L114/100)</f>
        <v>0</v>
      </c>
      <c r="N114" s="186">
        <v>8.0000000000000004E-4</v>
      </c>
      <c r="O114" s="186">
        <f>ROUND(E114*N114,2)</f>
        <v>0.11</v>
      </c>
      <c r="P114" s="186">
        <v>0</v>
      </c>
      <c r="Q114" s="186">
        <f>ROUND(E114*P114,2)</f>
        <v>0</v>
      </c>
      <c r="R114" s="186" t="s">
        <v>253</v>
      </c>
      <c r="S114" s="186" t="s">
        <v>120</v>
      </c>
      <c r="T114" s="187" t="s">
        <v>130</v>
      </c>
      <c r="U114" s="157">
        <v>0</v>
      </c>
      <c r="V114" s="157">
        <f>ROUND(E114*U114,2)</f>
        <v>0</v>
      </c>
      <c r="W114" s="157"/>
      <c r="X114" s="157" t="s">
        <v>131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132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ht="20.399999999999999" outlineLevel="1" x14ac:dyDescent="0.25">
      <c r="A115" s="165">
        <v>35</v>
      </c>
      <c r="B115" s="166" t="s">
        <v>263</v>
      </c>
      <c r="C115" s="174" t="s">
        <v>264</v>
      </c>
      <c r="D115" s="167" t="s">
        <v>156</v>
      </c>
      <c r="E115" s="168">
        <v>130.4701</v>
      </c>
      <c r="F115" s="169"/>
      <c r="G115" s="170">
        <f>ROUND(E115*F115,2)</f>
        <v>0</v>
      </c>
      <c r="H115" s="169"/>
      <c r="I115" s="170">
        <f>ROUND(E115*H115,2)</f>
        <v>0</v>
      </c>
      <c r="J115" s="169"/>
      <c r="K115" s="170">
        <f>ROUND(E115*J115,2)</f>
        <v>0</v>
      </c>
      <c r="L115" s="170">
        <v>21</v>
      </c>
      <c r="M115" s="170">
        <f>G115*(1+L115/100)</f>
        <v>0</v>
      </c>
      <c r="N115" s="170">
        <v>1.9199999999999998E-2</v>
      </c>
      <c r="O115" s="170">
        <f>ROUND(E115*N115,2)</f>
        <v>2.5099999999999998</v>
      </c>
      <c r="P115" s="170">
        <v>0</v>
      </c>
      <c r="Q115" s="170">
        <f>ROUND(E115*P115,2)</f>
        <v>0</v>
      </c>
      <c r="R115" s="170" t="s">
        <v>215</v>
      </c>
      <c r="S115" s="170" t="s">
        <v>120</v>
      </c>
      <c r="T115" s="171" t="s">
        <v>130</v>
      </c>
      <c r="U115" s="157">
        <v>0</v>
      </c>
      <c r="V115" s="157">
        <f>ROUND(E115*U115,2)</f>
        <v>0</v>
      </c>
      <c r="W115" s="157"/>
      <c r="X115" s="157" t="s">
        <v>216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217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5">
      <c r="A116" s="155"/>
      <c r="B116" s="156"/>
      <c r="C116" s="188" t="s">
        <v>265</v>
      </c>
      <c r="D116" s="178"/>
      <c r="E116" s="179">
        <v>130.4701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136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ht="20.399999999999999" outlineLevel="1" x14ac:dyDescent="0.25">
      <c r="A117" s="165">
        <v>36</v>
      </c>
      <c r="B117" s="166" t="s">
        <v>266</v>
      </c>
      <c r="C117" s="174" t="s">
        <v>267</v>
      </c>
      <c r="D117" s="167" t="s">
        <v>209</v>
      </c>
      <c r="E117" s="168">
        <v>54.59</v>
      </c>
      <c r="F117" s="169"/>
      <c r="G117" s="170">
        <f>ROUND(E117*F117,2)</f>
        <v>0</v>
      </c>
      <c r="H117" s="169"/>
      <c r="I117" s="170">
        <f>ROUND(E117*H117,2)</f>
        <v>0</v>
      </c>
      <c r="J117" s="169"/>
      <c r="K117" s="170">
        <f>ROUND(E117*J117,2)</f>
        <v>0</v>
      </c>
      <c r="L117" s="170">
        <v>21</v>
      </c>
      <c r="M117" s="170">
        <f>G117*(1+L117/100)</f>
        <v>0</v>
      </c>
      <c r="N117" s="170">
        <v>4.4999999999999999E-4</v>
      </c>
      <c r="O117" s="170">
        <f>ROUND(E117*N117,2)</f>
        <v>0.02</v>
      </c>
      <c r="P117" s="170">
        <v>0</v>
      </c>
      <c r="Q117" s="170">
        <f>ROUND(E117*P117,2)</f>
        <v>0</v>
      </c>
      <c r="R117" s="170" t="s">
        <v>215</v>
      </c>
      <c r="S117" s="170" t="s">
        <v>120</v>
      </c>
      <c r="T117" s="171" t="s">
        <v>130</v>
      </c>
      <c r="U117" s="157">
        <v>0</v>
      </c>
      <c r="V117" s="157">
        <f>ROUND(E117*U117,2)</f>
        <v>0</v>
      </c>
      <c r="W117" s="157"/>
      <c r="X117" s="157" t="s">
        <v>216</v>
      </c>
      <c r="Y117" s="148"/>
      <c r="Z117" s="148"/>
      <c r="AA117" s="148"/>
      <c r="AB117" s="148"/>
      <c r="AC117" s="148"/>
      <c r="AD117" s="148"/>
      <c r="AE117" s="148"/>
      <c r="AF117" s="148"/>
      <c r="AG117" s="148" t="s">
        <v>217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5">
      <c r="A118" s="155"/>
      <c r="B118" s="156"/>
      <c r="C118" s="188" t="s">
        <v>268</v>
      </c>
      <c r="D118" s="178"/>
      <c r="E118" s="179">
        <v>54.59</v>
      </c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136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ht="20.399999999999999" outlineLevel="1" x14ac:dyDescent="0.25">
      <c r="A119" s="165">
        <v>37</v>
      </c>
      <c r="B119" s="166" t="s">
        <v>269</v>
      </c>
      <c r="C119" s="174" t="s">
        <v>270</v>
      </c>
      <c r="D119" s="167" t="s">
        <v>209</v>
      </c>
      <c r="E119" s="168">
        <v>331.01625000000001</v>
      </c>
      <c r="F119" s="169"/>
      <c r="G119" s="170">
        <f>ROUND(E119*F119,2)</f>
        <v>0</v>
      </c>
      <c r="H119" s="169"/>
      <c r="I119" s="170">
        <f>ROUND(E119*H119,2)</f>
        <v>0</v>
      </c>
      <c r="J119" s="169"/>
      <c r="K119" s="170">
        <f>ROUND(E119*J119,2)</f>
        <v>0</v>
      </c>
      <c r="L119" s="170">
        <v>21</v>
      </c>
      <c r="M119" s="170">
        <f>G119*(1+L119/100)</f>
        <v>0</v>
      </c>
      <c r="N119" s="170">
        <v>3.5E-4</v>
      </c>
      <c r="O119" s="170">
        <f>ROUND(E119*N119,2)</f>
        <v>0.12</v>
      </c>
      <c r="P119" s="170">
        <v>0</v>
      </c>
      <c r="Q119" s="170">
        <f>ROUND(E119*P119,2)</f>
        <v>0</v>
      </c>
      <c r="R119" s="170" t="s">
        <v>215</v>
      </c>
      <c r="S119" s="170" t="s">
        <v>120</v>
      </c>
      <c r="T119" s="171" t="s">
        <v>130</v>
      </c>
      <c r="U119" s="157">
        <v>0</v>
      </c>
      <c r="V119" s="157">
        <f>ROUND(E119*U119,2)</f>
        <v>0</v>
      </c>
      <c r="W119" s="157"/>
      <c r="X119" s="157" t="s">
        <v>216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217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ht="40.799999999999997" outlineLevel="1" x14ac:dyDescent="0.25">
      <c r="A120" s="155"/>
      <c r="B120" s="156"/>
      <c r="C120" s="188" t="s">
        <v>271</v>
      </c>
      <c r="D120" s="178"/>
      <c r="E120" s="179">
        <v>331.01625000000001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136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ht="20.399999999999999" outlineLevel="1" x14ac:dyDescent="0.25">
      <c r="A121" s="165">
        <v>38</v>
      </c>
      <c r="B121" s="166" t="s">
        <v>272</v>
      </c>
      <c r="C121" s="174" t="s">
        <v>273</v>
      </c>
      <c r="D121" s="167" t="s">
        <v>156</v>
      </c>
      <c r="E121" s="168">
        <v>8.2914999999999992</v>
      </c>
      <c r="F121" s="169"/>
      <c r="G121" s="170">
        <f>ROUND(E121*F121,2)</f>
        <v>0</v>
      </c>
      <c r="H121" s="169"/>
      <c r="I121" s="170">
        <f>ROUND(E121*H121,2)</f>
        <v>0</v>
      </c>
      <c r="J121" s="169"/>
      <c r="K121" s="170">
        <f>ROUND(E121*J121,2)</f>
        <v>0</v>
      </c>
      <c r="L121" s="170">
        <v>21</v>
      </c>
      <c r="M121" s="170">
        <f>G121*(1+L121/100)</f>
        <v>0</v>
      </c>
      <c r="N121" s="170">
        <v>1.9199999999999998E-2</v>
      </c>
      <c r="O121" s="170">
        <f>ROUND(E121*N121,2)</f>
        <v>0.16</v>
      </c>
      <c r="P121" s="170">
        <v>0</v>
      </c>
      <c r="Q121" s="170">
        <f>ROUND(E121*P121,2)</f>
        <v>0</v>
      </c>
      <c r="R121" s="170" t="s">
        <v>215</v>
      </c>
      <c r="S121" s="170" t="s">
        <v>120</v>
      </c>
      <c r="T121" s="171" t="s">
        <v>130</v>
      </c>
      <c r="U121" s="157">
        <v>0</v>
      </c>
      <c r="V121" s="157">
        <f>ROUND(E121*U121,2)</f>
        <v>0</v>
      </c>
      <c r="W121" s="157"/>
      <c r="X121" s="157" t="s">
        <v>216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217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5">
      <c r="A122" s="155"/>
      <c r="B122" s="156"/>
      <c r="C122" s="188" t="s">
        <v>238</v>
      </c>
      <c r="D122" s="178"/>
      <c r="E122" s="179">
        <v>8.2914999999999992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136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x14ac:dyDescent="0.25">
      <c r="A123" s="159" t="s">
        <v>115</v>
      </c>
      <c r="B123" s="160" t="s">
        <v>80</v>
      </c>
      <c r="C123" s="173" t="s">
        <v>81</v>
      </c>
      <c r="D123" s="161"/>
      <c r="E123" s="162"/>
      <c r="F123" s="163"/>
      <c r="G123" s="163">
        <f>SUMIF(AG124:AG136,"&lt;&gt;NOR",G124:G136)</f>
        <v>0</v>
      </c>
      <c r="H123" s="163"/>
      <c r="I123" s="163">
        <f>SUM(I124:I136)</f>
        <v>0</v>
      </c>
      <c r="J123" s="163"/>
      <c r="K123" s="163">
        <f>SUM(K124:K136)</f>
        <v>0</v>
      </c>
      <c r="L123" s="163"/>
      <c r="M123" s="163">
        <f>SUM(M124:M136)</f>
        <v>0</v>
      </c>
      <c r="N123" s="163"/>
      <c r="O123" s="163">
        <f>SUM(O124:O136)</f>
        <v>0.61</v>
      </c>
      <c r="P123" s="163"/>
      <c r="Q123" s="163">
        <f>SUM(Q124:Q136)</f>
        <v>0</v>
      </c>
      <c r="R123" s="163"/>
      <c r="S123" s="163"/>
      <c r="T123" s="164"/>
      <c r="U123" s="158"/>
      <c r="V123" s="158">
        <f>SUM(V124:V136)</f>
        <v>38.769999999999996</v>
      </c>
      <c r="W123" s="158"/>
      <c r="X123" s="158"/>
      <c r="AG123" t="s">
        <v>116</v>
      </c>
    </row>
    <row r="124" spans="1:60" outlineLevel="1" x14ac:dyDescent="0.25">
      <c r="A124" s="181">
        <v>39</v>
      </c>
      <c r="B124" s="182" t="s">
        <v>274</v>
      </c>
      <c r="C124" s="189" t="s">
        <v>275</v>
      </c>
      <c r="D124" s="183" t="s">
        <v>156</v>
      </c>
      <c r="E124" s="184">
        <v>36.060749999999999</v>
      </c>
      <c r="F124" s="185"/>
      <c r="G124" s="186">
        <f>ROUND(E124*F124,2)</f>
        <v>0</v>
      </c>
      <c r="H124" s="185"/>
      <c r="I124" s="186">
        <f>ROUND(E124*H124,2)</f>
        <v>0</v>
      </c>
      <c r="J124" s="185"/>
      <c r="K124" s="186">
        <f>ROUND(E124*J124,2)</f>
        <v>0</v>
      </c>
      <c r="L124" s="186">
        <v>21</v>
      </c>
      <c r="M124" s="186">
        <f>G124*(1+L124/100)</f>
        <v>0</v>
      </c>
      <c r="N124" s="186">
        <v>1.6000000000000001E-4</v>
      </c>
      <c r="O124" s="186">
        <f>ROUND(E124*N124,2)</f>
        <v>0.01</v>
      </c>
      <c r="P124" s="186">
        <v>0</v>
      </c>
      <c r="Q124" s="186">
        <f>ROUND(E124*P124,2)</f>
        <v>0</v>
      </c>
      <c r="R124" s="186" t="s">
        <v>253</v>
      </c>
      <c r="S124" s="186" t="s">
        <v>120</v>
      </c>
      <c r="T124" s="187" t="s">
        <v>130</v>
      </c>
      <c r="U124" s="157">
        <v>0.05</v>
      </c>
      <c r="V124" s="157">
        <f>ROUND(E124*U124,2)</f>
        <v>1.8</v>
      </c>
      <c r="W124" s="157"/>
      <c r="X124" s="157" t="s">
        <v>131</v>
      </c>
      <c r="Y124" s="148"/>
      <c r="Z124" s="148"/>
      <c r="AA124" s="148"/>
      <c r="AB124" s="148"/>
      <c r="AC124" s="148"/>
      <c r="AD124" s="148"/>
      <c r="AE124" s="148"/>
      <c r="AF124" s="148"/>
      <c r="AG124" s="148" t="s">
        <v>132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ht="20.399999999999999" outlineLevel="1" x14ac:dyDescent="0.25">
      <c r="A125" s="181">
        <v>40</v>
      </c>
      <c r="B125" s="182" t="s">
        <v>276</v>
      </c>
      <c r="C125" s="189" t="s">
        <v>277</v>
      </c>
      <c r="D125" s="183" t="s">
        <v>156</v>
      </c>
      <c r="E125" s="184">
        <v>36.060749999999999</v>
      </c>
      <c r="F125" s="185"/>
      <c r="G125" s="186">
        <f>ROUND(E125*F125,2)</f>
        <v>0</v>
      </c>
      <c r="H125" s="185"/>
      <c r="I125" s="186">
        <f>ROUND(E125*H125,2)</f>
        <v>0</v>
      </c>
      <c r="J125" s="185"/>
      <c r="K125" s="186">
        <f>ROUND(E125*J125,2)</f>
        <v>0</v>
      </c>
      <c r="L125" s="186">
        <v>21</v>
      </c>
      <c r="M125" s="186">
        <f>G125*(1+L125/100)</f>
        <v>0</v>
      </c>
      <c r="N125" s="186">
        <v>4.9699999999999996E-3</v>
      </c>
      <c r="O125" s="186">
        <f>ROUND(E125*N125,2)</f>
        <v>0.18</v>
      </c>
      <c r="P125" s="186">
        <v>0</v>
      </c>
      <c r="Q125" s="186">
        <f>ROUND(E125*P125,2)</f>
        <v>0</v>
      </c>
      <c r="R125" s="186" t="s">
        <v>253</v>
      </c>
      <c r="S125" s="186" t="s">
        <v>120</v>
      </c>
      <c r="T125" s="187" t="s">
        <v>130</v>
      </c>
      <c r="U125" s="157">
        <v>0.98399999999999999</v>
      </c>
      <c r="V125" s="157">
        <f>ROUND(E125*U125,2)</f>
        <v>35.479999999999997</v>
      </c>
      <c r="W125" s="157"/>
      <c r="X125" s="157" t="s">
        <v>131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132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ht="20.399999999999999" outlineLevel="1" x14ac:dyDescent="0.25">
      <c r="A126" s="181">
        <v>41</v>
      </c>
      <c r="B126" s="182" t="s">
        <v>278</v>
      </c>
      <c r="C126" s="189" t="s">
        <v>279</v>
      </c>
      <c r="D126" s="183" t="s">
        <v>156</v>
      </c>
      <c r="E126" s="184">
        <v>36.060749999999999</v>
      </c>
      <c r="F126" s="185"/>
      <c r="G126" s="186">
        <f>ROUND(E126*F126,2)</f>
        <v>0</v>
      </c>
      <c r="H126" s="185"/>
      <c r="I126" s="186">
        <f>ROUND(E126*H126,2)</f>
        <v>0</v>
      </c>
      <c r="J126" s="185"/>
      <c r="K126" s="186">
        <f>ROUND(E126*J126,2)</f>
        <v>0</v>
      </c>
      <c r="L126" s="186">
        <v>21</v>
      </c>
      <c r="M126" s="186">
        <f>G126*(1+L126/100)</f>
        <v>0</v>
      </c>
      <c r="N126" s="186">
        <v>1.1E-4</v>
      </c>
      <c r="O126" s="186">
        <f>ROUND(E126*N126,2)</f>
        <v>0</v>
      </c>
      <c r="P126" s="186">
        <v>0</v>
      </c>
      <c r="Q126" s="186">
        <f>ROUND(E126*P126,2)</f>
        <v>0</v>
      </c>
      <c r="R126" s="186" t="s">
        <v>253</v>
      </c>
      <c r="S126" s="186" t="s">
        <v>120</v>
      </c>
      <c r="T126" s="187" t="s">
        <v>130</v>
      </c>
      <c r="U126" s="157">
        <v>0</v>
      </c>
      <c r="V126" s="157">
        <f>ROUND(E126*U126,2)</f>
        <v>0</v>
      </c>
      <c r="W126" s="157"/>
      <c r="X126" s="157" t="s">
        <v>131</v>
      </c>
      <c r="Y126" s="148"/>
      <c r="Z126" s="148"/>
      <c r="AA126" s="148"/>
      <c r="AB126" s="148"/>
      <c r="AC126" s="148"/>
      <c r="AD126" s="148"/>
      <c r="AE126" s="148"/>
      <c r="AF126" s="148"/>
      <c r="AG126" s="148" t="s">
        <v>132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ht="20.399999999999999" outlineLevel="1" x14ac:dyDescent="0.25">
      <c r="A127" s="165">
        <v>42</v>
      </c>
      <c r="B127" s="166" t="s">
        <v>280</v>
      </c>
      <c r="C127" s="174" t="s">
        <v>281</v>
      </c>
      <c r="D127" s="167" t="s">
        <v>156</v>
      </c>
      <c r="E127" s="168">
        <v>14.85</v>
      </c>
      <c r="F127" s="169"/>
      <c r="G127" s="170">
        <f>ROUND(E127*F127,2)</f>
        <v>0</v>
      </c>
      <c r="H127" s="169"/>
      <c r="I127" s="170">
        <f>ROUND(E127*H127,2)</f>
        <v>0</v>
      </c>
      <c r="J127" s="169"/>
      <c r="K127" s="170">
        <f>ROUND(E127*J127,2)</f>
        <v>0</v>
      </c>
      <c r="L127" s="170">
        <v>21</v>
      </c>
      <c r="M127" s="170">
        <f>G127*(1+L127/100)</f>
        <v>0</v>
      </c>
      <c r="N127" s="170">
        <v>0</v>
      </c>
      <c r="O127" s="170">
        <f>ROUND(E127*N127,2)</f>
        <v>0</v>
      </c>
      <c r="P127" s="170">
        <v>0</v>
      </c>
      <c r="Q127" s="170">
        <f>ROUND(E127*P127,2)</f>
        <v>0</v>
      </c>
      <c r="R127" s="170" t="s">
        <v>253</v>
      </c>
      <c r="S127" s="170" t="s">
        <v>120</v>
      </c>
      <c r="T127" s="171" t="s">
        <v>130</v>
      </c>
      <c r="U127" s="157">
        <v>0.1</v>
      </c>
      <c r="V127" s="157">
        <f>ROUND(E127*U127,2)</f>
        <v>1.49</v>
      </c>
      <c r="W127" s="157"/>
      <c r="X127" s="157" t="s">
        <v>131</v>
      </c>
      <c r="Y127" s="148"/>
      <c r="Z127" s="148"/>
      <c r="AA127" s="148"/>
      <c r="AB127" s="148"/>
      <c r="AC127" s="148"/>
      <c r="AD127" s="148"/>
      <c r="AE127" s="148"/>
      <c r="AF127" s="148"/>
      <c r="AG127" s="148" t="s">
        <v>132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5">
      <c r="A128" s="155"/>
      <c r="B128" s="156"/>
      <c r="C128" s="188" t="s">
        <v>158</v>
      </c>
      <c r="D128" s="178"/>
      <c r="E128" s="179">
        <v>3.7785000000000002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136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5">
      <c r="A129" s="155"/>
      <c r="B129" s="156"/>
      <c r="C129" s="188" t="s">
        <v>159</v>
      </c>
      <c r="D129" s="178"/>
      <c r="E129" s="179">
        <v>2.673</v>
      </c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136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5">
      <c r="A130" s="155"/>
      <c r="B130" s="156"/>
      <c r="C130" s="188" t="s">
        <v>160</v>
      </c>
      <c r="D130" s="178"/>
      <c r="E130" s="179">
        <v>1.4850000000000001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136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5">
      <c r="A131" s="155"/>
      <c r="B131" s="156"/>
      <c r="C131" s="188" t="s">
        <v>161</v>
      </c>
      <c r="D131" s="178"/>
      <c r="E131" s="179">
        <v>1.716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136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5">
      <c r="A132" s="155"/>
      <c r="B132" s="156"/>
      <c r="C132" s="188" t="s">
        <v>163</v>
      </c>
      <c r="D132" s="178"/>
      <c r="E132" s="179">
        <v>3.9104999999999999</v>
      </c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8"/>
      <c r="Z132" s="148"/>
      <c r="AA132" s="148"/>
      <c r="AB132" s="148"/>
      <c r="AC132" s="148"/>
      <c r="AD132" s="148"/>
      <c r="AE132" s="148"/>
      <c r="AF132" s="148"/>
      <c r="AG132" s="148" t="s">
        <v>136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5">
      <c r="A133" s="155"/>
      <c r="B133" s="156"/>
      <c r="C133" s="188" t="s">
        <v>164</v>
      </c>
      <c r="D133" s="178"/>
      <c r="E133" s="179">
        <v>1.2869999999999999</v>
      </c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8"/>
      <c r="Z133" s="148"/>
      <c r="AA133" s="148"/>
      <c r="AB133" s="148"/>
      <c r="AC133" s="148"/>
      <c r="AD133" s="148"/>
      <c r="AE133" s="148"/>
      <c r="AF133" s="148"/>
      <c r="AG133" s="148" t="s">
        <v>136</v>
      </c>
      <c r="AH133" s="148">
        <v>0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5">
      <c r="A134" s="181">
        <v>43</v>
      </c>
      <c r="B134" s="182" t="s">
        <v>282</v>
      </c>
      <c r="C134" s="189" t="s">
        <v>283</v>
      </c>
      <c r="D134" s="183" t="s">
        <v>0</v>
      </c>
      <c r="E134" s="184">
        <v>324.32639999999998</v>
      </c>
      <c r="F134" s="185"/>
      <c r="G134" s="186">
        <f>ROUND(E134*F134,2)</f>
        <v>0</v>
      </c>
      <c r="H134" s="185"/>
      <c r="I134" s="186">
        <f>ROUND(E134*H134,2)</f>
        <v>0</v>
      </c>
      <c r="J134" s="185"/>
      <c r="K134" s="186">
        <f>ROUND(E134*J134,2)</f>
        <v>0</v>
      </c>
      <c r="L134" s="186">
        <v>21</v>
      </c>
      <c r="M134" s="186">
        <f>G134*(1+L134/100)</f>
        <v>0</v>
      </c>
      <c r="N134" s="186">
        <v>0</v>
      </c>
      <c r="O134" s="186">
        <f>ROUND(E134*N134,2)</f>
        <v>0</v>
      </c>
      <c r="P134" s="186">
        <v>0</v>
      </c>
      <c r="Q134" s="186">
        <f>ROUND(E134*P134,2)</f>
        <v>0</v>
      </c>
      <c r="R134" s="186" t="s">
        <v>253</v>
      </c>
      <c r="S134" s="186" t="s">
        <v>120</v>
      </c>
      <c r="T134" s="187" t="s">
        <v>130</v>
      </c>
      <c r="U134" s="157">
        <v>0</v>
      </c>
      <c r="V134" s="157">
        <f>ROUND(E134*U134,2)</f>
        <v>0</v>
      </c>
      <c r="W134" s="157"/>
      <c r="X134" s="157" t="s">
        <v>131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132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5">
      <c r="A135" s="165">
        <v>44</v>
      </c>
      <c r="B135" s="166" t="s">
        <v>284</v>
      </c>
      <c r="C135" s="174" t="s">
        <v>285</v>
      </c>
      <c r="D135" s="167" t="s">
        <v>156</v>
      </c>
      <c r="E135" s="168">
        <v>31.00583</v>
      </c>
      <c r="F135" s="169"/>
      <c r="G135" s="170">
        <f>ROUND(E135*F135,2)</f>
        <v>0</v>
      </c>
      <c r="H135" s="169"/>
      <c r="I135" s="170">
        <f>ROUND(E135*H135,2)</f>
        <v>0</v>
      </c>
      <c r="J135" s="169"/>
      <c r="K135" s="170">
        <f>ROUND(E135*J135,2)</f>
        <v>0</v>
      </c>
      <c r="L135" s="170">
        <v>21</v>
      </c>
      <c r="M135" s="170">
        <f>G135*(1+L135/100)</f>
        <v>0</v>
      </c>
      <c r="N135" s="170">
        <v>1.3599999999999999E-2</v>
      </c>
      <c r="O135" s="170">
        <f>ROUND(E135*N135,2)</f>
        <v>0.42</v>
      </c>
      <c r="P135" s="170">
        <v>0</v>
      </c>
      <c r="Q135" s="170">
        <f>ROUND(E135*P135,2)</f>
        <v>0</v>
      </c>
      <c r="R135" s="170" t="s">
        <v>215</v>
      </c>
      <c r="S135" s="170" t="s">
        <v>120</v>
      </c>
      <c r="T135" s="171" t="s">
        <v>130</v>
      </c>
      <c r="U135" s="157">
        <v>0</v>
      </c>
      <c r="V135" s="157">
        <f>ROUND(E135*U135,2)</f>
        <v>0</v>
      </c>
      <c r="W135" s="157"/>
      <c r="X135" s="157" t="s">
        <v>216</v>
      </c>
      <c r="Y135" s="148"/>
      <c r="Z135" s="148"/>
      <c r="AA135" s="148"/>
      <c r="AB135" s="148"/>
      <c r="AC135" s="148"/>
      <c r="AD135" s="148"/>
      <c r="AE135" s="148"/>
      <c r="AF135" s="148"/>
      <c r="AG135" s="148" t="s">
        <v>217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5">
      <c r="A136" s="155"/>
      <c r="B136" s="156"/>
      <c r="C136" s="188" t="s">
        <v>286</v>
      </c>
      <c r="D136" s="178"/>
      <c r="E136" s="179">
        <v>31.00583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136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x14ac:dyDescent="0.25">
      <c r="A137" s="159" t="s">
        <v>115</v>
      </c>
      <c r="B137" s="160" t="s">
        <v>82</v>
      </c>
      <c r="C137" s="173" t="s">
        <v>83</v>
      </c>
      <c r="D137" s="161"/>
      <c r="E137" s="162"/>
      <c r="F137" s="163"/>
      <c r="G137" s="163">
        <f>SUMIF(AG138:AG144,"&lt;&gt;NOR",G138:G144)</f>
        <v>0</v>
      </c>
      <c r="H137" s="163"/>
      <c r="I137" s="163">
        <f>SUM(I138:I144)</f>
        <v>0</v>
      </c>
      <c r="J137" s="163"/>
      <c r="K137" s="163">
        <f>SUM(K138:K144)</f>
        <v>0</v>
      </c>
      <c r="L137" s="163"/>
      <c r="M137" s="163">
        <f>SUM(M138:M144)</f>
        <v>0</v>
      </c>
      <c r="N137" s="163"/>
      <c r="O137" s="163">
        <f>SUM(O138:O144)</f>
        <v>0</v>
      </c>
      <c r="P137" s="163"/>
      <c r="Q137" s="163">
        <f>SUM(Q138:Q144)</f>
        <v>0</v>
      </c>
      <c r="R137" s="163"/>
      <c r="S137" s="163"/>
      <c r="T137" s="164"/>
      <c r="U137" s="158"/>
      <c r="V137" s="158">
        <f>SUM(V138:V144)</f>
        <v>84.54</v>
      </c>
      <c r="W137" s="158"/>
      <c r="X137" s="158"/>
      <c r="AG137" t="s">
        <v>116</v>
      </c>
    </row>
    <row r="138" spans="1:60" ht="20.399999999999999" outlineLevel="1" x14ac:dyDescent="0.25">
      <c r="A138" s="165">
        <v>45</v>
      </c>
      <c r="B138" s="166" t="s">
        <v>287</v>
      </c>
      <c r="C138" s="174" t="s">
        <v>288</v>
      </c>
      <c r="D138" s="167" t="s">
        <v>144</v>
      </c>
      <c r="E138" s="168">
        <v>8.9640000000000004</v>
      </c>
      <c r="F138" s="169"/>
      <c r="G138" s="170">
        <f>ROUND(E138*F138,2)</f>
        <v>0</v>
      </c>
      <c r="H138" s="169"/>
      <c r="I138" s="170">
        <f>ROUND(E138*H138,2)</f>
        <v>0</v>
      </c>
      <c r="J138" s="169"/>
      <c r="K138" s="170">
        <f>ROUND(E138*J138,2)</f>
        <v>0</v>
      </c>
      <c r="L138" s="170">
        <v>21</v>
      </c>
      <c r="M138" s="170">
        <f>G138*(1+L138/100)</f>
        <v>0</v>
      </c>
      <c r="N138" s="170">
        <v>0</v>
      </c>
      <c r="O138" s="170">
        <f>ROUND(E138*N138,2)</f>
        <v>0</v>
      </c>
      <c r="P138" s="170">
        <v>0</v>
      </c>
      <c r="Q138" s="170">
        <f>ROUND(E138*P138,2)</f>
        <v>0</v>
      </c>
      <c r="R138" s="170" t="s">
        <v>150</v>
      </c>
      <c r="S138" s="170" t="s">
        <v>120</v>
      </c>
      <c r="T138" s="171" t="s">
        <v>130</v>
      </c>
      <c r="U138" s="157">
        <v>2.0089999999999999</v>
      </c>
      <c r="V138" s="157">
        <f>ROUND(E138*U138,2)</f>
        <v>18.010000000000002</v>
      </c>
      <c r="W138" s="157"/>
      <c r="X138" s="157" t="s">
        <v>131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132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5">
      <c r="A139" s="155"/>
      <c r="B139" s="156"/>
      <c r="C139" s="188" t="s">
        <v>289</v>
      </c>
      <c r="D139" s="178"/>
      <c r="E139" s="179">
        <v>8.9640000000000004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136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5">
      <c r="A140" s="165">
        <v>46</v>
      </c>
      <c r="B140" s="166" t="s">
        <v>290</v>
      </c>
      <c r="C140" s="174" t="s">
        <v>291</v>
      </c>
      <c r="D140" s="167" t="s">
        <v>144</v>
      </c>
      <c r="E140" s="168">
        <v>69.226280000000003</v>
      </c>
      <c r="F140" s="169"/>
      <c r="G140" s="170">
        <f>ROUND(E140*F140,2)</f>
        <v>0</v>
      </c>
      <c r="H140" s="169"/>
      <c r="I140" s="170">
        <f>ROUND(E140*H140,2)</f>
        <v>0</v>
      </c>
      <c r="J140" s="169"/>
      <c r="K140" s="170">
        <f>ROUND(E140*J140,2)</f>
        <v>0</v>
      </c>
      <c r="L140" s="170">
        <v>21</v>
      </c>
      <c r="M140" s="170">
        <f>G140*(1+L140/100)</f>
        <v>0</v>
      </c>
      <c r="N140" s="170">
        <v>0</v>
      </c>
      <c r="O140" s="170">
        <f>ROUND(E140*N140,2)</f>
        <v>0</v>
      </c>
      <c r="P140" s="170">
        <v>0</v>
      </c>
      <c r="Q140" s="170">
        <f>ROUND(E140*P140,2)</f>
        <v>0</v>
      </c>
      <c r="R140" s="170" t="s">
        <v>150</v>
      </c>
      <c r="S140" s="170" t="s">
        <v>120</v>
      </c>
      <c r="T140" s="171" t="s">
        <v>130</v>
      </c>
      <c r="U140" s="157">
        <v>0.49</v>
      </c>
      <c r="V140" s="157">
        <f>ROUND(E140*U140,2)</f>
        <v>33.92</v>
      </c>
      <c r="W140" s="157"/>
      <c r="X140" s="157" t="s">
        <v>131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132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5">
      <c r="A141" s="155"/>
      <c r="B141" s="156"/>
      <c r="C141" s="188" t="s">
        <v>292</v>
      </c>
      <c r="D141" s="178"/>
      <c r="E141" s="179">
        <v>69.226280000000003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136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5">
      <c r="A142" s="165">
        <v>47</v>
      </c>
      <c r="B142" s="166" t="s">
        <v>293</v>
      </c>
      <c r="C142" s="174" t="s">
        <v>294</v>
      </c>
      <c r="D142" s="167" t="s">
        <v>144</v>
      </c>
      <c r="E142" s="168">
        <v>34.613140000000001</v>
      </c>
      <c r="F142" s="169"/>
      <c r="G142" s="170">
        <f>ROUND(E142*F142,2)</f>
        <v>0</v>
      </c>
      <c r="H142" s="169"/>
      <c r="I142" s="170">
        <f>ROUND(E142*H142,2)</f>
        <v>0</v>
      </c>
      <c r="J142" s="169"/>
      <c r="K142" s="170">
        <f>ROUND(E142*J142,2)</f>
        <v>0</v>
      </c>
      <c r="L142" s="170">
        <v>21</v>
      </c>
      <c r="M142" s="170">
        <f>G142*(1+L142/100)</f>
        <v>0</v>
      </c>
      <c r="N142" s="170">
        <v>0</v>
      </c>
      <c r="O142" s="170">
        <f>ROUND(E142*N142,2)</f>
        <v>0</v>
      </c>
      <c r="P142" s="170">
        <v>0</v>
      </c>
      <c r="Q142" s="170">
        <f>ROUND(E142*P142,2)</f>
        <v>0</v>
      </c>
      <c r="R142" s="170" t="s">
        <v>150</v>
      </c>
      <c r="S142" s="170" t="s">
        <v>120</v>
      </c>
      <c r="T142" s="171" t="s">
        <v>130</v>
      </c>
      <c r="U142" s="157">
        <v>0.94199999999999995</v>
      </c>
      <c r="V142" s="157">
        <f>ROUND(E142*U142,2)</f>
        <v>32.61</v>
      </c>
      <c r="W142" s="157"/>
      <c r="X142" s="157" t="s">
        <v>131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132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5">
      <c r="A143" s="155"/>
      <c r="B143" s="156"/>
      <c r="C143" s="188" t="s">
        <v>295</v>
      </c>
      <c r="D143" s="178"/>
      <c r="E143" s="179">
        <v>34.613140000000001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136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5">
      <c r="A144" s="165">
        <v>48</v>
      </c>
      <c r="B144" s="166" t="s">
        <v>296</v>
      </c>
      <c r="C144" s="174" t="s">
        <v>297</v>
      </c>
      <c r="D144" s="167" t="s">
        <v>144</v>
      </c>
      <c r="E144" s="168">
        <v>17.306570000000001</v>
      </c>
      <c r="F144" s="169"/>
      <c r="G144" s="170">
        <f>ROUND(E144*F144,2)</f>
        <v>0</v>
      </c>
      <c r="H144" s="169"/>
      <c r="I144" s="170">
        <f>ROUND(E144*H144,2)</f>
        <v>0</v>
      </c>
      <c r="J144" s="169"/>
      <c r="K144" s="170">
        <f>ROUND(E144*J144,2)</f>
        <v>0</v>
      </c>
      <c r="L144" s="170">
        <v>21</v>
      </c>
      <c r="M144" s="170">
        <f>G144*(1+L144/100)</f>
        <v>0</v>
      </c>
      <c r="N144" s="170">
        <v>0</v>
      </c>
      <c r="O144" s="170">
        <f>ROUND(E144*N144,2)</f>
        <v>0</v>
      </c>
      <c r="P144" s="170">
        <v>0</v>
      </c>
      <c r="Q144" s="170">
        <f>ROUND(E144*P144,2)</f>
        <v>0</v>
      </c>
      <c r="R144" s="170"/>
      <c r="S144" s="170" t="s">
        <v>242</v>
      </c>
      <c r="T144" s="171" t="s">
        <v>121</v>
      </c>
      <c r="U144" s="157">
        <v>0</v>
      </c>
      <c r="V144" s="157">
        <f>ROUND(E144*U144,2)</f>
        <v>0</v>
      </c>
      <c r="W144" s="157"/>
      <c r="X144" s="157" t="s">
        <v>131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132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33" x14ac:dyDescent="0.25">
      <c r="A145" s="3"/>
      <c r="B145" s="4"/>
      <c r="C145" s="175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AE145">
        <v>15</v>
      </c>
      <c r="AF145">
        <v>21</v>
      </c>
      <c r="AG145" t="s">
        <v>102</v>
      </c>
    </row>
    <row r="146" spans="1:33" x14ac:dyDescent="0.25">
      <c r="A146" s="151"/>
      <c r="B146" s="152" t="s">
        <v>29</v>
      </c>
      <c r="C146" s="176"/>
      <c r="D146" s="153"/>
      <c r="E146" s="154"/>
      <c r="F146" s="154"/>
      <c r="G146" s="172">
        <f>G8+G19+G41+G81+G91+G98+G104+G123+G137</f>
        <v>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AE146">
        <f>SUMIF(L7:L144,AE145,G7:G144)</f>
        <v>0</v>
      </c>
      <c r="AF146">
        <f>SUMIF(L7:L144,AF145,G7:G144)</f>
        <v>0</v>
      </c>
      <c r="AG146" t="s">
        <v>123</v>
      </c>
    </row>
    <row r="147" spans="1:33" x14ac:dyDescent="0.25">
      <c r="C147" s="177"/>
      <c r="D147" s="10"/>
      <c r="AG147" t="s">
        <v>124</v>
      </c>
    </row>
    <row r="148" spans="1:33" x14ac:dyDescent="0.25">
      <c r="D148" s="10"/>
    </row>
    <row r="149" spans="1:33" x14ac:dyDescent="0.25">
      <c r="D149" s="10"/>
    </row>
    <row r="150" spans="1:33" x14ac:dyDescent="0.25">
      <c r="D150" s="10"/>
    </row>
    <row r="151" spans="1:33" x14ac:dyDescent="0.25">
      <c r="D151" s="10"/>
    </row>
    <row r="152" spans="1:33" x14ac:dyDescent="0.25">
      <c r="D152" s="10"/>
    </row>
    <row r="153" spans="1:33" x14ac:dyDescent="0.25">
      <c r="D153" s="10"/>
    </row>
    <row r="154" spans="1:33" x14ac:dyDescent="0.25">
      <c r="D154" s="10"/>
    </row>
    <row r="155" spans="1:33" x14ac:dyDescent="0.25">
      <c r="D155" s="10"/>
    </row>
    <row r="156" spans="1:33" x14ac:dyDescent="0.25">
      <c r="D156" s="10"/>
    </row>
    <row r="157" spans="1:33" x14ac:dyDescent="0.25">
      <c r="D157" s="10"/>
    </row>
    <row r="158" spans="1:33" x14ac:dyDescent="0.25">
      <c r="D158" s="10"/>
    </row>
    <row r="159" spans="1:33" x14ac:dyDescent="0.25">
      <c r="D159" s="10"/>
    </row>
    <row r="160" spans="1:33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nQ3bIcdrBD+O/yKGlIFG+HC23cBWOwcEp2ayoGHgj9kmm7gslyUbHMVwgDJoASLQvz+sewwnsh4Nns4tR+lwPw==" saltValue="ScWTl3NO6frgt74DN79d2w==" spinCount="100000" sheet="1"/>
  <mergeCells count="13">
    <mergeCell ref="C14:G14"/>
    <mergeCell ref="A1:G1"/>
    <mergeCell ref="C2:G2"/>
    <mergeCell ref="C3:G3"/>
    <mergeCell ref="C4:G4"/>
    <mergeCell ref="C10:G10"/>
    <mergeCell ref="C95:G95"/>
    <mergeCell ref="C17:G17"/>
    <mergeCell ref="C25:G25"/>
    <mergeCell ref="C34:G34"/>
    <mergeCell ref="C38:G38"/>
    <mergeCell ref="C78:G78"/>
    <mergeCell ref="C88:G8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SO02 2 Naklady</vt:lpstr>
      <vt:lpstr>SO01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1 Pol'!Názvy_tisku</vt:lpstr>
      <vt:lpstr>'SO02 2 Naklady'!Názvy_tisku</vt:lpstr>
      <vt:lpstr>oadresa</vt:lpstr>
      <vt:lpstr>Stavba!Objednatel</vt:lpstr>
      <vt:lpstr>Stavba!Objekt</vt:lpstr>
      <vt:lpstr>'SO01 1 Pol'!Oblast_tisku</vt:lpstr>
      <vt:lpstr>'SO02 2 Naklady'!Oblast_tisku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uzivatel</cp:lastModifiedBy>
  <cp:lastPrinted>2019-03-19T12:27:02Z</cp:lastPrinted>
  <dcterms:created xsi:type="dcterms:W3CDTF">2009-04-08T07:15:50Z</dcterms:created>
  <dcterms:modified xsi:type="dcterms:W3CDTF">2019-07-24T12:30:19Z</dcterms:modified>
</cp:coreProperties>
</file>