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8" windowHeight="10428" activeTab="0"/>
  </bookViews>
  <sheets>
    <sheet name="Rekapitulace stavby" sheetId="1" r:id="rId1"/>
    <sheet name="1 - Realizace úspor energie" sheetId="2" r:id="rId2"/>
    <sheet name="2 - Vzduchotechnika" sheetId="3" r:id="rId3"/>
    <sheet name="VZT položky" sheetId="6" r:id="rId4"/>
    <sheet name="3 - Ostatní a vedlejší ná..." sheetId="4" r:id="rId5"/>
    <sheet name="Pokyny pro vyplnění" sheetId="5" r:id="rId6"/>
  </sheets>
  <definedNames>
    <definedName name="_xlnm._FilterDatabase" localSheetId="1" hidden="1">'1 - Realizace úspor energie'!$C$100:$K$719</definedName>
    <definedName name="_xlnm._FilterDatabase" localSheetId="2" hidden="1">'2 - Vzduchotechnika'!$C$77:$K$81</definedName>
    <definedName name="_xlnm._FilterDatabase" localSheetId="4" hidden="1">'3 - Ostatní a vedlejší ná...'!$C$97:$K$133</definedName>
    <definedName name="_xlnm.Print_Area" localSheetId="1">'1 - Realizace úspor energie'!$C$4:$J$36,'1 - Realizace úspor energie'!$C$42:$J$82,'1 - Realizace úspor energie'!$C$88:$K$719</definedName>
    <definedName name="_xlnm.Print_Area" localSheetId="2">'2 - Vzduchotechnika'!$B$3:$K$82</definedName>
    <definedName name="_xlnm.Print_Area" localSheetId="4">'3 - Ostatní a vedlejší ná...'!$C$4:$J$36,'3 - Ostatní a vedlejší ná...'!$C$42:$J$79,'3 - Ostatní a vedlejší ná...'!$C$85:$K$133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stavby'!$B$2:$AQ$56</definedName>
    <definedName name="_xlnm.Print_Area" localSheetId="3">'VZT položky'!$A$1:$F$160</definedName>
    <definedName name="_xlnm.Print_Titles" localSheetId="0">'Rekapitulace stavby'!$49:$49</definedName>
    <definedName name="_xlnm.Print_Titles" localSheetId="1">'1 - Realizace úspor energie'!$100:$100</definedName>
    <definedName name="_xlnm.Print_Titles" localSheetId="2">'2 - Vzduchotechnika'!$77:$77</definedName>
    <definedName name="_xlnm.Print_Titles" localSheetId="4">'3 - Ostatní a vedlejší ná...'!$97:$97</definedName>
  </definedNames>
  <calcPr calcId="152511"/>
</workbook>
</file>

<file path=xl/sharedStrings.xml><?xml version="1.0" encoding="utf-8"?>
<sst xmlns="http://schemas.openxmlformats.org/spreadsheetml/2006/main" count="8337" uniqueCount="1611">
  <si>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</si>
  <si>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</si>
  <si>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</si>
  <si>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</si>
  <si>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</si>
  <si>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</si>
  <si>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</si>
  <si>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{c5e8d794-63ac-463c-aaf6-84535ba74108}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</si>
  <si>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</si>
  <si>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</si>
  <si>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</si>
  <si>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</si>
  <si>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</si>
  <si>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</si>
  <si>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</si>
  <si>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</si>
  <si>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</si>
  <si>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Realizace úspor energie - Konzervatoř Pardubice</t>
  </si>
  <si>
    <t>0,1</t>
  </si>
  <si>
    <t>KSO:</t>
  </si>
  <si>
    <t>CC-CZ:</t>
  </si>
  <si>
    <t>1</t>
  </si>
  <si>
    <t>Místo:</t>
  </si>
  <si>
    <t>Pardubice</t>
  </si>
  <si>
    <t>Datum:</t>
  </si>
  <si>
    <t>Zadavatel:</t>
  </si>
  <si>
    <t>IČ:</t>
  </si>
  <si>
    <t>Konzervatoř Pardubice</t>
  </si>
  <si>
    <t>DIČ:</t>
  </si>
  <si>
    <t>Uchazeč:</t>
  </si>
  <si>
    <t>Vyplň údaj</t>
  </si>
  <si>
    <t>Projektant:</t>
  </si>
  <si>
    <t>astalon s.r.o., Pardubice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</si>
  <si>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</si>
  <si>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</si>
  <si>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</si>
  <si>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</si>
  <si>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</si>
  <si>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</si>
  <si>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</si>
  <si>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</si>
  <si>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</si>
  <si>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</si>
  <si>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</si>
  <si>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</si>
  <si>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</si>
  <si>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</si>
  <si>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</si>
  <si>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</si>
  <si>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</si>
  <si>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</si>
  <si>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</si>
  <si>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</si>
  <si>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</si>
  <si>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</si>
  <si>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</si>
  <si>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</si>
  <si>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</si>
  <si>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</si>
  <si>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</si>
  <si>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</si>
  <si>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</si>
  <si>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</si>
  <si>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</si>
  <si>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</si>
  <si>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</si>
  <si>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</si>
  <si>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</si>
  <si>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</si>
  <si>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</si>
  <si>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</si>
  <si>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</si>
  <si>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</si>
  <si>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</si>
  <si>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Realizace úspor energie</t>
  </si>
  <si>
    <t>STA</t>
  </si>
  <si>
    <t>{f0b0db7f-ff3c-438f-87c2-30bb3fd03312}</t>
  </si>
  <si>
    <t>2</t>
  </si>
  <si>
    <t>Vzduchotechnika</t>
  </si>
  <si>
    <t>{2a56dded-0018-4083-a00c-66c28697e6f2}</t>
  </si>
  <si>
    <t>3</t>
  </si>
  <si>
    <t>Ostatní a vedlejší náklady</t>
  </si>
  <si>
    <t>{d336c02f-53ca-4635-98c4-01b86465206f}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</si>
  <si>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</si>
  <si>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</si>
  <si>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</si>
  <si>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</si>
  <si>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</si>
  <si>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</si>
  <si>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</si>
  <si>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Realizace úspor energie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</si>
  <si>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</si>
  <si>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</si>
  <si>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</si>
  <si>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</si>
  <si>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</si>
  <si>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</si>
  <si>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</si>
  <si>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</si>
  <si>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</si>
  <si>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</si>
  <si>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</si>
  <si>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</si>
  <si>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</si>
  <si>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</si>
  <si>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</si>
  <si>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</si>
  <si>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</si>
  <si>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</si>
  <si>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734 - Ústřední vytápění - armatury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</si>
  <si>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</si>
  <si>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</si>
  <si>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</si>
  <si>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</si>
  <si>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</si>
  <si>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</si>
  <si>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</si>
  <si>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</si>
  <si>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</si>
  <si>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</si>
  <si>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</si>
  <si>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</si>
  <si>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</si>
  <si>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</si>
  <si>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</si>
  <si>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</si>
  <si>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</si>
  <si>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</si>
  <si>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</si>
  <si>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</si>
  <si>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</si>
  <si>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</si>
  <si>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</si>
  <si>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</si>
  <si>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</si>
  <si>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</si>
  <si>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</si>
  <si>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</si>
  <si>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</si>
  <si>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</si>
  <si>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</si>
  <si>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</si>
  <si>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</si>
  <si>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2015 01</t>
  </si>
  <si>
    <t>4</t>
  </si>
  <si>
    <t>-2068276131</t>
  </si>
  <si>
    <t>VV</t>
  </si>
  <si>
    <t>"výkres č. D21 pozn.2"16*1,2</t>
  </si>
  <si>
    <t>Svislé a kompletní konstrukce</t>
  </si>
  <si>
    <t>342272323</t>
  </si>
  <si>
    <t>Příčky tl 100 mm z pórobetonových přesných hladkých příčkovek objemové hmotnosti 500 kg/m3</t>
  </si>
  <si>
    <t>653332037</t>
  </si>
  <si>
    <t>"výkres č. D19, D20 - pozn.2"</t>
  </si>
  <si>
    <t>6*0,85*0,3</t>
  </si>
  <si>
    <t>5</t>
  </si>
  <si>
    <t>Komunikace pozemní</t>
  </si>
  <si>
    <t>596841220</t>
  </si>
  <si>
    <t>Kladení betonové dlažby komunikací pro pěší do lože z cement malty vel do 0,25 m2 plochy do 50 m2</t>
  </si>
  <si>
    <t>-1664916319</t>
  </si>
  <si>
    <t xml:space="preserve">"výkres č. D21 pozn.2" </t>
  </si>
  <si>
    <t>"bez dodávky materiálu, použití stávajících demontovaných dlaždic"</t>
  </si>
  <si>
    <t>16*1,2</t>
  </si>
  <si>
    <t>M</t>
  </si>
  <si>
    <t>5838467</t>
  </si>
  <si>
    <t>dlažba (kámen dle stávajícího)</t>
  </si>
  <si>
    <t>8</t>
  </si>
  <si>
    <t>-1917326841</t>
  </si>
  <si>
    <t>"doplnění nové dlažby z 20%"</t>
  </si>
  <si>
    <t>19,2*0,2</t>
  </si>
  <si>
    <t>6</t>
  </si>
  <si>
    <t>Úpravy povrchů, podlahy a osazování výplní</t>
  </si>
  <si>
    <t>611321141</t>
  </si>
  <si>
    <t>Vápenocementová omítka štuková dvouvrstvá vnitřních stropů rovných nanášená ručně</t>
  </si>
  <si>
    <t>928039248</t>
  </si>
  <si>
    <t>"výkres č. D38/7 po demontáži kastlíků, D33"</t>
  </si>
  <si>
    <t>1*(1,5+11*0,9+19*1,5+2*1,2)</t>
  </si>
  <si>
    <t>1*(46*0,6+46*1,5+40*1,5)</t>
  </si>
  <si>
    <t>1*(132*0,6+90*1,5+168*1,5+12*0,9+2*1,5)</t>
  </si>
  <si>
    <t>1*(4*1,2+2*1,4+20*3)</t>
  </si>
  <si>
    <t>Součet</t>
  </si>
  <si>
    <t>612142001</t>
  </si>
  <si>
    <t>Potažení vnitřních stěn sklovláknitým pletivem vtlačeným do tenkovrstvé hmoty</t>
  </si>
  <si>
    <t>1713144937</t>
  </si>
  <si>
    <t>"výkres č. D19, D20 pozn.2"</t>
  </si>
  <si>
    <t>6*2*0,85*0,3</t>
  </si>
  <si>
    <t>7</t>
  </si>
  <si>
    <t>612325223</t>
  </si>
  <si>
    <t>Vápenocementová štuková omítka malých ploch do 1,0 m2 na stěnách</t>
  </si>
  <si>
    <t>kus</t>
  </si>
  <si>
    <t>-1129776522</t>
  </si>
  <si>
    <t>6*2</t>
  </si>
  <si>
    <t>612325302</t>
  </si>
  <si>
    <t>Vápenocementová štuková omítka ostění nebo nadpraží</t>
  </si>
  <si>
    <t>-1828901044</t>
  </si>
  <si>
    <t>"oprava omítky ostění po výměně oken - technická zpráva, výkres č. D18 - D28"</t>
  </si>
  <si>
    <t>24*(0,25*(2*1,2+2,4))</t>
  </si>
  <si>
    <t>2*0,25*(2*1,28+0,9)</t>
  </si>
  <si>
    <t>0,25*(2*2,325+2*2,15+19,66+5,6+22,7)</t>
  </si>
  <si>
    <t>0,25*(4*3,04+2*2,68+2*2,8+2,66+4*2,07+2*1,18+2*2,54+2,78)</t>
  </si>
  <si>
    <t>0,25*(2*3,3+7,2+2*2,625+21,5)</t>
  </si>
  <si>
    <t>0,25*(2*2,1+4,8)</t>
  </si>
  <si>
    <t>0,25*(2*2,625+17,4)</t>
  </si>
  <si>
    <t>0,25*(2*3,3+5)</t>
  </si>
  <si>
    <t>0,25*2*(2*1,5+1,2)</t>
  </si>
  <si>
    <t>0,25*4*(2*2,1+4,8)</t>
  </si>
  <si>
    <t>0,25*3*(2*2,625+6,7)</t>
  </si>
  <si>
    <t>0,25*(2*2,1+3,9)</t>
  </si>
  <si>
    <t>0,25*(2*2,625+4,2)</t>
  </si>
  <si>
    <t>0,25*2*(2*2,1+6)</t>
  </si>
  <si>
    <t>0,25*(6*2,625+15+25,7+7,2+23,3+2,55+18,5+5,6+14)</t>
  </si>
  <si>
    <t>0,25*(16*1,8+2*62,4+4*1,5+4*3,79+4*1,61+2*2,7)</t>
  </si>
  <si>
    <t>0,25*(16*2+2*62,4+4*1,5+4*3,79+4*1,61+2*2,7)</t>
  </si>
  <si>
    <t>0,2*20*(2*1,8+3)</t>
  </si>
  <si>
    <t>0,25*2*3*1,5</t>
  </si>
  <si>
    <t>0,25*4*(2*1,5+1,2)</t>
  </si>
  <si>
    <t>0,25*2*(2*2,4+1,2)</t>
  </si>
  <si>
    <t>9</t>
  </si>
  <si>
    <t>613311131</t>
  </si>
  <si>
    <t>Potažení vnitřních stěn vápenným štukem tloušťky do 3 mm</t>
  </si>
  <si>
    <t>293270213</t>
  </si>
  <si>
    <t>"výkres č. D38/7 nadpraží oken"</t>
  </si>
  <si>
    <t>0,12*(1,5+11*0,9+19*1,5+2*1,2)</t>
  </si>
  <si>
    <t>0,12*(46*0,6+46*1,5+40*1,5)</t>
  </si>
  <si>
    <t>0,12*(132*0,6+90*1,5+168*1,5+12*0,9+2*1,5)</t>
  </si>
  <si>
    <t>0,12*(4*1,2+2*1,4+20*3)</t>
  </si>
  <si>
    <t>10</t>
  </si>
  <si>
    <t>619991001</t>
  </si>
  <si>
    <t>Zakrytí podlah fólií přilepenou lepící páskou</t>
  </si>
  <si>
    <t>-704472640</t>
  </si>
  <si>
    <t>"ochrana stávajících podlah během provádění vnitřních úprav"</t>
  </si>
  <si>
    <t>16,61+50+24,77+8,12+10</t>
  </si>
  <si>
    <t>11</t>
  </si>
  <si>
    <t>621131121</t>
  </si>
  <si>
    <t>Penetrace akrylát-silikon vnějších podhledů nanášená ručně</t>
  </si>
  <si>
    <t>47496829</t>
  </si>
  <si>
    <t>12</t>
  </si>
  <si>
    <t>621142001</t>
  </si>
  <si>
    <t>Potažení vnějších podhledů sklovláknitým pletivem vtlačeným do tenkovrstvé hmoty</t>
  </si>
  <si>
    <t>1800840357</t>
  </si>
  <si>
    <t>"podhled ochozu po výměně oken"</t>
  </si>
  <si>
    <t>6,5*1,8+25*1+57*1,5+90*1,5+55*1,5+1,2*15</t>
  </si>
  <si>
    <t>13</t>
  </si>
  <si>
    <t>621531011</t>
  </si>
  <si>
    <t>Tenkovrstvá silikonová zrnitá omítka tl. 1,5 mm včetně penetrace vnějších podhledů</t>
  </si>
  <si>
    <t>1824031063</t>
  </si>
  <si>
    <t>14</t>
  </si>
  <si>
    <t>622142001</t>
  </si>
  <si>
    <t>Potažení vnějších stěn sklovláknitým pletivem vtlačeným do tenkovrstvé hmoty</t>
  </si>
  <si>
    <t>507296436</t>
  </si>
  <si>
    <t>"technická zpráva - oprava vnitřní části atik střech"</t>
  </si>
  <si>
    <t>"nad 1.np"</t>
  </si>
  <si>
    <t>1,05*(2*62,4+1*1,15+2*2,415-2*0,37)</t>
  </si>
  <si>
    <t>1,05*(5,14+1,61+0,25+1,5+0,9+0,25+1,61+5,14+2*0,975)</t>
  </si>
  <si>
    <t>"nad 5.np"</t>
  </si>
  <si>
    <t>1,05*(2*62,4+4*1,5+2*18,07+4*3,79)</t>
  </si>
  <si>
    <t>"nad 6.np"</t>
  </si>
  <si>
    <t>0,751*(2*37+2*15,2)</t>
  </si>
  <si>
    <t>622211001</t>
  </si>
  <si>
    <t>Montáž zateplení stěn z polystyrénových desek tl do 40 mm</t>
  </si>
  <si>
    <t>2002042747</t>
  </si>
  <si>
    <t>"výkres č. D38/7 nadpraží oken, D33""</t>
  </si>
  <si>
    <t>16</t>
  </si>
  <si>
    <t>283764160</t>
  </si>
  <si>
    <t>deska z extrudovaného polystyrénu  XPS 30 tl. 40 mm</t>
  </si>
  <si>
    <t>761356971</t>
  </si>
  <si>
    <t>89,58*1,02 'Přepočtené koeficientem množství</t>
  </si>
  <si>
    <t>17</t>
  </si>
  <si>
    <t>622211031</t>
  </si>
  <si>
    <t>Montáž zateplení vnějších stěn z polystyrénových desek tl do 160 mm</t>
  </si>
  <si>
    <t>1983709197</t>
  </si>
  <si>
    <t>"výkres č. D24, D30"</t>
  </si>
  <si>
    <t>1,075*(2*62,4+4*1,5)</t>
  </si>
  <si>
    <t>"výkres č. D28, D30"</t>
  </si>
  <si>
    <t>1,075*2*37</t>
  </si>
  <si>
    <t>18</t>
  </si>
  <si>
    <t>283759520</t>
  </si>
  <si>
    <t>deska fasádní polystyrénová EPS 70 F 1000 x 500 x 160 mm</t>
  </si>
  <si>
    <t>-143832213</t>
  </si>
  <si>
    <t>220,16*1,05 'Přepočtené koeficientem množství</t>
  </si>
  <si>
    <t>19</t>
  </si>
  <si>
    <t>622212051</t>
  </si>
  <si>
    <t>Montáž zateplení parapetu hl. do 400 mm z polystyrénových desek tl do 40 mm</t>
  </si>
  <si>
    <t>m</t>
  </si>
  <si>
    <t>-415861283</t>
  </si>
  <si>
    <t>"výkres č. D38/3, technická zpráva, výkres č. D35"</t>
  </si>
  <si>
    <t>230+712,5+17+29,8+18,4</t>
  </si>
  <si>
    <t>20</t>
  </si>
  <si>
    <t>283763850</t>
  </si>
  <si>
    <t xml:space="preserve">polystyren extrudovaný </t>
  </si>
  <si>
    <t>m3</t>
  </si>
  <si>
    <t>1396944503</t>
  </si>
  <si>
    <t>230*0,19</t>
  </si>
  <si>
    <t>712,5*0,24</t>
  </si>
  <si>
    <t>17*0,16</t>
  </si>
  <si>
    <t>29,8*0,21</t>
  </si>
  <si>
    <t>28,4*0,13</t>
  </si>
  <si>
    <t>Mezisoučet</t>
  </si>
  <si>
    <t>227,37*0,01</t>
  </si>
  <si>
    <t>622251101</t>
  </si>
  <si>
    <t>Příplatek k cenám zateplení vnějších stěn za použití tepelněizolačních zátek z polystyrenu</t>
  </si>
  <si>
    <t>-1122154847</t>
  </si>
  <si>
    <t>22</t>
  </si>
  <si>
    <t>622325202</t>
  </si>
  <si>
    <t>Oprava vnější vápenné nebo vápenocementové štukové omítky složitosti 1 stěn v rozsahu do 30%</t>
  </si>
  <si>
    <t>-29690465</t>
  </si>
  <si>
    <t>23</t>
  </si>
  <si>
    <t>622531011</t>
  </si>
  <si>
    <t>Tenkovrstvá silikonová zrnitá omítka tl. 1,5 mm včetně penetrace vnějších stěn</t>
  </si>
  <si>
    <t>-1723539695</t>
  </si>
  <si>
    <t>"zateplení + oprava vnějších omítek atik"</t>
  </si>
  <si>
    <t>425,419+220,16</t>
  </si>
  <si>
    <t>24</t>
  </si>
  <si>
    <t>629991011</t>
  </si>
  <si>
    <t>Zakrytí výplní otvorů a svislých ploch fólií přilepenou lepící páskou</t>
  </si>
  <si>
    <t>1063138019</t>
  </si>
  <si>
    <t>"zakrytí oken při provádění oprav omítky venkovního podhledu"</t>
  </si>
  <si>
    <t>2,5*(6,5+25+57+9,+55+15)</t>
  </si>
  <si>
    <t>25</t>
  </si>
  <si>
    <t>629995101</t>
  </si>
  <si>
    <t>Očištění vnějších ploch tlakovou vodou</t>
  </si>
  <si>
    <t>729894668</t>
  </si>
  <si>
    <t>26</t>
  </si>
  <si>
    <t>631312141</t>
  </si>
  <si>
    <t>Doplnění rýh v dosavadních mazaninách betonem prostým</t>
  </si>
  <si>
    <t>299700804</t>
  </si>
  <si>
    <t>"výkres č. D37 - doplnění podlahy po vybourání základů vzt jednotek"</t>
  </si>
  <si>
    <t>2*0,15*1,3*1</t>
  </si>
  <si>
    <t>27</t>
  </si>
  <si>
    <t>691001</t>
  </si>
  <si>
    <t>Částečné rozebrání dlažby, úprava vodorovné hydroizolace, napojení systémovým profilem</t>
  </si>
  <si>
    <t>kpl</t>
  </si>
  <si>
    <t>500021960</t>
  </si>
  <si>
    <t>"pro dveře na terasu"</t>
  </si>
  <si>
    <t>28</t>
  </si>
  <si>
    <t>691002</t>
  </si>
  <si>
    <t>D+M nový betonový schod na terasu, vyztužený betonářskou výztuží, vč. bednění</t>
  </si>
  <si>
    <t>1117914843</t>
  </si>
  <si>
    <t>"D21"</t>
  </si>
  <si>
    <t>2*0,25*0,15</t>
  </si>
  <si>
    <t>Ostatní konstrukce a práce, bourání</t>
  </si>
  <si>
    <t>29</t>
  </si>
  <si>
    <t>941111132</t>
  </si>
  <si>
    <t>Montáž lešení řadového trubkového lehkého s podlahami zatížení do 200 kg/m2 š do 1,5 m v do 25 m</t>
  </si>
  <si>
    <t>-192464526</t>
  </si>
  <si>
    <t>20*(2*68,5+2*11,65)</t>
  </si>
  <si>
    <t>30</t>
  </si>
  <si>
    <t>941111232</t>
  </si>
  <si>
    <t>Příplatek k lešení řadovému trubkovému lehkému s podlahami š 1,5 m v 25 m za první a ZKD den použití</t>
  </si>
  <si>
    <t>-2071821788</t>
  </si>
  <si>
    <t>3206*60</t>
  </si>
  <si>
    <t>31</t>
  </si>
  <si>
    <t>941111832</t>
  </si>
  <si>
    <t>Demontáž lešení řadového trubkového lehkého s podlahami zatížení do 200 kg/m2 š do 1,5 m v do 25 m</t>
  </si>
  <si>
    <t>112403481</t>
  </si>
  <si>
    <t>32</t>
  </si>
  <si>
    <t>944511111</t>
  </si>
  <si>
    <t>Montáž ochranné sítě z textilie z umělých vláken</t>
  </si>
  <si>
    <t>1707002824</t>
  </si>
  <si>
    <t>33</t>
  </si>
  <si>
    <t>944511211</t>
  </si>
  <si>
    <t>Příplatek k ochranné síti za první a ZKD den použití</t>
  </si>
  <si>
    <t>-2087830486</t>
  </si>
  <si>
    <t>34</t>
  </si>
  <si>
    <t>944511811</t>
  </si>
  <si>
    <t>Demontáž ochranné sítě z textilie z umělých vláken</t>
  </si>
  <si>
    <t>-1526445548</t>
  </si>
  <si>
    <t>35</t>
  </si>
  <si>
    <t>944711112</t>
  </si>
  <si>
    <t>Montáž záchytné stříšky š do 2 m</t>
  </si>
  <si>
    <t>786521147</t>
  </si>
  <si>
    <t>3*2</t>
  </si>
  <si>
    <t>36</t>
  </si>
  <si>
    <t>944711114</t>
  </si>
  <si>
    <t>Montáž záchytné stříšky š přes 2,5 m</t>
  </si>
  <si>
    <t>1115941140</t>
  </si>
  <si>
    <t>2*7,2</t>
  </si>
  <si>
    <t>37</t>
  </si>
  <si>
    <t>949101112</t>
  </si>
  <si>
    <t>Lešení pomocné pro objekty pozemních staveb s lešeňovou podlahou v do 3,5 m zatížení do 150 kg/m2</t>
  </si>
  <si>
    <t>81757747</t>
  </si>
  <si>
    <t>38</t>
  </si>
  <si>
    <t>961055111</t>
  </si>
  <si>
    <t>Bourání základů ze ŽB</t>
  </si>
  <si>
    <t>-1441335080</t>
  </si>
  <si>
    <t>"výkres č. D37"</t>
  </si>
  <si>
    <t>"2 betonové základy pod stávajícími jednotkami VZT"</t>
  </si>
  <si>
    <t>2*1,3*1*0,15</t>
  </si>
  <si>
    <t>39</t>
  </si>
  <si>
    <t>968072354</t>
  </si>
  <si>
    <t>Vybourání kovových rámů oken dvojitých včetně křídel pl do 1 m2</t>
  </si>
  <si>
    <t>1867867907</t>
  </si>
  <si>
    <t>"výkres č. D33"</t>
  </si>
  <si>
    <t>1*0,8*0,85+1*0,7*0,85</t>
  </si>
  <si>
    <t>40</t>
  </si>
  <si>
    <t>968072355</t>
  </si>
  <si>
    <t>Vybourání kovových rámů oken dvojitých včetně křídel pl do 2 m2</t>
  </si>
  <si>
    <t>-91731209</t>
  </si>
  <si>
    <t>"výkres č.D33"</t>
  </si>
  <si>
    <t>2*0,9*1,28+2*0,6*2,325+2*0,8*2,325+8*1,93*0,85+2*1,47*0,85+11*0,9*2,1</t>
  </si>
  <si>
    <t>6*0,5*2,625+2*1,2*1,5++1*0,6*3,3+6*0,6*2,625+6*0,7*2,625+2*0,6*3,3</t>
  </si>
  <si>
    <t>46*0,6*1,8+132*0,6*2+12*0,9*2+4*1,2*1,5+1*0,6*3+1*1,5*1,2</t>
  </si>
  <si>
    <t>41</t>
  </si>
  <si>
    <t>968072356</t>
  </si>
  <si>
    <t>Vybourání kovových rámů oken dvojitých včetně křídel pl do 4 m2</t>
  </si>
  <si>
    <t>1163989897</t>
  </si>
  <si>
    <t>24*2,4*1,28++1*0,9*2,325+2*1,3*2,325+1*1,5*2,1+19*1,5*2,1+10*1,2*2,625</t>
  </si>
  <si>
    <t>1*1*2,625+1*0,995*2,625+1*1,5*2,625+2*0,8*2,625+3*1,305*2,625+4*1,4*2,625</t>
  </si>
  <si>
    <t>46*1,5*1,8+40*1,5*1,8+90*1,5*2+168*1,5*2+2*1,5*1,5</t>
  </si>
  <si>
    <t>42</t>
  </si>
  <si>
    <t>968072357</t>
  </si>
  <si>
    <t>Vybourání kovových rámů oken dvojitých včetně křídel pl přes 4 m2</t>
  </si>
  <si>
    <t>-1388477926</t>
  </si>
  <si>
    <t>11*2*2,325+8*1,9*2,625+1*2,5*3,3+51*2*2,625+2*1,8*2,625</t>
  </si>
  <si>
    <t>3*2,1*2,625+4*1,4*3,3+1*1,85*2,625+2*1,4*3+20*3*1,8+1,668*3,3</t>
  </si>
  <si>
    <t>43</t>
  </si>
  <si>
    <t>968072456</t>
  </si>
  <si>
    <t>Vybourání kovových dveřních zárubní pl přes 2 m2</t>
  </si>
  <si>
    <t>884290622</t>
  </si>
  <si>
    <t>"výkres č. D17 - vnitřní dveře"</t>
  </si>
  <si>
    <t>2*1,5*2,1</t>
  </si>
  <si>
    <t>44</t>
  </si>
  <si>
    <t>971033561</t>
  </si>
  <si>
    <t>Vybourání otvorů ve zdivu cihelném pl do 1 m2 na MVC nebo MV tl do 600 mm</t>
  </si>
  <si>
    <t>-1114678106</t>
  </si>
  <si>
    <t>"D04 zděný parapet ve vstupní hale - pro osazení nových dveří na terasu"</t>
  </si>
  <si>
    <t>0,4*0,42*1,9</t>
  </si>
  <si>
    <t>45</t>
  </si>
  <si>
    <t>974991001</t>
  </si>
  <si>
    <t>Provedení prostupu pro VZT potrubí ze strojovny do venkovního prostředí 850x650 mm, vč. zapravení</t>
  </si>
  <si>
    <t>1470727173</t>
  </si>
  <si>
    <t>46</t>
  </si>
  <si>
    <t>974991002</t>
  </si>
  <si>
    <t xml:space="preserve">Provedení prostupu do střechy 400x400 mm, vč. opětovného zapravení (potrubí 355x355mm z komorního sálu) </t>
  </si>
  <si>
    <t>-1540851366</t>
  </si>
  <si>
    <t>47</t>
  </si>
  <si>
    <t>974991003</t>
  </si>
  <si>
    <t>Provedení protupu do střechy DN 100 mm, vč. zapravení vodotěsného (kanalizační potrubí pro odvod kondenzátu)</t>
  </si>
  <si>
    <t>-524704475</t>
  </si>
  <si>
    <t>48</t>
  </si>
  <si>
    <t>976082131</t>
  </si>
  <si>
    <t>Vybourání objímek, držáků nebo věšáků ze zdiva cihelného</t>
  </si>
  <si>
    <t>972789448</t>
  </si>
  <si>
    <t>"tech. zpráva"</t>
  </si>
  <si>
    <t>"demontáž stávajících držáků parapetů" 1388</t>
  </si>
  <si>
    <t>"demontáž ocel. držáků na kabel" 20</t>
  </si>
  <si>
    <t>49</t>
  </si>
  <si>
    <t>978015341</t>
  </si>
  <si>
    <t>Otlučení vnější vápenné nebo vápenocementové vnější omítky stupně členitosti 1 a 2 rozsahu do 30%</t>
  </si>
  <si>
    <t>-108993874</t>
  </si>
  <si>
    <t>997</t>
  </si>
  <si>
    <t>Přesun sutě</t>
  </si>
  <si>
    <t>50</t>
  </si>
  <si>
    <t>997013117</t>
  </si>
  <si>
    <t>Vnitrostaveništní doprava suti a vybouraných hmot pro budovy v do 24 m s použitím mechanizace</t>
  </si>
  <si>
    <t>t</t>
  </si>
  <si>
    <t>1073789588</t>
  </si>
  <si>
    <t>51</t>
  </si>
  <si>
    <t>997013501</t>
  </si>
  <si>
    <t>Odvoz suti a vybouraných hmot na skládku nebo meziskládku do 1 km se složením</t>
  </si>
  <si>
    <t>224488789</t>
  </si>
  <si>
    <t>52</t>
  </si>
  <si>
    <t>997013509</t>
  </si>
  <si>
    <t>Příplatek k odvozu suti a vybouraných hmot na skládku ZKD 1 km přes 1 km</t>
  </si>
  <si>
    <t>-565384625</t>
  </si>
  <si>
    <t>335,923*14 'Přepočtené koeficientem množství</t>
  </si>
  <si>
    <t>53</t>
  </si>
  <si>
    <t>997013831</t>
  </si>
  <si>
    <t>Poplatek za uložení stavebního odpadu na skládce (skládkovné)</t>
  </si>
  <si>
    <t>2128027809</t>
  </si>
  <si>
    <t>54</t>
  </si>
  <si>
    <t>997013999</t>
  </si>
  <si>
    <t>Výtěžnost z prodeje demontovaných hliníkových profilů (sběrné suroviny)</t>
  </si>
  <si>
    <t>kg</t>
  </si>
  <si>
    <t>-1685780165</t>
  </si>
  <si>
    <t>998</t>
  </si>
  <si>
    <t>Přesun hmot</t>
  </si>
  <si>
    <t>55</t>
  </si>
  <si>
    <t>998011003</t>
  </si>
  <si>
    <t>Přesun hmot pro budovy zděné v do 24 m</t>
  </si>
  <si>
    <t>1767578596</t>
  </si>
  <si>
    <t>PSV</t>
  </si>
  <si>
    <t>Práce a dodávky PSV</t>
  </si>
  <si>
    <t>711</t>
  </si>
  <si>
    <t>Izolace proti vodě, vlhkosti a plynům</t>
  </si>
  <si>
    <t>56</t>
  </si>
  <si>
    <t>711111001</t>
  </si>
  <si>
    <t>Provedení izolace proti zemní vlhkosti vodorovné za studena nátěrem penetračním</t>
  </si>
  <si>
    <t>-1333803876</t>
  </si>
  <si>
    <t>"oprava hydroizolace dle výkresu č. D21 pozn.2"</t>
  </si>
  <si>
    <t>1,2*16+16*0,1</t>
  </si>
  <si>
    <t>57</t>
  </si>
  <si>
    <t>111631500</t>
  </si>
  <si>
    <t>lak asfaltový ALP/9 bal 9 kg</t>
  </si>
  <si>
    <t>-1362320173</t>
  </si>
  <si>
    <t>20,8*0,0005 'Přepočtené koeficientem množství</t>
  </si>
  <si>
    <t>58</t>
  </si>
  <si>
    <t>711141559</t>
  </si>
  <si>
    <t>Provedení izolace proti zemní vlhkosti pásy přitavením vodorovné NAIP</t>
  </si>
  <si>
    <t>1266068421</t>
  </si>
  <si>
    <t>59</t>
  </si>
  <si>
    <t>628321340</t>
  </si>
  <si>
    <t>pás těžký asfaltovaný (V60S40)</t>
  </si>
  <si>
    <t>-1229468118</t>
  </si>
  <si>
    <t>20,8*1,15 'Přepočtené koeficientem množství</t>
  </si>
  <si>
    <t>60</t>
  </si>
  <si>
    <t>998711101</t>
  </si>
  <si>
    <t>Přesun hmot tonážní pro izolace proti vodě, vlhkosti a plynům v objektech výšky do 6 m</t>
  </si>
  <si>
    <t>747684051</t>
  </si>
  <si>
    <t>712</t>
  </si>
  <si>
    <t>Povlakové krytiny</t>
  </si>
  <si>
    <t>61</t>
  </si>
  <si>
    <t>712300831</t>
  </si>
  <si>
    <t>Odstranění povlakové krytiny střech do 10° jednovrstvé</t>
  </si>
  <si>
    <t>2045848574</t>
  </si>
  <si>
    <t>"výkres č. D12, D13"</t>
  </si>
  <si>
    <t>"skladba S3 stávající PVC folie"</t>
  </si>
  <si>
    <t>"výměra dle výkresu D12 pozn. 5,6,7" 24+61+906</t>
  </si>
  <si>
    <t>62</t>
  </si>
  <si>
    <t>712300832</t>
  </si>
  <si>
    <t>Odstranění povlakové krytiny střech do 10° dvouvrstvé</t>
  </si>
  <si>
    <t>-488715422</t>
  </si>
  <si>
    <t>"výkres č. D07, D11, D12, D13, technická zpráva"</t>
  </si>
  <si>
    <t>"skladba S4 odstranění 2x IPA"</t>
  </si>
  <si>
    <t>0,975*(2*62,4+4*1,5)+0,525*18,8+4*1,12*1,2/2</t>
  </si>
  <si>
    <t>1,28*2*37+2*13,7*17,65-24</t>
  </si>
  <si>
    <t xml:space="preserve">"stříška nad vstupem odstranění asfalt. pásů" </t>
  </si>
  <si>
    <t>6,4*5,65</t>
  </si>
  <si>
    <t>63</t>
  </si>
  <si>
    <t>712300891</t>
  </si>
  <si>
    <t>Odstranění vrstvy geotextilie</t>
  </si>
  <si>
    <t>-1983799824</t>
  </si>
  <si>
    <t>"skladba S3 stávající geotextilie 2 vrstvy"</t>
  </si>
  <si>
    <t>"výměra dle výkresu D12 pozn. 5,6,7" (24+61+906)*2</t>
  </si>
  <si>
    <t>64</t>
  </si>
  <si>
    <t>712300921</t>
  </si>
  <si>
    <t>Příplatek k opravě povlakové krytiny do 10° za správkový kus NAIP přitavením</t>
  </si>
  <si>
    <t>799384873</t>
  </si>
  <si>
    <t>"výkres č. D29, D30"</t>
  </si>
  <si>
    <t>"oprava lepenky - předpoklad 15% ploch střech - kus=1m2"</t>
  </si>
  <si>
    <t>0,15*(991+730,578)</t>
  </si>
  <si>
    <t>65</t>
  </si>
  <si>
    <t>628522640</t>
  </si>
  <si>
    <t xml:space="preserve">pás s modifikovaným asfaltem </t>
  </si>
  <si>
    <t>2111992887</t>
  </si>
  <si>
    <t>66</t>
  </si>
  <si>
    <t>712363001</t>
  </si>
  <si>
    <t>Provedení povlakové krytiny střech do 10° termoplastickou fólií PVC rozvinutím a natažením v ploše</t>
  </si>
  <si>
    <t>378406211</t>
  </si>
  <si>
    <t>"skladba S3"</t>
  </si>
  <si>
    <t>67</t>
  </si>
  <si>
    <t>283220560</t>
  </si>
  <si>
    <t>fólie střešní mPVC k přitížení tl. 1,5 mm</t>
  </si>
  <si>
    <t>1807629799</t>
  </si>
  <si>
    <t>991*1,15 'Přepočtené koeficientem množství</t>
  </si>
  <si>
    <t>68</t>
  </si>
  <si>
    <t>7123630011</t>
  </si>
  <si>
    <t>-2143327482</t>
  </si>
  <si>
    <t>"výkres č. D24, D28, D29, D30, technická zpráva"</t>
  </si>
  <si>
    <t>"skladba S4"</t>
  </si>
  <si>
    <t xml:space="preserve">"stříška nad vstupem" </t>
  </si>
  <si>
    <t>69</t>
  </si>
  <si>
    <t>283220410</t>
  </si>
  <si>
    <t>fólie střešní mPVC ke kotvení tl. 1,5 mm</t>
  </si>
  <si>
    <t>-1122671943</t>
  </si>
  <si>
    <t>730,578*1,15 'Přepočtené koeficientem množství</t>
  </si>
  <si>
    <t>70</t>
  </si>
  <si>
    <t>712363103</t>
  </si>
  <si>
    <t>Provedení povlakové krytiny střech do 10° ukotvení fólie talířovou hmoždinkou do betonu nebo ŽB</t>
  </si>
  <si>
    <t>2055517157</t>
  </si>
  <si>
    <t>730,578*8</t>
  </si>
  <si>
    <t>71</t>
  </si>
  <si>
    <t>590513510</t>
  </si>
  <si>
    <t>hmoždinka talířová s ocelovým trnem</t>
  </si>
  <si>
    <t>46814714</t>
  </si>
  <si>
    <t>5844,624*1,05 'Přepočtené koeficientem množství</t>
  </si>
  <si>
    <t>72</t>
  </si>
  <si>
    <t>712363312</t>
  </si>
  <si>
    <t>Povlakové krytiny střech do 10° fóliové plechy délky 2 m koutová lišta vnitřní rš 100 mm</t>
  </si>
  <si>
    <t>513109652</t>
  </si>
  <si>
    <t>(2*62,4+1*1,15+2*2,415-2*0,37)</t>
  </si>
  <si>
    <t>(5,14+1,61+0,25+1,5+0,9+0,25+1,61+5,14+2*0,975)</t>
  </si>
  <si>
    <t>(2*62,4+4*1,5+2*18,07+4*3,79)</t>
  </si>
  <si>
    <t>(2*37+2*15,2)</t>
  </si>
  <si>
    <t>2*6,4+2*5,65</t>
  </si>
  <si>
    <t>458,99/2*1,02</t>
  </si>
  <si>
    <t>73</t>
  </si>
  <si>
    <t>712391171</t>
  </si>
  <si>
    <t>Provedení povlakové krytiny střech do 10° podkladní textilní vrstvy</t>
  </si>
  <si>
    <t>-259636729</t>
  </si>
  <si>
    <t>74</t>
  </si>
  <si>
    <t>693111460</t>
  </si>
  <si>
    <t xml:space="preserve">textilie 300 g/m2 </t>
  </si>
  <si>
    <t>-2010895261</t>
  </si>
  <si>
    <t>1721,578*1,15 'Přepočtené koeficientem množství</t>
  </si>
  <si>
    <t>75</t>
  </si>
  <si>
    <t>712391172</t>
  </si>
  <si>
    <t>Provedení povlakové krytiny střech do 10° ochranné textilní vrstvy</t>
  </si>
  <si>
    <t>8484173</t>
  </si>
  <si>
    <t>76</t>
  </si>
  <si>
    <t>1901993017</t>
  </si>
  <si>
    <t>77</t>
  </si>
  <si>
    <t>712391382</t>
  </si>
  <si>
    <t>Provedení povlakové krytiny střech do 10° násypem z hrubého kameniva tl 50 mm</t>
  </si>
  <si>
    <t>1976667220</t>
  </si>
  <si>
    <t>"skladba S3 zásyp původním kamenivem frakce 16/30 oblázky"</t>
  </si>
  <si>
    <t>78</t>
  </si>
  <si>
    <t>712861703</t>
  </si>
  <si>
    <t xml:space="preserve">Provedení povlakové krytiny vytažením na konstrukce fólií </t>
  </si>
  <si>
    <t>1418869063</t>
  </si>
  <si>
    <t>0,4*(2*62,4+1*1,15+2*2,415-2*0,37)</t>
  </si>
  <si>
    <t>0,4*(5,14+1,61+0,25+1,5+0,9+0,25+1,61+5,14+2*0,975)</t>
  </si>
  <si>
    <t>0,4*(2*62,4+4*1,5+2*18,07+4*3,79)</t>
  </si>
  <si>
    <t>0,4*(2*37+2*15,2)</t>
  </si>
  <si>
    <t>0,4*(2*6,4+2*5,65)</t>
  </si>
  <si>
    <t>79</t>
  </si>
  <si>
    <t>-971129492</t>
  </si>
  <si>
    <t>183,596*1,2 'Přepočtené koeficientem množství</t>
  </si>
  <si>
    <t>80</t>
  </si>
  <si>
    <t>712961901</t>
  </si>
  <si>
    <t>Provedení údržby proniků povlakové krytiny vpustí, ventilací nebo komínů fólií přilepenou zplna</t>
  </si>
  <si>
    <t>-894018967</t>
  </si>
  <si>
    <t>"kolem střešních vpustí" 9</t>
  </si>
  <si>
    <t>81</t>
  </si>
  <si>
    <t>712990812</t>
  </si>
  <si>
    <t>Odstranění povlakové krytiny střech do 10° násypu nebo nánosu tloušťky do 50 mm</t>
  </si>
  <si>
    <t>-1065276887</t>
  </si>
  <si>
    <t>"skladba S3 stávající násyp oblázky 30 mm"</t>
  </si>
  <si>
    <t>"skladba S4 odstranění písku - pro opravy parozábrany"</t>
  </si>
  <si>
    <t>82</t>
  </si>
  <si>
    <t>998712103</t>
  </si>
  <si>
    <t>Přesun hmot tonážní tonážní pro krytiny povlakové v objektech v do 24 m</t>
  </si>
  <si>
    <t>-2056411820</t>
  </si>
  <si>
    <t>713</t>
  </si>
  <si>
    <t>Izolace tepelné</t>
  </si>
  <si>
    <t>83</t>
  </si>
  <si>
    <t>713140861</t>
  </si>
  <si>
    <t>Odstranění tepelné izolace střech nadstřešní lepené z polystyrenu tl do 100 mm</t>
  </si>
  <si>
    <t>-144224750</t>
  </si>
  <si>
    <t>"skladba S4 odstranění izolace 50 mm"</t>
  </si>
  <si>
    <t>84</t>
  </si>
  <si>
    <t>713141151</t>
  </si>
  <si>
    <t>Montáž izolace tepelné střech plochých kladené volně 1 vrstva rohoží, pásů, dílců, desek</t>
  </si>
  <si>
    <t>-1968797073</t>
  </si>
  <si>
    <t>"výkres č. D30, D24, D28, D29, technická zpráva"</t>
  </si>
  <si>
    <t>1,28*2*37+2*13,7*17,65</t>
  </si>
  <si>
    <t>85</t>
  </si>
  <si>
    <t>283723090</t>
  </si>
  <si>
    <t>deska z pěnového polystyrenu EPS 100 S 1000 x 500 x 100 mm spádové klíny</t>
  </si>
  <si>
    <t>1969517757</t>
  </si>
  <si>
    <t>"výkres č. D29"</t>
  </si>
  <si>
    <t xml:space="preserve">"stříška nad vstupem - spádové klíny" </t>
  </si>
  <si>
    <t>36,16*1,02 'Přepočtené koeficientem množství</t>
  </si>
  <si>
    <t>86</t>
  </si>
  <si>
    <t>283723160</t>
  </si>
  <si>
    <t>deska z pěnového polystyrenu EPS 100 S 1000 x 500 x 140 mm</t>
  </si>
  <si>
    <t>-418312847</t>
  </si>
  <si>
    <t>718,418*1,02 'Přepočtené koeficientem množství</t>
  </si>
  <si>
    <t>87</t>
  </si>
  <si>
    <t>713141182</t>
  </si>
  <si>
    <t>Montáž izolace tepelné střech plochých tl přes 170 mm šrouby krajní pole, budova v do 20 m</t>
  </si>
  <si>
    <t>-1072342594</t>
  </si>
  <si>
    <t>88</t>
  </si>
  <si>
    <t>283759900</t>
  </si>
  <si>
    <t>deska z pěnového polystyrenu EPS 150 S 1000 x 500 x 140 mm</t>
  </si>
  <si>
    <t>711926503</t>
  </si>
  <si>
    <t>89</t>
  </si>
  <si>
    <t>998713103</t>
  </si>
  <si>
    <t>Přesun hmot tonážní pro izolace tepelné v objektech v do 24 m</t>
  </si>
  <si>
    <t>-201797162</t>
  </si>
  <si>
    <t>721</t>
  </si>
  <si>
    <t>Zdravotechnika - vnitřní kanalizace</t>
  </si>
  <si>
    <t>90</t>
  </si>
  <si>
    <t>721234101</t>
  </si>
  <si>
    <t>Střešní vpusť (demontáž stávající, montáž nové systémové, lapač listí)</t>
  </si>
  <si>
    <t>-454690084</t>
  </si>
  <si>
    <t>"technická zpráva"</t>
  </si>
  <si>
    <t>734</t>
  </si>
  <si>
    <t>Ústřední vytápění - armatury</t>
  </si>
  <si>
    <t>91</t>
  </si>
  <si>
    <t>73401</t>
  </si>
  <si>
    <t>Demontáž a zpětná montáž topných čidel na oknech</t>
  </si>
  <si>
    <t>-2129707866</t>
  </si>
  <si>
    <t>92</t>
  </si>
  <si>
    <t>73402</t>
  </si>
  <si>
    <t>Demontáž litinového otopného tělesa a osazení uzávěru na potrubí pod stropem</t>
  </si>
  <si>
    <t>99050105</t>
  </si>
  <si>
    <t>"D04"</t>
  </si>
  <si>
    <t>751</t>
  </si>
  <si>
    <t>93</t>
  </si>
  <si>
    <t>75101</t>
  </si>
  <si>
    <t>Demontáž a zpětná montáž zařízení VZT na střeše</t>
  </si>
  <si>
    <t>734552786</t>
  </si>
  <si>
    <t>"výkres č. D12, D29"</t>
  </si>
  <si>
    <t>"pozn 1" 13</t>
  </si>
  <si>
    <t>"pozn 2" 4</t>
  </si>
  <si>
    <t>"pozn 3" 1</t>
  </si>
  <si>
    <t>762</t>
  </si>
  <si>
    <t>Konstrukce tesařské</t>
  </si>
  <si>
    <t>94</t>
  </si>
  <si>
    <t>762341832</t>
  </si>
  <si>
    <t>Demontáž bednění střech z desek tvrdých</t>
  </si>
  <si>
    <t>-1015631447</t>
  </si>
  <si>
    <t>763</t>
  </si>
  <si>
    <t>Konstrukce suché výstavby</t>
  </si>
  <si>
    <t>95</t>
  </si>
  <si>
    <t>763111713</t>
  </si>
  <si>
    <t>SDK profil navázání u okna</t>
  </si>
  <si>
    <t>-918032948</t>
  </si>
  <si>
    <t>"výkres č. D19, D20 pozn.2 - sdk U profil osazený na okno"</t>
  </si>
  <si>
    <t>6*0,85</t>
  </si>
  <si>
    <t>96</t>
  </si>
  <si>
    <t>763121622</t>
  </si>
  <si>
    <t>Montáž desek na nosnou kci SDK stěna předsazená</t>
  </si>
  <si>
    <t>-663122660</t>
  </si>
  <si>
    <t>"montáž desek akustických v komorním sále - po VZT"</t>
  </si>
  <si>
    <t>12*1</t>
  </si>
  <si>
    <t>97</t>
  </si>
  <si>
    <t>59030242</t>
  </si>
  <si>
    <t xml:space="preserve">deska akustická sdk </t>
  </si>
  <si>
    <t>1141521073</t>
  </si>
  <si>
    <t>12*1,1 'Přepočtené koeficientem množství</t>
  </si>
  <si>
    <t>98</t>
  </si>
  <si>
    <t>763122812</t>
  </si>
  <si>
    <t>Demontáž desek opláštění SDK předsazená stěna</t>
  </si>
  <si>
    <t>-1582893784</t>
  </si>
  <si>
    <t>"demontáž stávajících desek sdk v komorním sále - pro VZT (včetně případné izolace)"</t>
  </si>
  <si>
    <t>99</t>
  </si>
  <si>
    <t>998763301</t>
  </si>
  <si>
    <t>Přesun hmot tonážní pro sádrokartonové konstrukce v objektech v do 6 m</t>
  </si>
  <si>
    <t>-1684628502</t>
  </si>
  <si>
    <t>764</t>
  </si>
  <si>
    <t>Konstrukce klempířské</t>
  </si>
  <si>
    <t>100</t>
  </si>
  <si>
    <t>764002841</t>
  </si>
  <si>
    <t>Demontáž oplechování horních ploch zdí a nadezdívek do suti</t>
  </si>
  <si>
    <t>1150033054</t>
  </si>
  <si>
    <t>101</t>
  </si>
  <si>
    <t>764002851</t>
  </si>
  <si>
    <t>Demontáž oplechování parapetů do suti</t>
  </si>
  <si>
    <t>1424114712</t>
  </si>
  <si>
    <t>102</t>
  </si>
  <si>
    <t>764002861</t>
  </si>
  <si>
    <t>Demontáž oplechování říms a ozdobných prvků do suti</t>
  </si>
  <si>
    <t>1562319875</t>
  </si>
  <si>
    <t>103</t>
  </si>
  <si>
    <t>764004861</t>
  </si>
  <si>
    <t>Demontáž svodu do suti</t>
  </si>
  <si>
    <t>838850437</t>
  </si>
  <si>
    <t>104</t>
  </si>
  <si>
    <t>764002821</t>
  </si>
  <si>
    <t>Demontáž střešního výlezu do suti</t>
  </si>
  <si>
    <t>-423000160</t>
  </si>
  <si>
    <t>105</t>
  </si>
  <si>
    <t>764214603</t>
  </si>
  <si>
    <t>Oplechování horních ploch a atik bez rohů z Pz s povrch úpravou mechanicky kotvené rš 250 mm</t>
  </si>
  <si>
    <t>2134656676</t>
  </si>
  <si>
    <t>"výkres č. D35"</t>
  </si>
  <si>
    <t>"k18" 25</t>
  </si>
  <si>
    <t>106</t>
  </si>
  <si>
    <t>764214605</t>
  </si>
  <si>
    <t>Oplechování horních ploch a atik bez rohů z Pz s povrch úpravou mechanicky kotvené rš 400 mm</t>
  </si>
  <si>
    <t>-1617915431</t>
  </si>
  <si>
    <t>"K1" 25</t>
  </si>
  <si>
    <t>"K2" 25,6</t>
  </si>
  <si>
    <t>"K17" 32,5</t>
  </si>
  <si>
    <t>107</t>
  </si>
  <si>
    <t>764214606</t>
  </si>
  <si>
    <t>Oplechování horních ploch a atik bez rohů z Pz s povrch úpravou mechanicky kotvené rš 500 mm</t>
  </si>
  <si>
    <t>1362092309</t>
  </si>
  <si>
    <t>"K4" 162,5</t>
  </si>
  <si>
    <t>"K5" 15,8</t>
  </si>
  <si>
    <t>"K11" 4,9</t>
  </si>
  <si>
    <t>108</t>
  </si>
  <si>
    <t>764214607</t>
  </si>
  <si>
    <t>Oplechování horních ploch a atik bez rohů z Pz s povrch úpravou mechanicky kotvené rš 670 mm</t>
  </si>
  <si>
    <t>696866423</t>
  </si>
  <si>
    <t>"K3" 97,3</t>
  </si>
  <si>
    <t>"K6" 7,3</t>
  </si>
  <si>
    <t>"K8" 30,9</t>
  </si>
  <si>
    <t>"K9" 115,1</t>
  </si>
  <si>
    <t>"K10" 3,9</t>
  </si>
  <si>
    <t>109</t>
  </si>
  <si>
    <t>764214611</t>
  </si>
  <si>
    <t>Oplechování horních ploch a atik bez rohů z Pz s povrch úpravou mechanicky kotvené rš přes 800mm</t>
  </si>
  <si>
    <t>-936976878</t>
  </si>
  <si>
    <t>"K7" 130,5*0,88</t>
  </si>
  <si>
    <t>"K21" 28,5*0,93</t>
  </si>
  <si>
    <t>110</t>
  </si>
  <si>
    <t>764216641</t>
  </si>
  <si>
    <t>Oplechování rovných parapetů celoplošně lepené z Pz s povrchovou úpravou rš 150 mm</t>
  </si>
  <si>
    <t>771100252</t>
  </si>
  <si>
    <t>"K16" 28,4</t>
  </si>
  <si>
    <t>111</t>
  </si>
  <si>
    <t>764216642</t>
  </si>
  <si>
    <t>Oplechování rovných parapetů celoplošně lepené z Pz s povrchovou úpravou rš 200 mm</t>
  </si>
  <si>
    <t>-1418732962</t>
  </si>
  <si>
    <t>"K14" 17</t>
  </si>
  <si>
    <t>112</t>
  </si>
  <si>
    <t>764216643</t>
  </si>
  <si>
    <t>Oplechování rovných parapetů celoplošně lepené z Pz s povrchovou úpravou rš 250 mm</t>
  </si>
  <si>
    <t>413561348</t>
  </si>
  <si>
    <t>"K12" 230</t>
  </si>
  <si>
    <t>"K15" 29,8</t>
  </si>
  <si>
    <t>113</t>
  </si>
  <si>
    <t>764216644</t>
  </si>
  <si>
    <t>Oplechování rovných parapetů celoplošně lepené z Pz s povrchovou úpravou rš 330 mm</t>
  </si>
  <si>
    <t>-932578507</t>
  </si>
  <si>
    <t>"K13" 712,5</t>
  </si>
  <si>
    <t>114</t>
  </si>
  <si>
    <t>764218625</t>
  </si>
  <si>
    <t>Oplechování celoplošně lepené z Pz s upraveným povrchem rš 400 mm</t>
  </si>
  <si>
    <t>310043334</t>
  </si>
  <si>
    <t>"K19" 16*1,8</t>
  </si>
  <si>
    <t>"K20" 120</t>
  </si>
  <si>
    <t>115</t>
  </si>
  <si>
    <t>764518622</t>
  </si>
  <si>
    <t>Svody kruhové včetně objímek, kolen, odskoků z Pz s povrchovou úpravou průměru 100 mm</t>
  </si>
  <si>
    <t>806964245</t>
  </si>
  <si>
    <t>"K22-24" 11,5</t>
  </si>
  <si>
    <t>116</t>
  </si>
  <si>
    <t>998764103</t>
  </si>
  <si>
    <t>Přesun hmot tonážní pro konstrukce klempířské v objektech v do 24 m</t>
  </si>
  <si>
    <t>-1694815552</t>
  </si>
  <si>
    <t>766</t>
  </si>
  <si>
    <t>Konstrukce truhlářské</t>
  </si>
  <si>
    <t>117</t>
  </si>
  <si>
    <t>766421811</t>
  </si>
  <si>
    <t>Demontáž truhlářského obložení podhledů z panelů plochy do 1,5 m2</t>
  </si>
  <si>
    <t>-1290841270</t>
  </si>
  <si>
    <t>"výkres č. d38/7 demontáž kastlíků/garnýží u oken"</t>
  </si>
  <si>
    <t>1,5*(1,5+11*0,9+19*1,5+2*1,2)</t>
  </si>
  <si>
    <t>1,5*(46*0,6+46*1,5+40*1,5)</t>
  </si>
  <si>
    <t>1,5*(132*0,6+90*1,5+168*1,5+12*0,9+2*1,5)</t>
  </si>
  <si>
    <t>1,5*(4*1,2+2*1,4+20*3)</t>
  </si>
  <si>
    <t>118</t>
  </si>
  <si>
    <t>766421899</t>
  </si>
  <si>
    <t>Demontáž a zpětná montáž dřevěného obkladu v komorním sále (přípomoc VZT)</t>
  </si>
  <si>
    <t>-938343594</t>
  </si>
  <si>
    <t>119</t>
  </si>
  <si>
    <t>x1</t>
  </si>
  <si>
    <t>D+M vnitřní okenní parapet hloubka 150 mm</t>
  </si>
  <si>
    <t>-1924821950</t>
  </si>
  <si>
    <t>24*2,4+2*0,9</t>
  </si>
  <si>
    <t>120</t>
  </si>
  <si>
    <t>x11</t>
  </si>
  <si>
    <t>D+M vnitřní okenní parapet hloubka 150 mm dutý parapet pro vedení el. kabelu</t>
  </si>
  <si>
    <t>-136767461</t>
  </si>
  <si>
    <t>"výkres č. D33 dutý parapet pro vedení el. kabelu"</t>
  </si>
  <si>
    <t>46*0,6+46*1,5+40*1,5+132*0,6+90*1,5+168*1,5</t>
  </si>
  <si>
    <t>12*0,9+2*1,5+4*1,2+20*3</t>
  </si>
  <si>
    <t>121</t>
  </si>
  <si>
    <t>x2</t>
  </si>
  <si>
    <t>D+M vnitřní okenní parapet hloubka 180 mm</t>
  </si>
  <si>
    <t>1335683196</t>
  </si>
  <si>
    <t>1*1,5+11*0,9+19*1,5+2*1,2</t>
  </si>
  <si>
    <t>122</t>
  </si>
  <si>
    <t>x3</t>
  </si>
  <si>
    <t>D+M vnitřní okenní parapet hloubka 240 mm</t>
  </si>
  <si>
    <t>607858133</t>
  </si>
  <si>
    <t>1*0,9+2*0,6++11*2+2*1,3+2*0,8+1*0,8+8*1,93</t>
  </si>
  <si>
    <t>1*0,7+2*1,47++6*0,5+8*1,9+6*0,6+10*1,2+51*2</t>
  </si>
  <si>
    <t>2*1,8++6*0,7+3*2,1+1*1+1*0,995+1*1,5+2*0,8</t>
  </si>
  <si>
    <t>3*1,305+1*1,85+4*1,4</t>
  </si>
  <si>
    <t>123</t>
  </si>
  <si>
    <t>998766103</t>
  </si>
  <si>
    <t>Přesun hmot tonážní pro konstrukce truhlářské v objektech v do 24 m</t>
  </si>
  <si>
    <t>-38932600</t>
  </si>
  <si>
    <t>767</t>
  </si>
  <si>
    <t>Konstrukce zámečnické</t>
  </si>
  <si>
    <t>124</t>
  </si>
  <si>
    <t>O06</t>
  </si>
  <si>
    <t>D+M okno hliníkové 2400/1280 mm, dle popisu TZ, výkres č. D33 pol. O06</t>
  </si>
  <si>
    <t>2048046134</t>
  </si>
  <si>
    <t>125</t>
  </si>
  <si>
    <t>O07</t>
  </si>
  <si>
    <t>D+M okno hliníkové 900/1280 mm, dle popisu TZ, výkres č. D33 pol. O07</t>
  </si>
  <si>
    <t>912856468</t>
  </si>
  <si>
    <t>126</t>
  </si>
  <si>
    <t>O08</t>
  </si>
  <si>
    <t>D+M prosklená stěna hliníková 900/2325 mm, dle popisu TZ, výkres č. D33 pol. O08</t>
  </si>
  <si>
    <t>-1863006570</t>
  </si>
  <si>
    <t>127</t>
  </si>
  <si>
    <t>O09</t>
  </si>
  <si>
    <t>D+M prosklená stěna hliníková 600/2325 mm, dle popisu TZ, výkres č. D33 pol. O09</t>
  </si>
  <si>
    <t>-204538548</t>
  </si>
  <si>
    <t>128</t>
  </si>
  <si>
    <t>O10</t>
  </si>
  <si>
    <t>D+M prosklená stěna hliníková 2000/2325 mm, dle popisu TZ, výkres č. D33 pol. O10</t>
  </si>
  <si>
    <t>-67816637</t>
  </si>
  <si>
    <t>129</t>
  </si>
  <si>
    <t>O11</t>
  </si>
  <si>
    <t>D+M prosklená stěna hliníková 1300/2325 mm, dle popisu TZ, výkres č. D33 pol. O11</t>
  </si>
  <si>
    <t>200792709</t>
  </si>
  <si>
    <t>130</t>
  </si>
  <si>
    <t>O12</t>
  </si>
  <si>
    <t>D+M prosklená stěna hliníková 800/2325 mm, dle popisu TZ, výkres č. D33 pol. O12</t>
  </si>
  <si>
    <t>-927242790</t>
  </si>
  <si>
    <t>131</t>
  </si>
  <si>
    <t>O13</t>
  </si>
  <si>
    <t>D+M okno hliníkové 800/850 mm, dle popisu TZ, výkres č. D33 pol. O13</t>
  </si>
  <si>
    <t>-1068170947</t>
  </si>
  <si>
    <t>132</t>
  </si>
  <si>
    <t>O14</t>
  </si>
  <si>
    <t>D+M okno hliníkové 1930/850 mm, dle popisu TZ, výkres č. D33 pol. O14</t>
  </si>
  <si>
    <t>2123070851</t>
  </si>
  <si>
    <t>133</t>
  </si>
  <si>
    <t>O15</t>
  </si>
  <si>
    <t>D+M okno hliníkové 700/850 mm, dle popisu TZ, výkres č. D33 pol. O15</t>
  </si>
  <si>
    <t>848040356</t>
  </si>
  <si>
    <t>134</t>
  </si>
  <si>
    <t>O16</t>
  </si>
  <si>
    <t>D+M okno hliníkové 1470/850 mm, dle popisu TZ, výkres č. D33 pol. O16</t>
  </si>
  <si>
    <t>-822314665</t>
  </si>
  <si>
    <t>135</t>
  </si>
  <si>
    <t>O17</t>
  </si>
  <si>
    <t>D+M okno hliníkové 1500/2100 mm, dle popisu TZ, výkres č. D33 pol. O17</t>
  </si>
  <si>
    <t>1239531741</t>
  </si>
  <si>
    <t>136</t>
  </si>
  <si>
    <t>O18</t>
  </si>
  <si>
    <t>D+M okno hliníkové 900/2100 mm, dle popisu TZ, výkres č. D33 pol. O18</t>
  </si>
  <si>
    <t>2109242089</t>
  </si>
  <si>
    <t>137</t>
  </si>
  <si>
    <t>O19</t>
  </si>
  <si>
    <t>D+M okno hliníkové 1500/2100 mm, dle popisu TZ, výkres č. D33 pol. O19</t>
  </si>
  <si>
    <t>-1415513671</t>
  </si>
  <si>
    <t>138</t>
  </si>
  <si>
    <t>O20</t>
  </si>
  <si>
    <t>D+M prosklená stěna hliníková 500/2625 mm, dle popisu TZ, výkres č. D33 pol. O20</t>
  </si>
  <si>
    <t>-1605925884</t>
  </si>
  <si>
    <t>139</t>
  </si>
  <si>
    <t>O21</t>
  </si>
  <si>
    <t>D+M prosklená stěna hliníková 1900/2625 mm, dle popisu TZ, výkres č. D33 pol. O21</t>
  </si>
  <si>
    <t>369737864</t>
  </si>
  <si>
    <t>140</t>
  </si>
  <si>
    <t>O22</t>
  </si>
  <si>
    <t>D+M okno hliníkové 1200/1500 mm, dle popisu TZ, výkres č. D33 pol. O22</t>
  </si>
  <si>
    <t>-759537140</t>
  </si>
  <si>
    <t>141</t>
  </si>
  <si>
    <t>O23</t>
  </si>
  <si>
    <t>D+M prosklená stěna hliníková 600/3300 mm, dle popisu TZ, výkres č. D33 pol. O23</t>
  </si>
  <si>
    <t>64056438</t>
  </si>
  <si>
    <t>142</t>
  </si>
  <si>
    <t>O24</t>
  </si>
  <si>
    <t>D+M prosklená stěna hliníková 2500/3300 mm, dle popisu TZ, výkres č. D33 pol. O24</t>
  </si>
  <si>
    <t>-654668379</t>
  </si>
  <si>
    <t>143</t>
  </si>
  <si>
    <t>O25</t>
  </si>
  <si>
    <t>D+M prosklená stěna hliníková 600/2625 mm, dle popisu TZ, výkres č. D33 pol. O25</t>
  </si>
  <si>
    <t>1685760393</t>
  </si>
  <si>
    <t>144</t>
  </si>
  <si>
    <t>O26</t>
  </si>
  <si>
    <t>D+M prosklená stěna hliníková 1200/2625 mm, dle popisu TZ, výkres č. D33 pol. O26</t>
  </si>
  <si>
    <t>2123048466</t>
  </si>
  <si>
    <t>145</t>
  </si>
  <si>
    <t>O27</t>
  </si>
  <si>
    <t>D+M prosklená stěna hliníková 2000/2625 mm, dle popisu TZ, výkres č. D33 pol. O27</t>
  </si>
  <si>
    <t>1718966528</t>
  </si>
  <si>
    <t>146</t>
  </si>
  <si>
    <t>O28</t>
  </si>
  <si>
    <t>D+M prosklená stěna hliníková 1800/2625 mm, dle popisu TZ, výkres č. D33 pol. O28</t>
  </si>
  <si>
    <t>1839348229</t>
  </si>
  <si>
    <t>147</t>
  </si>
  <si>
    <t>O29</t>
  </si>
  <si>
    <t>D+M prosklená stěna hliníková 700/2625 mm, dle popisu TZ, výkres č. D33 pol. O29</t>
  </si>
  <si>
    <t>-399138069</t>
  </si>
  <si>
    <t>148</t>
  </si>
  <si>
    <t>O30</t>
  </si>
  <si>
    <t>D+M prosklená stěna hliníková 2100/2625 mm, dle popisu TZ, výkres č. D33 pol. O30</t>
  </si>
  <si>
    <t>-173684485</t>
  </si>
  <si>
    <t>149</t>
  </si>
  <si>
    <t>O31</t>
  </si>
  <si>
    <t>D+M prosklená stěna hliníková 1000/2625 mm, dle popisu TZ, výkres č. D33 pol. O31</t>
  </si>
  <si>
    <t>-354747576</t>
  </si>
  <si>
    <t>150</t>
  </si>
  <si>
    <t>O32</t>
  </si>
  <si>
    <t>D+M prosklená stěna hliníková 995/2625 mm, dle popisu TZ, výkres č. D33 pol. O32</t>
  </si>
  <si>
    <t>-1709031443</t>
  </si>
  <si>
    <t>151</t>
  </si>
  <si>
    <t>O33</t>
  </si>
  <si>
    <t>D+M prosklená stěna hliníková 1500/2625 mm, dle popisu TZ, výkres č. D33 pol. O33</t>
  </si>
  <si>
    <t>966234553</t>
  </si>
  <si>
    <t>152</t>
  </si>
  <si>
    <t>O34</t>
  </si>
  <si>
    <t>D+M prosklená stěna hliníková 800/2625 mm, dle popisu TZ, výkres č. D33 pol. O34</t>
  </si>
  <si>
    <t>-264549099</t>
  </si>
  <si>
    <t>153</t>
  </si>
  <si>
    <t>O35</t>
  </si>
  <si>
    <t>D+M prosklená stěna hliníková 1400/3300 mm, dle popisu TZ, výkres č. D33 pol. O35</t>
  </si>
  <si>
    <t>-1322674471</t>
  </si>
  <si>
    <t>154</t>
  </si>
  <si>
    <t>O36</t>
  </si>
  <si>
    <t>D+M prosklená stěna hliníková 600/3300 mm, dle popisu TZ, výkres č. D33 pol. O36</t>
  </si>
  <si>
    <t>-652062424</t>
  </si>
  <si>
    <t>155</t>
  </si>
  <si>
    <t>O37</t>
  </si>
  <si>
    <t>D+M prosklená stěna hliníková 1305/2625 mm, dle popisu TZ, výkres č. D33 pol. O37</t>
  </si>
  <si>
    <t>1600141804</t>
  </si>
  <si>
    <t>156</t>
  </si>
  <si>
    <t>O38</t>
  </si>
  <si>
    <t>D+M prosklená stěna hliníková 1850/2625 mm, dle popisu TZ, výkres č. D33 pol. O38</t>
  </si>
  <si>
    <t>-1663489257</t>
  </si>
  <si>
    <t>157</t>
  </si>
  <si>
    <t>O39</t>
  </si>
  <si>
    <t>D+M prosklená stěna hliníková 1400/2625 mm, dle popisu TZ, výkres č. D33 pol. O39</t>
  </si>
  <si>
    <t>738318493</t>
  </si>
  <si>
    <t>158</t>
  </si>
  <si>
    <t>O40</t>
  </si>
  <si>
    <t>D+M okno hliníkové 600/1800 mm, dle popisu TZ, výkres č. D33 pol. O40</t>
  </si>
  <si>
    <t>1240192190</t>
  </si>
  <si>
    <t>159</t>
  </si>
  <si>
    <t>O41</t>
  </si>
  <si>
    <t>D+M okno hliníkové 1500/1800 mm, dle popisu TZ, výkres č. D33 pol. O41</t>
  </si>
  <si>
    <t>-190410299</t>
  </si>
  <si>
    <t>160</t>
  </si>
  <si>
    <t>O42</t>
  </si>
  <si>
    <t>D+M okno hliníkové 1500/1800 mm, dle popisu TZ, výkres č. D33 pol. O42</t>
  </si>
  <si>
    <t>1535965641</t>
  </si>
  <si>
    <t>161</t>
  </si>
  <si>
    <t>O43</t>
  </si>
  <si>
    <t>D+M okno hliníkové 600/2000 mm, dle popisu TZ, výkres č. D33 pol. O43</t>
  </si>
  <si>
    <t>1745760948</t>
  </si>
  <si>
    <t>162</t>
  </si>
  <si>
    <t>O44</t>
  </si>
  <si>
    <t>D+M okno hliníkové 1500/2000 mm, dle popisu TZ, výkres č. D33 pol. O44</t>
  </si>
  <si>
    <t>-1016725572</t>
  </si>
  <si>
    <t>163</t>
  </si>
  <si>
    <t>O45</t>
  </si>
  <si>
    <t>D+M okno hliníkové 1500/2000 mm, dle popisu TZ, výkres č. D33 pol. O45</t>
  </si>
  <si>
    <t>-1905567813</t>
  </si>
  <si>
    <t>164</t>
  </si>
  <si>
    <t>O46</t>
  </si>
  <si>
    <t>D+M okno hliníkové 900/2000 mm, dle popisu TZ, výkres č. D33 pol. O46</t>
  </si>
  <si>
    <t>2011921927</t>
  </si>
  <si>
    <t>165</t>
  </si>
  <si>
    <t>O47</t>
  </si>
  <si>
    <t>D+M okno hliníkové 1500/1500 mm, dle popisu TZ, výkres č. D33 pol. O47</t>
  </si>
  <si>
    <t>-1918873038</t>
  </si>
  <si>
    <t>166</t>
  </si>
  <si>
    <t>O48</t>
  </si>
  <si>
    <t>D+M okno hliníkové 1200/1500 mm, dle popisu TZ, výkres č. D33 pol. O48</t>
  </si>
  <si>
    <t>-1490860594</t>
  </si>
  <si>
    <t>167</t>
  </si>
  <si>
    <t>O49</t>
  </si>
  <si>
    <t>D+M prosklená stěna hliníková 1400/3000 mm, dle popisu TZ, výkres č. D33 pol. O49</t>
  </si>
  <si>
    <t>677007200</t>
  </si>
  <si>
    <t>168</t>
  </si>
  <si>
    <t>O50</t>
  </si>
  <si>
    <t>D+M prosklená stěna hliníková 600/3000 mm, dle popisu TZ, výkres č. D33 pol. O50</t>
  </si>
  <si>
    <t>1642362944</t>
  </si>
  <si>
    <t>169</t>
  </si>
  <si>
    <t>O51</t>
  </si>
  <si>
    <t>D+M okno hliníkové 3000/1800 mm, dle popisu TZ, výkres č. D33 pol. O51</t>
  </si>
  <si>
    <t>-518735504</t>
  </si>
  <si>
    <t>170</t>
  </si>
  <si>
    <t>D01</t>
  </si>
  <si>
    <t>D+M vstupní dveře hliníkové 2680/3040 mm, dle popisu TZ, výkres č. D34 pol. D01</t>
  </si>
  <si>
    <t>960385325</t>
  </si>
  <si>
    <t>171</t>
  </si>
  <si>
    <t>D02</t>
  </si>
  <si>
    <t>D+M vstupní dveře hliníkové 2680/2800 mm, dle popisu TZ, výkres č. D34 pol. D02</t>
  </si>
  <si>
    <t>659643878</t>
  </si>
  <si>
    <t>172</t>
  </si>
  <si>
    <t>D03</t>
  </si>
  <si>
    <t>D+M vstupní dveře hliníkové 1180/2070 mm, dle popisu TZ, výkres č. D34 pol. D03</t>
  </si>
  <si>
    <t>-764206474</t>
  </si>
  <si>
    <t>173</t>
  </si>
  <si>
    <t>D04</t>
  </si>
  <si>
    <t>D+M vstupní dveře hliníkové 1180/2070 mm, dle popisu TZ, výkres č. D34 pol. D04</t>
  </si>
  <si>
    <t>322677447</t>
  </si>
  <si>
    <t>174</t>
  </si>
  <si>
    <t>D05</t>
  </si>
  <si>
    <t>D+M vstupní dveře hliníkové 2780/2540 mm, dle popisu TZ, výkres č. D34 pol. D05</t>
  </si>
  <si>
    <t>-1448528464</t>
  </si>
  <si>
    <t>175</t>
  </si>
  <si>
    <t>D09</t>
  </si>
  <si>
    <t>D+M vstupní dveře hliníkové 1900/3000 mm, dle popisu TZ, výkres č. D34 pol. D09</t>
  </si>
  <si>
    <t>-1866734471</t>
  </si>
  <si>
    <t>176</t>
  </si>
  <si>
    <t>D10</t>
  </si>
  <si>
    <t>D+M vstupní dveře hliníkové 1820/3300 mm, dle popisu TZ, výkres č. D34 pol. D10</t>
  </si>
  <si>
    <t>773447481</t>
  </si>
  <si>
    <t>177</t>
  </si>
  <si>
    <t>D11</t>
  </si>
  <si>
    <t>D+M vstupní dveře hliníkové 1900/3300 mm, dle popisu TZ, výkres č. D34 pol. D11</t>
  </si>
  <si>
    <t>1679685698</t>
  </si>
  <si>
    <t>178</t>
  </si>
  <si>
    <t>D12</t>
  </si>
  <si>
    <t>D+M vstupní dveře hliníkové 940/3275 mm, dle popisu TZ, výkres č. D34 pol. D12</t>
  </si>
  <si>
    <t>-557128056</t>
  </si>
  <si>
    <t>179</t>
  </si>
  <si>
    <t>D13</t>
  </si>
  <si>
    <t>D+M vstupní dveře hliníkové 1900/3300 mm, dle popisu TZ, výkres č. D34 pol. D13</t>
  </si>
  <si>
    <t>1944393304</t>
  </si>
  <si>
    <t>180</t>
  </si>
  <si>
    <t>D14</t>
  </si>
  <si>
    <t>D+M vstupní dveře hliníkové 1200/2400 mm, dle popisu TZ, výkres č. D34 pol. D14</t>
  </si>
  <si>
    <t>-2084350765</t>
  </si>
  <si>
    <t>181</t>
  </si>
  <si>
    <t>D15.</t>
  </si>
  <si>
    <t>D+M vstupní dveře hliníkové s nadsvětlíkem, 1600/2845 mm, panikové kování, příprava na čtečku, dle popisu TZ, výkres č. D34 pol. D15</t>
  </si>
  <si>
    <t>-1043396395</t>
  </si>
  <si>
    <t>202</t>
  </si>
  <si>
    <t>D16</t>
  </si>
  <si>
    <t>D+M samozamykací elektrozámek (dle popisu v TZ)</t>
  </si>
  <si>
    <t>-893891091</t>
  </si>
  <si>
    <t>182</t>
  </si>
  <si>
    <t>Z1</t>
  </si>
  <si>
    <t>Dodávka a montáž profilu pro kotvení vnitřního parapetu ozn. Z1</t>
  </si>
  <si>
    <t>-828772337</t>
  </si>
  <si>
    <t>183</t>
  </si>
  <si>
    <t>Z3</t>
  </si>
  <si>
    <t>Dodávka a montáž ocelového zábradlí na terase vč. nátěru ozn. Z3</t>
  </si>
  <si>
    <t>983908896</t>
  </si>
  <si>
    <t>184</t>
  </si>
  <si>
    <t>Z4</t>
  </si>
  <si>
    <t>Dodávka a montáž ocel. profilu pro styk okna a vnitřní příčky vč. nátěru ozn. Z4</t>
  </si>
  <si>
    <t>-933900024</t>
  </si>
  <si>
    <t>185</t>
  </si>
  <si>
    <t>76705</t>
  </si>
  <si>
    <t>D+M poklop/výlez na střechu zteplený minerální vatou vč. oplechování</t>
  </si>
  <si>
    <t>1558217270</t>
  </si>
  <si>
    <t>"výkres č. D29" 1</t>
  </si>
  <si>
    <t>186</t>
  </si>
  <si>
    <t>76706</t>
  </si>
  <si>
    <t>D+M ocel konstrukce 2500x1550 mm pro umístění klimaizační jednotky na střeše</t>
  </si>
  <si>
    <t>-621489671</t>
  </si>
  <si>
    <t>"typový výrobek dodavatele klim. jednotky" 1</t>
  </si>
  <si>
    <t>187</t>
  </si>
  <si>
    <t>998767103</t>
  </si>
  <si>
    <t>Přesun hmot tonážní pro zámečnické konstrukce v objektech v do 24 m</t>
  </si>
  <si>
    <t>547568012</t>
  </si>
  <si>
    <t>781</t>
  </si>
  <si>
    <t>Dokončovací práce - obklady</t>
  </si>
  <si>
    <t>188</t>
  </si>
  <si>
    <t>781411810</t>
  </si>
  <si>
    <t>Demontáž obkladů z obkladaček pórovinových kladených do malty</t>
  </si>
  <si>
    <t>-382916099</t>
  </si>
  <si>
    <t>"otlučení keramického obkladu na ostění oken"</t>
  </si>
  <si>
    <t>4,5</t>
  </si>
  <si>
    <t>784</t>
  </si>
  <si>
    <t>Dokončovací práce - malby a tapety</t>
  </si>
  <si>
    <t>189</t>
  </si>
  <si>
    <t>784181101</t>
  </si>
  <si>
    <t>Základní akrylátová jednonásobná penetrace podkladu v místnostech výšky do 3,80m</t>
  </si>
  <si>
    <t>-2042971572</t>
  </si>
  <si>
    <t>"ostění, nadpraží"</t>
  </si>
  <si>
    <t>363,08*1,2</t>
  </si>
  <si>
    <t>"u osazení nového ocel. profilu na příčkách"</t>
  </si>
  <si>
    <t>102*3,05*2</t>
  </si>
  <si>
    <t>"přípomoc elektroinstalace" 10</t>
  </si>
  <si>
    <t>190</t>
  </si>
  <si>
    <t>784221101</t>
  </si>
  <si>
    <t>Dvojnásobné bílé malby  ze směsí za sucha dobře otěruvzdorných v místnostech do 3,80 m</t>
  </si>
  <si>
    <t>147528574</t>
  </si>
  <si>
    <t>191</t>
  </si>
  <si>
    <t>784331091</t>
  </si>
  <si>
    <t xml:space="preserve">Postřik protiplísňový </t>
  </si>
  <si>
    <t>496252035</t>
  </si>
  <si>
    <t>0,5*(1,5+11*0,9+19*1,5+2*1,2)</t>
  </si>
  <si>
    <t>0,5*(46*0,6+46*1,5+40*1,5)</t>
  </si>
  <si>
    <t>0,5*(132*0,6+90*1,5+168*1,5+12*0,9+2*1,5)</t>
  </si>
  <si>
    <t>0,5*(4*1,2+2*1,4+20*3)</t>
  </si>
  <si>
    <t>786</t>
  </si>
  <si>
    <t>Dokončovací práce - čalounické úpravy</t>
  </si>
  <si>
    <t>192</t>
  </si>
  <si>
    <t>786612210</t>
  </si>
  <si>
    <t>Montáž horizontálních žaluzií vč. dodávky</t>
  </si>
  <si>
    <t>954645184</t>
  </si>
  <si>
    <t>"O17" 1*1,5*2,1</t>
  </si>
  <si>
    <t>"O18" 11*0,9*2,1</t>
  </si>
  <si>
    <t>"O19" 19*1,5*2,1</t>
  </si>
  <si>
    <t>"O22" 2*1,2*1,5</t>
  </si>
  <si>
    <t>"O40" 46*0,6*1,8</t>
  </si>
  <si>
    <t>"O41" 46*1,5*1,8</t>
  </si>
  <si>
    <t>"O42" 40*1,5*1,8</t>
  </si>
  <si>
    <t>"O43" 132*0,6*2</t>
  </si>
  <si>
    <t>"O44" 90*1,5*2</t>
  </si>
  <si>
    <t>"O45" 168*1,5*2</t>
  </si>
  <si>
    <t>"O46" 12*0,9*2</t>
  </si>
  <si>
    <t>"O47" 2*1,5*1,5</t>
  </si>
  <si>
    <t>"O48" 4*1,2*1,5</t>
  </si>
  <si>
    <t>"O51" 20*3*1,8</t>
  </si>
  <si>
    <t>193</t>
  </si>
  <si>
    <t>786912099</t>
  </si>
  <si>
    <t>Demontáž stávajících žaluzií</t>
  </si>
  <si>
    <t>22110099</t>
  </si>
  <si>
    <t>1442,97</t>
  </si>
  <si>
    <t>"O12" 2*0,8*2,325</t>
  </si>
  <si>
    <t>"O20" 6*0,5*2,625</t>
  </si>
  <si>
    <t>"O21" 8*1,9*2,625</t>
  </si>
  <si>
    <t>"O23" 1*0,6*3,3</t>
  </si>
  <si>
    <t>"O24" 1*2,5*3,3</t>
  </si>
  <si>
    <t>"O25" 6*0,6*0,625</t>
  </si>
  <si>
    <t>"O26" 4*1,2*2,625</t>
  </si>
  <si>
    <t>"O27" 10*2*2,625</t>
  </si>
  <si>
    <t>"O28" 2*1,8*2,625</t>
  </si>
  <si>
    <t>194</t>
  </si>
  <si>
    <t>998786103</t>
  </si>
  <si>
    <t>Přesun hmot tonážní pro čalounické úpravy v objektech v do 24 m</t>
  </si>
  <si>
    <t>1511833634</t>
  </si>
  <si>
    <t>Práce a dodávky M</t>
  </si>
  <si>
    <t>21-M</t>
  </si>
  <si>
    <t>Elektromontáže</t>
  </si>
  <si>
    <t>195</t>
  </si>
  <si>
    <t>2101</t>
  </si>
  <si>
    <t>Demontáž hromosvodu na projektem řešených střechách</t>
  </si>
  <si>
    <t>1846174380</t>
  </si>
  <si>
    <t xml:space="preserve">"TZ" </t>
  </si>
  <si>
    <t>576</t>
  </si>
  <si>
    <t>196</t>
  </si>
  <si>
    <t>2102</t>
  </si>
  <si>
    <t>Zpětná montáž hromosvodu, stávající lana nahrazena AlSiMg drátem, napojení stávající (dle TZ)</t>
  </si>
  <si>
    <t>-1251180384</t>
  </si>
  <si>
    <t>197</t>
  </si>
  <si>
    <t>2103</t>
  </si>
  <si>
    <t>Demontáž zářivkových svítidel</t>
  </si>
  <si>
    <t>hod</t>
  </si>
  <si>
    <t>-1715586552</t>
  </si>
  <si>
    <t>198</t>
  </si>
  <si>
    <t>2104</t>
  </si>
  <si>
    <t>Uložení na skládku a ekologická likvidace odpadu</t>
  </si>
  <si>
    <t>-173423695</t>
  </si>
  <si>
    <t>199</t>
  </si>
  <si>
    <t>2105</t>
  </si>
  <si>
    <t>Poplatek za recyklaci světelného zdroje</t>
  </si>
  <si>
    <t>-1496684423</t>
  </si>
  <si>
    <t>200</t>
  </si>
  <si>
    <t>2106</t>
  </si>
  <si>
    <t>Zajištění bezproudí</t>
  </si>
  <si>
    <t>1777159499</t>
  </si>
  <si>
    <t>201</t>
  </si>
  <si>
    <t>2107</t>
  </si>
  <si>
    <t>Zatmelení děr po demontovaných zářivkách</t>
  </si>
  <si>
    <t>1957946907</t>
  </si>
  <si>
    <t>2 - Vzduchotechnika</t>
  </si>
  <si>
    <t xml:space="preserve">    24-M - Montáže vzduchotechnických zařízení</t>
  </si>
  <si>
    <t>24-M</t>
  </si>
  <si>
    <t>Montáže vzduchotechnických zařízení</t>
  </si>
  <si>
    <t>Vzxduchotechnika</t>
  </si>
  <si>
    <t>-1557395528</t>
  </si>
  <si>
    <t>3 - Ostatní a vedlejší náklady</t>
  </si>
  <si>
    <t xml:space="preserve"> </t>
  </si>
  <si>
    <t>VN - Vedlejší náklady</t>
  </si>
  <si>
    <t xml:space="preserve">    005121 Zařízení stav - 005121 Zařízení staveniště</t>
  </si>
  <si>
    <t>ON - Ostatní náklady</t>
  </si>
  <si>
    <t xml:space="preserve">    0052 Ostatní náklady - 0052 Ostatní náklady</t>
  </si>
  <si>
    <t xml:space="preserve">    00521 Staveniště - 00521 Staveniště</t>
  </si>
  <si>
    <t xml:space="preserve">    Náklady spojené s pr - Náklady spojené s provozem staveniště, které vzniknou dodavateli podle podmínek smlouvy</t>
  </si>
  <si>
    <t xml:space="preserve">    00524 Předání a přev - 00524 Předání a převzetí díla</t>
  </si>
  <si>
    <t xml:space="preserve">    Náklady zhotovitele, - Náklady zhotovitele, které vzniknou v souvislosti s povinnostmi zhotov. při předání a převzetí díla</t>
  </si>
  <si>
    <t xml:space="preserve">    00526 Finanční nákla - 00526 Finanční náklady</t>
  </si>
  <si>
    <t xml:space="preserve">    00528 Podmínky dotač - 00528 Podmínky dotačních programů</t>
  </si>
  <si>
    <t>VN</t>
  </si>
  <si>
    <t>Vedlejší náklady</t>
  </si>
  <si>
    <t>005121 Zařízení stav</t>
  </si>
  <si>
    <t>005121 Zařízení staveniště</t>
  </si>
  <si>
    <t>005121011R</t>
  </si>
  <si>
    <t>Vybudování zařízení staveniště</t>
  </si>
  <si>
    <t>Soubor</t>
  </si>
  <si>
    <t>RTS 16/ II</t>
  </si>
  <si>
    <t>005121021R</t>
  </si>
  <si>
    <t>Provoz zařízení staveniště pro JKSO 801 až 803</t>
  </si>
  <si>
    <t>005121031R</t>
  </si>
  <si>
    <t>Odstranění zařízení staveniště pro JKSO 801 až 803</t>
  </si>
  <si>
    <t>ON</t>
  </si>
  <si>
    <t>Ostatní náklady</t>
  </si>
  <si>
    <t>0052 Ostatní náklady</t>
  </si>
  <si>
    <t>00521 Staveniště</t>
  </si>
  <si>
    <t>Náklady spojené s pr</t>
  </si>
  <si>
    <t>Náklady spojené s provozem staveniště, které vzniknou dodavateli podle podmínek smlouvy</t>
  </si>
  <si>
    <t>005211010R</t>
  </si>
  <si>
    <t>Předání a převzetí staveniště</t>
  </si>
  <si>
    <t>Vlastní</t>
  </si>
  <si>
    <t>005211020R</t>
  </si>
  <si>
    <t>Ochrana stávajících inženýrských sítí na staveništi</t>
  </si>
  <si>
    <t>00524 Předání a přev</t>
  </si>
  <si>
    <t>00524 Předání a převzetí díla</t>
  </si>
  <si>
    <t>Náklady zhotovitele,</t>
  </si>
  <si>
    <t>Náklady zhotovitele, které vzniknou v souvislosti s povinnostmi zhotov. při předání a převzetí díla</t>
  </si>
  <si>
    <t>00524 R</t>
  </si>
  <si>
    <t>Předání a převzetí díla</t>
  </si>
  <si>
    <t>005241010R</t>
  </si>
  <si>
    <t>Dokumentace skutečného provedení</t>
  </si>
  <si>
    <t>00526 Finanční nákla</t>
  </si>
  <si>
    <t>00526 Finanční náklady</t>
  </si>
  <si>
    <t>005261010R</t>
  </si>
  <si>
    <t>Pojištění dodavatele a pojištění díla</t>
  </si>
  <si>
    <t>005261021R</t>
  </si>
  <si>
    <t>Bankovní záruky za řádné provedení díla</t>
  </si>
  <si>
    <t>005261022R</t>
  </si>
  <si>
    <t>Bankovní záruky za splnění záručních podmínek</t>
  </si>
  <si>
    <t>00528 Podmínky dotač</t>
  </si>
  <si>
    <t>00528 Podmínky dotačních programů</t>
  </si>
  <si>
    <t>00528101 R</t>
  </si>
  <si>
    <t>Dodávka a montáž celobarevného informačního panelu k označení staveniště po dobu stavby</t>
  </si>
  <si>
    <t>00528102 R</t>
  </si>
  <si>
    <t>Dodávka a montáž stálé informační tabule pro venkovní prostředí - pamětní deska</t>
  </si>
  <si>
    <t>005211080R</t>
  </si>
  <si>
    <t>Bezpečnostní a hygienická opatření na staveništi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</si>
  <si>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</si>
  <si>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</si>
  <si>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</si>
  <si>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</si>
  <si>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</si>
  <si>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</si>
  <si>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</si>
  <si>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</si>
  <si>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</si>
  <si>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</si>
  <si>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</si>
  <si>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</si>
  <si>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</si>
  <si>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</si>
  <si>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</si>
  <si>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</si>
  <si>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</si>
  <si>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</si>
  <si>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</si>
  <si>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</si>
  <si>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</si>
  <si>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</si>
  <si>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</si>
  <si>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</si>
  <si>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</si>
  <si>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</si>
  <si>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</si>
  <si>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</si>
  <si>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</si>
  <si>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</si>
  <si>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</si>
  <si>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</si>
  <si>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</si>
  <si>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</si>
  <si>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</si>
  <si>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</si>
  <si>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</si>
  <si>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</si>
  <si>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</si>
  <si>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</si>
  <si>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</si>
  <si>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</si>
  <si>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</si>
  <si>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</si>
  <si>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</si>
  <si>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</si>
  <si>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</si>
  <si>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</si>
  <si>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</si>
  <si>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</si>
  <si>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</si>
  <si>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</si>
  <si>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</si>
  <si>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</si>
  <si>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</si>
  <si>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</si>
  <si>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</si>
  <si>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</si>
  <si>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</si>
  <si>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</si>
  <si>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</si>
  <si>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</si>
  <si>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</si>
  <si>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</si>
  <si>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</si>
  <si>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</si>
  <si>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</si>
  <si>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</si>
  <si>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</si>
  <si>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</si>
  <si>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</si>
  <si>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</si>
  <si>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</si>
  <si>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</si>
  <si>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</si>
  <si>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</si>
  <si>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</si>
  <si>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</si>
  <si>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</si>
  <si>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</si>
  <si>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</si>
  <si>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</si>
  <si>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</si>
  <si>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</si>
  <si>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</si>
  <si>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</si>
  <si>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</si>
  <si>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</si>
  <si>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</si>
  <si>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</si>
  <si>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</si>
  <si>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</si>
  <si>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</si>
  <si>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</si>
  <si>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</si>
  <si>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</si>
  <si>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</si>
  <si>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</si>
  <si>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</si>
  <si>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</si>
  <si>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</si>
  <si>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</si>
  <si>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</si>
  <si>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</si>
  <si>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</si>
  <si>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</si>
  <si>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</si>
  <si>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</si>
  <si>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</si>
  <si>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</si>
  <si>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</si>
  <si>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</si>
  <si>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</si>
  <si>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</si>
  <si>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</si>
  <si>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</si>
  <si>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</si>
  <si>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</si>
  <si>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</si>
  <si>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</si>
  <si>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</si>
  <si>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</si>
  <si>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</si>
  <si>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</si>
  <si>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</si>
  <si>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</si>
  <si>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</si>
  <si>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</si>
  <si>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</si>
  <si>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</si>
  <si>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</si>
  <si>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</si>
  <si>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</si>
  <si>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</si>
  <si>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</si>
  <si>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</si>
  <si>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</si>
  <si>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</si>
  <si>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</si>
  <si>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</si>
  <si>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</si>
  <si>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</si>
  <si>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</si>
  <si>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</si>
  <si>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</si>
  <si>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</si>
  <si>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</si>
  <si>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</si>
  <si>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</si>
  <si>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</si>
  <si>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</si>
  <si>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</si>
  <si>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</si>
  <si>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</si>
  <si>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</si>
  <si>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</si>
  <si>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</si>
  <si>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</si>
  <si>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</si>
  <si>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</si>
  <si>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</si>
  <si>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</si>
  <si>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</si>
  <si>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</si>
  <si>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</si>
  <si>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</si>
  <si>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</si>
  <si>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</si>
  <si>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</si>
  <si>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</si>
  <si>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</si>
  <si>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</si>
  <si>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</si>
  <si>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</si>
  <si>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</si>
  <si>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</si>
  <si>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</si>
  <si>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</si>
  <si>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</si>
  <si>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</si>
  <si>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</si>
  <si>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</si>
  <si>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Akce: REALIZACE ÚSPOR ENERGIE - KONZERVATOŘ PARDUBICE</t>
  </si>
  <si>
    <t>Objekt: SO 01 - KONZERVATOŘ</t>
  </si>
  <si>
    <t>Profese: D.1.4.4 - VZDUCHOTECHNIKA</t>
  </si>
  <si>
    <t>Pozice</t>
  </si>
  <si>
    <t>Popis elementů</t>
  </si>
  <si>
    <t>Počet</t>
  </si>
  <si>
    <t>Měrná</t>
  </si>
  <si>
    <t xml:space="preserve">     Dodávka + Montáž</t>
  </si>
  <si>
    <r>
      <t xml:space="preserve">   </t>
    </r>
    <r>
      <rPr>
        <b/>
        <sz val="10"/>
        <rFont val="Arial CE"/>
        <family val="2"/>
      </rPr>
      <t xml:space="preserve">  Dodávka + Montáž</t>
    </r>
  </si>
  <si>
    <t>jednotková cena</t>
  </si>
  <si>
    <t>celková</t>
  </si>
  <si>
    <t>Položky oceněného a neoceného výkazu výměr byly vykázány výčtem množství z výkresů D.1.4.4-02, 03, 04.</t>
  </si>
  <si>
    <t>Zařízení č. 1 - VĚTRÁNÍ MALÉHO SÁLU, PŘÍVOD A ODVOD VZDUCHU</t>
  </si>
  <si>
    <t>1 01a</t>
  </si>
  <si>
    <r>
      <t xml:space="preserve">Rekuperační jednotka ve stojatém provedení, sendvičové opláštění, dodávka jednotky v rozloženém stavu, dveře na panty, rozměrový standard - viz výkresová část, vč. bypassu, </t>
    </r>
    <r>
      <rPr>
        <b/>
        <sz val="10"/>
        <rFont val="Arial CE"/>
        <family val="2"/>
      </rPr>
      <t xml:space="preserve">strana přívodu: </t>
    </r>
    <r>
      <rPr>
        <sz val="8"/>
        <rFont val="Trebuchet MS"/>
        <family val="2"/>
      </rPr>
      <t>filtrace tř. M5, desková rekuperace s účinností 89%,  radiální ventilátor s EC motorem, Qv=4000 m3/h, pex.=300 Pa, Pprov.=0,0 kW, Pjmen.=3,30 kW, Iprov.=0,00 A, Ijmen=5,40 A, 400 V, akustický výkon sání-63 dB(A), akustický výkon výtlak-88 dB(A), akustický výkon plášť-74 dB(A), hrdlo sání 500x500 vč. tlumící vložky, hrdlo výtlak 630x355 vč. tlumící vložky, sestavení jednotky, doprava jednotky do strojovny pomocí jeřábu</t>
    </r>
  </si>
  <si>
    <t>1 01b</t>
  </si>
  <si>
    <r>
      <t xml:space="preserve">strana odvodu: </t>
    </r>
    <r>
      <rPr>
        <sz val="8"/>
        <rFont val="Trebuchet MS"/>
        <family val="2"/>
      </rPr>
      <t xml:space="preserve">filtrace tř. G4, desková rekuperace s účinností 89%,  radiální ventilátor s EC motorem, Qv=4000 m3/h, pex.=300 Pa, Pprov.=0,00 kW, Pjmen.=3,30 kW, Iprov.=0,00 A, Ijmen=5,40 A, 400 V, akustický výkon sání-63 dB(A), akustický výkon výtlak-88 dB(A), akustický výkon plášť-74 dB(A), hrdlo sání 500x500 vč. tlumící vložky, hrdlo výtlak 630x355 vč. tlumící vložky </t>
    </r>
  </si>
  <si>
    <t>1 01c</t>
  </si>
  <si>
    <t>Rozvodnice pro rekuperační jednotku (součást dodávky jednotky), umístěna na jednotce, kabelově propojeno s jednotkou, vč kabeláže mezi rozvodnicí a jednotlivými perifériemi (čidla, seropohony), vč. vzdáleného ovladače kabelově propojeno s jednotkou (SYKFY 2x2xx0,5) délka kabeláže o délce cca 15 bm, vč. zprovoznění apod.</t>
  </si>
  <si>
    <t>1 02</t>
  </si>
  <si>
    <t>Tlumič hluku 750x500x1000 mm vč. pláště a tlumící buňky 250x500x1000 - 3 ks, náběhy na obou koncích tlumící  buňky, hlukový útlum na frekvenci 500 Hz - 25 dB, 1000 Hz - 27 dB, zvukoizolační výplň je z vnitřní strany kryta děrovaným pozinkovaným plechem</t>
  </si>
  <si>
    <t>1 03</t>
  </si>
  <si>
    <t>Tlumič hluku 750x500x1500 mm vč. pláště a tlumící buňky 250x500x1500 - 3 ks, náběhy na obou koncích tlumící  buňky, hlukový útlum na frekvenci 500 Hz - 37 dB, 1000 Hz - 40 dB, zvukoizolační výplň je z vnitřní strany kryta děrovaným pozinkovaným plechem</t>
  </si>
  <si>
    <t>1 04</t>
  </si>
  <si>
    <t xml:space="preserve">Protidešťová žaluzie v pozinkovaném provedení vč. pozedního rámu 1000x1600, vč. nátěru - sání vzduchu - náhrada stávající žaluzie </t>
  </si>
  <si>
    <t>ks</t>
  </si>
  <si>
    <t>1 05</t>
  </si>
  <si>
    <t xml:space="preserve">Protidešťová žaluzie v pozinkovaném provedení vč. pozedního rámu 500x1000, vč. nátěru - výfuk vzduchu  </t>
  </si>
  <si>
    <t>1 06</t>
  </si>
  <si>
    <t>Vícelistá klapka se servopohonem, rozměr 500x1000, servopohon na 24 V</t>
  </si>
  <si>
    <t>1 07</t>
  </si>
  <si>
    <t>Vícelistá klapka se servopohonem, rozměr 500x315, servopohon na 24 V</t>
  </si>
  <si>
    <t>1 08</t>
  </si>
  <si>
    <t>Požární klapka s ručním a teplotním spouštěním, požární odolnost 90 minut, rozměr 500x500</t>
  </si>
  <si>
    <t>1 09</t>
  </si>
  <si>
    <t>Kruhový anemostat pro přívod vzduchu, pevné lamely, velikost 250, bez připojovací komory, připojení shora DN 200, vč. napojovacího hlukově tlumícího potrubí DN 203 - 3 bm, vč. vyříznutí otvoru DN 250 do stropní SDK konstrukce</t>
  </si>
  <si>
    <t>1 10</t>
  </si>
  <si>
    <t>Odvodní vyústka s regulací R1, jedna řada lamel, vč. napojovacího hlukově tlumícího potrubí DN 256 - 3 bm, vč. vyříznutí otvoru do stropní SDK konstrukce</t>
  </si>
  <si>
    <t>1 11</t>
  </si>
  <si>
    <t xml:space="preserve">Jednolistá klapka pro potrubí SPIRO s ručním ovládáním DN 200 </t>
  </si>
  <si>
    <t>1 12</t>
  </si>
  <si>
    <t xml:space="preserve">Jednolistá klapka pro potrubí SPIRO s ručním ovládáním DN 250 </t>
  </si>
  <si>
    <t>1 13</t>
  </si>
  <si>
    <t>1.13 ÷ 1.19 volné pozice</t>
  </si>
  <si>
    <t>1 20</t>
  </si>
  <si>
    <t>Čtyřhranné pozinkované potrubí SK I., lištové příruby vč. tvarovek, orientační výměra, přesná výměra viz. výkresová část</t>
  </si>
  <si>
    <t>1 21</t>
  </si>
  <si>
    <t>Kruhové pozinkované potrubí SPIRO vč. tvarovek, spojováno na vsuvky, orientační výměra, přesná výměra viz. výkresová část</t>
  </si>
  <si>
    <t>do DN 500 - 30% tvarovek</t>
  </si>
  <si>
    <t>bm</t>
  </si>
  <si>
    <t>1 22</t>
  </si>
  <si>
    <t>Tepelná a hluková izolace potrubí - syntetický kaučuk tl. 20 mm se samolepem a hliníkovou fólií</t>
  </si>
  <si>
    <t>Zařízení č. 2 - VĚTRÁNÍ KOMORNÍHO SÁLU, PŘÍVOD A ODVOD VZDUCHU</t>
  </si>
  <si>
    <t>2 01a</t>
  </si>
  <si>
    <r>
      <t xml:space="preserve">Rekuperační jednotka ve venkovním nástřešním provedení, dodávka jednotky v nerozloženém stavu, dveře na panty, doprava na střechu pomocí jeřábu, rozměrový standard - viz výkresová část, vč. bypassu, </t>
    </r>
    <r>
      <rPr>
        <b/>
        <sz val="10"/>
        <rFont val="Arial CE"/>
        <family val="2"/>
      </rPr>
      <t xml:space="preserve">strana přívodu: </t>
    </r>
    <r>
      <rPr>
        <sz val="8"/>
        <rFont val="Trebuchet MS"/>
        <family val="2"/>
      </rPr>
      <t>filtrace tř. M5, desková rekuperace s účinností 93%,  radiální ventilátor s EC motorem, Qv=2000 m3/h, pex.=300 Pa, Pprov.=0,0 kW, Pjmen.=2,50 kW, Iprov.=0,00 A, Ijmen=4,00 A, 400 V, akustický výkon sání-55 dB(A), akustický výkon výtlak-81 dB(A), akustický výkon plášť-60 dB(A), hrdlo sání - sací zákryt vč. uzavírací klapky se servopohonem, hrdlo výtlak DN 400x400 vč. tlumící vložky</t>
    </r>
  </si>
  <si>
    <t>2 01b</t>
  </si>
  <si>
    <r>
      <t xml:space="preserve">strana odvodu: </t>
    </r>
    <r>
      <rPr>
        <sz val="8"/>
        <rFont val="Trebuchet MS"/>
        <family val="2"/>
      </rPr>
      <t xml:space="preserve">filtrace tř. G4, desková rekuperace s účinností 93%,  radiální ventilátor s EC motorem, Qv=2000 m3/h, pex.=300 Pa, Pprov.=0,00 kW, Pjmen.=2,50 kW, Iprov.=0,00 A, Ijmen=4,00 A, 400 V, akustický výkon sání-56 dB(A), akustický výkon výtlak-80 dB(A), akustický výkon plášť-60 dB(A), hrdlo sání 400x400, vč. tlumící vložky a uzavírací klapky se servopohonem, hrdlo výtlak 400x400 vč. tlumící vložky </t>
    </r>
  </si>
  <si>
    <t>2 01c</t>
  </si>
  <si>
    <t>Rozvodnice pro rekuperační jednotku (součást dodávky jednotky), umístěna na jednotce, kabelově propojeno s jednotkou, vč kabeláže mezi rozvodnicí a jednotlivými perifériemi (čidla, seropohony), vč. vzdáleného ovladače kabelově propojeno s jednotkou (SYKFY 2x2xx0,5) délka kabelážeo délce cca 15 bm, vč. zprovoznění apod.</t>
  </si>
  <si>
    <t>2 02</t>
  </si>
  <si>
    <t>Tlumič hluku 500x400x1000 mm vč. pláště a tlumící buňky 200x500x1000 - 2 ks, náběhy na obou koncích tlumící  buňky, hlukový útlum na frekvenci 500 Hz - 26 dB, 1000 Hz - 28 dB, zvukoizolační výplň je z vnitřní strany kryta děrovaným pozinkovaným plechem</t>
  </si>
  <si>
    <t>2 03</t>
  </si>
  <si>
    <t>Tlumič hluku 500x400x1500 mm vč. pláště a tlumící buňky 200x500x1000 - 2 ks, náběhy na obou koncích tlumící  buňky, hlukový útlum na frekvenci 500 Hz - 26 dB, 1000 Hz - 28 dB, zvukoizolační výplň je z vnitřní strany kryta děrovaným pozinkovaným plechem</t>
  </si>
  <si>
    <t>2 04</t>
  </si>
  <si>
    <t>Dvouřadá vyústka pro čtyřhranné potrubí, vč. regulace R1, přívod vzduchu, hliníkové provedení, rozměr 400x200</t>
  </si>
  <si>
    <t>2 05</t>
  </si>
  <si>
    <t>Jednořadá vyústka pro čtyřhranné potrubí vč. regulace R1, hliníkové provedení, rozměr 800x100</t>
  </si>
  <si>
    <t>2 06</t>
  </si>
  <si>
    <t>2.06 ÷ 2.19 volné pozice</t>
  </si>
  <si>
    <t>2 20</t>
  </si>
  <si>
    <t>2 21</t>
  </si>
  <si>
    <t>Tepelná a hluková izolace potrubí pro venkovní prostředí - čedičová vata tl. 100 mm přebalena AL plechem, orientační výměra, přesná výměra viz výkresová část</t>
  </si>
  <si>
    <t xml:space="preserve">Zařízení č. 3 - ZDROJE CHLADU </t>
  </si>
  <si>
    <t>3 01</t>
  </si>
  <si>
    <t>Venkovní kondenzační jednotka pro výrobu chladu pro VZT jednotku pozice 1.01, provedení digitální inverter, Qch=20 kW, Qt=22,4 kW, P=7,20 kW, 13,6 A,     400 V, jištění 3x 16A, 400 V, hmotnost 134 kg</t>
  </si>
  <si>
    <t>3 02</t>
  </si>
  <si>
    <t>DX Kit pro napojení kondenzační jednotky na VZT, řízení signálem 0÷10 V z regulace jednotky, vč. ovladače pro zadání výkonových parametrů, umístění ve strojovně VZT</t>
  </si>
  <si>
    <t>3 03</t>
  </si>
  <si>
    <t xml:space="preserve">Měděné potrubí chladiva vč, kaučukové parotěsné izolace, plyn 28,6 mm, kapalina 12,7 mm </t>
  </si>
  <si>
    <t>3 04</t>
  </si>
  <si>
    <t>Ocelová konstrukce pro kondenzační jednotku v pozinkovaném provedení, kotveno (šroubováno) do stávající ocelové konstrukce kondenzačních jednotek</t>
  </si>
  <si>
    <t>3 05</t>
  </si>
  <si>
    <t>Venkovní kondenzační jednotka pro výrobu chladu pro VZT jednotku pozice 2.01, provedení inverterové S-Di, Qch=14 kW, Qt=16,0 kW, P=4,65 kW, 6,83 A,     400 V, jištění 16 A, 400 V, hmotnost 96 kg</t>
  </si>
  <si>
    <t>3 06</t>
  </si>
  <si>
    <t>3 07</t>
  </si>
  <si>
    <t xml:space="preserve">Měděné potrubí chladiva vč, kaučukové parotěsné izolace, plyn 16 mm, kapalina 10 mm </t>
  </si>
  <si>
    <t>3 08</t>
  </si>
  <si>
    <t>Konzole pro umístění kondenzační jednotky na fasádu vč. povrchové úpravy pro venkovní prostředí</t>
  </si>
  <si>
    <t>Zařízení č. 4 - DEMONTÁŽE STÁVAJÍCÍHO VZDUCHOTECHNICKÉHO ZAŘÍZENÍ</t>
  </si>
  <si>
    <t>4 01</t>
  </si>
  <si>
    <t>Demontáž stávajícího vzduchotechnického zařízení určeného pro větrání malého sálu (2x ventilátor RNE 400, ohřívač, filtr, potrubí, žaluzie 1600x1000 apod.)</t>
  </si>
  <si>
    <t>4 02</t>
  </si>
  <si>
    <t>Demontáž potrubních rozvodů a vyústek v malém sále a rozvodů ve vezníkovém prostoru</t>
  </si>
  <si>
    <t>4 03</t>
  </si>
  <si>
    <t>Demontáž čtyřhranných vyústek umístěných v komorním sále (4 ks) a potrubí pro malý sál</t>
  </si>
  <si>
    <t>4 04</t>
  </si>
  <si>
    <t>Demontáž stávajícího ventilátoru pro větrání komorního sálu (RNE 315), tlumiče hluku, potrubí - vše umístěno na střeše</t>
  </si>
  <si>
    <t>Zařízení č. 5 - POMOCNÉ PRÁCE ELEKTRO A ZTI</t>
  </si>
  <si>
    <t>5 01</t>
  </si>
  <si>
    <t>Provedení silového jištěného přívodu pro rekuperační jednotku pozice 1.01, P=7,0 kW, 400 V, jištění 3x16 A (charakteristika C), vč.kabeláže,  vč. úprav v rozváděči</t>
  </si>
  <si>
    <t>soubor</t>
  </si>
  <si>
    <t>5 02</t>
  </si>
  <si>
    <t>Provedení silového jištěného přívodu pro rekuperační jednotku pozice 2.01, P=5,0 kW, 400 V, jištění 3x16 A (charakteristika C), vč.kabeláže, vč. úprav v rozváděči</t>
  </si>
  <si>
    <t>5 03</t>
  </si>
  <si>
    <t>Provedení silového jištěného přívodu pro chladící jednotku pozice 3.01, P=7,20 kW, 400 V, jištění 3x16 A (charakteristika B), vč.kabeláže (kabel 5x4,0), vč. úprav v rozváděči</t>
  </si>
  <si>
    <t>5 04</t>
  </si>
  <si>
    <t>Provedení silového jištěného přívodu pro chladící jednotku pozice 3.05, P=4,65 kW, 400 V, jištění 3x16 A (charakteristika B), vč.kabeláže (kabel 5x2,5), vč. úprav v rozváděči</t>
  </si>
  <si>
    <t>5 05</t>
  </si>
  <si>
    <t>Odvod kondenzátu od rekuperátoru a chladiče v jednotce pozice 1.01, plastové kanalizační potrubí DN 32 - 20 bm, vč. sifonu a kuličkové zápachové uzávěry, svedeno do 1.NP</t>
  </si>
  <si>
    <t>5 06</t>
  </si>
  <si>
    <t>Odvod kondenzátu od rekuperátoru a chladiče v jednotce pozice 2.01, plastové kanalizační potrubí DN 32 - 15 bm, vč. sifonu a kuličkové zápachové uzávěry, svedeno do 1.NP, část potrubí ve venkovním prostoru bude omotána topným kabelem - viz dodávka s rekuperační jednotkou</t>
  </si>
  <si>
    <t>Zařízení č. 6 - POMOCNÝ MATERIÁL</t>
  </si>
  <si>
    <t>6 01</t>
  </si>
  <si>
    <t xml:space="preserve">Pomocný spojovací a těsnící materiál pro čtyřhranné a kruhové potrubí </t>
  </si>
  <si>
    <t>6 02</t>
  </si>
  <si>
    <t>Závěsový a kotvící systém pro potrubní rozvody, vyústky apod.</t>
  </si>
  <si>
    <t>6 03</t>
  </si>
  <si>
    <t>Ocel pro pomocné konstrukce, konzole apod.</t>
  </si>
  <si>
    <t>6 04</t>
  </si>
  <si>
    <t>Spojovací QIP pásky pro připevnění ohebného potrubí na potrubí pevné do DN 250</t>
  </si>
  <si>
    <t>CENA celkem bez DPH</t>
  </si>
  <si>
    <t>REKAPITULACE NÁKLADŮ - VZDUCHOTECHNIKA</t>
  </si>
  <si>
    <t>suma</t>
  </si>
  <si>
    <t>Přesun hmot po staveništi (t)</t>
  </si>
  <si>
    <t>Zprovoznění, zaregulování, protokol o zaregulování</t>
  </si>
  <si>
    <t>VZT celkem</t>
  </si>
  <si>
    <t>DPH 21%</t>
  </si>
  <si>
    <t>VZT celkem s daní</t>
  </si>
  <si>
    <t>SOUPIS PRACÍ A DODÁVEK</t>
  </si>
  <si>
    <t>jed.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</si>
</sst>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%"/>
    <numFmt numFmtId="165" formatCode="dd\.mm\.yyyy"/>
    <numFmt numFmtId="166" formatCode="#,##0.00000"/>
    <numFmt numFmtId="167" formatCode="#,##0.000"/>
    <numFmt numFmtId="168" formatCode="_-* #,##0.00&quot; Kč&quot;_-;\-* #,##0.00&quot; Kč&quot;_-;_-* \-??&quot; Kč&quot;_-;_-@_-"/>
    <numFmt numFmtId="169" formatCode="_-* #,##0&quot; Kč&quot;_-;\-* #,##0&quot; Kč&quot;_-;_-* \-??&quot; Kč&quot;_-;_-@_-"/>
    <numFmt numFmtId="170" formatCode="mmm\ dd"/>
    <numFmt numFmtId="172" formatCode="_-* #,##0.0&quot; Kč&quot;_-;\-* #,##0.0&quot; Kč&quot;_-;_-* \-??&quot; Kč&quot;_-;_-@_-"/>
  </numFmts>
  <fonts count="4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0"/>
      <name val="Arial CE"/>
      <family val="2"/>
    </font>
    <font>
      <b/>
      <sz val="2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u val="single"/>
      <sz val="14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 style="hair">
        <color rgb="FF000000"/>
      </top>
      <bottom style="hair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>
      <alignment/>
      <protection/>
    </xf>
    <xf numFmtId="168" fontId="40" fillId="0" borderId="0" applyFill="0" applyBorder="0" applyAlignment="0" applyProtection="0"/>
  </cellStyleXfs>
  <cellXfs count="4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4" fontId="24" fillId="0" borderId="9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4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4" fontId="31" fillId="0" borderId="9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0" xfId="0" applyNumberFormat="1" applyFont="1" applyBorder="1" applyAlignment="1">
      <alignment vertical="center"/>
    </xf>
    <xf numFmtId="4" fontId="31" fillId="0" borderId="11" xfId="0" applyNumberFormat="1" applyFont="1" applyBorder="1" applyAlignment="1">
      <alignment vertical="center"/>
    </xf>
    <xf numFmtId="166" fontId="31" fillId="0" borderId="11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 wrapText="1"/>
    </xf>
    <xf numFmtId="166" fontId="34" fillId="0" borderId="2" xfId="0" applyNumberFormat="1" applyFont="1" applyBorder="1" applyAlignment="1">
      <alignment/>
    </xf>
    <xf numFmtId="166" fontId="34" fillId="0" borderId="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4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4" fontId="0" fillId="3" borderId="13" xfId="0" applyNumberFormat="1" applyFont="1" applyFill="1" applyBorder="1" applyAlignment="1" applyProtection="1">
      <alignment vertical="center"/>
      <protection locked="0"/>
    </xf>
    <xf numFmtId="0" fontId="2" fillId="3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14" fillId="0" borderId="20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20" xfId="0" applyFont="1" applyBorder="1" applyAlignment="1" applyProtection="1">
      <alignment horizontal="left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30" fillId="0" borderId="2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top"/>
      <protection locked="0"/>
    </xf>
    <xf numFmtId="0" fontId="30" fillId="0" borderId="20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9" xfId="0" applyFont="1" applyBorder="1" applyAlignment="1" applyProtection="1">
      <alignment vertical="top"/>
      <protection locked="0"/>
    </xf>
    <xf numFmtId="0" fontId="0" fillId="0" borderId="20" xfId="0" applyFont="1" applyBorder="1" applyAlignment="1" applyProtection="1">
      <alignment vertical="top"/>
      <protection locked="0"/>
    </xf>
    <xf numFmtId="0" fontId="0" fillId="0" borderId="21" xfId="0" applyFont="1" applyBorder="1" applyAlignment="1" applyProtection="1">
      <alignment vertical="top"/>
      <protection locked="0"/>
    </xf>
    <xf numFmtId="0" fontId="40" fillId="0" borderId="0" xfId="21" applyAlignment="1">
      <alignment horizontal="center"/>
      <protection/>
    </xf>
    <xf numFmtId="0" fontId="40" fillId="0" borderId="0" xfId="21">
      <alignment/>
      <protection/>
    </xf>
    <xf numFmtId="0" fontId="43" fillId="0" borderId="0" xfId="21" applyFont="1">
      <alignment/>
      <protection/>
    </xf>
    <xf numFmtId="0" fontId="40" fillId="0" borderId="0" xfId="21" applyFill="1" applyBorder="1">
      <alignment/>
      <protection/>
    </xf>
    <xf numFmtId="169" fontId="0" fillId="0" borderId="0" xfId="22" applyNumberFormat="1" applyFont="1" applyFill="1" applyBorder="1" applyAlignment="1" applyProtection="1">
      <alignment/>
      <protection/>
    </xf>
    <xf numFmtId="169" fontId="0" fillId="0" borderId="0" xfId="22" applyNumberFormat="1" applyFont="1" applyFill="1" applyBorder="1" applyAlignment="1" applyProtection="1">
      <alignment horizontal="center"/>
      <protection/>
    </xf>
    <xf numFmtId="169" fontId="42" fillId="0" borderId="0" xfId="22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0" fontId="0" fillId="0" borderId="24" xfId="0" applyBorder="1" applyProtection="1">
      <protection/>
    </xf>
    <xf numFmtId="0" fontId="0" fillId="0" borderId="1" xfId="0" applyBorder="1" applyProtection="1">
      <protection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25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27" xfId="0" applyFont="1" applyFill="1" applyBorder="1" applyAlignment="1" applyProtection="1">
      <alignment horizontal="left" vertical="center"/>
      <protection/>
    </xf>
    <xf numFmtId="0" fontId="0" fillId="4" borderId="28" xfId="0" applyFont="1" applyFill="1" applyBorder="1" applyAlignment="1" applyProtection="1">
      <alignment vertical="center"/>
      <protection/>
    </xf>
    <xf numFmtId="0" fontId="4" fillId="4" borderId="28" xfId="0" applyFont="1" applyFill="1" applyBorder="1" applyAlignment="1" applyProtection="1">
      <alignment horizontal="right" vertical="center"/>
      <protection/>
    </xf>
    <xf numFmtId="0" fontId="4" fillId="4" borderId="28" xfId="0" applyFont="1" applyFill="1" applyBorder="1" applyAlignment="1" applyProtection="1">
      <alignment horizontal="center" vertical="center"/>
      <protection/>
    </xf>
    <xf numFmtId="4" fontId="4" fillId="4" borderId="28" xfId="0" applyNumberFormat="1" applyFont="1" applyFill="1" applyBorder="1" applyAlignment="1" applyProtection="1">
      <alignment vertical="center"/>
      <protection/>
    </xf>
    <xf numFmtId="0" fontId="0" fillId="4" borderId="29" xfId="0" applyFont="1" applyFill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right"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167" fontId="0" fillId="0" borderId="13" xfId="0" applyNumberFormat="1" applyFont="1" applyBorder="1" applyAlignment="1" applyProtection="1">
      <alignment vertical="center"/>
      <protection/>
    </xf>
    <xf numFmtId="4" fontId="0" fillId="0" borderId="13" xfId="0" applyNumberFormat="1" applyFont="1" applyBorder="1" applyAlignment="1" applyProtection="1">
      <alignment vertical="center"/>
      <protection/>
    </xf>
    <xf numFmtId="0" fontId="40" fillId="0" borderId="0" xfId="21" applyProtection="1">
      <alignment/>
      <protection/>
    </xf>
    <xf numFmtId="0" fontId="40" fillId="0" borderId="0" xfId="21" applyAlignment="1" applyProtection="1">
      <alignment horizontal="center"/>
      <protection/>
    </xf>
    <xf numFmtId="0" fontId="41" fillId="0" borderId="0" xfId="21" applyFont="1" applyProtection="1">
      <alignment/>
      <protection/>
    </xf>
    <xf numFmtId="0" fontId="42" fillId="0" borderId="0" xfId="21" applyFont="1" applyAlignment="1" applyProtection="1">
      <alignment horizontal="left"/>
      <protection/>
    </xf>
    <xf numFmtId="0" fontId="42" fillId="0" borderId="0" xfId="21" applyFont="1" applyAlignment="1" applyProtection="1">
      <alignment horizontal="center"/>
      <protection/>
    </xf>
    <xf numFmtId="0" fontId="42" fillId="0" borderId="0" xfId="21" applyFont="1" applyProtection="1">
      <alignment/>
      <protection/>
    </xf>
    <xf numFmtId="0" fontId="44" fillId="0" borderId="0" xfId="21" applyFont="1" applyProtection="1">
      <alignment/>
      <protection/>
    </xf>
    <xf numFmtId="0" fontId="46" fillId="0" borderId="0" xfId="21" applyFont="1" applyProtection="1">
      <alignment/>
      <protection/>
    </xf>
    <xf numFmtId="0" fontId="47" fillId="0" borderId="0" xfId="21" applyFont="1" applyAlignment="1" applyProtection="1">
      <alignment horizontal="center"/>
      <protection/>
    </xf>
    <xf numFmtId="0" fontId="40" fillId="0" borderId="0" xfId="21" applyFont="1" applyAlignment="1" applyProtection="1">
      <alignment wrapText="1"/>
      <protection/>
    </xf>
    <xf numFmtId="0" fontId="45" fillId="0" borderId="0" xfId="21" applyFont="1" applyAlignment="1" applyProtection="1">
      <alignment wrapText="1"/>
      <protection/>
    </xf>
    <xf numFmtId="170" fontId="40" fillId="0" borderId="0" xfId="21" applyNumberFormat="1" applyFont="1" applyAlignment="1" applyProtection="1">
      <alignment horizontal="center"/>
      <protection/>
    </xf>
    <xf numFmtId="0" fontId="44" fillId="0" borderId="0" xfId="21" applyFont="1" applyFill="1" applyProtection="1">
      <alignment/>
      <protection/>
    </xf>
    <xf numFmtId="0" fontId="44" fillId="0" borderId="0" xfId="21" applyFont="1" applyFill="1" applyAlignment="1" applyProtection="1">
      <alignment horizontal="center"/>
      <protection/>
    </xf>
    <xf numFmtId="0" fontId="48" fillId="0" borderId="0" xfId="21" applyFont="1" applyProtection="1">
      <alignment/>
      <protection/>
    </xf>
    <xf numFmtId="0" fontId="42" fillId="0" borderId="0" xfId="21" applyFont="1" applyBorder="1" applyProtection="1">
      <alignment/>
      <protection/>
    </xf>
    <xf numFmtId="0" fontId="42" fillId="0" borderId="0" xfId="21" applyFont="1" applyBorder="1" applyAlignment="1" applyProtection="1">
      <alignment horizontal="center"/>
      <protection/>
    </xf>
    <xf numFmtId="0" fontId="40" fillId="0" borderId="0" xfId="21" applyFont="1" applyBorder="1" applyProtection="1">
      <alignment/>
      <protection/>
    </xf>
    <xf numFmtId="0" fontId="40" fillId="0" borderId="0" xfId="21" applyFont="1" applyBorder="1" applyAlignment="1" applyProtection="1">
      <alignment horizontal="center"/>
      <protection/>
    </xf>
    <xf numFmtId="0" fontId="40" fillId="0" borderId="33" xfId="21" applyBorder="1" applyProtection="1">
      <alignment/>
      <protection/>
    </xf>
    <xf numFmtId="0" fontId="40" fillId="0" borderId="33" xfId="21" applyFont="1" applyBorder="1" applyAlignment="1" applyProtection="1">
      <alignment horizontal="center"/>
      <protection/>
    </xf>
    <xf numFmtId="0" fontId="40" fillId="0" borderId="34" xfId="21" applyFont="1" applyBorder="1" applyProtection="1">
      <alignment/>
      <protection/>
    </xf>
    <xf numFmtId="0" fontId="42" fillId="0" borderId="34" xfId="21" applyFont="1" applyBorder="1" applyProtection="1">
      <alignment/>
      <protection/>
    </xf>
    <xf numFmtId="0" fontId="42" fillId="0" borderId="34" xfId="21" applyFont="1" applyBorder="1" applyAlignment="1" applyProtection="1">
      <alignment horizontal="center"/>
      <protection/>
    </xf>
    <xf numFmtId="0" fontId="42" fillId="0" borderId="35" xfId="21" applyFont="1" applyFill="1" applyBorder="1" applyProtection="1">
      <alignment/>
      <protection/>
    </xf>
    <xf numFmtId="0" fontId="42" fillId="0" borderId="36" xfId="21" applyFont="1" applyFill="1" applyBorder="1" applyAlignment="1" applyProtection="1">
      <alignment horizontal="center"/>
      <protection/>
    </xf>
    <xf numFmtId="0" fontId="42" fillId="0" borderId="36" xfId="21" applyFont="1" applyFill="1" applyBorder="1" applyProtection="1">
      <alignment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20" fillId="0" borderId="5" xfId="0" applyFont="1" applyBorder="1" applyAlignment="1" applyProtection="1">
      <alignment horizontal="center" vertical="center" wrapText="1"/>
      <protection/>
    </xf>
    <xf numFmtId="0" fontId="20" fillId="0" borderId="6" xfId="0" applyFont="1" applyBorder="1" applyAlignment="1" applyProtection="1">
      <alignment horizontal="center" vertical="center" wrapText="1"/>
      <protection/>
    </xf>
    <xf numFmtId="0" fontId="20" fillId="0" borderId="7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vertical="center"/>
      <protection/>
    </xf>
    <xf numFmtId="166" fontId="34" fillId="0" borderId="2" xfId="0" applyNumberFormat="1" applyFont="1" applyBorder="1" applyAlignment="1" applyProtection="1">
      <alignment/>
      <protection/>
    </xf>
    <xf numFmtId="166" fontId="34" fillId="0" borderId="3" xfId="0" applyNumberFormat="1" applyFont="1" applyBorder="1" applyAlignment="1" applyProtection="1">
      <alignment/>
      <protection/>
    </xf>
    <xf numFmtId="0" fontId="8" fillId="0" borderId="9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4" xfId="0" applyNumberFormat="1" applyFont="1" applyBorder="1" applyAlignment="1" applyProtection="1">
      <alignment/>
      <protection/>
    </xf>
    <xf numFmtId="0" fontId="2" fillId="3" borderId="13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4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37" fillId="0" borderId="13" xfId="0" applyFont="1" applyBorder="1" applyAlignment="1" applyProtection="1">
      <alignment horizontal="center" vertical="center"/>
      <protection/>
    </xf>
    <xf numFmtId="49" fontId="37" fillId="0" borderId="13" xfId="0" applyNumberFormat="1" applyFont="1" applyBorder="1" applyAlignment="1" applyProtection="1">
      <alignment horizontal="left" vertical="center" wrapText="1"/>
      <protection/>
    </xf>
    <xf numFmtId="0" fontId="37" fillId="0" borderId="13" xfId="0" applyFont="1" applyBorder="1" applyAlignment="1" applyProtection="1">
      <alignment horizontal="left" vertical="center" wrapText="1"/>
      <protection/>
    </xf>
    <xf numFmtId="0" fontId="37" fillId="0" borderId="13" xfId="0" applyFont="1" applyBorder="1" applyAlignment="1" applyProtection="1">
      <alignment horizontal="center" vertical="center" wrapText="1"/>
      <protection/>
    </xf>
    <xf numFmtId="167" fontId="37" fillId="0" borderId="13" xfId="0" applyNumberFormat="1" applyFont="1" applyBorder="1" applyAlignment="1" applyProtection="1">
      <alignment vertical="center"/>
      <protection/>
    </xf>
    <xf numFmtId="4" fontId="37" fillId="0" borderId="13" xfId="0" applyNumberFormat="1" applyFont="1" applyBorder="1" applyAlignment="1" applyProtection="1">
      <alignment vertical="center"/>
      <protection/>
    </xf>
    <xf numFmtId="0" fontId="37" fillId="0" borderId="1" xfId="0" applyFont="1" applyBorder="1" applyAlignment="1" applyProtection="1">
      <alignment vertical="center"/>
      <protection/>
    </xf>
    <xf numFmtId="0" fontId="37" fillId="3" borderId="13" xfId="0" applyFont="1" applyFill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166" fontId="2" fillId="0" borderId="11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5" borderId="13" xfId="0" applyNumberFormat="1" applyFont="1" applyFill="1" applyBorder="1" applyAlignment="1" applyProtection="1">
      <alignment vertical="center"/>
      <protection locked="0"/>
    </xf>
    <xf numFmtId="4" fontId="37" fillId="5" borderId="13" xfId="0" applyNumberFormat="1" applyFont="1" applyFill="1" applyBorder="1" applyAlignment="1" applyProtection="1">
      <alignment vertical="center"/>
      <protection locked="0"/>
    </xf>
    <xf numFmtId="0" fontId="0" fillId="0" borderId="37" xfId="0" applyBorder="1" applyProtection="1">
      <protection/>
    </xf>
    <xf numFmtId="0" fontId="22" fillId="0" borderId="38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4" fillId="6" borderId="27" xfId="0" applyFont="1" applyFill="1" applyBorder="1" applyAlignment="1" applyProtection="1">
      <alignment horizontal="left" vertical="center"/>
      <protection/>
    </xf>
    <xf numFmtId="0" fontId="4" fillId="6" borderId="28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7" fillId="0" borderId="0" xfId="20" applyFont="1" applyAlignment="1" applyProtection="1">
      <alignment horizontal="center" vertical="center"/>
      <protection/>
    </xf>
    <xf numFmtId="0" fontId="0" fillId="6" borderId="28" xfId="0" applyFont="1" applyFill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3" fillId="4" borderId="27" xfId="0" applyFont="1" applyFill="1" applyBorder="1" applyAlignment="1" applyProtection="1">
      <alignment horizontal="center" vertical="center"/>
      <protection/>
    </xf>
    <xf numFmtId="0" fontId="3" fillId="4" borderId="28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4" borderId="28" xfId="0" applyFont="1" applyFill="1" applyBorder="1" applyAlignment="1" applyProtection="1">
      <alignment horizontal="center" vertical="center"/>
      <protection/>
    </xf>
    <xf numFmtId="0" fontId="3" fillId="4" borderId="28" xfId="0" applyFont="1" applyFill="1" applyBorder="1" applyAlignment="1" applyProtection="1">
      <alignment horizontal="right" vertical="center"/>
      <protection/>
    </xf>
    <xf numFmtId="0" fontId="24" fillId="0" borderId="8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4" fillId="6" borderId="28" xfId="0" applyFont="1" applyFill="1" applyBorder="1" applyAlignment="1" applyProtection="1">
      <alignment horizontal="left" vertical="center"/>
      <protection/>
    </xf>
    <xf numFmtId="0" fontId="0" fillId="6" borderId="28" xfId="0" applyFont="1" applyFill="1" applyBorder="1" applyAlignment="1" applyProtection="1">
      <alignment vertical="center"/>
      <protection/>
    </xf>
    <xf numFmtId="4" fontId="4" fillId="6" borderId="28" xfId="0" applyNumberFormat="1" applyFont="1" applyFill="1" applyBorder="1" applyAlignment="1" applyProtection="1">
      <alignment vertical="center"/>
      <protection/>
    </xf>
    <xf numFmtId="0" fontId="0" fillId="6" borderId="39" xfId="0" applyFont="1" applyFill="1" applyBorder="1" applyAlignment="1" applyProtection="1">
      <alignment vertical="center"/>
      <protection/>
    </xf>
    <xf numFmtId="0" fontId="17" fillId="7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38" xfId="0" applyNumberFormat="1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17" fillId="7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2" fontId="42" fillId="5" borderId="0" xfId="22" applyNumberFormat="1" applyFont="1" applyFill="1" applyBorder="1" applyAlignment="1" applyProtection="1">
      <alignment/>
      <protection locked="0"/>
    </xf>
    <xf numFmtId="2" fontId="42" fillId="5" borderId="34" xfId="22" applyNumberFormat="1" applyFont="1" applyFill="1" applyBorder="1" applyAlignment="1" applyProtection="1">
      <alignment/>
      <protection locked="0"/>
    </xf>
    <xf numFmtId="168" fontId="42" fillId="0" borderId="0" xfId="22" applyNumberFormat="1" applyFont="1" applyFill="1" applyBorder="1" applyAlignment="1" applyProtection="1">
      <alignment/>
      <protection/>
    </xf>
    <xf numFmtId="168" fontId="42" fillId="0" borderId="0" xfId="21" applyNumberFormat="1" applyFont="1" applyProtection="1">
      <alignment/>
      <protection/>
    </xf>
    <xf numFmtId="168" fontId="42" fillId="0" borderId="34" xfId="21" applyNumberFormat="1" applyFont="1" applyBorder="1" applyProtection="1">
      <alignment/>
      <protection/>
    </xf>
    <xf numFmtId="168" fontId="42" fillId="0" borderId="40" xfId="21" applyNumberFormat="1" applyFont="1" applyFill="1" applyBorder="1" applyProtection="1">
      <alignment/>
      <protection/>
    </xf>
    <xf numFmtId="172" fontId="0" fillId="0" borderId="0" xfId="22" applyNumberFormat="1" applyFont="1" applyFill="1" applyBorder="1" applyAlignment="1" applyProtection="1">
      <alignment/>
      <protection/>
    </xf>
    <xf numFmtId="168" fontId="44" fillId="0" borderId="0" xfId="21" applyNumberFormat="1" applyFont="1" applyFill="1" applyProtection="1">
      <alignment/>
      <protection/>
    </xf>
    <xf numFmtId="2" fontId="14" fillId="5" borderId="0" xfId="22" applyNumberFormat="1" applyFont="1" applyFill="1" applyBorder="1" applyAlignment="1" applyProtection="1">
      <alignment horizontal="center"/>
      <protection locked="0"/>
    </xf>
    <xf numFmtId="0" fontId="40" fillId="0" borderId="0" xfId="21" applyFont="1" applyProtection="1">
      <alignment/>
      <protection/>
    </xf>
    <xf numFmtId="169" fontId="14" fillId="0" borderId="0" xfId="22" applyNumberFormat="1" applyFont="1" applyFill="1" applyBorder="1" applyAlignment="1" applyProtection="1">
      <alignment/>
      <protection/>
    </xf>
    <xf numFmtId="0" fontId="40" fillId="0" borderId="0" xfId="21" applyFont="1" applyAlignment="1" applyProtection="1">
      <alignment horizontal="center"/>
      <protection/>
    </xf>
    <xf numFmtId="169" fontId="14" fillId="0" borderId="0" xfId="22" applyNumberFormat="1" applyFont="1" applyFill="1" applyBorder="1" applyAlignment="1" applyProtection="1">
      <alignment horizontal="center"/>
      <protection/>
    </xf>
    <xf numFmtId="168" fontId="14" fillId="0" borderId="0" xfId="22" applyNumberFormat="1" applyFont="1" applyFill="1" applyBorder="1" applyAlignment="1" applyProtection="1">
      <alignment/>
      <protection/>
    </xf>
    <xf numFmtId="172" fontId="40" fillId="0" borderId="0" xfId="21" applyNumberFormat="1" applyFont="1" applyProtection="1">
      <alignment/>
      <protection/>
    </xf>
    <xf numFmtId="172" fontId="14" fillId="0" borderId="0" xfId="22" applyNumberFormat="1" applyFont="1" applyFill="1" applyBorder="1" applyAlignment="1" applyProtection="1">
      <alignment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0" fillId="0" borderId="16" xfId="0" applyBorder="1" applyProtection="1">
      <protection/>
    </xf>
    <xf numFmtId="0" fontId="0" fillId="0" borderId="17" xfId="0" applyBorder="1" applyProtection="1">
      <protection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18" xfId="0" applyBorder="1" applyProtection="1">
      <protection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4" fontId="3" fillId="5" borderId="0" xfId="0" applyNumberFormat="1" applyFont="1" applyFill="1" applyBorder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8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4" borderId="41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horizontal="righ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9" fillId="0" borderId="0" xfId="0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18" xfId="0" applyFont="1" applyBorder="1" applyAlignment="1" applyProtection="1">
      <alignment horizontal="center" vertical="center"/>
      <protection/>
    </xf>
    <xf numFmtId="0" fontId="44" fillId="8" borderId="0" xfId="21" applyFont="1" applyFill="1" applyBorder="1" applyAlignment="1" applyProtection="1">
      <alignment horizontal="center"/>
      <protection/>
    </xf>
    <xf numFmtId="0" fontId="44" fillId="8" borderId="0" xfId="21" applyFont="1" applyFill="1" applyBorder="1" applyProtection="1">
      <alignment/>
      <protection/>
    </xf>
    <xf numFmtId="0" fontId="40" fillId="8" borderId="0" xfId="21" applyFont="1" applyFill="1" applyBorder="1" applyProtection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  <cellStyle name="Měna 2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AQ73" sqref="AQ7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10.33203125" style="0" customWidth="1"/>
    <col min="40" max="40" width="13.33203125" style="0" customWidth="1"/>
    <col min="41" max="41" width="7.5" style="0" customWidth="1"/>
    <col min="42" max="42" width="8.66015625" style="0" customWidth="1"/>
    <col min="43" max="43" width="17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2" ht="52.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364" t="s">
        <v>8</v>
      </c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S2" s="24" t="s">
        <v>9</v>
      </c>
      <c r="BT2" s="24" t="s">
        <v>10</v>
      </c>
    </row>
    <row r="3" spans="1:72" ht="6.9" customHeight="1">
      <c r="A3" s="167"/>
      <c r="B3" s="404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6"/>
      <c r="BS3" s="24" t="s">
        <v>9</v>
      </c>
      <c r="BT3" s="24" t="s">
        <v>11</v>
      </c>
    </row>
    <row r="4" spans="1:71" ht="36.9" customHeight="1">
      <c r="A4" s="167"/>
      <c r="B4" s="407"/>
      <c r="C4" s="408"/>
      <c r="D4" s="409" t="s">
        <v>12</v>
      </c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10"/>
      <c r="AS4" s="25" t="s">
        <v>13</v>
      </c>
      <c r="BE4" s="26"/>
      <c r="BS4" s="24" t="s">
        <v>14</v>
      </c>
    </row>
    <row r="5" spans="1:71" ht="14.4" customHeight="1">
      <c r="A5" s="167"/>
      <c r="B5" s="407"/>
      <c r="C5" s="408"/>
      <c r="D5" s="411" t="s">
        <v>15</v>
      </c>
      <c r="E5" s="408"/>
      <c r="F5" s="408"/>
      <c r="G5" s="408"/>
      <c r="H5" s="408"/>
      <c r="I5" s="408"/>
      <c r="J5" s="408"/>
      <c r="K5" s="412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08"/>
      <c r="AQ5" s="410"/>
      <c r="BE5" s="358"/>
      <c r="BS5" s="24" t="s">
        <v>9</v>
      </c>
    </row>
    <row r="6" spans="1:71" ht="36.9" customHeight="1">
      <c r="A6" s="167"/>
      <c r="B6" s="407"/>
      <c r="C6" s="408"/>
      <c r="D6" s="414" t="s">
        <v>16</v>
      </c>
      <c r="E6" s="408"/>
      <c r="F6" s="408"/>
      <c r="G6" s="408"/>
      <c r="H6" s="408"/>
      <c r="I6" s="408"/>
      <c r="J6" s="408"/>
      <c r="K6" s="415" t="s">
        <v>17</v>
      </c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08"/>
      <c r="AQ6" s="410"/>
      <c r="BE6" s="359"/>
      <c r="BS6" s="24" t="s">
        <v>18</v>
      </c>
    </row>
    <row r="7" spans="1:71" ht="14.4" customHeight="1">
      <c r="A7" s="167"/>
      <c r="B7" s="407"/>
      <c r="C7" s="408"/>
      <c r="D7" s="416" t="s">
        <v>19</v>
      </c>
      <c r="E7" s="408"/>
      <c r="F7" s="408"/>
      <c r="G7" s="408"/>
      <c r="H7" s="408"/>
      <c r="I7" s="408"/>
      <c r="J7" s="408"/>
      <c r="K7" s="417" t="s">
        <v>5</v>
      </c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16" t="s">
        <v>20</v>
      </c>
      <c r="AL7" s="408"/>
      <c r="AM7" s="408"/>
      <c r="AN7" s="417" t="s">
        <v>5</v>
      </c>
      <c r="AO7" s="408"/>
      <c r="AP7" s="408"/>
      <c r="AQ7" s="410"/>
      <c r="BE7" s="359"/>
      <c r="BS7" s="24" t="s">
        <v>21</v>
      </c>
    </row>
    <row r="8" spans="1:71" ht="14.4" customHeight="1">
      <c r="A8" s="167"/>
      <c r="B8" s="407"/>
      <c r="C8" s="408"/>
      <c r="D8" s="416" t="s">
        <v>22</v>
      </c>
      <c r="E8" s="408"/>
      <c r="F8" s="408"/>
      <c r="G8" s="408"/>
      <c r="H8" s="408"/>
      <c r="I8" s="408"/>
      <c r="J8" s="408"/>
      <c r="K8" s="417" t="s">
        <v>23</v>
      </c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16" t="s">
        <v>24</v>
      </c>
      <c r="AL8" s="408"/>
      <c r="AM8" s="408"/>
      <c r="AN8" s="418"/>
      <c r="AO8" s="408"/>
      <c r="AP8" s="408"/>
      <c r="AQ8" s="410"/>
      <c r="BE8" s="359"/>
      <c r="BS8" s="24" t="s">
        <v>21</v>
      </c>
    </row>
    <row r="9" spans="1:71" ht="14.4" customHeight="1">
      <c r="A9" s="167"/>
      <c r="B9" s="407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10"/>
      <c r="BE9" s="359"/>
      <c r="BS9" s="24" t="s">
        <v>21</v>
      </c>
    </row>
    <row r="10" spans="1:71" ht="14.4" customHeight="1">
      <c r="A10" s="167"/>
      <c r="B10" s="407"/>
      <c r="C10" s="408"/>
      <c r="D10" s="416" t="s">
        <v>25</v>
      </c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16" t="s">
        <v>26</v>
      </c>
      <c r="AL10" s="408"/>
      <c r="AM10" s="408"/>
      <c r="AN10" s="417" t="s">
        <v>5</v>
      </c>
      <c r="AO10" s="408"/>
      <c r="AP10" s="408"/>
      <c r="AQ10" s="410"/>
      <c r="BE10" s="359"/>
      <c r="BS10" s="24" t="s">
        <v>18</v>
      </c>
    </row>
    <row r="11" spans="1:71" ht="18.45" customHeight="1">
      <c r="A11" s="167"/>
      <c r="B11" s="407"/>
      <c r="C11" s="408"/>
      <c r="D11" s="408"/>
      <c r="E11" s="417" t="s">
        <v>27</v>
      </c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16" t="s">
        <v>28</v>
      </c>
      <c r="AL11" s="408"/>
      <c r="AM11" s="408"/>
      <c r="AN11" s="417" t="s">
        <v>5</v>
      </c>
      <c r="AO11" s="408"/>
      <c r="AP11" s="408"/>
      <c r="AQ11" s="410"/>
      <c r="BE11" s="359"/>
      <c r="BS11" s="24" t="s">
        <v>18</v>
      </c>
    </row>
    <row r="12" spans="1:71" ht="6.9" customHeight="1">
      <c r="A12" s="167"/>
      <c r="B12" s="407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10"/>
      <c r="BE12" s="359"/>
      <c r="BS12" s="24" t="s">
        <v>18</v>
      </c>
    </row>
    <row r="13" spans="1:71" ht="14.4" customHeight="1">
      <c r="A13" s="167"/>
      <c r="B13" s="407"/>
      <c r="C13" s="408"/>
      <c r="D13" s="416" t="s">
        <v>29</v>
      </c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16" t="s">
        <v>26</v>
      </c>
      <c r="AL13" s="408"/>
      <c r="AM13" s="408"/>
      <c r="AN13" s="419" t="s">
        <v>30</v>
      </c>
      <c r="AO13" s="408"/>
      <c r="AP13" s="408"/>
      <c r="AQ13" s="410"/>
      <c r="BE13" s="359"/>
      <c r="BS13" s="24" t="s">
        <v>18</v>
      </c>
    </row>
    <row r="14" spans="1:71" ht="13.2">
      <c r="A14" s="167"/>
      <c r="B14" s="407"/>
      <c r="C14" s="408"/>
      <c r="D14" s="408"/>
      <c r="E14" s="420" t="s">
        <v>30</v>
      </c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16" t="s">
        <v>28</v>
      </c>
      <c r="AL14" s="408"/>
      <c r="AM14" s="408"/>
      <c r="AN14" s="419" t="s">
        <v>30</v>
      </c>
      <c r="AO14" s="408"/>
      <c r="AP14" s="408"/>
      <c r="AQ14" s="410"/>
      <c r="BE14" s="359"/>
      <c r="BS14" s="24" t="s">
        <v>18</v>
      </c>
    </row>
    <row r="15" spans="1:71" ht="6.9" customHeight="1">
      <c r="A15" s="167"/>
      <c r="B15" s="407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10"/>
      <c r="BE15" s="359"/>
      <c r="BS15" s="24" t="s">
        <v>6</v>
      </c>
    </row>
    <row r="16" spans="1:71" ht="14.4" customHeight="1">
      <c r="A16" s="167"/>
      <c r="B16" s="407"/>
      <c r="C16" s="408"/>
      <c r="D16" s="416" t="s">
        <v>31</v>
      </c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16" t="s">
        <v>26</v>
      </c>
      <c r="AL16" s="408"/>
      <c r="AM16" s="408"/>
      <c r="AN16" s="417" t="s">
        <v>5</v>
      </c>
      <c r="AO16" s="408"/>
      <c r="AP16" s="408"/>
      <c r="AQ16" s="410"/>
      <c r="BE16" s="359"/>
      <c r="BS16" s="24" t="s">
        <v>6</v>
      </c>
    </row>
    <row r="17" spans="1:71" ht="18.45" customHeight="1">
      <c r="A17" s="167"/>
      <c r="B17" s="407"/>
      <c r="C17" s="408"/>
      <c r="D17" s="408"/>
      <c r="E17" s="417" t="s">
        <v>32</v>
      </c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16" t="s">
        <v>28</v>
      </c>
      <c r="AL17" s="408"/>
      <c r="AM17" s="408"/>
      <c r="AN17" s="417" t="s">
        <v>5</v>
      </c>
      <c r="AO17" s="408"/>
      <c r="AP17" s="408"/>
      <c r="AQ17" s="410"/>
      <c r="BE17" s="359"/>
      <c r="BS17" s="24" t="s">
        <v>33</v>
      </c>
    </row>
    <row r="18" spans="1:71" ht="6.9" customHeight="1">
      <c r="A18" s="167"/>
      <c r="B18" s="407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10"/>
      <c r="BE18" s="359"/>
      <c r="BS18" s="24" t="s">
        <v>9</v>
      </c>
    </row>
    <row r="19" spans="1:71" ht="14.4" customHeight="1">
      <c r="A19" s="167"/>
      <c r="B19" s="407"/>
      <c r="C19" s="408"/>
      <c r="D19" s="416" t="s">
        <v>34</v>
      </c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410"/>
      <c r="BE19" s="359"/>
      <c r="BS19" s="24" t="s">
        <v>9</v>
      </c>
    </row>
    <row r="20" spans="1:71" ht="16.5" customHeight="1">
      <c r="A20" s="167"/>
      <c r="B20" s="407"/>
      <c r="C20" s="408"/>
      <c r="D20" s="408"/>
      <c r="E20" s="421" t="s">
        <v>5</v>
      </c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08"/>
      <c r="AP20" s="408"/>
      <c r="AQ20" s="410"/>
      <c r="BE20" s="359"/>
      <c r="BS20" s="24" t="s">
        <v>33</v>
      </c>
    </row>
    <row r="21" spans="1:57" ht="6.9" customHeight="1">
      <c r="A21" s="167"/>
      <c r="B21" s="407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10"/>
      <c r="BE21" s="359"/>
    </row>
    <row r="22" spans="1:57" ht="6.9" customHeight="1">
      <c r="A22" s="167"/>
      <c r="B22" s="407"/>
      <c r="C22" s="408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408"/>
      <c r="AQ22" s="410"/>
      <c r="BE22" s="359"/>
    </row>
    <row r="23" spans="1:57" s="1" customFormat="1" ht="25.95" customHeight="1">
      <c r="A23" s="176"/>
      <c r="B23" s="422"/>
      <c r="C23" s="423"/>
      <c r="D23" s="340" t="s">
        <v>35</v>
      </c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67">
        <f>ROUND(AG51,2)</f>
        <v>0</v>
      </c>
      <c r="AL23" s="368"/>
      <c r="AM23" s="368"/>
      <c r="AN23" s="368"/>
      <c r="AO23" s="368"/>
      <c r="AP23" s="423"/>
      <c r="AQ23" s="424"/>
      <c r="BE23" s="359"/>
    </row>
    <row r="24" spans="1:57" s="1" customFormat="1" ht="6.9" customHeight="1">
      <c r="A24" s="176"/>
      <c r="B24" s="422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4"/>
      <c r="BE24" s="359"/>
    </row>
    <row r="25" spans="1:57" s="1" customFormat="1" ht="13.5">
      <c r="A25" s="176"/>
      <c r="B25" s="422"/>
      <c r="C25" s="423"/>
      <c r="D25" s="423"/>
      <c r="E25" s="423"/>
      <c r="F25" s="423"/>
      <c r="G25" s="423"/>
      <c r="H25" s="423"/>
      <c r="I25" s="423"/>
      <c r="J25" s="423"/>
      <c r="K25" s="423"/>
      <c r="L25" s="425" t="s">
        <v>36</v>
      </c>
      <c r="M25" s="425"/>
      <c r="N25" s="425"/>
      <c r="O25" s="425"/>
      <c r="P25" s="423"/>
      <c r="Q25" s="423"/>
      <c r="R25" s="423"/>
      <c r="S25" s="423"/>
      <c r="T25" s="423"/>
      <c r="U25" s="423"/>
      <c r="V25" s="423"/>
      <c r="W25" s="425" t="s">
        <v>37</v>
      </c>
      <c r="X25" s="425"/>
      <c r="Y25" s="425"/>
      <c r="Z25" s="425"/>
      <c r="AA25" s="425"/>
      <c r="AB25" s="425"/>
      <c r="AC25" s="425"/>
      <c r="AD25" s="425"/>
      <c r="AE25" s="425"/>
      <c r="AF25" s="423"/>
      <c r="AG25" s="423"/>
      <c r="AH25" s="423"/>
      <c r="AI25" s="423"/>
      <c r="AJ25" s="423"/>
      <c r="AK25" s="425" t="s">
        <v>38</v>
      </c>
      <c r="AL25" s="425"/>
      <c r="AM25" s="425"/>
      <c r="AN25" s="425"/>
      <c r="AO25" s="425"/>
      <c r="AP25" s="423"/>
      <c r="AQ25" s="424"/>
      <c r="BE25" s="359"/>
    </row>
    <row r="26" spans="1:57" s="2" customFormat="1" ht="14.4" customHeight="1">
      <c r="A26" s="341"/>
      <c r="B26" s="426"/>
      <c r="C26" s="427"/>
      <c r="D26" s="428" t="s">
        <v>39</v>
      </c>
      <c r="E26" s="427"/>
      <c r="F26" s="428" t="s">
        <v>40</v>
      </c>
      <c r="G26" s="427"/>
      <c r="H26" s="427"/>
      <c r="I26" s="427"/>
      <c r="J26" s="427"/>
      <c r="K26" s="427"/>
      <c r="L26" s="429">
        <v>0.21</v>
      </c>
      <c r="M26" s="430"/>
      <c r="N26" s="430"/>
      <c r="O26" s="430"/>
      <c r="P26" s="427"/>
      <c r="Q26" s="427"/>
      <c r="R26" s="427"/>
      <c r="S26" s="427"/>
      <c r="T26" s="427"/>
      <c r="U26" s="427"/>
      <c r="V26" s="427"/>
      <c r="W26" s="431">
        <f>ROUND(AZ51,2)</f>
        <v>0</v>
      </c>
      <c r="X26" s="430"/>
      <c r="Y26" s="430"/>
      <c r="Z26" s="430"/>
      <c r="AA26" s="430"/>
      <c r="AB26" s="430"/>
      <c r="AC26" s="430"/>
      <c r="AD26" s="430"/>
      <c r="AE26" s="430"/>
      <c r="AF26" s="427"/>
      <c r="AG26" s="427"/>
      <c r="AH26" s="427"/>
      <c r="AI26" s="427"/>
      <c r="AJ26" s="427"/>
      <c r="AK26" s="431">
        <f>ROUND(AV51,2)</f>
        <v>0</v>
      </c>
      <c r="AL26" s="430"/>
      <c r="AM26" s="430"/>
      <c r="AN26" s="430"/>
      <c r="AO26" s="430"/>
      <c r="AP26" s="427"/>
      <c r="AQ26" s="432"/>
      <c r="BE26" s="359"/>
    </row>
    <row r="27" spans="1:57" s="2" customFormat="1" ht="14.4" customHeight="1">
      <c r="A27" s="341"/>
      <c r="B27" s="426"/>
      <c r="C27" s="427"/>
      <c r="D27" s="427"/>
      <c r="E27" s="427"/>
      <c r="F27" s="428" t="s">
        <v>41</v>
      </c>
      <c r="G27" s="427"/>
      <c r="H27" s="427"/>
      <c r="I27" s="427"/>
      <c r="J27" s="427"/>
      <c r="K27" s="427"/>
      <c r="L27" s="429">
        <v>0.15</v>
      </c>
      <c r="M27" s="430"/>
      <c r="N27" s="430"/>
      <c r="O27" s="430"/>
      <c r="P27" s="427"/>
      <c r="Q27" s="427"/>
      <c r="R27" s="427"/>
      <c r="S27" s="427"/>
      <c r="T27" s="427"/>
      <c r="U27" s="427"/>
      <c r="V27" s="427"/>
      <c r="W27" s="431">
        <f>ROUND(BA51,2)</f>
        <v>0</v>
      </c>
      <c r="X27" s="430"/>
      <c r="Y27" s="430"/>
      <c r="Z27" s="430"/>
      <c r="AA27" s="430"/>
      <c r="AB27" s="430"/>
      <c r="AC27" s="430"/>
      <c r="AD27" s="430"/>
      <c r="AE27" s="430"/>
      <c r="AF27" s="427"/>
      <c r="AG27" s="427"/>
      <c r="AH27" s="427"/>
      <c r="AI27" s="427"/>
      <c r="AJ27" s="427"/>
      <c r="AK27" s="431">
        <f>ROUND(AW51,2)</f>
        <v>0</v>
      </c>
      <c r="AL27" s="430"/>
      <c r="AM27" s="430"/>
      <c r="AN27" s="430"/>
      <c r="AO27" s="430"/>
      <c r="AP27" s="427"/>
      <c r="AQ27" s="432"/>
      <c r="BE27" s="359"/>
    </row>
    <row r="28" spans="1:57" s="2" customFormat="1" ht="14.4" customHeight="1" hidden="1">
      <c r="A28" s="341"/>
      <c r="B28" s="426"/>
      <c r="C28" s="427"/>
      <c r="D28" s="427"/>
      <c r="E28" s="427"/>
      <c r="F28" s="428" t="s">
        <v>42</v>
      </c>
      <c r="G28" s="427"/>
      <c r="H28" s="427"/>
      <c r="I28" s="427"/>
      <c r="J28" s="427"/>
      <c r="K28" s="427"/>
      <c r="L28" s="429">
        <v>0.21</v>
      </c>
      <c r="M28" s="430"/>
      <c r="N28" s="430"/>
      <c r="O28" s="430"/>
      <c r="P28" s="427"/>
      <c r="Q28" s="427"/>
      <c r="R28" s="427"/>
      <c r="S28" s="427"/>
      <c r="T28" s="427"/>
      <c r="U28" s="427"/>
      <c r="V28" s="427"/>
      <c r="W28" s="431">
        <f>ROUND(BB51,2)</f>
        <v>0</v>
      </c>
      <c r="X28" s="430"/>
      <c r="Y28" s="430"/>
      <c r="Z28" s="430"/>
      <c r="AA28" s="430"/>
      <c r="AB28" s="430"/>
      <c r="AC28" s="430"/>
      <c r="AD28" s="430"/>
      <c r="AE28" s="430"/>
      <c r="AF28" s="427"/>
      <c r="AG28" s="427"/>
      <c r="AH28" s="427"/>
      <c r="AI28" s="427"/>
      <c r="AJ28" s="427"/>
      <c r="AK28" s="431">
        <v>0</v>
      </c>
      <c r="AL28" s="430"/>
      <c r="AM28" s="430"/>
      <c r="AN28" s="430"/>
      <c r="AO28" s="430"/>
      <c r="AP28" s="427"/>
      <c r="AQ28" s="432"/>
      <c r="BE28" s="359"/>
    </row>
    <row r="29" spans="1:57" s="2" customFormat="1" ht="14.4" customHeight="1" hidden="1">
      <c r="A29" s="341"/>
      <c r="B29" s="426"/>
      <c r="C29" s="427"/>
      <c r="D29" s="427"/>
      <c r="E29" s="427"/>
      <c r="F29" s="428" t="s">
        <v>43</v>
      </c>
      <c r="G29" s="427"/>
      <c r="H29" s="427"/>
      <c r="I29" s="427"/>
      <c r="J29" s="427"/>
      <c r="K29" s="427"/>
      <c r="L29" s="429">
        <v>0.15</v>
      </c>
      <c r="M29" s="430"/>
      <c r="N29" s="430"/>
      <c r="O29" s="430"/>
      <c r="P29" s="427"/>
      <c r="Q29" s="427"/>
      <c r="R29" s="427"/>
      <c r="S29" s="427"/>
      <c r="T29" s="427"/>
      <c r="U29" s="427"/>
      <c r="V29" s="427"/>
      <c r="W29" s="431">
        <f>ROUND(BC51,2)</f>
        <v>0</v>
      </c>
      <c r="X29" s="430"/>
      <c r="Y29" s="430"/>
      <c r="Z29" s="430"/>
      <c r="AA29" s="430"/>
      <c r="AB29" s="430"/>
      <c r="AC29" s="430"/>
      <c r="AD29" s="430"/>
      <c r="AE29" s="430"/>
      <c r="AF29" s="427"/>
      <c r="AG29" s="427"/>
      <c r="AH29" s="427"/>
      <c r="AI29" s="427"/>
      <c r="AJ29" s="427"/>
      <c r="AK29" s="431">
        <v>0</v>
      </c>
      <c r="AL29" s="430"/>
      <c r="AM29" s="430"/>
      <c r="AN29" s="430"/>
      <c r="AO29" s="430"/>
      <c r="AP29" s="427"/>
      <c r="AQ29" s="432"/>
      <c r="BE29" s="359"/>
    </row>
    <row r="30" spans="1:57" s="2" customFormat="1" ht="14.4" customHeight="1" hidden="1">
      <c r="A30" s="341"/>
      <c r="B30" s="426"/>
      <c r="C30" s="427"/>
      <c r="D30" s="427"/>
      <c r="E30" s="427"/>
      <c r="F30" s="428" t="s">
        <v>44</v>
      </c>
      <c r="G30" s="427"/>
      <c r="H30" s="427"/>
      <c r="I30" s="427"/>
      <c r="J30" s="427"/>
      <c r="K30" s="427"/>
      <c r="L30" s="429">
        <v>0</v>
      </c>
      <c r="M30" s="430"/>
      <c r="N30" s="430"/>
      <c r="O30" s="430"/>
      <c r="P30" s="427"/>
      <c r="Q30" s="427"/>
      <c r="R30" s="427"/>
      <c r="S30" s="427"/>
      <c r="T30" s="427"/>
      <c r="U30" s="427"/>
      <c r="V30" s="427"/>
      <c r="W30" s="431">
        <f>ROUND(BD51,2)</f>
        <v>0</v>
      </c>
      <c r="X30" s="430"/>
      <c r="Y30" s="430"/>
      <c r="Z30" s="430"/>
      <c r="AA30" s="430"/>
      <c r="AB30" s="430"/>
      <c r="AC30" s="430"/>
      <c r="AD30" s="430"/>
      <c r="AE30" s="430"/>
      <c r="AF30" s="427"/>
      <c r="AG30" s="427"/>
      <c r="AH30" s="427"/>
      <c r="AI30" s="427"/>
      <c r="AJ30" s="427"/>
      <c r="AK30" s="431">
        <v>0</v>
      </c>
      <c r="AL30" s="430"/>
      <c r="AM30" s="430"/>
      <c r="AN30" s="430"/>
      <c r="AO30" s="430"/>
      <c r="AP30" s="427"/>
      <c r="AQ30" s="432"/>
      <c r="BE30" s="359"/>
    </row>
    <row r="31" spans="1:57" s="1" customFormat="1" ht="6.9" customHeight="1">
      <c r="A31" s="176"/>
      <c r="B31" s="422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4"/>
      <c r="BE31" s="359"/>
    </row>
    <row r="32" spans="1:57" s="1" customFormat="1" ht="25.95" customHeight="1">
      <c r="A32" s="176"/>
      <c r="B32" s="422"/>
      <c r="C32" s="433"/>
      <c r="D32" s="342" t="s">
        <v>45</v>
      </c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3" t="s">
        <v>46</v>
      </c>
      <c r="U32" s="347"/>
      <c r="V32" s="347"/>
      <c r="W32" s="347"/>
      <c r="X32" s="360" t="s">
        <v>47</v>
      </c>
      <c r="Y32" s="361"/>
      <c r="Z32" s="361"/>
      <c r="AA32" s="361"/>
      <c r="AB32" s="361"/>
      <c r="AC32" s="347"/>
      <c r="AD32" s="347"/>
      <c r="AE32" s="347"/>
      <c r="AF32" s="347"/>
      <c r="AG32" s="347"/>
      <c r="AH32" s="347"/>
      <c r="AI32" s="347"/>
      <c r="AJ32" s="347"/>
      <c r="AK32" s="362">
        <f>SUM(AK23:AK30)</f>
        <v>0</v>
      </c>
      <c r="AL32" s="361"/>
      <c r="AM32" s="361"/>
      <c r="AN32" s="361"/>
      <c r="AO32" s="363"/>
      <c r="AP32" s="433"/>
      <c r="AQ32" s="434"/>
      <c r="BE32" s="359"/>
    </row>
    <row r="33" spans="1:43" s="1" customFormat="1" ht="6.9" customHeight="1">
      <c r="A33" s="176"/>
      <c r="B33" s="422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4"/>
    </row>
    <row r="34" spans="1:43" s="1" customFormat="1" ht="6.9" customHeight="1">
      <c r="A34" s="176"/>
      <c r="B34" s="435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6"/>
      <c r="AO34" s="436"/>
      <c r="AP34" s="436"/>
      <c r="AQ34" s="437"/>
    </row>
    <row r="35" spans="1:43" ht="13.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</row>
    <row r="36" spans="1:43" ht="13.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</row>
    <row r="37" spans="1:43" ht="13.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</row>
    <row r="38" spans="1:44" s="1" customFormat="1" ht="6.9" customHeight="1">
      <c r="A38" s="176"/>
      <c r="B38" s="442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4"/>
      <c r="AR38" s="438"/>
    </row>
    <row r="39" spans="1:44" s="1" customFormat="1" ht="36.9" customHeight="1">
      <c r="A39" s="176"/>
      <c r="B39" s="422"/>
      <c r="C39" s="409" t="s">
        <v>48</v>
      </c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4"/>
      <c r="AR39" s="438"/>
    </row>
    <row r="40" spans="1:44" s="1" customFormat="1" ht="6.9" customHeight="1">
      <c r="A40" s="176"/>
      <c r="B40" s="422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3"/>
      <c r="AI40" s="423"/>
      <c r="AJ40" s="423"/>
      <c r="AK40" s="423"/>
      <c r="AL40" s="423"/>
      <c r="AM40" s="423"/>
      <c r="AN40" s="423"/>
      <c r="AO40" s="423"/>
      <c r="AP40" s="423"/>
      <c r="AQ40" s="424"/>
      <c r="AR40" s="438"/>
    </row>
    <row r="41" spans="1:44" s="3" customFormat="1" ht="14.4" customHeight="1">
      <c r="A41" s="344"/>
      <c r="B41" s="445"/>
      <c r="C41" s="416" t="s">
        <v>15</v>
      </c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446"/>
      <c r="AG41" s="446"/>
      <c r="AH41" s="446"/>
      <c r="AI41" s="446"/>
      <c r="AJ41" s="446"/>
      <c r="AK41" s="446"/>
      <c r="AL41" s="446"/>
      <c r="AM41" s="446"/>
      <c r="AN41" s="446"/>
      <c r="AO41" s="446"/>
      <c r="AP41" s="446"/>
      <c r="AQ41" s="447"/>
      <c r="AR41" s="439"/>
    </row>
    <row r="42" spans="1:44" s="4" customFormat="1" ht="36.9" customHeight="1">
      <c r="A42" s="345"/>
      <c r="B42" s="448"/>
      <c r="C42" s="449" t="s">
        <v>16</v>
      </c>
      <c r="D42" s="450"/>
      <c r="E42" s="450"/>
      <c r="F42" s="450"/>
      <c r="G42" s="450"/>
      <c r="H42" s="450"/>
      <c r="I42" s="450"/>
      <c r="J42" s="450"/>
      <c r="K42" s="450"/>
      <c r="L42" s="451" t="str">
        <f>K6</f>
        <v>Realizace úspor energie - Konzervatoř Pardubice</v>
      </c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0"/>
      <c r="AQ42" s="453"/>
      <c r="AR42" s="440"/>
    </row>
    <row r="43" spans="1:44" s="1" customFormat="1" ht="6.9" customHeight="1">
      <c r="A43" s="176"/>
      <c r="B43" s="422"/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3"/>
      <c r="AI43" s="423"/>
      <c r="AJ43" s="423"/>
      <c r="AK43" s="423"/>
      <c r="AL43" s="423"/>
      <c r="AM43" s="423"/>
      <c r="AN43" s="423"/>
      <c r="AO43" s="423"/>
      <c r="AP43" s="423"/>
      <c r="AQ43" s="424"/>
      <c r="AR43" s="438"/>
    </row>
    <row r="44" spans="1:44" s="1" customFormat="1" ht="13.2">
      <c r="A44" s="176"/>
      <c r="B44" s="422"/>
      <c r="C44" s="416" t="s">
        <v>22</v>
      </c>
      <c r="D44" s="423"/>
      <c r="E44" s="423"/>
      <c r="F44" s="423"/>
      <c r="G44" s="423"/>
      <c r="H44" s="423"/>
      <c r="I44" s="423"/>
      <c r="J44" s="423"/>
      <c r="K44" s="423"/>
      <c r="L44" s="454" t="str">
        <f>IF(K8="","",K8)</f>
        <v>Pardubice</v>
      </c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3"/>
      <c r="AI44" s="416" t="s">
        <v>24</v>
      </c>
      <c r="AJ44" s="423"/>
      <c r="AK44" s="423"/>
      <c r="AL44" s="423"/>
      <c r="AM44" s="455" t="str">
        <f>IF(AN8="","",AN8)</f>
        <v/>
      </c>
      <c r="AN44" s="455"/>
      <c r="AO44" s="423"/>
      <c r="AP44" s="423"/>
      <c r="AQ44" s="424"/>
      <c r="AR44" s="438"/>
    </row>
    <row r="45" spans="1:44" s="1" customFormat="1" ht="6.9" customHeight="1">
      <c r="A45" s="176"/>
      <c r="B45" s="422"/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3"/>
      <c r="AI45" s="423"/>
      <c r="AJ45" s="423"/>
      <c r="AK45" s="423"/>
      <c r="AL45" s="423"/>
      <c r="AM45" s="423"/>
      <c r="AN45" s="423"/>
      <c r="AO45" s="423"/>
      <c r="AP45" s="423"/>
      <c r="AQ45" s="424"/>
      <c r="AR45" s="438"/>
    </row>
    <row r="46" spans="1:56" s="1" customFormat="1" ht="13.2">
      <c r="A46" s="176"/>
      <c r="B46" s="422"/>
      <c r="C46" s="416" t="s">
        <v>25</v>
      </c>
      <c r="D46" s="423"/>
      <c r="E46" s="423"/>
      <c r="F46" s="423"/>
      <c r="G46" s="423"/>
      <c r="H46" s="423"/>
      <c r="I46" s="423"/>
      <c r="J46" s="423"/>
      <c r="K46" s="423"/>
      <c r="L46" s="446" t="str">
        <f>IF(E11="","",E11)</f>
        <v>Konzervatoř Pardubice</v>
      </c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3"/>
      <c r="AI46" s="416" t="s">
        <v>31</v>
      </c>
      <c r="AJ46" s="423"/>
      <c r="AK46" s="423"/>
      <c r="AL46" s="423"/>
      <c r="AM46" s="456" t="str">
        <f>IF(E17="","",E17)</f>
        <v>astalon s.r.o., Pardubice</v>
      </c>
      <c r="AN46" s="456"/>
      <c r="AO46" s="456"/>
      <c r="AP46" s="456"/>
      <c r="AQ46" s="424"/>
      <c r="AR46" s="438"/>
      <c r="AS46" s="354" t="s">
        <v>49</v>
      </c>
      <c r="AT46" s="355"/>
      <c r="AU46" s="30"/>
      <c r="AV46" s="30"/>
      <c r="AW46" s="30"/>
      <c r="AX46" s="30"/>
      <c r="AY46" s="30"/>
      <c r="AZ46" s="30"/>
      <c r="BA46" s="30"/>
      <c r="BB46" s="30"/>
      <c r="BC46" s="30"/>
      <c r="BD46" s="31"/>
    </row>
    <row r="47" spans="1:56" s="1" customFormat="1" ht="13.2">
      <c r="A47" s="176"/>
      <c r="B47" s="422"/>
      <c r="C47" s="416" t="s">
        <v>29</v>
      </c>
      <c r="D47" s="423"/>
      <c r="E47" s="423"/>
      <c r="F47" s="423"/>
      <c r="G47" s="423"/>
      <c r="H47" s="423"/>
      <c r="I47" s="423"/>
      <c r="J47" s="423"/>
      <c r="K47" s="423"/>
      <c r="L47" s="446" t="str">
        <f>IF(E14="Vyplň údaj","",E14)</f>
        <v/>
      </c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3"/>
      <c r="AI47" s="423"/>
      <c r="AJ47" s="423"/>
      <c r="AK47" s="423"/>
      <c r="AL47" s="423"/>
      <c r="AM47" s="423"/>
      <c r="AN47" s="423"/>
      <c r="AO47" s="423"/>
      <c r="AP47" s="423"/>
      <c r="AQ47" s="424"/>
      <c r="AR47" s="438"/>
      <c r="AS47" s="356"/>
      <c r="AT47" s="357"/>
      <c r="AU47" s="28"/>
      <c r="AV47" s="28"/>
      <c r="AW47" s="28"/>
      <c r="AX47" s="28"/>
      <c r="AY47" s="28"/>
      <c r="AZ47" s="28"/>
      <c r="BA47" s="28"/>
      <c r="BB47" s="28"/>
      <c r="BC47" s="28"/>
      <c r="BD47" s="32"/>
    </row>
    <row r="48" spans="1:56" s="1" customFormat="1" ht="10.95" customHeight="1">
      <c r="A48" s="176"/>
      <c r="B48" s="422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3"/>
      <c r="AI48" s="423"/>
      <c r="AJ48" s="423"/>
      <c r="AK48" s="423"/>
      <c r="AL48" s="423"/>
      <c r="AM48" s="423"/>
      <c r="AN48" s="423"/>
      <c r="AO48" s="423"/>
      <c r="AP48" s="423"/>
      <c r="AQ48" s="424"/>
      <c r="AR48" s="438"/>
      <c r="AS48" s="356"/>
      <c r="AT48" s="357"/>
      <c r="AU48" s="28"/>
      <c r="AV48" s="28"/>
      <c r="AW48" s="28"/>
      <c r="AX48" s="28"/>
      <c r="AY48" s="28"/>
      <c r="AZ48" s="28"/>
      <c r="BA48" s="28"/>
      <c r="BB48" s="28"/>
      <c r="BC48" s="28"/>
      <c r="BD48" s="32"/>
    </row>
    <row r="49" spans="1:56" s="1" customFormat="1" ht="29.25" customHeight="1">
      <c r="A49" s="176"/>
      <c r="B49" s="422"/>
      <c r="C49" s="349" t="s">
        <v>50</v>
      </c>
      <c r="D49" s="350"/>
      <c r="E49" s="350"/>
      <c r="F49" s="350"/>
      <c r="G49" s="350"/>
      <c r="H49" s="196"/>
      <c r="I49" s="352" t="s">
        <v>51</v>
      </c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3" t="s">
        <v>52</v>
      </c>
      <c r="AH49" s="350"/>
      <c r="AI49" s="350"/>
      <c r="AJ49" s="350"/>
      <c r="AK49" s="350"/>
      <c r="AL49" s="350"/>
      <c r="AM49" s="350"/>
      <c r="AN49" s="352" t="s">
        <v>53</v>
      </c>
      <c r="AO49" s="350"/>
      <c r="AP49" s="350"/>
      <c r="AQ49" s="457" t="s">
        <v>54</v>
      </c>
      <c r="AR49" s="438"/>
      <c r="AS49" s="33" t="s">
        <v>55</v>
      </c>
      <c r="AT49" s="34" t="s">
        <v>56</v>
      </c>
      <c r="AU49" s="34" t="s">
        <v>57</v>
      </c>
      <c r="AV49" s="34" t="s">
        <v>58</v>
      </c>
      <c r="AW49" s="34" t="s">
        <v>59</v>
      </c>
      <c r="AX49" s="34" t="s">
        <v>60</v>
      </c>
      <c r="AY49" s="34" t="s">
        <v>61</v>
      </c>
      <c r="AZ49" s="34" t="s">
        <v>62</v>
      </c>
      <c r="BA49" s="34" t="s">
        <v>63</v>
      </c>
      <c r="BB49" s="34" t="s">
        <v>64</v>
      </c>
      <c r="BC49" s="34" t="s">
        <v>65</v>
      </c>
      <c r="BD49" s="35" t="s">
        <v>66</v>
      </c>
    </row>
    <row r="50" spans="1:56" s="1" customFormat="1" ht="10.95" customHeight="1">
      <c r="A50" s="176"/>
      <c r="B50" s="422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3"/>
      <c r="AI50" s="423"/>
      <c r="AJ50" s="423"/>
      <c r="AK50" s="423"/>
      <c r="AL50" s="423"/>
      <c r="AM50" s="423"/>
      <c r="AN50" s="423"/>
      <c r="AO50" s="423"/>
      <c r="AP50" s="423"/>
      <c r="AQ50" s="424"/>
      <c r="AR50" s="438"/>
      <c r="AS50" s="36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1"/>
    </row>
    <row r="51" spans="1:90" s="4" customFormat="1" ht="32.4" customHeight="1">
      <c r="A51" s="345"/>
      <c r="B51" s="448"/>
      <c r="C51" s="458" t="s">
        <v>67</v>
      </c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60">
        <f>ROUND(SUM(AG52:AG54),2)</f>
        <v>0</v>
      </c>
      <c r="AH51" s="460"/>
      <c r="AI51" s="460"/>
      <c r="AJ51" s="460"/>
      <c r="AK51" s="460"/>
      <c r="AL51" s="460"/>
      <c r="AM51" s="460"/>
      <c r="AN51" s="461">
        <f>SUM(AG51,AT51)</f>
        <v>0</v>
      </c>
      <c r="AO51" s="461"/>
      <c r="AP51" s="461"/>
      <c r="AQ51" s="462" t="s">
        <v>5</v>
      </c>
      <c r="AR51" s="440"/>
      <c r="AS51" s="37">
        <f>ROUND(SUM(AS52:AS54),2)</f>
        <v>0</v>
      </c>
      <c r="AT51" s="38">
        <f>ROUND(SUM(AV51:AW51),2)</f>
        <v>0</v>
      </c>
      <c r="AU51" s="39">
        <f>ROUND(SUM(AU52:AU54),5)</f>
        <v>0</v>
      </c>
      <c r="AV51" s="38">
        <f>ROUND(AZ51*L26,2)</f>
        <v>0</v>
      </c>
      <c r="AW51" s="38">
        <f>ROUND(BA51*L27,2)</f>
        <v>0</v>
      </c>
      <c r="AX51" s="38">
        <f>ROUND(BB51*L26,2)</f>
        <v>0</v>
      </c>
      <c r="AY51" s="38">
        <f>ROUND(BC51*L27,2)</f>
        <v>0</v>
      </c>
      <c r="AZ51" s="38">
        <f>ROUND(SUM(AZ52:AZ54),2)</f>
        <v>0</v>
      </c>
      <c r="BA51" s="38">
        <f>ROUND(SUM(BA52:BA54),2)</f>
        <v>0</v>
      </c>
      <c r="BB51" s="38">
        <f>ROUND(SUM(BB52:BB54),2)</f>
        <v>0</v>
      </c>
      <c r="BC51" s="38">
        <f>ROUND(SUM(BC52:BC54),2)</f>
        <v>0</v>
      </c>
      <c r="BD51" s="40">
        <f>ROUND(SUM(BD52:BD54),2)</f>
        <v>0</v>
      </c>
      <c r="BS51" s="29" t="s">
        <v>68</v>
      </c>
      <c r="BT51" s="29" t="s">
        <v>69</v>
      </c>
      <c r="BU51" s="41" t="s">
        <v>70</v>
      </c>
      <c r="BV51" s="29" t="s">
        <v>71</v>
      </c>
      <c r="BW51" s="29" t="s">
        <v>7</v>
      </c>
      <c r="BX51" s="29" t="s">
        <v>72</v>
      </c>
      <c r="CL51" s="29" t="s">
        <v>5</v>
      </c>
    </row>
    <row r="52" spans="1:91" s="5" customFormat="1" ht="16.5" customHeight="1">
      <c r="A52" s="346" t="s">
        <v>73</v>
      </c>
      <c r="B52" s="463"/>
      <c r="C52" s="464"/>
      <c r="D52" s="465" t="s">
        <v>21</v>
      </c>
      <c r="E52" s="465"/>
      <c r="F52" s="465"/>
      <c r="G52" s="465"/>
      <c r="H52" s="465"/>
      <c r="I52" s="466"/>
      <c r="J52" s="465" t="s">
        <v>74</v>
      </c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7">
        <f>'1 - Realizace úspor energie'!J27</f>
        <v>0</v>
      </c>
      <c r="AH52" s="468"/>
      <c r="AI52" s="468"/>
      <c r="AJ52" s="468"/>
      <c r="AK52" s="468"/>
      <c r="AL52" s="468"/>
      <c r="AM52" s="468"/>
      <c r="AN52" s="467">
        <f>SUM(AG52,AT52)</f>
        <v>0</v>
      </c>
      <c r="AO52" s="468"/>
      <c r="AP52" s="468"/>
      <c r="AQ52" s="469" t="s">
        <v>75</v>
      </c>
      <c r="AR52" s="441"/>
      <c r="AS52" s="42">
        <v>0</v>
      </c>
      <c r="AT52" s="43">
        <f>ROUND(SUM(AV52:AW52),2)</f>
        <v>0</v>
      </c>
      <c r="AU52" s="44">
        <f>'1 - Realizace úspor energie'!P101</f>
        <v>0</v>
      </c>
      <c r="AV52" s="43">
        <f>'1 - Realizace úspor energie'!J30</f>
        <v>0</v>
      </c>
      <c r="AW52" s="43">
        <f>'1 - Realizace úspor energie'!J31</f>
        <v>0</v>
      </c>
      <c r="AX52" s="43">
        <f>'1 - Realizace úspor energie'!J32</f>
        <v>0</v>
      </c>
      <c r="AY52" s="43">
        <f>'1 - Realizace úspor energie'!J33</f>
        <v>0</v>
      </c>
      <c r="AZ52" s="43">
        <f>'1 - Realizace úspor energie'!F30</f>
        <v>0</v>
      </c>
      <c r="BA52" s="43">
        <f>'1 - Realizace úspor energie'!F31</f>
        <v>0</v>
      </c>
      <c r="BB52" s="43">
        <f>'1 - Realizace úspor energie'!F32</f>
        <v>0</v>
      </c>
      <c r="BC52" s="43">
        <f>'1 - Realizace úspor energie'!F33</f>
        <v>0</v>
      </c>
      <c r="BD52" s="45">
        <f>'1 - Realizace úspor energie'!F34</f>
        <v>0</v>
      </c>
      <c r="BT52" s="46" t="s">
        <v>21</v>
      </c>
      <c r="BV52" s="46" t="s">
        <v>71</v>
      </c>
      <c r="BW52" s="46" t="s">
        <v>76</v>
      </c>
      <c r="BX52" s="46" t="s">
        <v>7</v>
      </c>
      <c r="CL52" s="46" t="s">
        <v>5</v>
      </c>
      <c r="CM52" s="46" t="s">
        <v>77</v>
      </c>
    </row>
    <row r="53" spans="1:91" s="5" customFormat="1" ht="16.5" customHeight="1">
      <c r="A53" s="346" t="s">
        <v>73</v>
      </c>
      <c r="B53" s="463"/>
      <c r="C53" s="464"/>
      <c r="D53" s="465" t="s">
        <v>77</v>
      </c>
      <c r="E53" s="465"/>
      <c r="F53" s="465"/>
      <c r="G53" s="465"/>
      <c r="H53" s="465"/>
      <c r="I53" s="466"/>
      <c r="J53" s="465" t="s">
        <v>78</v>
      </c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7">
        <f>'2 - Vzduchotechnika'!J27</f>
        <v>0</v>
      </c>
      <c r="AH53" s="468"/>
      <c r="AI53" s="468"/>
      <c r="AJ53" s="468"/>
      <c r="AK53" s="468"/>
      <c r="AL53" s="468"/>
      <c r="AM53" s="468"/>
      <c r="AN53" s="467">
        <f>SUM(AG53,AT53)</f>
        <v>0</v>
      </c>
      <c r="AO53" s="468"/>
      <c r="AP53" s="468"/>
      <c r="AQ53" s="469" t="s">
        <v>75</v>
      </c>
      <c r="AR53" s="441"/>
      <c r="AS53" s="42">
        <v>0</v>
      </c>
      <c r="AT53" s="43">
        <f>ROUND(SUM(AV53:AW53),2)</f>
        <v>0</v>
      </c>
      <c r="AU53" s="44">
        <f>'2 - Vzduchotechnika'!P78</f>
        <v>0</v>
      </c>
      <c r="AV53" s="43">
        <f>'2 - Vzduchotechnika'!J30</f>
        <v>0</v>
      </c>
      <c r="AW53" s="43">
        <f>'2 - Vzduchotechnika'!J31</f>
        <v>0</v>
      </c>
      <c r="AX53" s="43">
        <f>'2 - Vzduchotechnika'!J32</f>
        <v>0</v>
      </c>
      <c r="AY53" s="43">
        <f>'2 - Vzduchotechnika'!J33</f>
        <v>0</v>
      </c>
      <c r="AZ53" s="43">
        <f>'2 - Vzduchotechnika'!F30</f>
        <v>0</v>
      </c>
      <c r="BA53" s="43">
        <f>'2 - Vzduchotechnika'!F31</f>
        <v>0</v>
      </c>
      <c r="BB53" s="43">
        <f>'2 - Vzduchotechnika'!F32</f>
        <v>0</v>
      </c>
      <c r="BC53" s="43">
        <f>'2 - Vzduchotechnika'!F33</f>
        <v>0</v>
      </c>
      <c r="BD53" s="45">
        <f>'2 - Vzduchotechnika'!F34</f>
        <v>0</v>
      </c>
      <c r="BT53" s="46" t="s">
        <v>21</v>
      </c>
      <c r="BV53" s="46" t="s">
        <v>71</v>
      </c>
      <c r="BW53" s="46" t="s">
        <v>79</v>
      </c>
      <c r="BX53" s="46" t="s">
        <v>7</v>
      </c>
      <c r="CL53" s="46" t="s">
        <v>5</v>
      </c>
      <c r="CM53" s="46" t="s">
        <v>77</v>
      </c>
    </row>
    <row r="54" spans="1:91" s="5" customFormat="1" ht="16.5" customHeight="1">
      <c r="A54" s="346" t="s">
        <v>73</v>
      </c>
      <c r="B54" s="463"/>
      <c r="C54" s="464"/>
      <c r="D54" s="465" t="s">
        <v>80</v>
      </c>
      <c r="E54" s="465"/>
      <c r="F54" s="465"/>
      <c r="G54" s="465"/>
      <c r="H54" s="465"/>
      <c r="I54" s="466"/>
      <c r="J54" s="465" t="s">
        <v>81</v>
      </c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7">
        <f>'3 - Ostatní a vedlejší ná...'!J27</f>
        <v>0</v>
      </c>
      <c r="AH54" s="468"/>
      <c r="AI54" s="468"/>
      <c r="AJ54" s="468"/>
      <c r="AK54" s="468"/>
      <c r="AL54" s="468"/>
      <c r="AM54" s="468"/>
      <c r="AN54" s="467">
        <f>SUM(AG54,AT54)</f>
        <v>0</v>
      </c>
      <c r="AO54" s="468"/>
      <c r="AP54" s="468"/>
      <c r="AQ54" s="469" t="s">
        <v>75</v>
      </c>
      <c r="AR54" s="441"/>
      <c r="AS54" s="47">
        <v>0</v>
      </c>
      <c r="AT54" s="48">
        <f>ROUND(SUM(AV54:AW54),2)</f>
        <v>0</v>
      </c>
      <c r="AU54" s="49">
        <f>'3 - Ostatní a vedlejší ná...'!P98</f>
        <v>0</v>
      </c>
      <c r="AV54" s="48">
        <f>'3 - Ostatní a vedlejší ná...'!J30</f>
        <v>0</v>
      </c>
      <c r="AW54" s="48">
        <f>'3 - Ostatní a vedlejší ná...'!J31</f>
        <v>0</v>
      </c>
      <c r="AX54" s="48">
        <f>'3 - Ostatní a vedlejší ná...'!J32</f>
        <v>0</v>
      </c>
      <c r="AY54" s="48">
        <f>'3 - Ostatní a vedlejší ná...'!J33</f>
        <v>0</v>
      </c>
      <c r="AZ54" s="48">
        <f>'3 - Ostatní a vedlejší ná...'!F30</f>
        <v>0</v>
      </c>
      <c r="BA54" s="48">
        <f>'3 - Ostatní a vedlejší ná...'!F31</f>
        <v>0</v>
      </c>
      <c r="BB54" s="48">
        <f>'3 - Ostatní a vedlejší ná...'!F32</f>
        <v>0</v>
      </c>
      <c r="BC54" s="48">
        <f>'3 - Ostatní a vedlejší ná...'!F33</f>
        <v>0</v>
      </c>
      <c r="BD54" s="50">
        <f>'3 - Ostatní a vedlejší ná...'!F34</f>
        <v>0</v>
      </c>
      <c r="BT54" s="46" t="s">
        <v>21</v>
      </c>
      <c r="BV54" s="46" t="s">
        <v>71</v>
      </c>
      <c r="BW54" s="46" t="s">
        <v>82</v>
      </c>
      <c r="BX54" s="46" t="s">
        <v>7</v>
      </c>
      <c r="CL54" s="46" t="s">
        <v>5</v>
      </c>
      <c r="CM54" s="46" t="s">
        <v>77</v>
      </c>
    </row>
    <row r="55" spans="1:44" s="1" customFormat="1" ht="30" customHeight="1">
      <c r="A55" s="176"/>
      <c r="B55" s="422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3"/>
      <c r="AJ55" s="423"/>
      <c r="AK55" s="423"/>
      <c r="AL55" s="423"/>
      <c r="AM55" s="423"/>
      <c r="AN55" s="423"/>
      <c r="AO55" s="423"/>
      <c r="AP55" s="423"/>
      <c r="AQ55" s="424"/>
      <c r="AR55" s="438"/>
    </row>
    <row r="56" spans="1:44" s="1" customFormat="1" ht="6.9" customHeight="1">
      <c r="A56" s="176"/>
      <c r="B56" s="435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7"/>
      <c r="AR56" s="438"/>
    </row>
    <row r="57" spans="1:43" ht="13.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</row>
  </sheetData>
  <sheetProtection algorithmName="SHA-512" hashValue="/0p6SJWs987YsDkkoFo6goprcisn8cKlJ2vEfRlRM3HPr3sYpPc/2lZHfDqrm1EAp0QyWursDRYtLPDYzHFgrg==" saltValue="yIB+vIVCAHX3de0iHRENtQ==" spinCount="100000" sheet="1" objects="1" scenarios="1"/>
  <mergeCells count="49">
    <mergeCell ref="BE5:BE32"/>
    <mergeCell ref="W30:AE30"/>
    <mergeCell ref="X32:AB32"/>
    <mergeCell ref="AK32:AO32"/>
    <mergeCell ref="AR2:BE2"/>
    <mergeCell ref="K5:AO5"/>
    <mergeCell ref="W28:AE28"/>
    <mergeCell ref="AK28:AO28"/>
    <mergeCell ref="L28:O28"/>
    <mergeCell ref="E14:AJ14"/>
    <mergeCell ref="E20:AN20"/>
    <mergeCell ref="AK23:AO23"/>
    <mergeCell ref="L25:O25"/>
    <mergeCell ref="W25:AE25"/>
    <mergeCell ref="AK25:AO25"/>
    <mergeCell ref="L26:O26"/>
    <mergeCell ref="AS46:AT48"/>
    <mergeCell ref="AN53:AP53"/>
    <mergeCell ref="AN52:AP52"/>
    <mergeCell ref="AM46:AP46"/>
    <mergeCell ref="AN49:AP49"/>
    <mergeCell ref="AG52:AM52"/>
    <mergeCell ref="AG53:AM53"/>
    <mergeCell ref="L27:O27"/>
    <mergeCell ref="W27:AE27"/>
    <mergeCell ref="AK27:AO27"/>
    <mergeCell ref="AN54:AP54"/>
    <mergeCell ref="AG54:AM54"/>
    <mergeCell ref="AG51:AM51"/>
    <mergeCell ref="AN51:AP51"/>
    <mergeCell ref="L29:O29"/>
    <mergeCell ref="L30:O30"/>
    <mergeCell ref="AK30:AO30"/>
    <mergeCell ref="D53:H53"/>
    <mergeCell ref="J53:AF53"/>
    <mergeCell ref="D54:H54"/>
    <mergeCell ref="J54:AF54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W26:AE26"/>
    <mergeCell ref="AK26:AO26"/>
  </mergeCells>
  <hyperlinks>
    <hyperlink ref="K1:S1" location="C2" display="1) Rekapitulace stavby"/>
    <hyperlink ref="W1:AI1" location="C51" display="2) Rekapitulace objektů stavby a soupisů prací"/>
    <hyperlink ref="A52" location="'1 - Realizace úspor energie'!C2" display="/"/>
    <hyperlink ref="A53" location="'2 - Vzduchotechnika'!C2" display="/"/>
    <hyperlink ref="A54" location="'3 - Ostatní a vedlejší ná...'!C2" display="/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21"/>
  <sheetViews>
    <sheetView showGridLines="0" workbookViewId="0" topLeftCell="A1">
      <pane ySplit="1" topLeftCell="A193" activePane="bottomLeft" state="frozen"/>
      <selection pane="bottomLeft" activeCell="J204" sqref="J20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9" style="0" customWidth="1"/>
    <col min="7" max="7" width="8.66015625" style="0" customWidth="1"/>
    <col min="8" max="8" width="11.16015625" style="0" customWidth="1"/>
    <col min="9" max="9" width="12.66015625" style="5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52"/>
      <c r="C1" s="52"/>
      <c r="D1" s="53" t="s">
        <v>1</v>
      </c>
      <c r="E1" s="52"/>
      <c r="F1" s="54" t="s">
        <v>83</v>
      </c>
      <c r="G1" s="373" t="s">
        <v>84</v>
      </c>
      <c r="H1" s="373"/>
      <c r="I1" s="55"/>
      <c r="J1" s="54" t="s">
        <v>85</v>
      </c>
      <c r="K1" s="53" t="s">
        <v>86</v>
      </c>
      <c r="L1" s="54" t="s">
        <v>87</v>
      </c>
      <c r="M1" s="54"/>
      <c r="N1" s="54"/>
      <c r="O1" s="54"/>
      <c r="P1" s="54"/>
      <c r="Q1" s="54"/>
      <c r="R1" s="54"/>
      <c r="S1" s="54"/>
      <c r="T1" s="5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46" ht="36.9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374" t="s">
        <v>8</v>
      </c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4" t="s">
        <v>76</v>
      </c>
    </row>
    <row r="3" spans="1:46" ht="6.9" customHeight="1">
      <c r="A3" s="167"/>
      <c r="B3" s="168"/>
      <c r="C3" s="169"/>
      <c r="D3" s="169"/>
      <c r="E3" s="169"/>
      <c r="F3" s="169"/>
      <c r="G3" s="169"/>
      <c r="H3" s="169"/>
      <c r="I3" s="169"/>
      <c r="J3" s="169"/>
      <c r="K3" s="170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AT3" s="24" t="s">
        <v>77</v>
      </c>
    </row>
    <row r="4" spans="1:46" ht="36.9" customHeight="1">
      <c r="A4" s="167"/>
      <c r="B4" s="171"/>
      <c r="C4" s="172"/>
      <c r="D4" s="173" t="s">
        <v>88</v>
      </c>
      <c r="E4" s="172"/>
      <c r="F4" s="172"/>
      <c r="G4" s="172"/>
      <c r="H4" s="172"/>
      <c r="I4" s="172"/>
      <c r="J4" s="172"/>
      <c r="K4" s="174"/>
      <c r="L4" s="167"/>
      <c r="M4" s="277" t="s">
        <v>13</v>
      </c>
      <c r="N4" s="167"/>
      <c r="O4" s="167"/>
      <c r="P4" s="167"/>
      <c r="Q4" s="167"/>
      <c r="R4" s="167"/>
      <c r="S4" s="167"/>
      <c r="T4" s="167"/>
      <c r="U4" s="167"/>
      <c r="V4" s="167"/>
      <c r="AT4" s="24" t="s">
        <v>6</v>
      </c>
    </row>
    <row r="5" spans="1:22" ht="6.9" customHeight="1">
      <c r="A5" s="167"/>
      <c r="B5" s="171"/>
      <c r="C5" s="172"/>
      <c r="D5" s="172"/>
      <c r="E5" s="172"/>
      <c r="F5" s="172"/>
      <c r="G5" s="172"/>
      <c r="H5" s="172"/>
      <c r="I5" s="172"/>
      <c r="J5" s="172"/>
      <c r="K5" s="174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 ht="13.2">
      <c r="A6" s="167"/>
      <c r="B6" s="171"/>
      <c r="C6" s="172"/>
      <c r="D6" s="175" t="s">
        <v>16</v>
      </c>
      <c r="E6" s="172"/>
      <c r="F6" s="172"/>
      <c r="G6" s="172"/>
      <c r="H6" s="172"/>
      <c r="I6" s="172"/>
      <c r="J6" s="172"/>
      <c r="K6" s="174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</row>
    <row r="7" spans="1:22" ht="16.5" customHeight="1">
      <c r="A7" s="167"/>
      <c r="B7" s="171"/>
      <c r="C7" s="172"/>
      <c r="D7" s="172"/>
      <c r="E7" s="376" t="str">
        <f>'Rekapitulace stavby'!K6</f>
        <v>Realizace úspor energie - Konzervatoř Pardubice</v>
      </c>
      <c r="F7" s="377"/>
      <c r="G7" s="377"/>
      <c r="H7" s="377"/>
      <c r="I7" s="172"/>
      <c r="J7" s="172"/>
      <c r="K7" s="174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</row>
    <row r="8" spans="1:22" s="1" customFormat="1" ht="13.2">
      <c r="A8" s="176"/>
      <c r="B8" s="177"/>
      <c r="C8" s="178"/>
      <c r="D8" s="175" t="s">
        <v>89</v>
      </c>
      <c r="E8" s="178"/>
      <c r="F8" s="178"/>
      <c r="G8" s="178"/>
      <c r="H8" s="178"/>
      <c r="I8" s="178"/>
      <c r="J8" s="178"/>
      <c r="K8" s="179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</row>
    <row r="9" spans="1:22" s="1" customFormat="1" ht="36.9" customHeight="1">
      <c r="A9" s="176"/>
      <c r="B9" s="177"/>
      <c r="C9" s="178"/>
      <c r="D9" s="178"/>
      <c r="E9" s="378" t="s">
        <v>90</v>
      </c>
      <c r="F9" s="379"/>
      <c r="G9" s="379"/>
      <c r="H9" s="379"/>
      <c r="I9" s="178"/>
      <c r="J9" s="178"/>
      <c r="K9" s="179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1:22" s="1" customFormat="1" ht="13.5">
      <c r="A10" s="176"/>
      <c r="B10" s="177"/>
      <c r="C10" s="178"/>
      <c r="D10" s="178"/>
      <c r="E10" s="178"/>
      <c r="F10" s="178"/>
      <c r="G10" s="178"/>
      <c r="H10" s="178"/>
      <c r="I10" s="178"/>
      <c r="J10" s="178"/>
      <c r="K10" s="179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</row>
    <row r="11" spans="1:22" s="1" customFormat="1" ht="14.4" customHeight="1">
      <c r="A11" s="176"/>
      <c r="B11" s="177"/>
      <c r="C11" s="178"/>
      <c r="D11" s="175" t="s">
        <v>19</v>
      </c>
      <c r="E11" s="178"/>
      <c r="F11" s="180" t="s">
        <v>5</v>
      </c>
      <c r="G11" s="178"/>
      <c r="H11" s="178"/>
      <c r="I11" s="175" t="s">
        <v>20</v>
      </c>
      <c r="J11" s="180" t="s">
        <v>5</v>
      </c>
      <c r="K11" s="179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</row>
    <row r="12" spans="1:22" s="1" customFormat="1" ht="14.4" customHeight="1">
      <c r="A12" s="176"/>
      <c r="B12" s="177"/>
      <c r="C12" s="178"/>
      <c r="D12" s="175" t="s">
        <v>22</v>
      </c>
      <c r="E12" s="178"/>
      <c r="F12" s="180" t="s">
        <v>23</v>
      </c>
      <c r="G12" s="178"/>
      <c r="H12" s="178"/>
      <c r="I12" s="175" t="s">
        <v>24</v>
      </c>
      <c r="J12" s="181"/>
      <c r="K12" s="179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</row>
    <row r="13" spans="1:22" s="1" customFormat="1" ht="10.95" customHeight="1">
      <c r="A13" s="176"/>
      <c r="B13" s="177"/>
      <c r="C13" s="178"/>
      <c r="D13" s="178"/>
      <c r="E13" s="178"/>
      <c r="F13" s="178"/>
      <c r="G13" s="178"/>
      <c r="H13" s="178"/>
      <c r="I13" s="178"/>
      <c r="J13" s="178"/>
      <c r="K13" s="179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1:22" s="1" customFormat="1" ht="14.4" customHeight="1">
      <c r="A14" s="176"/>
      <c r="B14" s="177"/>
      <c r="C14" s="178"/>
      <c r="D14" s="175" t="s">
        <v>25</v>
      </c>
      <c r="E14" s="178"/>
      <c r="F14" s="178"/>
      <c r="G14" s="178"/>
      <c r="H14" s="178"/>
      <c r="I14" s="175" t="s">
        <v>26</v>
      </c>
      <c r="J14" s="180" t="s">
        <v>5</v>
      </c>
      <c r="K14" s="179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</row>
    <row r="15" spans="1:22" s="1" customFormat="1" ht="18" customHeight="1">
      <c r="A15" s="176"/>
      <c r="B15" s="177"/>
      <c r="C15" s="178"/>
      <c r="D15" s="178"/>
      <c r="E15" s="180" t="s">
        <v>27</v>
      </c>
      <c r="F15" s="178"/>
      <c r="G15" s="178"/>
      <c r="H15" s="178"/>
      <c r="I15" s="175" t="s">
        <v>28</v>
      </c>
      <c r="J15" s="180" t="s">
        <v>5</v>
      </c>
      <c r="K15" s="179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</row>
    <row r="16" spans="1:22" s="1" customFormat="1" ht="6.9" customHeight="1">
      <c r="A16" s="176"/>
      <c r="B16" s="177"/>
      <c r="C16" s="178"/>
      <c r="D16" s="178"/>
      <c r="E16" s="178"/>
      <c r="F16" s="178"/>
      <c r="G16" s="178"/>
      <c r="H16" s="178"/>
      <c r="I16" s="178"/>
      <c r="J16" s="178"/>
      <c r="K16" s="179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</row>
    <row r="17" spans="1:22" s="1" customFormat="1" ht="14.4" customHeight="1">
      <c r="A17" s="176"/>
      <c r="B17" s="177"/>
      <c r="C17" s="178"/>
      <c r="D17" s="175" t="s">
        <v>29</v>
      </c>
      <c r="E17" s="178"/>
      <c r="F17" s="178"/>
      <c r="G17" s="178"/>
      <c r="H17" s="178"/>
      <c r="I17" s="175" t="s">
        <v>26</v>
      </c>
      <c r="J17" s="180" t="str">
        <f>IF('Rekapitulace stavby'!AN13="Vyplň údaj","",IF('Rekapitulace stavby'!AN13="","",'Rekapitulace stavby'!AN13))</f>
        <v/>
      </c>
      <c r="K17" s="179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</row>
    <row r="18" spans="1:22" s="1" customFormat="1" ht="18" customHeight="1">
      <c r="A18" s="176"/>
      <c r="B18" s="177"/>
      <c r="C18" s="178"/>
      <c r="D18" s="178"/>
      <c r="E18" s="180" t="str">
        <f>IF('Rekapitulace stavby'!E14="Vyplň údaj","",IF('Rekapitulace stavby'!E14="","",'Rekapitulace stavby'!E14))</f>
        <v/>
      </c>
      <c r="F18" s="178"/>
      <c r="G18" s="178"/>
      <c r="H18" s="178"/>
      <c r="I18" s="175" t="s">
        <v>28</v>
      </c>
      <c r="J18" s="180" t="str">
        <f>IF('Rekapitulace stavby'!AN14="Vyplň údaj","",IF('Rekapitulace stavby'!AN14="","",'Rekapitulace stavby'!AN14))</f>
        <v/>
      </c>
      <c r="K18" s="179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</row>
    <row r="19" spans="1:22" s="1" customFormat="1" ht="6.9" customHeight="1">
      <c r="A19" s="176"/>
      <c r="B19" s="177"/>
      <c r="C19" s="178"/>
      <c r="D19" s="178"/>
      <c r="E19" s="178"/>
      <c r="F19" s="178"/>
      <c r="G19" s="178"/>
      <c r="H19" s="178"/>
      <c r="I19" s="178"/>
      <c r="J19" s="178"/>
      <c r="K19" s="179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</row>
    <row r="20" spans="1:22" s="1" customFormat="1" ht="14.4" customHeight="1">
      <c r="A20" s="176"/>
      <c r="B20" s="177"/>
      <c r="C20" s="178"/>
      <c r="D20" s="175" t="s">
        <v>31</v>
      </c>
      <c r="E20" s="178"/>
      <c r="F20" s="178"/>
      <c r="G20" s="178"/>
      <c r="H20" s="178"/>
      <c r="I20" s="175" t="s">
        <v>26</v>
      </c>
      <c r="J20" s="180" t="s">
        <v>5</v>
      </c>
      <c r="K20" s="179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</row>
    <row r="21" spans="1:22" s="1" customFormat="1" ht="18" customHeight="1">
      <c r="A21" s="176"/>
      <c r="B21" s="177"/>
      <c r="C21" s="178"/>
      <c r="D21" s="178"/>
      <c r="E21" s="180" t="s">
        <v>32</v>
      </c>
      <c r="F21" s="178"/>
      <c r="G21" s="178"/>
      <c r="H21" s="178"/>
      <c r="I21" s="175" t="s">
        <v>28</v>
      </c>
      <c r="J21" s="180" t="s">
        <v>5</v>
      </c>
      <c r="K21" s="179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</row>
    <row r="22" spans="1:22" s="1" customFormat="1" ht="6.9" customHeight="1">
      <c r="A22" s="176"/>
      <c r="B22" s="177"/>
      <c r="C22" s="178"/>
      <c r="D22" s="178"/>
      <c r="E22" s="178"/>
      <c r="F22" s="178"/>
      <c r="G22" s="178"/>
      <c r="H22" s="178"/>
      <c r="I22" s="178"/>
      <c r="J22" s="178"/>
      <c r="K22" s="179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</row>
    <row r="23" spans="1:22" s="1" customFormat="1" ht="14.4" customHeight="1">
      <c r="A23" s="176"/>
      <c r="B23" s="177"/>
      <c r="C23" s="178"/>
      <c r="D23" s="175" t="s">
        <v>34</v>
      </c>
      <c r="E23" s="178"/>
      <c r="F23" s="178"/>
      <c r="G23" s="178"/>
      <c r="H23" s="178"/>
      <c r="I23" s="178"/>
      <c r="J23" s="178"/>
      <c r="K23" s="179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</row>
    <row r="24" spans="1:22" s="6" customFormat="1" ht="16.5" customHeight="1">
      <c r="A24" s="182"/>
      <c r="B24" s="183"/>
      <c r="C24" s="184"/>
      <c r="D24" s="184"/>
      <c r="E24" s="366" t="s">
        <v>5</v>
      </c>
      <c r="F24" s="366"/>
      <c r="G24" s="366"/>
      <c r="H24" s="366"/>
      <c r="I24" s="184"/>
      <c r="J24" s="184"/>
      <c r="K24" s="185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</row>
    <row r="25" spans="1:22" s="1" customFormat="1" ht="6.9" customHeight="1">
      <c r="A25" s="176"/>
      <c r="B25" s="177"/>
      <c r="C25" s="178"/>
      <c r="D25" s="178"/>
      <c r="E25" s="178"/>
      <c r="F25" s="178"/>
      <c r="G25" s="178"/>
      <c r="H25" s="178"/>
      <c r="I25" s="178"/>
      <c r="J25" s="178"/>
      <c r="K25" s="179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</row>
    <row r="26" spans="1:22" s="1" customFormat="1" ht="6.9" customHeight="1">
      <c r="A26" s="176"/>
      <c r="B26" s="177"/>
      <c r="C26" s="178"/>
      <c r="D26" s="186"/>
      <c r="E26" s="186"/>
      <c r="F26" s="186"/>
      <c r="G26" s="186"/>
      <c r="H26" s="186"/>
      <c r="I26" s="186"/>
      <c r="J26" s="186"/>
      <c r="K26" s="187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</row>
    <row r="27" spans="1:22" s="1" customFormat="1" ht="25.35" customHeight="1">
      <c r="A27" s="176"/>
      <c r="B27" s="177"/>
      <c r="C27" s="178"/>
      <c r="D27" s="188" t="s">
        <v>35</v>
      </c>
      <c r="E27" s="178"/>
      <c r="F27" s="178"/>
      <c r="G27" s="178"/>
      <c r="H27" s="178"/>
      <c r="I27" s="178"/>
      <c r="J27" s="189">
        <f>ROUND(J101,2)</f>
        <v>0</v>
      </c>
      <c r="K27" s="179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</row>
    <row r="28" spans="1:22" s="1" customFormat="1" ht="6.9" customHeight="1">
      <c r="A28" s="176"/>
      <c r="B28" s="177"/>
      <c r="C28" s="178"/>
      <c r="D28" s="186"/>
      <c r="E28" s="186"/>
      <c r="F28" s="186"/>
      <c r="G28" s="186"/>
      <c r="H28" s="186"/>
      <c r="I28" s="186"/>
      <c r="J28" s="186"/>
      <c r="K28" s="187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</row>
    <row r="29" spans="1:22" s="1" customFormat="1" ht="14.4" customHeight="1">
      <c r="A29" s="176"/>
      <c r="B29" s="177"/>
      <c r="C29" s="178"/>
      <c r="D29" s="178"/>
      <c r="E29" s="178"/>
      <c r="F29" s="190" t="s">
        <v>37</v>
      </c>
      <c r="G29" s="178"/>
      <c r="H29" s="178"/>
      <c r="I29" s="190" t="s">
        <v>36</v>
      </c>
      <c r="J29" s="190" t="s">
        <v>38</v>
      </c>
      <c r="K29" s="179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</row>
    <row r="30" spans="1:22" s="1" customFormat="1" ht="14.4" customHeight="1">
      <c r="A30" s="176"/>
      <c r="B30" s="177"/>
      <c r="C30" s="178"/>
      <c r="D30" s="191" t="s">
        <v>39</v>
      </c>
      <c r="E30" s="191" t="s">
        <v>40</v>
      </c>
      <c r="F30" s="192">
        <f>ROUND(SUM(BE101:BE719),2)</f>
        <v>0</v>
      </c>
      <c r="G30" s="178"/>
      <c r="H30" s="178"/>
      <c r="I30" s="193">
        <v>0.21</v>
      </c>
      <c r="J30" s="192">
        <f>ROUND(ROUND((SUM(BE101:BE719)),2)*I30,2)</f>
        <v>0</v>
      </c>
      <c r="K30" s="179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</row>
    <row r="31" spans="1:22" s="1" customFormat="1" ht="14.4" customHeight="1">
      <c r="A31" s="176"/>
      <c r="B31" s="177"/>
      <c r="C31" s="178"/>
      <c r="D31" s="178"/>
      <c r="E31" s="191" t="s">
        <v>41</v>
      </c>
      <c r="F31" s="192">
        <f>ROUND(SUM(BF101:BF719),2)</f>
        <v>0</v>
      </c>
      <c r="G31" s="178"/>
      <c r="H31" s="178"/>
      <c r="I31" s="193">
        <v>0.15</v>
      </c>
      <c r="J31" s="192">
        <f>ROUND(ROUND((SUM(BF101:BF719)),2)*I31,2)</f>
        <v>0</v>
      </c>
      <c r="K31" s="179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</row>
    <row r="32" spans="1:22" s="1" customFormat="1" ht="14.4" customHeight="1" hidden="1">
      <c r="A32" s="176"/>
      <c r="B32" s="177"/>
      <c r="C32" s="178"/>
      <c r="D32" s="178"/>
      <c r="E32" s="191" t="s">
        <v>42</v>
      </c>
      <c r="F32" s="192">
        <f>ROUND(SUM(BG101:BG719),2)</f>
        <v>0</v>
      </c>
      <c r="G32" s="178"/>
      <c r="H32" s="178"/>
      <c r="I32" s="193">
        <v>0.21</v>
      </c>
      <c r="J32" s="192">
        <v>0</v>
      </c>
      <c r="K32" s="179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</row>
    <row r="33" spans="1:22" s="1" customFormat="1" ht="14.4" customHeight="1" hidden="1">
      <c r="A33" s="176"/>
      <c r="B33" s="177"/>
      <c r="C33" s="178"/>
      <c r="D33" s="178"/>
      <c r="E33" s="191" t="s">
        <v>43</v>
      </c>
      <c r="F33" s="192">
        <f>ROUND(SUM(BH101:BH719),2)</f>
        <v>0</v>
      </c>
      <c r="G33" s="178"/>
      <c r="H33" s="178"/>
      <c r="I33" s="193">
        <v>0.15</v>
      </c>
      <c r="J33" s="192">
        <v>0</v>
      </c>
      <c r="K33" s="179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</row>
    <row r="34" spans="1:22" s="1" customFormat="1" ht="14.4" customHeight="1" hidden="1">
      <c r="A34" s="176"/>
      <c r="B34" s="177"/>
      <c r="C34" s="178"/>
      <c r="D34" s="178"/>
      <c r="E34" s="191" t="s">
        <v>44</v>
      </c>
      <c r="F34" s="192">
        <f>ROUND(SUM(BI101:BI719),2)</f>
        <v>0</v>
      </c>
      <c r="G34" s="178"/>
      <c r="H34" s="178"/>
      <c r="I34" s="193">
        <v>0</v>
      </c>
      <c r="J34" s="192">
        <v>0</v>
      </c>
      <c r="K34" s="179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</row>
    <row r="35" spans="1:22" s="1" customFormat="1" ht="6.9" customHeight="1">
      <c r="A35" s="176"/>
      <c r="B35" s="177"/>
      <c r="C35" s="178"/>
      <c r="D35" s="178"/>
      <c r="E35" s="178"/>
      <c r="F35" s="178"/>
      <c r="G35" s="178"/>
      <c r="H35" s="178"/>
      <c r="I35" s="178"/>
      <c r="J35" s="178"/>
      <c r="K35" s="179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</row>
    <row r="36" spans="1:22" s="1" customFormat="1" ht="25.35" customHeight="1">
      <c r="A36" s="176"/>
      <c r="B36" s="177"/>
      <c r="C36" s="194"/>
      <c r="D36" s="195" t="s">
        <v>45</v>
      </c>
      <c r="E36" s="196"/>
      <c r="F36" s="196"/>
      <c r="G36" s="197" t="s">
        <v>46</v>
      </c>
      <c r="H36" s="198" t="s">
        <v>47</v>
      </c>
      <c r="I36" s="196"/>
      <c r="J36" s="199">
        <f>SUM(J27:J34)</f>
        <v>0</v>
      </c>
      <c r="K36" s="200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</row>
    <row r="37" spans="1:22" s="1" customFormat="1" ht="14.4" customHeight="1">
      <c r="A37" s="176"/>
      <c r="B37" s="201"/>
      <c r="C37" s="202"/>
      <c r="D37" s="202"/>
      <c r="E37" s="202"/>
      <c r="F37" s="202"/>
      <c r="G37" s="202"/>
      <c r="H37" s="202"/>
      <c r="I37" s="202"/>
      <c r="J37" s="202"/>
      <c r="K37" s="203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</row>
    <row r="38" spans="1:22" ht="13.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</row>
    <row r="39" spans="1:22" ht="13.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</row>
    <row r="40" spans="1:22" ht="13.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</row>
    <row r="41" spans="1:22" s="1" customFormat="1" ht="6.9" customHeight="1">
      <c r="A41" s="176"/>
      <c r="B41" s="204"/>
      <c r="C41" s="205"/>
      <c r="D41" s="205"/>
      <c r="E41" s="205"/>
      <c r="F41" s="205"/>
      <c r="G41" s="205"/>
      <c r="H41" s="205"/>
      <c r="I41" s="205"/>
      <c r="J41" s="205"/>
      <c r="K41" s="20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</row>
    <row r="42" spans="1:22" s="1" customFormat="1" ht="36.9" customHeight="1">
      <c r="A42" s="176"/>
      <c r="B42" s="177"/>
      <c r="C42" s="173" t="s">
        <v>91</v>
      </c>
      <c r="D42" s="178"/>
      <c r="E42" s="178"/>
      <c r="F42" s="178"/>
      <c r="G42" s="178"/>
      <c r="H42" s="178"/>
      <c r="I42" s="178"/>
      <c r="J42" s="178"/>
      <c r="K42" s="179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</row>
    <row r="43" spans="1:22" s="1" customFormat="1" ht="6.9" customHeight="1">
      <c r="A43" s="176"/>
      <c r="B43" s="177"/>
      <c r="C43" s="178"/>
      <c r="D43" s="178"/>
      <c r="E43" s="178"/>
      <c r="F43" s="178"/>
      <c r="G43" s="178"/>
      <c r="H43" s="178"/>
      <c r="I43" s="178"/>
      <c r="J43" s="178"/>
      <c r="K43" s="179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</row>
    <row r="44" spans="1:22" s="1" customFormat="1" ht="14.4" customHeight="1">
      <c r="A44" s="176"/>
      <c r="B44" s="177"/>
      <c r="C44" s="175" t="s">
        <v>16</v>
      </c>
      <c r="D44" s="178"/>
      <c r="E44" s="178"/>
      <c r="F44" s="178"/>
      <c r="G44" s="178"/>
      <c r="H44" s="178"/>
      <c r="I44" s="178"/>
      <c r="J44" s="178"/>
      <c r="K44" s="179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</row>
    <row r="45" spans="1:22" s="1" customFormat="1" ht="16.5" customHeight="1">
      <c r="A45" s="176"/>
      <c r="B45" s="177"/>
      <c r="C45" s="178"/>
      <c r="D45" s="178"/>
      <c r="E45" s="376" t="str">
        <f>E7</f>
        <v>Realizace úspor energie - Konzervatoř Pardubice</v>
      </c>
      <c r="F45" s="377"/>
      <c r="G45" s="377"/>
      <c r="H45" s="377"/>
      <c r="I45" s="178"/>
      <c r="J45" s="178"/>
      <c r="K45" s="179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</row>
    <row r="46" spans="1:22" s="1" customFormat="1" ht="14.4" customHeight="1">
      <c r="A46" s="176"/>
      <c r="B46" s="177"/>
      <c r="C46" s="175" t="s">
        <v>89</v>
      </c>
      <c r="D46" s="178"/>
      <c r="E46" s="178"/>
      <c r="F46" s="178"/>
      <c r="G46" s="178"/>
      <c r="H46" s="178"/>
      <c r="I46" s="178"/>
      <c r="J46" s="178"/>
      <c r="K46" s="179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</row>
    <row r="47" spans="1:22" s="1" customFormat="1" ht="17.25" customHeight="1">
      <c r="A47" s="176"/>
      <c r="B47" s="177"/>
      <c r="C47" s="178"/>
      <c r="D47" s="178"/>
      <c r="E47" s="378" t="str">
        <f>E9</f>
        <v>1 - Realizace úspor energie</v>
      </c>
      <c r="F47" s="379"/>
      <c r="G47" s="379"/>
      <c r="H47" s="379"/>
      <c r="I47" s="178"/>
      <c r="J47" s="178"/>
      <c r="K47" s="179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</row>
    <row r="48" spans="1:22" s="1" customFormat="1" ht="6.9" customHeight="1">
      <c r="A48" s="176"/>
      <c r="B48" s="177"/>
      <c r="C48" s="178"/>
      <c r="D48" s="178"/>
      <c r="E48" s="178"/>
      <c r="F48" s="178"/>
      <c r="G48" s="178"/>
      <c r="H48" s="178"/>
      <c r="I48" s="178"/>
      <c r="J48" s="178"/>
      <c r="K48" s="179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</row>
    <row r="49" spans="1:22" s="1" customFormat="1" ht="18" customHeight="1">
      <c r="A49" s="176"/>
      <c r="B49" s="177"/>
      <c r="C49" s="175" t="s">
        <v>22</v>
      </c>
      <c r="D49" s="178"/>
      <c r="E49" s="178"/>
      <c r="F49" s="180" t="str">
        <f>F12</f>
        <v>Pardubice</v>
      </c>
      <c r="G49" s="178"/>
      <c r="H49" s="178"/>
      <c r="I49" s="175" t="s">
        <v>24</v>
      </c>
      <c r="J49" s="181" t="str">
        <f>IF(J12="","",J12)</f>
        <v/>
      </c>
      <c r="K49" s="179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</row>
    <row r="50" spans="1:22" s="1" customFormat="1" ht="6.9" customHeight="1">
      <c r="A50" s="176"/>
      <c r="B50" s="177"/>
      <c r="C50" s="178"/>
      <c r="D50" s="178"/>
      <c r="E50" s="178"/>
      <c r="F50" s="178"/>
      <c r="G50" s="178"/>
      <c r="H50" s="178"/>
      <c r="I50" s="178"/>
      <c r="J50" s="178"/>
      <c r="K50" s="179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</row>
    <row r="51" spans="1:22" s="1" customFormat="1" ht="13.2">
      <c r="A51" s="176"/>
      <c r="B51" s="177"/>
      <c r="C51" s="175" t="s">
        <v>25</v>
      </c>
      <c r="D51" s="178"/>
      <c r="E51" s="178"/>
      <c r="F51" s="180" t="str">
        <f>E15</f>
        <v>Konzervatoř Pardubice</v>
      </c>
      <c r="G51" s="178"/>
      <c r="H51" s="178"/>
      <c r="I51" s="175" t="s">
        <v>31</v>
      </c>
      <c r="J51" s="366" t="str">
        <f>E21</f>
        <v>astalon s.r.o., Pardubice</v>
      </c>
      <c r="K51" s="179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</row>
    <row r="52" spans="1:22" s="1" customFormat="1" ht="14.4" customHeight="1">
      <c r="A52" s="176"/>
      <c r="B52" s="177"/>
      <c r="C52" s="175" t="s">
        <v>29</v>
      </c>
      <c r="D52" s="178"/>
      <c r="E52" s="178"/>
      <c r="F52" s="180" t="str">
        <f>IF(E18="","",E18)</f>
        <v/>
      </c>
      <c r="G52" s="178"/>
      <c r="H52" s="178"/>
      <c r="I52" s="178"/>
      <c r="J52" s="369"/>
      <c r="K52" s="179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</row>
    <row r="53" spans="1:22" s="1" customFormat="1" ht="10.35" customHeight="1">
      <c r="A53" s="176"/>
      <c r="B53" s="177"/>
      <c r="C53" s="178"/>
      <c r="D53" s="178"/>
      <c r="E53" s="178"/>
      <c r="F53" s="178"/>
      <c r="G53" s="178"/>
      <c r="H53" s="178"/>
      <c r="I53" s="178"/>
      <c r="J53" s="178"/>
      <c r="K53" s="179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</row>
    <row r="54" spans="1:22" s="1" customFormat="1" ht="29.25" customHeight="1">
      <c r="A54" s="176"/>
      <c r="B54" s="177"/>
      <c r="C54" s="207" t="s">
        <v>92</v>
      </c>
      <c r="D54" s="194"/>
      <c r="E54" s="194"/>
      <c r="F54" s="194"/>
      <c r="G54" s="194"/>
      <c r="H54" s="194"/>
      <c r="I54" s="194"/>
      <c r="J54" s="208" t="s">
        <v>93</v>
      </c>
      <c r="K54" s="209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</row>
    <row r="55" spans="1:22" s="1" customFormat="1" ht="10.35" customHeight="1">
      <c r="A55" s="176"/>
      <c r="B55" s="177"/>
      <c r="C55" s="178"/>
      <c r="D55" s="178"/>
      <c r="E55" s="178"/>
      <c r="F55" s="178"/>
      <c r="G55" s="178"/>
      <c r="H55" s="178"/>
      <c r="I55" s="178"/>
      <c r="J55" s="178"/>
      <c r="K55" s="179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</row>
    <row r="56" spans="1:47" s="1" customFormat="1" ht="29.25" customHeight="1">
      <c r="A56" s="176"/>
      <c r="B56" s="177"/>
      <c r="C56" s="210" t="s">
        <v>94</v>
      </c>
      <c r="D56" s="178"/>
      <c r="E56" s="178"/>
      <c r="F56" s="178"/>
      <c r="G56" s="178"/>
      <c r="H56" s="178"/>
      <c r="I56" s="178"/>
      <c r="J56" s="189">
        <f>J101</f>
        <v>0</v>
      </c>
      <c r="K56" s="179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AU56" s="24" t="s">
        <v>95</v>
      </c>
    </row>
    <row r="57" spans="1:22" s="7" customFormat="1" ht="24.9" customHeight="1">
      <c r="A57" s="211"/>
      <c r="B57" s="212"/>
      <c r="C57" s="213"/>
      <c r="D57" s="214" t="s">
        <v>96</v>
      </c>
      <c r="E57" s="215"/>
      <c r="F57" s="215"/>
      <c r="G57" s="215"/>
      <c r="H57" s="215"/>
      <c r="I57" s="215"/>
      <c r="J57" s="216">
        <f>J102</f>
        <v>0</v>
      </c>
      <c r="K57" s="217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</row>
    <row r="58" spans="1:22" s="8" customFormat="1" ht="19.95" customHeight="1">
      <c r="A58" s="218"/>
      <c r="B58" s="219"/>
      <c r="C58" s="220"/>
      <c r="D58" s="221" t="s">
        <v>97</v>
      </c>
      <c r="E58" s="222"/>
      <c r="F58" s="222"/>
      <c r="G58" s="222"/>
      <c r="H58" s="222"/>
      <c r="I58" s="222"/>
      <c r="J58" s="223">
        <f>J103</f>
        <v>0</v>
      </c>
      <c r="K58" s="224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</row>
    <row r="59" spans="1:22" s="8" customFormat="1" ht="19.95" customHeight="1">
      <c r="A59" s="218"/>
      <c r="B59" s="219"/>
      <c r="C59" s="220"/>
      <c r="D59" s="221" t="s">
        <v>98</v>
      </c>
      <c r="E59" s="222"/>
      <c r="F59" s="222"/>
      <c r="G59" s="222"/>
      <c r="H59" s="222"/>
      <c r="I59" s="222"/>
      <c r="J59" s="223">
        <f>J106</f>
        <v>0</v>
      </c>
      <c r="K59" s="224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</row>
    <row r="60" spans="1:22" s="8" customFormat="1" ht="19.95" customHeight="1">
      <c r="A60" s="218"/>
      <c r="B60" s="219"/>
      <c r="C60" s="220"/>
      <c r="D60" s="221" t="s">
        <v>99</v>
      </c>
      <c r="E60" s="222"/>
      <c r="F60" s="222"/>
      <c r="G60" s="222"/>
      <c r="H60" s="222"/>
      <c r="I60" s="222"/>
      <c r="J60" s="223">
        <f>J110</f>
        <v>0</v>
      </c>
      <c r="K60" s="224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</row>
    <row r="61" spans="1:22" s="8" customFormat="1" ht="19.95" customHeight="1">
      <c r="A61" s="218"/>
      <c r="B61" s="219"/>
      <c r="C61" s="220"/>
      <c r="D61" s="221" t="s">
        <v>100</v>
      </c>
      <c r="E61" s="222"/>
      <c r="F61" s="222"/>
      <c r="G61" s="222"/>
      <c r="H61" s="222"/>
      <c r="I61" s="222"/>
      <c r="J61" s="223">
        <f>J118</f>
        <v>0</v>
      </c>
      <c r="K61" s="224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</row>
    <row r="62" spans="1:22" s="8" customFormat="1" ht="19.95" customHeight="1">
      <c r="A62" s="218"/>
      <c r="B62" s="219"/>
      <c r="C62" s="220"/>
      <c r="D62" s="221" t="s">
        <v>101</v>
      </c>
      <c r="E62" s="222"/>
      <c r="F62" s="222"/>
      <c r="G62" s="222"/>
      <c r="H62" s="222"/>
      <c r="I62" s="222"/>
      <c r="J62" s="223">
        <f>J246</f>
        <v>0</v>
      </c>
      <c r="K62" s="224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</row>
    <row r="63" spans="1:22" s="8" customFormat="1" ht="19.95" customHeight="1">
      <c r="A63" s="218"/>
      <c r="B63" s="219"/>
      <c r="C63" s="220"/>
      <c r="D63" s="221" t="s">
        <v>102</v>
      </c>
      <c r="E63" s="222"/>
      <c r="F63" s="222"/>
      <c r="G63" s="222"/>
      <c r="H63" s="222"/>
      <c r="I63" s="222"/>
      <c r="J63" s="223">
        <f>J310</f>
        <v>0</v>
      </c>
      <c r="K63" s="224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</row>
    <row r="64" spans="1:22" s="8" customFormat="1" ht="19.95" customHeight="1">
      <c r="A64" s="218"/>
      <c r="B64" s="219"/>
      <c r="C64" s="220"/>
      <c r="D64" s="221" t="s">
        <v>103</v>
      </c>
      <c r="E64" s="222"/>
      <c r="F64" s="222"/>
      <c r="G64" s="222"/>
      <c r="H64" s="222"/>
      <c r="I64" s="222"/>
      <c r="J64" s="223">
        <f>J317</f>
        <v>0</v>
      </c>
      <c r="K64" s="224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</row>
    <row r="65" spans="1:22" s="7" customFormat="1" ht="24.9" customHeight="1">
      <c r="A65" s="211"/>
      <c r="B65" s="212"/>
      <c r="C65" s="213"/>
      <c r="D65" s="214" t="s">
        <v>104</v>
      </c>
      <c r="E65" s="215"/>
      <c r="F65" s="215"/>
      <c r="G65" s="215"/>
      <c r="H65" s="215"/>
      <c r="I65" s="215"/>
      <c r="J65" s="216">
        <f>J319</f>
        <v>0</v>
      </c>
      <c r="K65" s="217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</row>
    <row r="66" spans="1:22" s="8" customFormat="1" ht="19.95" customHeight="1">
      <c r="A66" s="218"/>
      <c r="B66" s="219"/>
      <c r="C66" s="220"/>
      <c r="D66" s="221" t="s">
        <v>105</v>
      </c>
      <c r="E66" s="222"/>
      <c r="F66" s="222"/>
      <c r="G66" s="222"/>
      <c r="H66" s="222"/>
      <c r="I66" s="222"/>
      <c r="J66" s="223">
        <f>J320</f>
        <v>0</v>
      </c>
      <c r="K66" s="224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</row>
    <row r="67" spans="1:22" s="8" customFormat="1" ht="19.95" customHeight="1">
      <c r="A67" s="218"/>
      <c r="B67" s="219"/>
      <c r="C67" s="220"/>
      <c r="D67" s="221" t="s">
        <v>106</v>
      </c>
      <c r="E67" s="222"/>
      <c r="F67" s="222"/>
      <c r="G67" s="222"/>
      <c r="H67" s="222"/>
      <c r="I67" s="222"/>
      <c r="J67" s="223">
        <f>J330</f>
        <v>0</v>
      </c>
      <c r="K67" s="224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</row>
    <row r="68" spans="1:22" s="8" customFormat="1" ht="19.95" customHeight="1">
      <c r="A68" s="218"/>
      <c r="B68" s="219"/>
      <c r="C68" s="220"/>
      <c r="D68" s="221" t="s">
        <v>107</v>
      </c>
      <c r="E68" s="222"/>
      <c r="F68" s="222"/>
      <c r="G68" s="222"/>
      <c r="H68" s="222"/>
      <c r="I68" s="222"/>
      <c r="J68" s="223">
        <f>J432</f>
        <v>0</v>
      </c>
      <c r="K68" s="224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</row>
    <row r="69" spans="1:22" s="8" customFormat="1" ht="19.95" customHeight="1">
      <c r="A69" s="218"/>
      <c r="B69" s="219"/>
      <c r="C69" s="220"/>
      <c r="D69" s="221" t="s">
        <v>108</v>
      </c>
      <c r="E69" s="222"/>
      <c r="F69" s="222"/>
      <c r="G69" s="222"/>
      <c r="H69" s="222"/>
      <c r="I69" s="222"/>
      <c r="J69" s="223">
        <f>J468</f>
        <v>0</v>
      </c>
      <c r="K69" s="224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</row>
    <row r="70" spans="1:22" s="8" customFormat="1" ht="19.95" customHeight="1">
      <c r="A70" s="218"/>
      <c r="B70" s="219"/>
      <c r="C70" s="220"/>
      <c r="D70" s="221" t="s">
        <v>109</v>
      </c>
      <c r="E70" s="222"/>
      <c r="F70" s="222"/>
      <c r="G70" s="222"/>
      <c r="H70" s="222"/>
      <c r="I70" s="222"/>
      <c r="J70" s="223">
        <f>J472</f>
        <v>0</v>
      </c>
      <c r="K70" s="224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</row>
    <row r="71" spans="1:22" s="8" customFormat="1" ht="19.95" customHeight="1">
      <c r="A71" s="218"/>
      <c r="B71" s="219"/>
      <c r="C71" s="220"/>
      <c r="D71" s="221" t="s">
        <v>110</v>
      </c>
      <c r="E71" s="222"/>
      <c r="F71" s="222"/>
      <c r="G71" s="222"/>
      <c r="H71" s="222"/>
      <c r="I71" s="222"/>
      <c r="J71" s="223">
        <f>J477</f>
        <v>0</v>
      </c>
      <c r="K71" s="224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</row>
    <row r="72" spans="1:22" s="8" customFormat="1" ht="19.95" customHeight="1">
      <c r="A72" s="218"/>
      <c r="B72" s="219"/>
      <c r="C72" s="220"/>
      <c r="D72" s="221" t="s">
        <v>111</v>
      </c>
      <c r="E72" s="222"/>
      <c r="F72" s="222"/>
      <c r="G72" s="222"/>
      <c r="H72" s="222"/>
      <c r="I72" s="222"/>
      <c r="J72" s="223">
        <f>J484</f>
        <v>0</v>
      </c>
      <c r="K72" s="224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</row>
    <row r="73" spans="1:22" s="8" customFormat="1" ht="19.95" customHeight="1">
      <c r="A73" s="218"/>
      <c r="B73" s="219"/>
      <c r="C73" s="220"/>
      <c r="D73" s="221" t="s">
        <v>112</v>
      </c>
      <c r="E73" s="222"/>
      <c r="F73" s="222"/>
      <c r="G73" s="222"/>
      <c r="H73" s="222"/>
      <c r="I73" s="222"/>
      <c r="J73" s="223">
        <f>J491</f>
        <v>0</v>
      </c>
      <c r="K73" s="224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</row>
    <row r="74" spans="1:22" s="8" customFormat="1" ht="19.95" customHeight="1">
      <c r="A74" s="218"/>
      <c r="B74" s="219"/>
      <c r="C74" s="220"/>
      <c r="D74" s="221" t="s">
        <v>113</v>
      </c>
      <c r="E74" s="222"/>
      <c r="F74" s="222"/>
      <c r="G74" s="222"/>
      <c r="H74" s="222"/>
      <c r="I74" s="222"/>
      <c r="J74" s="223">
        <f>J504</f>
        <v>0</v>
      </c>
      <c r="K74" s="224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</row>
    <row r="75" spans="1:22" s="8" customFormat="1" ht="19.95" customHeight="1">
      <c r="A75" s="218"/>
      <c r="B75" s="219"/>
      <c r="C75" s="220"/>
      <c r="D75" s="221" t="s">
        <v>114</v>
      </c>
      <c r="E75" s="222"/>
      <c r="F75" s="222"/>
      <c r="G75" s="222"/>
      <c r="H75" s="222"/>
      <c r="I75" s="222"/>
      <c r="J75" s="223">
        <f>J561</f>
        <v>0</v>
      </c>
      <c r="K75" s="224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</row>
    <row r="76" spans="1:22" s="8" customFormat="1" ht="19.95" customHeight="1">
      <c r="A76" s="218"/>
      <c r="B76" s="219"/>
      <c r="C76" s="220"/>
      <c r="D76" s="221" t="s">
        <v>115</v>
      </c>
      <c r="E76" s="222"/>
      <c r="F76" s="222"/>
      <c r="G76" s="222"/>
      <c r="H76" s="222"/>
      <c r="I76" s="222"/>
      <c r="J76" s="223">
        <f>J589</f>
        <v>0</v>
      </c>
      <c r="K76" s="224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</row>
    <row r="77" spans="1:22" s="8" customFormat="1" ht="19.95" customHeight="1">
      <c r="A77" s="218"/>
      <c r="B77" s="219"/>
      <c r="C77" s="220"/>
      <c r="D77" s="221" t="s">
        <v>116</v>
      </c>
      <c r="E77" s="222"/>
      <c r="F77" s="222"/>
      <c r="G77" s="222"/>
      <c r="H77" s="222"/>
      <c r="I77" s="222"/>
      <c r="J77" s="223">
        <f>J657</f>
        <v>0</v>
      </c>
      <c r="K77" s="224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</row>
    <row r="78" spans="1:22" s="8" customFormat="1" ht="19.95" customHeight="1">
      <c r="A78" s="218"/>
      <c r="B78" s="219"/>
      <c r="C78" s="220"/>
      <c r="D78" s="221" t="s">
        <v>117</v>
      </c>
      <c r="E78" s="222"/>
      <c r="F78" s="222"/>
      <c r="G78" s="222"/>
      <c r="H78" s="222"/>
      <c r="I78" s="222"/>
      <c r="J78" s="223">
        <f>J661</f>
        <v>0</v>
      </c>
      <c r="K78" s="224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</row>
    <row r="79" spans="1:22" s="8" customFormat="1" ht="19.95" customHeight="1">
      <c r="A79" s="218"/>
      <c r="B79" s="219"/>
      <c r="C79" s="220"/>
      <c r="D79" s="221" t="s">
        <v>118</v>
      </c>
      <c r="E79" s="222"/>
      <c r="F79" s="222"/>
      <c r="G79" s="222"/>
      <c r="H79" s="222"/>
      <c r="I79" s="222"/>
      <c r="J79" s="223">
        <f>J677</f>
        <v>0</v>
      </c>
      <c r="K79" s="224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</row>
    <row r="80" spans="1:22" s="7" customFormat="1" ht="24.9" customHeight="1">
      <c r="A80" s="211"/>
      <c r="B80" s="212"/>
      <c r="C80" s="213"/>
      <c r="D80" s="214" t="s">
        <v>119</v>
      </c>
      <c r="E80" s="215"/>
      <c r="F80" s="215"/>
      <c r="G80" s="215"/>
      <c r="H80" s="215"/>
      <c r="I80" s="215"/>
      <c r="J80" s="216">
        <f>J709</f>
        <v>0</v>
      </c>
      <c r="K80" s="217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</row>
    <row r="81" spans="1:22" s="8" customFormat="1" ht="19.95" customHeight="1">
      <c r="A81" s="218"/>
      <c r="B81" s="219"/>
      <c r="C81" s="220"/>
      <c r="D81" s="221" t="s">
        <v>120</v>
      </c>
      <c r="E81" s="222"/>
      <c r="F81" s="222"/>
      <c r="G81" s="222"/>
      <c r="H81" s="222"/>
      <c r="I81" s="222"/>
      <c r="J81" s="223">
        <f>J710</f>
        <v>0</v>
      </c>
      <c r="K81" s="224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</row>
    <row r="82" spans="1:22" s="1" customFormat="1" ht="21.75" customHeight="1">
      <c r="A82" s="176"/>
      <c r="B82" s="177"/>
      <c r="C82" s="178"/>
      <c r="D82" s="178"/>
      <c r="E82" s="178"/>
      <c r="F82" s="178"/>
      <c r="G82" s="178"/>
      <c r="H82" s="178"/>
      <c r="I82" s="178"/>
      <c r="J82" s="178"/>
      <c r="K82" s="179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</row>
    <row r="83" spans="1:22" s="1" customFormat="1" ht="6.9" customHeight="1">
      <c r="A83" s="176"/>
      <c r="B83" s="201"/>
      <c r="C83" s="202"/>
      <c r="D83" s="202"/>
      <c r="E83" s="202"/>
      <c r="F83" s="202"/>
      <c r="G83" s="202"/>
      <c r="H83" s="202"/>
      <c r="I83" s="202"/>
      <c r="J83" s="202"/>
      <c r="K83" s="203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</row>
    <row r="84" spans="1:22" ht="13.5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</row>
    <row r="85" spans="1:22" ht="13.5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</row>
    <row r="86" spans="1:22" ht="13.5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</row>
    <row r="87" spans="1:22" s="1" customFormat="1" ht="6.9" customHeight="1">
      <c r="A87" s="176"/>
      <c r="B87" s="204"/>
      <c r="C87" s="205"/>
      <c r="D87" s="205"/>
      <c r="E87" s="205"/>
      <c r="F87" s="205"/>
      <c r="G87" s="205"/>
      <c r="H87" s="205"/>
      <c r="I87" s="205"/>
      <c r="J87" s="205"/>
      <c r="K87" s="205"/>
      <c r="L87" s="177"/>
      <c r="M87" s="176"/>
      <c r="N87" s="176"/>
      <c r="O87" s="176"/>
      <c r="P87" s="176"/>
      <c r="Q87" s="176"/>
      <c r="R87" s="176"/>
      <c r="S87" s="176"/>
      <c r="T87" s="176"/>
      <c r="U87" s="176"/>
      <c r="V87" s="176"/>
    </row>
    <row r="88" spans="1:22" s="1" customFormat="1" ht="36.9" customHeight="1">
      <c r="A88" s="176"/>
      <c r="B88" s="177"/>
      <c r="C88" s="225" t="s">
        <v>121</v>
      </c>
      <c r="D88" s="176"/>
      <c r="E88" s="176"/>
      <c r="F88" s="176"/>
      <c r="G88" s="176"/>
      <c r="H88" s="176"/>
      <c r="I88" s="176"/>
      <c r="J88" s="176"/>
      <c r="K88" s="176"/>
      <c r="L88" s="177"/>
      <c r="M88" s="176"/>
      <c r="N88" s="176"/>
      <c r="O88" s="176"/>
      <c r="P88" s="176"/>
      <c r="Q88" s="176"/>
      <c r="R88" s="176"/>
      <c r="S88" s="176"/>
      <c r="T88" s="176"/>
      <c r="U88" s="176"/>
      <c r="V88" s="176"/>
    </row>
    <row r="89" spans="1:22" s="1" customFormat="1" ht="6.9" customHeight="1">
      <c r="A89" s="176"/>
      <c r="B89" s="177"/>
      <c r="C89" s="176"/>
      <c r="D89" s="176"/>
      <c r="E89" s="176"/>
      <c r="F89" s="176"/>
      <c r="G89" s="176"/>
      <c r="H89" s="176"/>
      <c r="I89" s="176"/>
      <c r="J89" s="176"/>
      <c r="K89" s="176"/>
      <c r="L89" s="177"/>
      <c r="M89" s="176"/>
      <c r="N89" s="176"/>
      <c r="O89" s="176"/>
      <c r="P89" s="176"/>
      <c r="Q89" s="176"/>
      <c r="R89" s="176"/>
      <c r="S89" s="176"/>
      <c r="T89" s="176"/>
      <c r="U89" s="176"/>
      <c r="V89" s="176"/>
    </row>
    <row r="90" spans="1:22" s="1" customFormat="1" ht="14.4" customHeight="1">
      <c r="A90" s="176"/>
      <c r="B90" s="177"/>
      <c r="C90" s="226" t="s">
        <v>16</v>
      </c>
      <c r="D90" s="176"/>
      <c r="E90" s="176"/>
      <c r="F90" s="176"/>
      <c r="G90" s="176"/>
      <c r="H90" s="176"/>
      <c r="I90" s="176"/>
      <c r="J90" s="176"/>
      <c r="K90" s="176"/>
      <c r="L90" s="177"/>
      <c r="M90" s="176"/>
      <c r="N90" s="176"/>
      <c r="O90" s="176"/>
      <c r="P90" s="176"/>
      <c r="Q90" s="176"/>
      <c r="R90" s="176"/>
      <c r="S90" s="176"/>
      <c r="T90" s="176"/>
      <c r="U90" s="176"/>
      <c r="V90" s="176"/>
    </row>
    <row r="91" spans="1:22" s="1" customFormat="1" ht="16.5" customHeight="1">
      <c r="A91" s="176"/>
      <c r="B91" s="177"/>
      <c r="C91" s="176"/>
      <c r="D91" s="176"/>
      <c r="E91" s="370" t="str">
        <f>E7</f>
        <v>Realizace úspor energie - Konzervatoř Pardubice</v>
      </c>
      <c r="F91" s="371"/>
      <c r="G91" s="371"/>
      <c r="H91" s="371"/>
      <c r="I91" s="176"/>
      <c r="J91" s="176"/>
      <c r="K91" s="176"/>
      <c r="L91" s="177"/>
      <c r="M91" s="176"/>
      <c r="N91" s="176"/>
      <c r="O91" s="176"/>
      <c r="P91" s="176"/>
      <c r="Q91" s="176"/>
      <c r="R91" s="176"/>
      <c r="S91" s="176"/>
      <c r="T91" s="176"/>
      <c r="U91" s="176"/>
      <c r="V91" s="176"/>
    </row>
    <row r="92" spans="1:22" s="1" customFormat="1" ht="14.4" customHeight="1">
      <c r="A92" s="176"/>
      <c r="B92" s="177"/>
      <c r="C92" s="226" t="s">
        <v>89</v>
      </c>
      <c r="D92" s="176"/>
      <c r="E92" s="176"/>
      <c r="F92" s="176"/>
      <c r="G92" s="176"/>
      <c r="H92" s="176"/>
      <c r="I92" s="176"/>
      <c r="J92" s="176"/>
      <c r="K92" s="176"/>
      <c r="L92" s="177"/>
      <c r="M92" s="176"/>
      <c r="N92" s="176"/>
      <c r="O92" s="176"/>
      <c r="P92" s="176"/>
      <c r="Q92" s="176"/>
      <c r="R92" s="176"/>
      <c r="S92" s="176"/>
      <c r="T92" s="176"/>
      <c r="U92" s="176"/>
      <c r="V92" s="176"/>
    </row>
    <row r="93" spans="1:22" s="1" customFormat="1" ht="17.25" customHeight="1">
      <c r="A93" s="176"/>
      <c r="B93" s="177"/>
      <c r="C93" s="176"/>
      <c r="D93" s="176"/>
      <c r="E93" s="351" t="str">
        <f>E9</f>
        <v>1 - Realizace úspor energie</v>
      </c>
      <c r="F93" s="372"/>
      <c r="G93" s="372"/>
      <c r="H93" s="372"/>
      <c r="I93" s="176"/>
      <c r="J93" s="176"/>
      <c r="K93" s="176"/>
      <c r="L93" s="177"/>
      <c r="M93" s="176"/>
      <c r="N93" s="176"/>
      <c r="O93" s="176"/>
      <c r="P93" s="176"/>
      <c r="Q93" s="176"/>
      <c r="R93" s="176"/>
      <c r="S93" s="176"/>
      <c r="T93" s="176"/>
      <c r="U93" s="176"/>
      <c r="V93" s="176"/>
    </row>
    <row r="94" spans="1:22" s="1" customFormat="1" ht="6.9" customHeight="1">
      <c r="A94" s="176"/>
      <c r="B94" s="177"/>
      <c r="C94" s="176"/>
      <c r="D94" s="176"/>
      <c r="E94" s="176"/>
      <c r="F94" s="176"/>
      <c r="G94" s="176"/>
      <c r="H94" s="176"/>
      <c r="I94" s="176"/>
      <c r="J94" s="176"/>
      <c r="K94" s="176"/>
      <c r="L94" s="177"/>
      <c r="M94" s="176"/>
      <c r="N94" s="176"/>
      <c r="O94" s="176"/>
      <c r="P94" s="176"/>
      <c r="Q94" s="176"/>
      <c r="R94" s="176"/>
      <c r="S94" s="176"/>
      <c r="T94" s="176"/>
      <c r="U94" s="176"/>
      <c r="V94" s="176"/>
    </row>
    <row r="95" spans="1:22" s="1" customFormat="1" ht="18" customHeight="1">
      <c r="A95" s="176"/>
      <c r="B95" s="177"/>
      <c r="C95" s="226" t="s">
        <v>22</v>
      </c>
      <c r="D95" s="176"/>
      <c r="E95" s="176"/>
      <c r="F95" s="227" t="str">
        <f>F12</f>
        <v>Pardubice</v>
      </c>
      <c r="G95" s="176"/>
      <c r="H95" s="176"/>
      <c r="I95" s="226" t="s">
        <v>24</v>
      </c>
      <c r="J95" s="228" t="str">
        <f>IF(J12="","",J12)</f>
        <v/>
      </c>
      <c r="K95" s="176"/>
      <c r="L95" s="177"/>
      <c r="M95" s="176"/>
      <c r="N95" s="176"/>
      <c r="O95" s="176"/>
      <c r="P95" s="176"/>
      <c r="Q95" s="176"/>
      <c r="R95" s="176"/>
      <c r="S95" s="176"/>
      <c r="T95" s="176"/>
      <c r="U95" s="176"/>
      <c r="V95" s="176"/>
    </row>
    <row r="96" spans="1:22" s="1" customFormat="1" ht="6.9" customHeight="1">
      <c r="A96" s="176"/>
      <c r="B96" s="177"/>
      <c r="C96" s="176"/>
      <c r="D96" s="176"/>
      <c r="E96" s="176"/>
      <c r="F96" s="176"/>
      <c r="G96" s="176"/>
      <c r="H96" s="176"/>
      <c r="I96" s="176"/>
      <c r="J96" s="176"/>
      <c r="K96" s="176"/>
      <c r="L96" s="177"/>
      <c r="M96" s="176"/>
      <c r="N96" s="176"/>
      <c r="O96" s="176"/>
      <c r="P96" s="176"/>
      <c r="Q96" s="176"/>
      <c r="R96" s="176"/>
      <c r="S96" s="176"/>
      <c r="T96" s="176"/>
      <c r="U96" s="176"/>
      <c r="V96" s="176"/>
    </row>
    <row r="97" spans="1:22" s="1" customFormat="1" ht="13.2">
      <c r="A97" s="176"/>
      <c r="B97" s="177"/>
      <c r="C97" s="226" t="s">
        <v>25</v>
      </c>
      <c r="D97" s="176"/>
      <c r="E97" s="176"/>
      <c r="F97" s="227" t="str">
        <f>E15</f>
        <v>Konzervatoř Pardubice</v>
      </c>
      <c r="G97" s="176"/>
      <c r="H97" s="176"/>
      <c r="I97" s="226" t="s">
        <v>31</v>
      </c>
      <c r="J97" s="227" t="str">
        <f>E21</f>
        <v>astalon s.r.o., Pardubice</v>
      </c>
      <c r="K97" s="176"/>
      <c r="L97" s="177"/>
      <c r="M97" s="176"/>
      <c r="N97" s="176"/>
      <c r="O97" s="176"/>
      <c r="P97" s="176"/>
      <c r="Q97" s="176"/>
      <c r="R97" s="176"/>
      <c r="S97" s="176"/>
      <c r="T97" s="176"/>
      <c r="U97" s="176"/>
      <c r="V97" s="176"/>
    </row>
    <row r="98" spans="1:22" s="1" customFormat="1" ht="14.4" customHeight="1">
      <c r="A98" s="176"/>
      <c r="B98" s="177"/>
      <c r="C98" s="226" t="s">
        <v>29</v>
      </c>
      <c r="D98" s="176"/>
      <c r="E98" s="176"/>
      <c r="F98" s="227" t="str">
        <f>IF(E18="","",E18)</f>
        <v/>
      </c>
      <c r="G98" s="176"/>
      <c r="H98" s="176"/>
      <c r="I98" s="176"/>
      <c r="J98" s="176"/>
      <c r="K98" s="176"/>
      <c r="L98" s="177"/>
      <c r="M98" s="176"/>
      <c r="N98" s="176"/>
      <c r="O98" s="176"/>
      <c r="P98" s="176"/>
      <c r="Q98" s="176"/>
      <c r="R98" s="176"/>
      <c r="S98" s="176"/>
      <c r="T98" s="176"/>
      <c r="U98" s="176"/>
      <c r="V98" s="176"/>
    </row>
    <row r="99" spans="1:22" s="1" customFormat="1" ht="10.35" customHeight="1">
      <c r="A99" s="176"/>
      <c r="B99" s="177"/>
      <c r="C99" s="176"/>
      <c r="D99" s="176"/>
      <c r="E99" s="176"/>
      <c r="F99" s="176"/>
      <c r="G99" s="176"/>
      <c r="H99" s="176"/>
      <c r="I99" s="176"/>
      <c r="J99" s="176"/>
      <c r="K99" s="176"/>
      <c r="L99" s="177"/>
      <c r="M99" s="176"/>
      <c r="N99" s="176"/>
      <c r="O99" s="176"/>
      <c r="P99" s="176"/>
      <c r="Q99" s="176"/>
      <c r="R99" s="176"/>
      <c r="S99" s="176"/>
      <c r="T99" s="176"/>
      <c r="U99" s="176"/>
      <c r="V99" s="176"/>
    </row>
    <row r="100" spans="1:22" s="9" customFormat="1" ht="29.25" customHeight="1">
      <c r="A100" s="229"/>
      <c r="B100" s="230"/>
      <c r="C100" s="231" t="s">
        <v>122</v>
      </c>
      <c r="D100" s="232" t="s">
        <v>54</v>
      </c>
      <c r="E100" s="232" t="s">
        <v>50</v>
      </c>
      <c r="F100" s="232" t="s">
        <v>123</v>
      </c>
      <c r="G100" s="232" t="s">
        <v>124</v>
      </c>
      <c r="H100" s="232" t="s">
        <v>125</v>
      </c>
      <c r="I100" s="232" t="s">
        <v>126</v>
      </c>
      <c r="J100" s="232" t="s">
        <v>93</v>
      </c>
      <c r="K100" s="233" t="s">
        <v>127</v>
      </c>
      <c r="L100" s="230"/>
      <c r="M100" s="278" t="s">
        <v>128</v>
      </c>
      <c r="N100" s="279" t="s">
        <v>39</v>
      </c>
      <c r="O100" s="279" t="s">
        <v>129</v>
      </c>
      <c r="P100" s="279" t="s">
        <v>130</v>
      </c>
      <c r="Q100" s="279" t="s">
        <v>131</v>
      </c>
      <c r="R100" s="279" t="s">
        <v>132</v>
      </c>
      <c r="S100" s="279" t="s">
        <v>133</v>
      </c>
      <c r="T100" s="280" t="s">
        <v>134</v>
      </c>
      <c r="U100" s="229"/>
      <c r="V100" s="229"/>
    </row>
    <row r="101" spans="1:63" s="1" customFormat="1" ht="29.25" customHeight="1">
      <c r="A101" s="176"/>
      <c r="B101" s="177"/>
      <c r="C101" s="234" t="s">
        <v>94</v>
      </c>
      <c r="D101" s="176"/>
      <c r="E101" s="176"/>
      <c r="F101" s="176"/>
      <c r="G101" s="176"/>
      <c r="H101" s="176"/>
      <c r="I101" s="176"/>
      <c r="J101" s="235">
        <f>BK101</f>
        <v>0</v>
      </c>
      <c r="K101" s="176"/>
      <c r="L101" s="177"/>
      <c r="M101" s="281"/>
      <c r="N101" s="186"/>
      <c r="O101" s="186"/>
      <c r="P101" s="282">
        <f>P102+P319+P709</f>
        <v>0</v>
      </c>
      <c r="Q101" s="186"/>
      <c r="R101" s="282">
        <f>R102+R319+R709</f>
        <v>153.69543991</v>
      </c>
      <c r="S101" s="186"/>
      <c r="T101" s="283">
        <f>T102+T319+T709</f>
        <v>335.9232919</v>
      </c>
      <c r="U101" s="176"/>
      <c r="V101" s="176"/>
      <c r="AT101" s="24" t="s">
        <v>68</v>
      </c>
      <c r="AU101" s="24" t="s">
        <v>95</v>
      </c>
      <c r="BK101" s="59">
        <f>BK102+BK319+BK709</f>
        <v>0</v>
      </c>
    </row>
    <row r="102" spans="1:63" s="10" customFormat="1" ht="37.35" customHeight="1">
      <c r="A102" s="236"/>
      <c r="B102" s="237"/>
      <c r="C102" s="236"/>
      <c r="D102" s="238" t="s">
        <v>68</v>
      </c>
      <c r="E102" s="239" t="s">
        <v>135</v>
      </c>
      <c r="F102" s="239" t="s">
        <v>136</v>
      </c>
      <c r="G102" s="236"/>
      <c r="H102" s="236"/>
      <c r="I102" s="236"/>
      <c r="J102" s="240">
        <f>BK102</f>
        <v>0</v>
      </c>
      <c r="K102" s="236"/>
      <c r="L102" s="237"/>
      <c r="M102" s="284"/>
      <c r="N102" s="285"/>
      <c r="O102" s="285"/>
      <c r="P102" s="286">
        <f>P103+P106+P110+P118+P246+P310+P317</f>
        <v>0</v>
      </c>
      <c r="Q102" s="285"/>
      <c r="R102" s="286">
        <f>R103+R106+R110+R118+R246+R310+R317</f>
        <v>49.68492604000001</v>
      </c>
      <c r="S102" s="285"/>
      <c r="T102" s="287">
        <f>T103+T106+T110+T118+T246+T310+T317</f>
        <v>126.731697</v>
      </c>
      <c r="U102" s="236"/>
      <c r="V102" s="236"/>
      <c r="AR102" s="61" t="s">
        <v>21</v>
      </c>
      <c r="AT102" s="66" t="s">
        <v>68</v>
      </c>
      <c r="AU102" s="66" t="s">
        <v>69</v>
      </c>
      <c r="AY102" s="61" t="s">
        <v>137</v>
      </c>
      <c r="BK102" s="67">
        <f>BK103+BK106+BK110+BK118+BK246+BK310+BK317</f>
        <v>0</v>
      </c>
    </row>
    <row r="103" spans="1:63" s="10" customFormat="1" ht="19.95" customHeight="1">
      <c r="A103" s="236"/>
      <c r="B103" s="237"/>
      <c r="C103" s="236"/>
      <c r="D103" s="238" t="s">
        <v>68</v>
      </c>
      <c r="E103" s="241" t="s">
        <v>21</v>
      </c>
      <c r="F103" s="241" t="s">
        <v>138</v>
      </c>
      <c r="G103" s="236"/>
      <c r="H103" s="236"/>
      <c r="I103" s="236"/>
      <c r="J103" s="242">
        <f>BK103</f>
        <v>0</v>
      </c>
      <c r="K103" s="236"/>
      <c r="L103" s="237"/>
      <c r="M103" s="284"/>
      <c r="N103" s="285"/>
      <c r="O103" s="285"/>
      <c r="P103" s="286">
        <f>SUM(P104:P105)</f>
        <v>0</v>
      </c>
      <c r="Q103" s="285"/>
      <c r="R103" s="286">
        <f>SUM(R104:R105)</f>
        <v>0</v>
      </c>
      <c r="S103" s="285"/>
      <c r="T103" s="287">
        <f>SUM(T104:T105)</f>
        <v>4.896</v>
      </c>
      <c r="U103" s="236"/>
      <c r="V103" s="236"/>
      <c r="AR103" s="61" t="s">
        <v>21</v>
      </c>
      <c r="AT103" s="66" t="s">
        <v>68</v>
      </c>
      <c r="AU103" s="66" t="s">
        <v>21</v>
      </c>
      <c r="AY103" s="61" t="s">
        <v>137</v>
      </c>
      <c r="BK103" s="67">
        <f>SUM(BK104:BK105)</f>
        <v>0</v>
      </c>
    </row>
    <row r="104" spans="1:65" s="1" customFormat="1" ht="16.5" customHeight="1">
      <c r="A104" s="176"/>
      <c r="B104" s="177"/>
      <c r="C104" s="243" t="s">
        <v>21</v>
      </c>
      <c r="D104" s="243" t="s">
        <v>139</v>
      </c>
      <c r="E104" s="244" t="s">
        <v>140</v>
      </c>
      <c r="F104" s="245" t="s">
        <v>141</v>
      </c>
      <c r="G104" s="246" t="s">
        <v>142</v>
      </c>
      <c r="H104" s="247">
        <v>19.2</v>
      </c>
      <c r="I104" s="337">
        <v>0</v>
      </c>
      <c r="J104" s="248">
        <f>ROUND(I104*H104,2)</f>
        <v>0</v>
      </c>
      <c r="K104" s="245" t="s">
        <v>143</v>
      </c>
      <c r="L104" s="177"/>
      <c r="M104" s="288" t="s">
        <v>5</v>
      </c>
      <c r="N104" s="289" t="s">
        <v>40</v>
      </c>
      <c r="O104" s="178"/>
      <c r="P104" s="290">
        <f>O104*H104</f>
        <v>0</v>
      </c>
      <c r="Q104" s="290">
        <v>0</v>
      </c>
      <c r="R104" s="290">
        <f>Q104*H104</f>
        <v>0</v>
      </c>
      <c r="S104" s="290">
        <v>0.255</v>
      </c>
      <c r="T104" s="291">
        <f>S104*H104</f>
        <v>4.896</v>
      </c>
      <c r="U104" s="176"/>
      <c r="V104" s="176"/>
      <c r="AR104" s="24" t="s">
        <v>144</v>
      </c>
      <c r="AT104" s="24" t="s">
        <v>139</v>
      </c>
      <c r="AU104" s="24" t="s">
        <v>77</v>
      </c>
      <c r="AY104" s="24" t="s">
        <v>137</v>
      </c>
      <c r="BE104" s="73">
        <f>IF(N104="základní",J104,0)</f>
        <v>0</v>
      </c>
      <c r="BF104" s="73">
        <f>IF(N104="snížená",J104,0)</f>
        <v>0</v>
      </c>
      <c r="BG104" s="73">
        <f>IF(N104="zákl. přenesená",J104,0)</f>
        <v>0</v>
      </c>
      <c r="BH104" s="73">
        <f>IF(N104="sníž. přenesená",J104,0)</f>
        <v>0</v>
      </c>
      <c r="BI104" s="73">
        <f>IF(N104="nulová",J104,0)</f>
        <v>0</v>
      </c>
      <c r="BJ104" s="24" t="s">
        <v>21</v>
      </c>
      <c r="BK104" s="73">
        <f>ROUND(I104*H104,2)</f>
        <v>0</v>
      </c>
      <c r="BL104" s="24" t="s">
        <v>144</v>
      </c>
      <c r="BM104" s="24" t="s">
        <v>145</v>
      </c>
    </row>
    <row r="105" spans="1:51" s="11" customFormat="1" ht="13.5">
      <c r="A105" s="292"/>
      <c r="B105" s="293"/>
      <c r="C105" s="292"/>
      <c r="D105" s="294" t="s">
        <v>146</v>
      </c>
      <c r="E105" s="295" t="s">
        <v>5</v>
      </c>
      <c r="F105" s="296" t="s">
        <v>147</v>
      </c>
      <c r="G105" s="292"/>
      <c r="H105" s="297">
        <v>19.2</v>
      </c>
      <c r="I105" s="292"/>
      <c r="J105" s="292"/>
      <c r="K105" s="292"/>
      <c r="L105" s="293"/>
      <c r="M105" s="298"/>
      <c r="N105" s="299"/>
      <c r="O105" s="299"/>
      <c r="P105" s="299"/>
      <c r="Q105" s="299"/>
      <c r="R105" s="299"/>
      <c r="S105" s="299"/>
      <c r="T105" s="300"/>
      <c r="U105" s="292"/>
      <c r="V105" s="292"/>
      <c r="AT105" s="74" t="s">
        <v>146</v>
      </c>
      <c r="AU105" s="74" t="s">
        <v>77</v>
      </c>
      <c r="AV105" s="11" t="s">
        <v>77</v>
      </c>
      <c r="AW105" s="11" t="s">
        <v>33</v>
      </c>
      <c r="AX105" s="11" t="s">
        <v>21</v>
      </c>
      <c r="AY105" s="74" t="s">
        <v>137</v>
      </c>
    </row>
    <row r="106" spans="1:63" s="10" customFormat="1" ht="29.85" customHeight="1">
      <c r="A106" s="236"/>
      <c r="B106" s="237"/>
      <c r="C106" s="236"/>
      <c r="D106" s="238" t="s">
        <v>68</v>
      </c>
      <c r="E106" s="241" t="s">
        <v>80</v>
      </c>
      <c r="F106" s="241" t="s">
        <v>148</v>
      </c>
      <c r="G106" s="236"/>
      <c r="H106" s="236"/>
      <c r="I106" s="236"/>
      <c r="J106" s="242">
        <f>BK106</f>
        <v>0</v>
      </c>
      <c r="K106" s="236"/>
      <c r="L106" s="237"/>
      <c r="M106" s="284"/>
      <c r="N106" s="285"/>
      <c r="O106" s="285"/>
      <c r="P106" s="286">
        <f>SUM(P107:P109)</f>
        <v>0</v>
      </c>
      <c r="Q106" s="285"/>
      <c r="R106" s="286">
        <f>SUM(R107:R109)</f>
        <v>0.10682459999999999</v>
      </c>
      <c r="S106" s="285"/>
      <c r="T106" s="287">
        <f>SUM(T107:T109)</f>
        <v>0</v>
      </c>
      <c r="U106" s="236"/>
      <c r="V106" s="236"/>
      <c r="AR106" s="61" t="s">
        <v>21</v>
      </c>
      <c r="AT106" s="66" t="s">
        <v>68</v>
      </c>
      <c r="AU106" s="66" t="s">
        <v>21</v>
      </c>
      <c r="AY106" s="61" t="s">
        <v>137</v>
      </c>
      <c r="BK106" s="67">
        <f>SUM(BK107:BK109)</f>
        <v>0</v>
      </c>
    </row>
    <row r="107" spans="1:65" s="1" customFormat="1" ht="25.5" customHeight="1">
      <c r="A107" s="176"/>
      <c r="B107" s="177"/>
      <c r="C107" s="243" t="s">
        <v>77</v>
      </c>
      <c r="D107" s="243" t="s">
        <v>139</v>
      </c>
      <c r="E107" s="244" t="s">
        <v>149</v>
      </c>
      <c r="F107" s="245" t="s">
        <v>150</v>
      </c>
      <c r="G107" s="246" t="s">
        <v>142</v>
      </c>
      <c r="H107" s="247">
        <v>1.53</v>
      </c>
      <c r="I107" s="337">
        <v>0</v>
      </c>
      <c r="J107" s="248">
        <f>ROUND(I107*H107,2)</f>
        <v>0</v>
      </c>
      <c r="K107" s="245" t="s">
        <v>143</v>
      </c>
      <c r="L107" s="177"/>
      <c r="M107" s="288" t="s">
        <v>5</v>
      </c>
      <c r="N107" s="289" t="s">
        <v>40</v>
      </c>
      <c r="O107" s="178"/>
      <c r="P107" s="290">
        <f>O107*H107</f>
        <v>0</v>
      </c>
      <c r="Q107" s="290">
        <v>0.06982</v>
      </c>
      <c r="R107" s="290">
        <f>Q107*H107</f>
        <v>0.10682459999999999</v>
      </c>
      <c r="S107" s="290">
        <v>0</v>
      </c>
      <c r="T107" s="291">
        <f>S107*H107</f>
        <v>0</v>
      </c>
      <c r="U107" s="176"/>
      <c r="V107" s="176"/>
      <c r="AR107" s="24" t="s">
        <v>144</v>
      </c>
      <c r="AT107" s="24" t="s">
        <v>139</v>
      </c>
      <c r="AU107" s="24" t="s">
        <v>77</v>
      </c>
      <c r="AY107" s="24" t="s">
        <v>137</v>
      </c>
      <c r="BE107" s="73">
        <f>IF(N107="základní",J107,0)</f>
        <v>0</v>
      </c>
      <c r="BF107" s="73">
        <f>IF(N107="snížená",J107,0)</f>
        <v>0</v>
      </c>
      <c r="BG107" s="73">
        <f>IF(N107="zákl. přenesená",J107,0)</f>
        <v>0</v>
      </c>
      <c r="BH107" s="73">
        <f>IF(N107="sníž. přenesená",J107,0)</f>
        <v>0</v>
      </c>
      <c r="BI107" s="73">
        <f>IF(N107="nulová",J107,0)</f>
        <v>0</v>
      </c>
      <c r="BJ107" s="24" t="s">
        <v>21</v>
      </c>
      <c r="BK107" s="73">
        <f>ROUND(I107*H107,2)</f>
        <v>0</v>
      </c>
      <c r="BL107" s="24" t="s">
        <v>144</v>
      </c>
      <c r="BM107" s="24" t="s">
        <v>151</v>
      </c>
    </row>
    <row r="108" spans="1:51" s="12" customFormat="1" ht="13.5">
      <c r="A108" s="301"/>
      <c r="B108" s="302"/>
      <c r="C108" s="301"/>
      <c r="D108" s="294" t="s">
        <v>146</v>
      </c>
      <c r="E108" s="303" t="s">
        <v>5</v>
      </c>
      <c r="F108" s="304" t="s">
        <v>152</v>
      </c>
      <c r="G108" s="301"/>
      <c r="H108" s="303" t="s">
        <v>5</v>
      </c>
      <c r="I108" s="301"/>
      <c r="J108" s="301"/>
      <c r="K108" s="301"/>
      <c r="L108" s="302"/>
      <c r="M108" s="305"/>
      <c r="N108" s="306"/>
      <c r="O108" s="306"/>
      <c r="P108" s="306"/>
      <c r="Q108" s="306"/>
      <c r="R108" s="306"/>
      <c r="S108" s="306"/>
      <c r="T108" s="307"/>
      <c r="U108" s="301"/>
      <c r="V108" s="301"/>
      <c r="AT108" s="75" t="s">
        <v>146</v>
      </c>
      <c r="AU108" s="75" t="s">
        <v>77</v>
      </c>
      <c r="AV108" s="12" t="s">
        <v>21</v>
      </c>
      <c r="AW108" s="12" t="s">
        <v>33</v>
      </c>
      <c r="AX108" s="12" t="s">
        <v>69</v>
      </c>
      <c r="AY108" s="75" t="s">
        <v>137</v>
      </c>
    </row>
    <row r="109" spans="1:51" s="11" customFormat="1" ht="13.5">
      <c r="A109" s="292"/>
      <c r="B109" s="293"/>
      <c r="C109" s="292"/>
      <c r="D109" s="294" t="s">
        <v>146</v>
      </c>
      <c r="E109" s="295" t="s">
        <v>5</v>
      </c>
      <c r="F109" s="296" t="s">
        <v>153</v>
      </c>
      <c r="G109" s="292"/>
      <c r="H109" s="297">
        <v>1.53</v>
      </c>
      <c r="I109" s="292"/>
      <c r="J109" s="292"/>
      <c r="K109" s="292"/>
      <c r="L109" s="293"/>
      <c r="M109" s="298"/>
      <c r="N109" s="299"/>
      <c r="O109" s="299"/>
      <c r="P109" s="299"/>
      <c r="Q109" s="299"/>
      <c r="R109" s="299"/>
      <c r="S109" s="299"/>
      <c r="T109" s="300"/>
      <c r="U109" s="292"/>
      <c r="V109" s="292"/>
      <c r="AT109" s="74" t="s">
        <v>146</v>
      </c>
      <c r="AU109" s="74" t="s">
        <v>77</v>
      </c>
      <c r="AV109" s="11" t="s">
        <v>77</v>
      </c>
      <c r="AW109" s="11" t="s">
        <v>33</v>
      </c>
      <c r="AX109" s="11" t="s">
        <v>21</v>
      </c>
      <c r="AY109" s="74" t="s">
        <v>137</v>
      </c>
    </row>
    <row r="110" spans="1:63" s="10" customFormat="1" ht="29.85" customHeight="1">
      <c r="A110" s="236"/>
      <c r="B110" s="237"/>
      <c r="C110" s="236"/>
      <c r="D110" s="238" t="s">
        <v>68</v>
      </c>
      <c r="E110" s="241" t="s">
        <v>154</v>
      </c>
      <c r="F110" s="241" t="s">
        <v>155</v>
      </c>
      <c r="G110" s="236"/>
      <c r="H110" s="236"/>
      <c r="I110" s="236"/>
      <c r="J110" s="242">
        <f>BK110</f>
        <v>0</v>
      </c>
      <c r="K110" s="236"/>
      <c r="L110" s="237"/>
      <c r="M110" s="284"/>
      <c r="N110" s="285"/>
      <c r="O110" s="285"/>
      <c r="P110" s="286">
        <f>SUM(P111:P117)</f>
        <v>0</v>
      </c>
      <c r="Q110" s="285"/>
      <c r="R110" s="286">
        <f>SUM(R111:R117)</f>
        <v>3.07392</v>
      </c>
      <c r="S110" s="285"/>
      <c r="T110" s="287">
        <f>SUM(T111:T117)</f>
        <v>0</v>
      </c>
      <c r="U110" s="236"/>
      <c r="V110" s="236"/>
      <c r="AR110" s="61" t="s">
        <v>21</v>
      </c>
      <c r="AT110" s="66" t="s">
        <v>68</v>
      </c>
      <c r="AU110" s="66" t="s">
        <v>21</v>
      </c>
      <c r="AY110" s="61" t="s">
        <v>137</v>
      </c>
      <c r="BK110" s="67">
        <f>SUM(BK111:BK117)</f>
        <v>0</v>
      </c>
    </row>
    <row r="111" spans="1:65" s="1" customFormat="1" ht="25.5" customHeight="1">
      <c r="A111" s="176"/>
      <c r="B111" s="177"/>
      <c r="C111" s="243" t="s">
        <v>80</v>
      </c>
      <c r="D111" s="243" t="s">
        <v>139</v>
      </c>
      <c r="E111" s="244" t="s">
        <v>156</v>
      </c>
      <c r="F111" s="245" t="s">
        <v>157</v>
      </c>
      <c r="G111" s="246" t="s">
        <v>142</v>
      </c>
      <c r="H111" s="247">
        <v>19.2</v>
      </c>
      <c r="I111" s="337">
        <v>0</v>
      </c>
      <c r="J111" s="248">
        <f>ROUND(I111*H111,2)</f>
        <v>0</v>
      </c>
      <c r="K111" s="245" t="s">
        <v>143</v>
      </c>
      <c r="L111" s="177"/>
      <c r="M111" s="288" t="s">
        <v>5</v>
      </c>
      <c r="N111" s="289" t="s">
        <v>40</v>
      </c>
      <c r="O111" s="178"/>
      <c r="P111" s="290">
        <f>O111*H111</f>
        <v>0</v>
      </c>
      <c r="Q111" s="290">
        <v>0.1461</v>
      </c>
      <c r="R111" s="290">
        <f>Q111*H111</f>
        <v>2.80512</v>
      </c>
      <c r="S111" s="290">
        <v>0</v>
      </c>
      <c r="T111" s="291">
        <f>S111*H111</f>
        <v>0</v>
      </c>
      <c r="U111" s="176"/>
      <c r="V111" s="176"/>
      <c r="AR111" s="24" t="s">
        <v>144</v>
      </c>
      <c r="AT111" s="24" t="s">
        <v>139</v>
      </c>
      <c r="AU111" s="24" t="s">
        <v>77</v>
      </c>
      <c r="AY111" s="24" t="s">
        <v>137</v>
      </c>
      <c r="BE111" s="73">
        <f>IF(N111="základní",J111,0)</f>
        <v>0</v>
      </c>
      <c r="BF111" s="73">
        <f>IF(N111="snížená",J111,0)</f>
        <v>0</v>
      </c>
      <c r="BG111" s="73">
        <f>IF(N111="zákl. přenesená",J111,0)</f>
        <v>0</v>
      </c>
      <c r="BH111" s="73">
        <f>IF(N111="sníž. přenesená",J111,0)</f>
        <v>0</v>
      </c>
      <c r="BI111" s="73">
        <f>IF(N111="nulová",J111,0)</f>
        <v>0</v>
      </c>
      <c r="BJ111" s="24" t="s">
        <v>21</v>
      </c>
      <c r="BK111" s="73">
        <f>ROUND(I111*H111,2)</f>
        <v>0</v>
      </c>
      <c r="BL111" s="24" t="s">
        <v>144</v>
      </c>
      <c r="BM111" s="24" t="s">
        <v>158</v>
      </c>
    </row>
    <row r="112" spans="1:51" s="12" customFormat="1" ht="13.5">
      <c r="A112" s="301"/>
      <c r="B112" s="302"/>
      <c r="C112" s="301"/>
      <c r="D112" s="294" t="s">
        <v>146</v>
      </c>
      <c r="E112" s="303" t="s">
        <v>5</v>
      </c>
      <c r="F112" s="304" t="s">
        <v>159</v>
      </c>
      <c r="G112" s="301"/>
      <c r="H112" s="303" t="s">
        <v>5</v>
      </c>
      <c r="I112" s="301"/>
      <c r="J112" s="301"/>
      <c r="K112" s="301"/>
      <c r="L112" s="302"/>
      <c r="M112" s="305"/>
      <c r="N112" s="306"/>
      <c r="O112" s="306"/>
      <c r="P112" s="306"/>
      <c r="Q112" s="306"/>
      <c r="R112" s="306"/>
      <c r="S112" s="306"/>
      <c r="T112" s="307"/>
      <c r="U112" s="301"/>
      <c r="V112" s="301"/>
      <c r="AT112" s="75" t="s">
        <v>146</v>
      </c>
      <c r="AU112" s="75" t="s">
        <v>77</v>
      </c>
      <c r="AV112" s="12" t="s">
        <v>21</v>
      </c>
      <c r="AW112" s="12" t="s">
        <v>33</v>
      </c>
      <c r="AX112" s="12" t="s">
        <v>69</v>
      </c>
      <c r="AY112" s="75" t="s">
        <v>137</v>
      </c>
    </row>
    <row r="113" spans="1:51" s="12" customFormat="1" ht="13.5">
      <c r="A113" s="301"/>
      <c r="B113" s="302"/>
      <c r="C113" s="301"/>
      <c r="D113" s="294" t="s">
        <v>146</v>
      </c>
      <c r="E113" s="303" t="s">
        <v>5</v>
      </c>
      <c r="F113" s="304" t="s">
        <v>160</v>
      </c>
      <c r="G113" s="301"/>
      <c r="H113" s="303" t="s">
        <v>5</v>
      </c>
      <c r="I113" s="301"/>
      <c r="J113" s="301"/>
      <c r="K113" s="301"/>
      <c r="L113" s="302"/>
      <c r="M113" s="305"/>
      <c r="N113" s="306"/>
      <c r="O113" s="306"/>
      <c r="P113" s="306"/>
      <c r="Q113" s="306"/>
      <c r="R113" s="306"/>
      <c r="S113" s="306"/>
      <c r="T113" s="307"/>
      <c r="U113" s="301"/>
      <c r="V113" s="301"/>
      <c r="AT113" s="75" t="s">
        <v>146</v>
      </c>
      <c r="AU113" s="75" t="s">
        <v>77</v>
      </c>
      <c r="AV113" s="12" t="s">
        <v>21</v>
      </c>
      <c r="AW113" s="12" t="s">
        <v>33</v>
      </c>
      <c r="AX113" s="12" t="s">
        <v>69</v>
      </c>
      <c r="AY113" s="75" t="s">
        <v>137</v>
      </c>
    </row>
    <row r="114" spans="1:51" s="11" customFormat="1" ht="13.5">
      <c r="A114" s="292"/>
      <c r="B114" s="293"/>
      <c r="C114" s="292"/>
      <c r="D114" s="294" t="s">
        <v>146</v>
      </c>
      <c r="E114" s="295" t="s">
        <v>5</v>
      </c>
      <c r="F114" s="296" t="s">
        <v>161</v>
      </c>
      <c r="G114" s="292"/>
      <c r="H114" s="297">
        <v>19.2</v>
      </c>
      <c r="I114" s="292"/>
      <c r="J114" s="292"/>
      <c r="K114" s="292"/>
      <c r="L114" s="293"/>
      <c r="M114" s="298"/>
      <c r="N114" s="299"/>
      <c r="O114" s="299"/>
      <c r="P114" s="299"/>
      <c r="Q114" s="299"/>
      <c r="R114" s="299"/>
      <c r="S114" s="299"/>
      <c r="T114" s="300"/>
      <c r="U114" s="292"/>
      <c r="V114" s="292"/>
      <c r="AT114" s="74" t="s">
        <v>146</v>
      </c>
      <c r="AU114" s="74" t="s">
        <v>77</v>
      </c>
      <c r="AV114" s="11" t="s">
        <v>77</v>
      </c>
      <c r="AW114" s="11" t="s">
        <v>33</v>
      </c>
      <c r="AX114" s="11" t="s">
        <v>21</v>
      </c>
      <c r="AY114" s="74" t="s">
        <v>137</v>
      </c>
    </row>
    <row r="115" spans="1:65" s="1" customFormat="1" ht="16.5" customHeight="1">
      <c r="A115" s="176"/>
      <c r="B115" s="177"/>
      <c r="C115" s="308" t="s">
        <v>144</v>
      </c>
      <c r="D115" s="308" t="s">
        <v>162</v>
      </c>
      <c r="E115" s="309" t="s">
        <v>163</v>
      </c>
      <c r="F115" s="310" t="s">
        <v>164</v>
      </c>
      <c r="G115" s="311" t="s">
        <v>142</v>
      </c>
      <c r="H115" s="312">
        <v>3.84</v>
      </c>
      <c r="I115" s="338">
        <v>0</v>
      </c>
      <c r="J115" s="313">
        <f>ROUND(I115*H115,2)</f>
        <v>0</v>
      </c>
      <c r="K115" s="310" t="s">
        <v>5</v>
      </c>
      <c r="L115" s="314"/>
      <c r="M115" s="315" t="s">
        <v>5</v>
      </c>
      <c r="N115" s="316" t="s">
        <v>40</v>
      </c>
      <c r="O115" s="178"/>
      <c r="P115" s="290">
        <f>O115*H115</f>
        <v>0</v>
      </c>
      <c r="Q115" s="290">
        <v>0.07</v>
      </c>
      <c r="R115" s="290">
        <f>Q115*H115</f>
        <v>0.26880000000000004</v>
      </c>
      <c r="S115" s="290">
        <v>0</v>
      </c>
      <c r="T115" s="291">
        <f>S115*H115</f>
        <v>0</v>
      </c>
      <c r="U115" s="176"/>
      <c r="V115" s="176"/>
      <c r="AR115" s="24" t="s">
        <v>165</v>
      </c>
      <c r="AT115" s="24" t="s">
        <v>162</v>
      </c>
      <c r="AU115" s="24" t="s">
        <v>77</v>
      </c>
      <c r="AY115" s="24" t="s">
        <v>137</v>
      </c>
      <c r="BE115" s="73">
        <f>IF(N115="základní",J115,0)</f>
        <v>0</v>
      </c>
      <c r="BF115" s="73">
        <f>IF(N115="snížená",J115,0)</f>
        <v>0</v>
      </c>
      <c r="BG115" s="73">
        <f>IF(N115="zákl. přenesená",J115,0)</f>
        <v>0</v>
      </c>
      <c r="BH115" s="73">
        <f>IF(N115="sníž. přenesená",J115,0)</f>
        <v>0</v>
      </c>
      <c r="BI115" s="73">
        <f>IF(N115="nulová",J115,0)</f>
        <v>0</v>
      </c>
      <c r="BJ115" s="24" t="s">
        <v>21</v>
      </c>
      <c r="BK115" s="73">
        <f>ROUND(I115*H115,2)</f>
        <v>0</v>
      </c>
      <c r="BL115" s="24" t="s">
        <v>144</v>
      </c>
      <c r="BM115" s="24" t="s">
        <v>166</v>
      </c>
    </row>
    <row r="116" spans="1:51" s="12" customFormat="1" ht="13.5">
      <c r="A116" s="301"/>
      <c r="B116" s="302"/>
      <c r="C116" s="301"/>
      <c r="D116" s="294" t="s">
        <v>146</v>
      </c>
      <c r="E116" s="303" t="s">
        <v>5</v>
      </c>
      <c r="F116" s="304" t="s">
        <v>167</v>
      </c>
      <c r="G116" s="301"/>
      <c r="H116" s="303" t="s">
        <v>5</v>
      </c>
      <c r="I116" s="301"/>
      <c r="J116" s="301"/>
      <c r="K116" s="301"/>
      <c r="L116" s="302"/>
      <c r="M116" s="305"/>
      <c r="N116" s="306"/>
      <c r="O116" s="306"/>
      <c r="P116" s="306"/>
      <c r="Q116" s="306"/>
      <c r="R116" s="306"/>
      <c r="S116" s="306"/>
      <c r="T116" s="307"/>
      <c r="U116" s="301"/>
      <c r="V116" s="301"/>
      <c r="AT116" s="75" t="s">
        <v>146</v>
      </c>
      <c r="AU116" s="75" t="s">
        <v>77</v>
      </c>
      <c r="AV116" s="12" t="s">
        <v>21</v>
      </c>
      <c r="AW116" s="12" t="s">
        <v>33</v>
      </c>
      <c r="AX116" s="12" t="s">
        <v>69</v>
      </c>
      <c r="AY116" s="75" t="s">
        <v>137</v>
      </c>
    </row>
    <row r="117" spans="1:51" s="11" customFormat="1" ht="13.5">
      <c r="A117" s="292"/>
      <c r="B117" s="293"/>
      <c r="C117" s="292"/>
      <c r="D117" s="294" t="s">
        <v>146</v>
      </c>
      <c r="E117" s="295" t="s">
        <v>5</v>
      </c>
      <c r="F117" s="296" t="s">
        <v>168</v>
      </c>
      <c r="G117" s="292"/>
      <c r="H117" s="297">
        <v>3.84</v>
      </c>
      <c r="I117" s="292"/>
      <c r="J117" s="292"/>
      <c r="K117" s="292"/>
      <c r="L117" s="293"/>
      <c r="M117" s="298"/>
      <c r="N117" s="299"/>
      <c r="O117" s="299"/>
      <c r="P117" s="299"/>
      <c r="Q117" s="299"/>
      <c r="R117" s="299"/>
      <c r="S117" s="299"/>
      <c r="T117" s="300"/>
      <c r="U117" s="292"/>
      <c r="V117" s="292"/>
      <c r="AT117" s="74" t="s">
        <v>146</v>
      </c>
      <c r="AU117" s="74" t="s">
        <v>77</v>
      </c>
      <c r="AV117" s="11" t="s">
        <v>77</v>
      </c>
      <c r="AW117" s="11" t="s">
        <v>33</v>
      </c>
      <c r="AX117" s="11" t="s">
        <v>21</v>
      </c>
      <c r="AY117" s="74" t="s">
        <v>137</v>
      </c>
    </row>
    <row r="118" spans="1:63" s="10" customFormat="1" ht="29.85" customHeight="1">
      <c r="A118" s="236"/>
      <c r="B118" s="237"/>
      <c r="C118" s="236"/>
      <c r="D118" s="238" t="s">
        <v>68</v>
      </c>
      <c r="E118" s="241" t="s">
        <v>169</v>
      </c>
      <c r="F118" s="241" t="s">
        <v>170</v>
      </c>
      <c r="G118" s="236"/>
      <c r="H118" s="236"/>
      <c r="I118" s="236"/>
      <c r="J118" s="242">
        <f>BK118</f>
        <v>0</v>
      </c>
      <c r="K118" s="236"/>
      <c r="L118" s="237"/>
      <c r="M118" s="284"/>
      <c r="N118" s="285"/>
      <c r="O118" s="285"/>
      <c r="P118" s="286">
        <f>SUM(P119:P245)</f>
        <v>0</v>
      </c>
      <c r="Q118" s="285"/>
      <c r="R118" s="286">
        <f>SUM(R119:R245)</f>
        <v>46.42906444000001</v>
      </c>
      <c r="S118" s="285"/>
      <c r="T118" s="287">
        <f>SUM(T119:T245)</f>
        <v>0</v>
      </c>
      <c r="U118" s="236"/>
      <c r="V118" s="236"/>
      <c r="AR118" s="61" t="s">
        <v>21</v>
      </c>
      <c r="AT118" s="66" t="s">
        <v>68</v>
      </c>
      <c r="AU118" s="66" t="s">
        <v>21</v>
      </c>
      <c r="AY118" s="61" t="s">
        <v>137</v>
      </c>
      <c r="BK118" s="67">
        <f>SUM(BK119:BK245)</f>
        <v>0</v>
      </c>
    </row>
    <row r="119" spans="1:65" s="1" customFormat="1" ht="25.5" customHeight="1">
      <c r="A119" s="176"/>
      <c r="B119" s="177"/>
      <c r="C119" s="243" t="s">
        <v>154</v>
      </c>
      <c r="D119" s="243" t="s">
        <v>139</v>
      </c>
      <c r="E119" s="244" t="s">
        <v>171</v>
      </c>
      <c r="F119" s="245" t="s">
        <v>172</v>
      </c>
      <c r="G119" s="246" t="s">
        <v>142</v>
      </c>
      <c r="H119" s="247">
        <v>746.5</v>
      </c>
      <c r="I119" s="337">
        <v>0</v>
      </c>
      <c r="J119" s="248">
        <f>ROUND(I119*H119,2)</f>
        <v>0</v>
      </c>
      <c r="K119" s="245" t="s">
        <v>143</v>
      </c>
      <c r="L119" s="177"/>
      <c r="M119" s="288" t="s">
        <v>5</v>
      </c>
      <c r="N119" s="289" t="s">
        <v>40</v>
      </c>
      <c r="O119" s="178"/>
      <c r="P119" s="290">
        <f>O119*H119</f>
        <v>0</v>
      </c>
      <c r="Q119" s="290">
        <v>0.01838</v>
      </c>
      <c r="R119" s="290">
        <f>Q119*H119</f>
        <v>13.72067</v>
      </c>
      <c r="S119" s="290">
        <v>0</v>
      </c>
      <c r="T119" s="291">
        <f>S119*H119</f>
        <v>0</v>
      </c>
      <c r="U119" s="176"/>
      <c r="V119" s="176"/>
      <c r="AR119" s="24" t="s">
        <v>144</v>
      </c>
      <c r="AT119" s="24" t="s">
        <v>139</v>
      </c>
      <c r="AU119" s="24" t="s">
        <v>77</v>
      </c>
      <c r="AY119" s="24" t="s">
        <v>137</v>
      </c>
      <c r="BE119" s="73">
        <f>IF(N119="základní",J119,0)</f>
        <v>0</v>
      </c>
      <c r="BF119" s="73">
        <f>IF(N119="snížená",J119,0)</f>
        <v>0</v>
      </c>
      <c r="BG119" s="73">
        <f>IF(N119="zákl. přenesená",J119,0)</f>
        <v>0</v>
      </c>
      <c r="BH119" s="73">
        <f>IF(N119="sníž. přenesená",J119,0)</f>
        <v>0</v>
      </c>
      <c r="BI119" s="73">
        <f>IF(N119="nulová",J119,0)</f>
        <v>0</v>
      </c>
      <c r="BJ119" s="24" t="s">
        <v>21</v>
      </c>
      <c r="BK119" s="73">
        <f>ROUND(I119*H119,2)</f>
        <v>0</v>
      </c>
      <c r="BL119" s="24" t="s">
        <v>144</v>
      </c>
      <c r="BM119" s="24" t="s">
        <v>173</v>
      </c>
    </row>
    <row r="120" spans="1:51" s="12" customFormat="1" ht="13.5">
      <c r="A120" s="301"/>
      <c r="B120" s="302"/>
      <c r="C120" s="301"/>
      <c r="D120" s="294" t="s">
        <v>146</v>
      </c>
      <c r="E120" s="303" t="s">
        <v>5</v>
      </c>
      <c r="F120" s="304" t="s">
        <v>174</v>
      </c>
      <c r="G120" s="301"/>
      <c r="H120" s="303" t="s">
        <v>5</v>
      </c>
      <c r="I120" s="301"/>
      <c r="J120" s="301"/>
      <c r="K120" s="301"/>
      <c r="L120" s="302"/>
      <c r="M120" s="305"/>
      <c r="N120" s="306"/>
      <c r="O120" s="306"/>
      <c r="P120" s="306"/>
      <c r="Q120" s="306"/>
      <c r="R120" s="306"/>
      <c r="S120" s="306"/>
      <c r="T120" s="307"/>
      <c r="U120" s="301"/>
      <c r="V120" s="301"/>
      <c r="AT120" s="75" t="s">
        <v>146</v>
      </c>
      <c r="AU120" s="75" t="s">
        <v>77</v>
      </c>
      <c r="AV120" s="12" t="s">
        <v>21</v>
      </c>
      <c r="AW120" s="12" t="s">
        <v>33</v>
      </c>
      <c r="AX120" s="12" t="s">
        <v>69</v>
      </c>
      <c r="AY120" s="75" t="s">
        <v>137</v>
      </c>
    </row>
    <row r="121" spans="1:51" s="11" customFormat="1" ht="13.5">
      <c r="A121" s="292"/>
      <c r="B121" s="293"/>
      <c r="C121" s="292"/>
      <c r="D121" s="294" t="s">
        <v>146</v>
      </c>
      <c r="E121" s="295" t="s">
        <v>5</v>
      </c>
      <c r="F121" s="296" t="s">
        <v>175</v>
      </c>
      <c r="G121" s="292"/>
      <c r="H121" s="297">
        <v>42.3</v>
      </c>
      <c r="I121" s="292"/>
      <c r="J121" s="292"/>
      <c r="K121" s="292"/>
      <c r="L121" s="293"/>
      <c r="M121" s="298"/>
      <c r="N121" s="299"/>
      <c r="O121" s="299"/>
      <c r="P121" s="299"/>
      <c r="Q121" s="299"/>
      <c r="R121" s="299"/>
      <c r="S121" s="299"/>
      <c r="T121" s="300"/>
      <c r="U121" s="292"/>
      <c r="V121" s="292"/>
      <c r="AT121" s="74" t="s">
        <v>146</v>
      </c>
      <c r="AU121" s="74" t="s">
        <v>77</v>
      </c>
      <c r="AV121" s="11" t="s">
        <v>77</v>
      </c>
      <c r="AW121" s="11" t="s">
        <v>33</v>
      </c>
      <c r="AX121" s="11" t="s">
        <v>69</v>
      </c>
      <c r="AY121" s="74" t="s">
        <v>137</v>
      </c>
    </row>
    <row r="122" spans="1:51" s="11" customFormat="1" ht="13.5">
      <c r="A122" s="292"/>
      <c r="B122" s="293"/>
      <c r="C122" s="292"/>
      <c r="D122" s="294" t="s">
        <v>146</v>
      </c>
      <c r="E122" s="295" t="s">
        <v>5</v>
      </c>
      <c r="F122" s="296" t="s">
        <v>176</v>
      </c>
      <c r="G122" s="292"/>
      <c r="H122" s="297">
        <v>156.6</v>
      </c>
      <c r="I122" s="292"/>
      <c r="J122" s="292"/>
      <c r="K122" s="292"/>
      <c r="L122" s="293"/>
      <c r="M122" s="298"/>
      <c r="N122" s="299"/>
      <c r="O122" s="299"/>
      <c r="P122" s="299"/>
      <c r="Q122" s="299"/>
      <c r="R122" s="299"/>
      <c r="S122" s="299"/>
      <c r="T122" s="300"/>
      <c r="U122" s="292"/>
      <c r="V122" s="292"/>
      <c r="AT122" s="74" t="s">
        <v>146</v>
      </c>
      <c r="AU122" s="74" t="s">
        <v>77</v>
      </c>
      <c r="AV122" s="11" t="s">
        <v>77</v>
      </c>
      <c r="AW122" s="11" t="s">
        <v>33</v>
      </c>
      <c r="AX122" s="11" t="s">
        <v>69</v>
      </c>
      <c r="AY122" s="74" t="s">
        <v>137</v>
      </c>
    </row>
    <row r="123" spans="1:51" s="11" customFormat="1" ht="13.5">
      <c r="A123" s="292"/>
      <c r="B123" s="293"/>
      <c r="C123" s="292"/>
      <c r="D123" s="294" t="s">
        <v>146</v>
      </c>
      <c r="E123" s="295" t="s">
        <v>5</v>
      </c>
      <c r="F123" s="296" t="s">
        <v>177</v>
      </c>
      <c r="G123" s="292"/>
      <c r="H123" s="297">
        <v>480</v>
      </c>
      <c r="I123" s="292"/>
      <c r="J123" s="292"/>
      <c r="K123" s="292"/>
      <c r="L123" s="293"/>
      <c r="M123" s="298"/>
      <c r="N123" s="299"/>
      <c r="O123" s="299"/>
      <c r="P123" s="299"/>
      <c r="Q123" s="299"/>
      <c r="R123" s="299"/>
      <c r="S123" s="299"/>
      <c r="T123" s="300"/>
      <c r="U123" s="292"/>
      <c r="V123" s="292"/>
      <c r="AT123" s="74" t="s">
        <v>146</v>
      </c>
      <c r="AU123" s="74" t="s">
        <v>77</v>
      </c>
      <c r="AV123" s="11" t="s">
        <v>77</v>
      </c>
      <c r="AW123" s="11" t="s">
        <v>33</v>
      </c>
      <c r="AX123" s="11" t="s">
        <v>69</v>
      </c>
      <c r="AY123" s="74" t="s">
        <v>137</v>
      </c>
    </row>
    <row r="124" spans="1:51" s="11" customFormat="1" ht="13.5">
      <c r="A124" s="292"/>
      <c r="B124" s="293"/>
      <c r="C124" s="292"/>
      <c r="D124" s="294" t="s">
        <v>146</v>
      </c>
      <c r="E124" s="295" t="s">
        <v>5</v>
      </c>
      <c r="F124" s="296" t="s">
        <v>178</v>
      </c>
      <c r="G124" s="292"/>
      <c r="H124" s="297">
        <v>67.6</v>
      </c>
      <c r="I124" s="292"/>
      <c r="J124" s="292"/>
      <c r="K124" s="292"/>
      <c r="L124" s="293"/>
      <c r="M124" s="298"/>
      <c r="N124" s="299"/>
      <c r="O124" s="299"/>
      <c r="P124" s="299"/>
      <c r="Q124" s="299"/>
      <c r="R124" s="299"/>
      <c r="S124" s="299"/>
      <c r="T124" s="300"/>
      <c r="U124" s="292"/>
      <c r="V124" s="292"/>
      <c r="AT124" s="74" t="s">
        <v>146</v>
      </c>
      <c r="AU124" s="74" t="s">
        <v>77</v>
      </c>
      <c r="AV124" s="11" t="s">
        <v>77</v>
      </c>
      <c r="AW124" s="11" t="s">
        <v>33</v>
      </c>
      <c r="AX124" s="11" t="s">
        <v>69</v>
      </c>
      <c r="AY124" s="74" t="s">
        <v>137</v>
      </c>
    </row>
    <row r="125" spans="1:51" s="13" customFormat="1" ht="13.5">
      <c r="A125" s="317"/>
      <c r="B125" s="318"/>
      <c r="C125" s="317"/>
      <c r="D125" s="294" t="s">
        <v>146</v>
      </c>
      <c r="E125" s="319" t="s">
        <v>5</v>
      </c>
      <c r="F125" s="320" t="s">
        <v>179</v>
      </c>
      <c r="G125" s="317"/>
      <c r="H125" s="321">
        <v>746.5</v>
      </c>
      <c r="I125" s="317"/>
      <c r="J125" s="317"/>
      <c r="K125" s="317"/>
      <c r="L125" s="318"/>
      <c r="M125" s="322"/>
      <c r="N125" s="323"/>
      <c r="O125" s="323"/>
      <c r="P125" s="323"/>
      <c r="Q125" s="323"/>
      <c r="R125" s="323"/>
      <c r="S125" s="323"/>
      <c r="T125" s="324"/>
      <c r="U125" s="317"/>
      <c r="V125" s="317"/>
      <c r="AT125" s="76" t="s">
        <v>146</v>
      </c>
      <c r="AU125" s="76" t="s">
        <v>77</v>
      </c>
      <c r="AV125" s="13" t="s">
        <v>144</v>
      </c>
      <c r="AW125" s="13" t="s">
        <v>33</v>
      </c>
      <c r="AX125" s="13" t="s">
        <v>21</v>
      </c>
      <c r="AY125" s="76" t="s">
        <v>137</v>
      </c>
    </row>
    <row r="126" spans="1:65" s="1" customFormat="1" ht="25.5" customHeight="1">
      <c r="A126" s="176"/>
      <c r="B126" s="177"/>
      <c r="C126" s="243" t="s">
        <v>169</v>
      </c>
      <c r="D126" s="243" t="s">
        <v>139</v>
      </c>
      <c r="E126" s="244" t="s">
        <v>180</v>
      </c>
      <c r="F126" s="245" t="s">
        <v>181</v>
      </c>
      <c r="G126" s="246" t="s">
        <v>142</v>
      </c>
      <c r="H126" s="247">
        <v>3.06</v>
      </c>
      <c r="I126" s="337">
        <v>0</v>
      </c>
      <c r="J126" s="248">
        <f>ROUND(I126*H126,2)</f>
        <v>0</v>
      </c>
      <c r="K126" s="245" t="s">
        <v>143</v>
      </c>
      <c r="L126" s="177"/>
      <c r="M126" s="288" t="s">
        <v>5</v>
      </c>
      <c r="N126" s="289" t="s">
        <v>40</v>
      </c>
      <c r="O126" s="178"/>
      <c r="P126" s="290">
        <f>O126*H126</f>
        <v>0</v>
      </c>
      <c r="Q126" s="290">
        <v>0.00489</v>
      </c>
      <c r="R126" s="290">
        <f>Q126*H126</f>
        <v>0.014963400000000002</v>
      </c>
      <c r="S126" s="290">
        <v>0</v>
      </c>
      <c r="T126" s="291">
        <f>S126*H126</f>
        <v>0</v>
      </c>
      <c r="U126" s="176"/>
      <c r="V126" s="176"/>
      <c r="AR126" s="24" t="s">
        <v>144</v>
      </c>
      <c r="AT126" s="24" t="s">
        <v>139</v>
      </c>
      <c r="AU126" s="24" t="s">
        <v>77</v>
      </c>
      <c r="AY126" s="24" t="s">
        <v>137</v>
      </c>
      <c r="BE126" s="73">
        <f>IF(N126="základní",J126,0)</f>
        <v>0</v>
      </c>
      <c r="BF126" s="73">
        <f>IF(N126="snížená",J126,0)</f>
        <v>0</v>
      </c>
      <c r="BG126" s="73">
        <f>IF(N126="zákl. přenesená",J126,0)</f>
        <v>0</v>
      </c>
      <c r="BH126" s="73">
        <f>IF(N126="sníž. přenesená",J126,0)</f>
        <v>0</v>
      </c>
      <c r="BI126" s="73">
        <f>IF(N126="nulová",J126,0)</f>
        <v>0</v>
      </c>
      <c r="BJ126" s="24" t="s">
        <v>21</v>
      </c>
      <c r="BK126" s="73">
        <f>ROUND(I126*H126,2)</f>
        <v>0</v>
      </c>
      <c r="BL126" s="24" t="s">
        <v>144</v>
      </c>
      <c r="BM126" s="24" t="s">
        <v>182</v>
      </c>
    </row>
    <row r="127" spans="1:51" s="12" customFormat="1" ht="13.5">
      <c r="A127" s="301"/>
      <c r="B127" s="302"/>
      <c r="C127" s="301"/>
      <c r="D127" s="294" t="s">
        <v>146</v>
      </c>
      <c r="E127" s="303" t="s">
        <v>5</v>
      </c>
      <c r="F127" s="304" t="s">
        <v>183</v>
      </c>
      <c r="G127" s="301"/>
      <c r="H127" s="303" t="s">
        <v>5</v>
      </c>
      <c r="I127" s="301"/>
      <c r="J127" s="301"/>
      <c r="K127" s="301"/>
      <c r="L127" s="302"/>
      <c r="M127" s="305"/>
      <c r="N127" s="306"/>
      <c r="O127" s="306"/>
      <c r="P127" s="306"/>
      <c r="Q127" s="306"/>
      <c r="R127" s="306"/>
      <c r="S127" s="306"/>
      <c r="T127" s="307"/>
      <c r="U127" s="301"/>
      <c r="V127" s="301"/>
      <c r="AT127" s="75" t="s">
        <v>146</v>
      </c>
      <c r="AU127" s="75" t="s">
        <v>77</v>
      </c>
      <c r="AV127" s="12" t="s">
        <v>21</v>
      </c>
      <c r="AW127" s="12" t="s">
        <v>33</v>
      </c>
      <c r="AX127" s="12" t="s">
        <v>69</v>
      </c>
      <c r="AY127" s="75" t="s">
        <v>137</v>
      </c>
    </row>
    <row r="128" spans="1:51" s="11" customFormat="1" ht="13.5">
      <c r="A128" s="292"/>
      <c r="B128" s="293"/>
      <c r="C128" s="292"/>
      <c r="D128" s="294" t="s">
        <v>146</v>
      </c>
      <c r="E128" s="295" t="s">
        <v>5</v>
      </c>
      <c r="F128" s="296" t="s">
        <v>184</v>
      </c>
      <c r="G128" s="292"/>
      <c r="H128" s="297">
        <v>3.06</v>
      </c>
      <c r="I128" s="292"/>
      <c r="J128" s="292"/>
      <c r="K128" s="292"/>
      <c r="L128" s="293"/>
      <c r="M128" s="298"/>
      <c r="N128" s="299"/>
      <c r="O128" s="299"/>
      <c r="P128" s="299"/>
      <c r="Q128" s="299"/>
      <c r="R128" s="299"/>
      <c r="S128" s="299"/>
      <c r="T128" s="300"/>
      <c r="U128" s="292"/>
      <c r="V128" s="292"/>
      <c r="AT128" s="74" t="s">
        <v>146</v>
      </c>
      <c r="AU128" s="74" t="s">
        <v>77</v>
      </c>
      <c r="AV128" s="11" t="s">
        <v>77</v>
      </c>
      <c r="AW128" s="11" t="s">
        <v>33</v>
      </c>
      <c r="AX128" s="11" t="s">
        <v>21</v>
      </c>
      <c r="AY128" s="74" t="s">
        <v>137</v>
      </c>
    </row>
    <row r="129" spans="1:65" s="1" customFormat="1" ht="16.5" customHeight="1">
      <c r="A129" s="176"/>
      <c r="B129" s="177"/>
      <c r="C129" s="243" t="s">
        <v>185</v>
      </c>
      <c r="D129" s="243" t="s">
        <v>139</v>
      </c>
      <c r="E129" s="244" t="s">
        <v>186</v>
      </c>
      <c r="F129" s="245" t="s">
        <v>187</v>
      </c>
      <c r="G129" s="246" t="s">
        <v>188</v>
      </c>
      <c r="H129" s="247">
        <v>12</v>
      </c>
      <c r="I129" s="337">
        <v>0</v>
      </c>
      <c r="J129" s="248">
        <f>ROUND(I129*H129,2)</f>
        <v>0</v>
      </c>
      <c r="K129" s="245" t="s">
        <v>143</v>
      </c>
      <c r="L129" s="177"/>
      <c r="M129" s="288" t="s">
        <v>5</v>
      </c>
      <c r="N129" s="289" t="s">
        <v>40</v>
      </c>
      <c r="O129" s="178"/>
      <c r="P129" s="290">
        <f>O129*H129</f>
        <v>0</v>
      </c>
      <c r="Q129" s="290">
        <v>0.0415</v>
      </c>
      <c r="R129" s="290">
        <f>Q129*H129</f>
        <v>0.498</v>
      </c>
      <c r="S129" s="290">
        <v>0</v>
      </c>
      <c r="T129" s="291">
        <f>S129*H129</f>
        <v>0</v>
      </c>
      <c r="U129" s="176"/>
      <c r="V129" s="176"/>
      <c r="AR129" s="24" t="s">
        <v>144</v>
      </c>
      <c r="AT129" s="24" t="s">
        <v>139</v>
      </c>
      <c r="AU129" s="24" t="s">
        <v>77</v>
      </c>
      <c r="AY129" s="24" t="s">
        <v>137</v>
      </c>
      <c r="BE129" s="73">
        <f>IF(N129="základní",J129,0)</f>
        <v>0</v>
      </c>
      <c r="BF129" s="73">
        <f>IF(N129="snížená",J129,0)</f>
        <v>0</v>
      </c>
      <c r="BG129" s="73">
        <f>IF(N129="zákl. přenesená",J129,0)</f>
        <v>0</v>
      </c>
      <c r="BH129" s="73">
        <f>IF(N129="sníž. přenesená",J129,0)</f>
        <v>0</v>
      </c>
      <c r="BI129" s="73">
        <f>IF(N129="nulová",J129,0)</f>
        <v>0</v>
      </c>
      <c r="BJ129" s="24" t="s">
        <v>21</v>
      </c>
      <c r="BK129" s="73">
        <f>ROUND(I129*H129,2)</f>
        <v>0</v>
      </c>
      <c r="BL129" s="24" t="s">
        <v>144</v>
      </c>
      <c r="BM129" s="24" t="s">
        <v>189</v>
      </c>
    </row>
    <row r="130" spans="1:51" s="12" customFormat="1" ht="13.5">
      <c r="A130" s="301"/>
      <c r="B130" s="302"/>
      <c r="C130" s="301"/>
      <c r="D130" s="294" t="s">
        <v>146</v>
      </c>
      <c r="E130" s="303" t="s">
        <v>5</v>
      </c>
      <c r="F130" s="304" t="s">
        <v>152</v>
      </c>
      <c r="G130" s="301"/>
      <c r="H130" s="303" t="s">
        <v>5</v>
      </c>
      <c r="I130" s="301"/>
      <c r="J130" s="301"/>
      <c r="K130" s="301"/>
      <c r="L130" s="302"/>
      <c r="M130" s="305"/>
      <c r="N130" s="306"/>
      <c r="O130" s="306"/>
      <c r="P130" s="306"/>
      <c r="Q130" s="306"/>
      <c r="R130" s="306"/>
      <c r="S130" s="306"/>
      <c r="T130" s="307"/>
      <c r="U130" s="301"/>
      <c r="V130" s="301"/>
      <c r="AT130" s="75" t="s">
        <v>146</v>
      </c>
      <c r="AU130" s="75" t="s">
        <v>77</v>
      </c>
      <c r="AV130" s="12" t="s">
        <v>21</v>
      </c>
      <c r="AW130" s="12" t="s">
        <v>33</v>
      </c>
      <c r="AX130" s="12" t="s">
        <v>69</v>
      </c>
      <c r="AY130" s="75" t="s">
        <v>137</v>
      </c>
    </row>
    <row r="131" spans="1:51" s="11" customFormat="1" ht="13.5">
      <c r="A131" s="292"/>
      <c r="B131" s="293"/>
      <c r="C131" s="292"/>
      <c r="D131" s="294" t="s">
        <v>146</v>
      </c>
      <c r="E131" s="295" t="s">
        <v>5</v>
      </c>
      <c r="F131" s="296" t="s">
        <v>190</v>
      </c>
      <c r="G131" s="292"/>
      <c r="H131" s="297">
        <v>12</v>
      </c>
      <c r="I131" s="292"/>
      <c r="J131" s="292"/>
      <c r="K131" s="292"/>
      <c r="L131" s="293"/>
      <c r="M131" s="298"/>
      <c r="N131" s="299"/>
      <c r="O131" s="299"/>
      <c r="P131" s="299"/>
      <c r="Q131" s="299"/>
      <c r="R131" s="299"/>
      <c r="S131" s="299"/>
      <c r="T131" s="300"/>
      <c r="U131" s="292"/>
      <c r="V131" s="292"/>
      <c r="AT131" s="74" t="s">
        <v>146</v>
      </c>
      <c r="AU131" s="74" t="s">
        <v>77</v>
      </c>
      <c r="AV131" s="11" t="s">
        <v>77</v>
      </c>
      <c r="AW131" s="11" t="s">
        <v>33</v>
      </c>
      <c r="AX131" s="11" t="s">
        <v>21</v>
      </c>
      <c r="AY131" s="74" t="s">
        <v>137</v>
      </c>
    </row>
    <row r="132" spans="1:65" s="1" customFormat="1" ht="16.5" customHeight="1">
      <c r="A132" s="176"/>
      <c r="B132" s="177"/>
      <c r="C132" s="243" t="s">
        <v>165</v>
      </c>
      <c r="D132" s="243" t="s">
        <v>139</v>
      </c>
      <c r="E132" s="244" t="s">
        <v>191</v>
      </c>
      <c r="F132" s="245" t="s">
        <v>192</v>
      </c>
      <c r="G132" s="246" t="s">
        <v>142</v>
      </c>
      <c r="H132" s="247">
        <v>363.08</v>
      </c>
      <c r="I132" s="337">
        <v>0</v>
      </c>
      <c r="J132" s="248">
        <f>ROUND(I132*H132,2)</f>
        <v>0</v>
      </c>
      <c r="K132" s="245" t="s">
        <v>143</v>
      </c>
      <c r="L132" s="177"/>
      <c r="M132" s="288" t="s">
        <v>5</v>
      </c>
      <c r="N132" s="289" t="s">
        <v>40</v>
      </c>
      <c r="O132" s="178"/>
      <c r="P132" s="290">
        <f>O132*H132</f>
        <v>0</v>
      </c>
      <c r="Q132" s="290">
        <v>0.03358</v>
      </c>
      <c r="R132" s="290">
        <f>Q132*H132</f>
        <v>12.1922264</v>
      </c>
      <c r="S132" s="290">
        <v>0</v>
      </c>
      <c r="T132" s="291">
        <f>S132*H132</f>
        <v>0</v>
      </c>
      <c r="U132" s="176"/>
      <c r="V132" s="176"/>
      <c r="AR132" s="24" t="s">
        <v>144</v>
      </c>
      <c r="AT132" s="24" t="s">
        <v>139</v>
      </c>
      <c r="AU132" s="24" t="s">
        <v>77</v>
      </c>
      <c r="AY132" s="24" t="s">
        <v>137</v>
      </c>
      <c r="BE132" s="73">
        <f>IF(N132="základní",J132,0)</f>
        <v>0</v>
      </c>
      <c r="BF132" s="73">
        <f>IF(N132="snížená",J132,0)</f>
        <v>0</v>
      </c>
      <c r="BG132" s="73">
        <f>IF(N132="zákl. přenesená",J132,0)</f>
        <v>0</v>
      </c>
      <c r="BH132" s="73">
        <f>IF(N132="sníž. přenesená",J132,0)</f>
        <v>0</v>
      </c>
      <c r="BI132" s="73">
        <f>IF(N132="nulová",J132,0)</f>
        <v>0</v>
      </c>
      <c r="BJ132" s="24" t="s">
        <v>21</v>
      </c>
      <c r="BK132" s="73">
        <f>ROUND(I132*H132,2)</f>
        <v>0</v>
      </c>
      <c r="BL132" s="24" t="s">
        <v>144</v>
      </c>
      <c r="BM132" s="24" t="s">
        <v>193</v>
      </c>
    </row>
    <row r="133" spans="1:51" s="12" customFormat="1" ht="13.5">
      <c r="A133" s="301"/>
      <c r="B133" s="302"/>
      <c r="C133" s="301"/>
      <c r="D133" s="294" t="s">
        <v>146</v>
      </c>
      <c r="E133" s="303" t="s">
        <v>5</v>
      </c>
      <c r="F133" s="304" t="s">
        <v>194</v>
      </c>
      <c r="G133" s="301"/>
      <c r="H133" s="303" t="s">
        <v>5</v>
      </c>
      <c r="I133" s="301"/>
      <c r="J133" s="301"/>
      <c r="K133" s="301"/>
      <c r="L133" s="302"/>
      <c r="M133" s="305"/>
      <c r="N133" s="306"/>
      <c r="O133" s="306"/>
      <c r="P133" s="306"/>
      <c r="Q133" s="306"/>
      <c r="R133" s="306"/>
      <c r="S133" s="306"/>
      <c r="T133" s="307"/>
      <c r="U133" s="301"/>
      <c r="V133" s="301"/>
      <c r="AT133" s="75" t="s">
        <v>146</v>
      </c>
      <c r="AU133" s="75" t="s">
        <v>77</v>
      </c>
      <c r="AV133" s="12" t="s">
        <v>21</v>
      </c>
      <c r="AW133" s="12" t="s">
        <v>33</v>
      </c>
      <c r="AX133" s="12" t="s">
        <v>69</v>
      </c>
      <c r="AY133" s="75" t="s">
        <v>137</v>
      </c>
    </row>
    <row r="134" spans="1:51" s="11" customFormat="1" ht="13.5">
      <c r="A134" s="292"/>
      <c r="B134" s="293"/>
      <c r="C134" s="292"/>
      <c r="D134" s="294" t="s">
        <v>146</v>
      </c>
      <c r="E134" s="295" t="s">
        <v>5</v>
      </c>
      <c r="F134" s="296" t="s">
        <v>195</v>
      </c>
      <c r="G134" s="292"/>
      <c r="H134" s="297">
        <v>28.8</v>
      </c>
      <c r="I134" s="292"/>
      <c r="J134" s="292"/>
      <c r="K134" s="292"/>
      <c r="L134" s="293"/>
      <c r="M134" s="298"/>
      <c r="N134" s="299"/>
      <c r="O134" s="299"/>
      <c r="P134" s="299"/>
      <c r="Q134" s="299"/>
      <c r="R134" s="299"/>
      <c r="S134" s="299"/>
      <c r="T134" s="300"/>
      <c r="U134" s="292"/>
      <c r="V134" s="292"/>
      <c r="AT134" s="74" t="s">
        <v>146</v>
      </c>
      <c r="AU134" s="74" t="s">
        <v>77</v>
      </c>
      <c r="AV134" s="11" t="s">
        <v>77</v>
      </c>
      <c r="AW134" s="11" t="s">
        <v>33</v>
      </c>
      <c r="AX134" s="11" t="s">
        <v>69</v>
      </c>
      <c r="AY134" s="74" t="s">
        <v>137</v>
      </c>
    </row>
    <row r="135" spans="1:51" s="11" customFormat="1" ht="13.5">
      <c r="A135" s="292"/>
      <c r="B135" s="293"/>
      <c r="C135" s="292"/>
      <c r="D135" s="294" t="s">
        <v>146</v>
      </c>
      <c r="E135" s="295" t="s">
        <v>5</v>
      </c>
      <c r="F135" s="296" t="s">
        <v>196</v>
      </c>
      <c r="G135" s="292"/>
      <c r="H135" s="297">
        <v>1.73</v>
      </c>
      <c r="I135" s="292"/>
      <c r="J135" s="292"/>
      <c r="K135" s="292"/>
      <c r="L135" s="293"/>
      <c r="M135" s="298"/>
      <c r="N135" s="299"/>
      <c r="O135" s="299"/>
      <c r="P135" s="299"/>
      <c r="Q135" s="299"/>
      <c r="R135" s="299"/>
      <c r="S135" s="299"/>
      <c r="T135" s="300"/>
      <c r="U135" s="292"/>
      <c r="V135" s="292"/>
      <c r="AT135" s="74" t="s">
        <v>146</v>
      </c>
      <c r="AU135" s="74" t="s">
        <v>77</v>
      </c>
      <c r="AV135" s="11" t="s">
        <v>77</v>
      </c>
      <c r="AW135" s="11" t="s">
        <v>33</v>
      </c>
      <c r="AX135" s="11" t="s">
        <v>69</v>
      </c>
      <c r="AY135" s="74" t="s">
        <v>137</v>
      </c>
    </row>
    <row r="136" spans="1:51" s="11" customFormat="1" ht="13.5">
      <c r="A136" s="292"/>
      <c r="B136" s="293"/>
      <c r="C136" s="292"/>
      <c r="D136" s="294" t="s">
        <v>146</v>
      </c>
      <c r="E136" s="295" t="s">
        <v>5</v>
      </c>
      <c r="F136" s="296" t="s">
        <v>197</v>
      </c>
      <c r="G136" s="292"/>
      <c r="H136" s="297">
        <v>14.228</v>
      </c>
      <c r="I136" s="292"/>
      <c r="J136" s="292"/>
      <c r="K136" s="292"/>
      <c r="L136" s="293"/>
      <c r="M136" s="298"/>
      <c r="N136" s="299"/>
      <c r="O136" s="299"/>
      <c r="P136" s="299"/>
      <c r="Q136" s="299"/>
      <c r="R136" s="299"/>
      <c r="S136" s="299"/>
      <c r="T136" s="300"/>
      <c r="U136" s="292"/>
      <c r="V136" s="292"/>
      <c r="AT136" s="74" t="s">
        <v>146</v>
      </c>
      <c r="AU136" s="74" t="s">
        <v>77</v>
      </c>
      <c r="AV136" s="11" t="s">
        <v>77</v>
      </c>
      <c r="AW136" s="11" t="s">
        <v>33</v>
      </c>
      <c r="AX136" s="11" t="s">
        <v>69</v>
      </c>
      <c r="AY136" s="74" t="s">
        <v>137</v>
      </c>
    </row>
    <row r="137" spans="1:51" s="11" customFormat="1" ht="13.5">
      <c r="A137" s="292"/>
      <c r="B137" s="293"/>
      <c r="C137" s="292"/>
      <c r="D137" s="294" t="s">
        <v>146</v>
      </c>
      <c r="E137" s="295" t="s">
        <v>5</v>
      </c>
      <c r="F137" s="296" t="s">
        <v>198</v>
      </c>
      <c r="G137" s="292"/>
      <c r="H137" s="297">
        <v>11.07</v>
      </c>
      <c r="I137" s="292"/>
      <c r="J137" s="292"/>
      <c r="K137" s="292"/>
      <c r="L137" s="293"/>
      <c r="M137" s="298"/>
      <c r="N137" s="299"/>
      <c r="O137" s="299"/>
      <c r="P137" s="299"/>
      <c r="Q137" s="299"/>
      <c r="R137" s="299"/>
      <c r="S137" s="299"/>
      <c r="T137" s="300"/>
      <c r="U137" s="292"/>
      <c r="V137" s="292"/>
      <c r="AT137" s="74" t="s">
        <v>146</v>
      </c>
      <c r="AU137" s="74" t="s">
        <v>77</v>
      </c>
      <c r="AV137" s="11" t="s">
        <v>77</v>
      </c>
      <c r="AW137" s="11" t="s">
        <v>33</v>
      </c>
      <c r="AX137" s="11" t="s">
        <v>69</v>
      </c>
      <c r="AY137" s="74" t="s">
        <v>137</v>
      </c>
    </row>
    <row r="138" spans="1:51" s="11" customFormat="1" ht="13.5">
      <c r="A138" s="292"/>
      <c r="B138" s="293"/>
      <c r="C138" s="292"/>
      <c r="D138" s="294" t="s">
        <v>146</v>
      </c>
      <c r="E138" s="295" t="s">
        <v>5</v>
      </c>
      <c r="F138" s="296" t="s">
        <v>199</v>
      </c>
      <c r="G138" s="292"/>
      <c r="H138" s="297">
        <v>10.138</v>
      </c>
      <c r="I138" s="292"/>
      <c r="J138" s="292"/>
      <c r="K138" s="292"/>
      <c r="L138" s="293"/>
      <c r="M138" s="298"/>
      <c r="N138" s="299"/>
      <c r="O138" s="299"/>
      <c r="P138" s="299"/>
      <c r="Q138" s="299"/>
      <c r="R138" s="299"/>
      <c r="S138" s="299"/>
      <c r="T138" s="300"/>
      <c r="U138" s="292"/>
      <c r="V138" s="292"/>
      <c r="AT138" s="74" t="s">
        <v>146</v>
      </c>
      <c r="AU138" s="74" t="s">
        <v>77</v>
      </c>
      <c r="AV138" s="11" t="s">
        <v>77</v>
      </c>
      <c r="AW138" s="11" t="s">
        <v>33</v>
      </c>
      <c r="AX138" s="11" t="s">
        <v>69</v>
      </c>
      <c r="AY138" s="74" t="s">
        <v>137</v>
      </c>
    </row>
    <row r="139" spans="1:51" s="11" customFormat="1" ht="13.5">
      <c r="A139" s="292"/>
      <c r="B139" s="293"/>
      <c r="C139" s="292"/>
      <c r="D139" s="294" t="s">
        <v>146</v>
      </c>
      <c r="E139" s="295" t="s">
        <v>5</v>
      </c>
      <c r="F139" s="296" t="s">
        <v>200</v>
      </c>
      <c r="G139" s="292"/>
      <c r="H139" s="297">
        <v>2.25</v>
      </c>
      <c r="I139" s="292"/>
      <c r="J139" s="292"/>
      <c r="K139" s="292"/>
      <c r="L139" s="293"/>
      <c r="M139" s="298"/>
      <c r="N139" s="299"/>
      <c r="O139" s="299"/>
      <c r="P139" s="299"/>
      <c r="Q139" s="299"/>
      <c r="R139" s="299"/>
      <c r="S139" s="299"/>
      <c r="T139" s="300"/>
      <c r="U139" s="292"/>
      <c r="V139" s="292"/>
      <c r="AT139" s="74" t="s">
        <v>146</v>
      </c>
      <c r="AU139" s="74" t="s">
        <v>77</v>
      </c>
      <c r="AV139" s="11" t="s">
        <v>77</v>
      </c>
      <c r="AW139" s="11" t="s">
        <v>33</v>
      </c>
      <c r="AX139" s="11" t="s">
        <v>69</v>
      </c>
      <c r="AY139" s="74" t="s">
        <v>137</v>
      </c>
    </row>
    <row r="140" spans="1:51" s="11" customFormat="1" ht="13.5">
      <c r="A140" s="292"/>
      <c r="B140" s="293"/>
      <c r="C140" s="292"/>
      <c r="D140" s="294" t="s">
        <v>146</v>
      </c>
      <c r="E140" s="295" t="s">
        <v>5</v>
      </c>
      <c r="F140" s="296" t="s">
        <v>201</v>
      </c>
      <c r="G140" s="292"/>
      <c r="H140" s="297">
        <v>5.663</v>
      </c>
      <c r="I140" s="292"/>
      <c r="J140" s="292"/>
      <c r="K140" s="292"/>
      <c r="L140" s="293"/>
      <c r="M140" s="298"/>
      <c r="N140" s="299"/>
      <c r="O140" s="299"/>
      <c r="P140" s="299"/>
      <c r="Q140" s="299"/>
      <c r="R140" s="299"/>
      <c r="S140" s="299"/>
      <c r="T140" s="300"/>
      <c r="U140" s="292"/>
      <c r="V140" s="292"/>
      <c r="AT140" s="74" t="s">
        <v>146</v>
      </c>
      <c r="AU140" s="74" t="s">
        <v>77</v>
      </c>
      <c r="AV140" s="11" t="s">
        <v>77</v>
      </c>
      <c r="AW140" s="11" t="s">
        <v>33</v>
      </c>
      <c r="AX140" s="11" t="s">
        <v>69</v>
      </c>
      <c r="AY140" s="74" t="s">
        <v>137</v>
      </c>
    </row>
    <row r="141" spans="1:51" s="11" customFormat="1" ht="13.5">
      <c r="A141" s="292"/>
      <c r="B141" s="293"/>
      <c r="C141" s="292"/>
      <c r="D141" s="294" t="s">
        <v>146</v>
      </c>
      <c r="E141" s="295" t="s">
        <v>5</v>
      </c>
      <c r="F141" s="296" t="s">
        <v>202</v>
      </c>
      <c r="G141" s="292"/>
      <c r="H141" s="297">
        <v>2.9</v>
      </c>
      <c r="I141" s="292"/>
      <c r="J141" s="292"/>
      <c r="K141" s="292"/>
      <c r="L141" s="293"/>
      <c r="M141" s="298"/>
      <c r="N141" s="299"/>
      <c r="O141" s="299"/>
      <c r="P141" s="299"/>
      <c r="Q141" s="299"/>
      <c r="R141" s="299"/>
      <c r="S141" s="299"/>
      <c r="T141" s="300"/>
      <c r="U141" s="292"/>
      <c r="V141" s="292"/>
      <c r="AT141" s="74" t="s">
        <v>146</v>
      </c>
      <c r="AU141" s="74" t="s">
        <v>77</v>
      </c>
      <c r="AV141" s="11" t="s">
        <v>77</v>
      </c>
      <c r="AW141" s="11" t="s">
        <v>33</v>
      </c>
      <c r="AX141" s="11" t="s">
        <v>69</v>
      </c>
      <c r="AY141" s="74" t="s">
        <v>137</v>
      </c>
    </row>
    <row r="142" spans="1:51" s="11" customFormat="1" ht="13.5">
      <c r="A142" s="292"/>
      <c r="B142" s="293"/>
      <c r="C142" s="292"/>
      <c r="D142" s="294" t="s">
        <v>146</v>
      </c>
      <c r="E142" s="295" t="s">
        <v>5</v>
      </c>
      <c r="F142" s="296" t="s">
        <v>203</v>
      </c>
      <c r="G142" s="292"/>
      <c r="H142" s="297">
        <v>2.1</v>
      </c>
      <c r="I142" s="292"/>
      <c r="J142" s="292"/>
      <c r="K142" s="292"/>
      <c r="L142" s="293"/>
      <c r="M142" s="298"/>
      <c r="N142" s="299"/>
      <c r="O142" s="299"/>
      <c r="P142" s="299"/>
      <c r="Q142" s="299"/>
      <c r="R142" s="299"/>
      <c r="S142" s="299"/>
      <c r="T142" s="300"/>
      <c r="U142" s="292"/>
      <c r="V142" s="292"/>
      <c r="AT142" s="74" t="s">
        <v>146</v>
      </c>
      <c r="AU142" s="74" t="s">
        <v>77</v>
      </c>
      <c r="AV142" s="11" t="s">
        <v>77</v>
      </c>
      <c r="AW142" s="11" t="s">
        <v>33</v>
      </c>
      <c r="AX142" s="11" t="s">
        <v>69</v>
      </c>
      <c r="AY142" s="74" t="s">
        <v>137</v>
      </c>
    </row>
    <row r="143" spans="1:51" s="11" customFormat="1" ht="13.5">
      <c r="A143" s="292"/>
      <c r="B143" s="293"/>
      <c r="C143" s="292"/>
      <c r="D143" s="294" t="s">
        <v>146</v>
      </c>
      <c r="E143" s="295" t="s">
        <v>5</v>
      </c>
      <c r="F143" s="296" t="s">
        <v>204</v>
      </c>
      <c r="G143" s="292"/>
      <c r="H143" s="297">
        <v>9</v>
      </c>
      <c r="I143" s="292"/>
      <c r="J143" s="292"/>
      <c r="K143" s="292"/>
      <c r="L143" s="293"/>
      <c r="M143" s="298"/>
      <c r="N143" s="299"/>
      <c r="O143" s="299"/>
      <c r="P143" s="299"/>
      <c r="Q143" s="299"/>
      <c r="R143" s="299"/>
      <c r="S143" s="299"/>
      <c r="T143" s="300"/>
      <c r="U143" s="292"/>
      <c r="V143" s="292"/>
      <c r="AT143" s="74" t="s">
        <v>146</v>
      </c>
      <c r="AU143" s="74" t="s">
        <v>77</v>
      </c>
      <c r="AV143" s="11" t="s">
        <v>77</v>
      </c>
      <c r="AW143" s="11" t="s">
        <v>33</v>
      </c>
      <c r="AX143" s="11" t="s">
        <v>69</v>
      </c>
      <c r="AY143" s="74" t="s">
        <v>137</v>
      </c>
    </row>
    <row r="144" spans="1:51" s="11" customFormat="1" ht="13.5">
      <c r="A144" s="292"/>
      <c r="B144" s="293"/>
      <c r="C144" s="292"/>
      <c r="D144" s="294" t="s">
        <v>146</v>
      </c>
      <c r="E144" s="295" t="s">
        <v>5</v>
      </c>
      <c r="F144" s="296" t="s">
        <v>205</v>
      </c>
      <c r="G144" s="292"/>
      <c r="H144" s="297">
        <v>8.963</v>
      </c>
      <c r="I144" s="292"/>
      <c r="J144" s="292"/>
      <c r="K144" s="292"/>
      <c r="L144" s="293"/>
      <c r="M144" s="298"/>
      <c r="N144" s="299"/>
      <c r="O144" s="299"/>
      <c r="P144" s="299"/>
      <c r="Q144" s="299"/>
      <c r="R144" s="299"/>
      <c r="S144" s="299"/>
      <c r="T144" s="300"/>
      <c r="U144" s="292"/>
      <c r="V144" s="292"/>
      <c r="AT144" s="74" t="s">
        <v>146</v>
      </c>
      <c r="AU144" s="74" t="s">
        <v>77</v>
      </c>
      <c r="AV144" s="11" t="s">
        <v>77</v>
      </c>
      <c r="AW144" s="11" t="s">
        <v>33</v>
      </c>
      <c r="AX144" s="11" t="s">
        <v>69</v>
      </c>
      <c r="AY144" s="74" t="s">
        <v>137</v>
      </c>
    </row>
    <row r="145" spans="1:51" s="11" customFormat="1" ht="13.5">
      <c r="A145" s="292"/>
      <c r="B145" s="293"/>
      <c r="C145" s="292"/>
      <c r="D145" s="294" t="s">
        <v>146</v>
      </c>
      <c r="E145" s="295" t="s">
        <v>5</v>
      </c>
      <c r="F145" s="296" t="s">
        <v>206</v>
      </c>
      <c r="G145" s="292"/>
      <c r="H145" s="297">
        <v>2.025</v>
      </c>
      <c r="I145" s="292"/>
      <c r="J145" s="292"/>
      <c r="K145" s="292"/>
      <c r="L145" s="293"/>
      <c r="M145" s="298"/>
      <c r="N145" s="299"/>
      <c r="O145" s="299"/>
      <c r="P145" s="299"/>
      <c r="Q145" s="299"/>
      <c r="R145" s="299"/>
      <c r="S145" s="299"/>
      <c r="T145" s="300"/>
      <c r="U145" s="292"/>
      <c r="V145" s="292"/>
      <c r="AT145" s="74" t="s">
        <v>146</v>
      </c>
      <c r="AU145" s="74" t="s">
        <v>77</v>
      </c>
      <c r="AV145" s="11" t="s">
        <v>77</v>
      </c>
      <c r="AW145" s="11" t="s">
        <v>33</v>
      </c>
      <c r="AX145" s="11" t="s">
        <v>69</v>
      </c>
      <c r="AY145" s="74" t="s">
        <v>137</v>
      </c>
    </row>
    <row r="146" spans="1:51" s="11" customFormat="1" ht="13.5">
      <c r="A146" s="292"/>
      <c r="B146" s="293"/>
      <c r="C146" s="292"/>
      <c r="D146" s="294" t="s">
        <v>146</v>
      </c>
      <c r="E146" s="295" t="s">
        <v>5</v>
      </c>
      <c r="F146" s="296" t="s">
        <v>207</v>
      </c>
      <c r="G146" s="292"/>
      <c r="H146" s="297">
        <v>2.363</v>
      </c>
      <c r="I146" s="292"/>
      <c r="J146" s="292"/>
      <c r="K146" s="292"/>
      <c r="L146" s="293"/>
      <c r="M146" s="298"/>
      <c r="N146" s="299"/>
      <c r="O146" s="299"/>
      <c r="P146" s="299"/>
      <c r="Q146" s="299"/>
      <c r="R146" s="299"/>
      <c r="S146" s="299"/>
      <c r="T146" s="300"/>
      <c r="U146" s="292"/>
      <c r="V146" s="292"/>
      <c r="AT146" s="74" t="s">
        <v>146</v>
      </c>
      <c r="AU146" s="74" t="s">
        <v>77</v>
      </c>
      <c r="AV146" s="11" t="s">
        <v>77</v>
      </c>
      <c r="AW146" s="11" t="s">
        <v>33</v>
      </c>
      <c r="AX146" s="11" t="s">
        <v>69</v>
      </c>
      <c r="AY146" s="74" t="s">
        <v>137</v>
      </c>
    </row>
    <row r="147" spans="1:51" s="11" customFormat="1" ht="13.5">
      <c r="A147" s="292"/>
      <c r="B147" s="293"/>
      <c r="C147" s="292"/>
      <c r="D147" s="294" t="s">
        <v>146</v>
      </c>
      <c r="E147" s="295" t="s">
        <v>5</v>
      </c>
      <c r="F147" s="296" t="s">
        <v>208</v>
      </c>
      <c r="G147" s="292"/>
      <c r="H147" s="297">
        <v>5.1</v>
      </c>
      <c r="I147" s="292"/>
      <c r="J147" s="292"/>
      <c r="K147" s="292"/>
      <c r="L147" s="293"/>
      <c r="M147" s="298"/>
      <c r="N147" s="299"/>
      <c r="O147" s="299"/>
      <c r="P147" s="299"/>
      <c r="Q147" s="299"/>
      <c r="R147" s="299"/>
      <c r="S147" s="299"/>
      <c r="T147" s="300"/>
      <c r="U147" s="292"/>
      <c r="V147" s="292"/>
      <c r="AT147" s="74" t="s">
        <v>146</v>
      </c>
      <c r="AU147" s="74" t="s">
        <v>77</v>
      </c>
      <c r="AV147" s="11" t="s">
        <v>77</v>
      </c>
      <c r="AW147" s="11" t="s">
        <v>33</v>
      </c>
      <c r="AX147" s="11" t="s">
        <v>69</v>
      </c>
      <c r="AY147" s="74" t="s">
        <v>137</v>
      </c>
    </row>
    <row r="148" spans="1:51" s="11" customFormat="1" ht="13.5">
      <c r="A148" s="292"/>
      <c r="B148" s="293"/>
      <c r="C148" s="292"/>
      <c r="D148" s="294" t="s">
        <v>146</v>
      </c>
      <c r="E148" s="295" t="s">
        <v>5</v>
      </c>
      <c r="F148" s="296" t="s">
        <v>209</v>
      </c>
      <c r="G148" s="292"/>
      <c r="H148" s="297">
        <v>31.9</v>
      </c>
      <c r="I148" s="292"/>
      <c r="J148" s="292"/>
      <c r="K148" s="292"/>
      <c r="L148" s="293"/>
      <c r="M148" s="298"/>
      <c r="N148" s="299"/>
      <c r="O148" s="299"/>
      <c r="P148" s="299"/>
      <c r="Q148" s="299"/>
      <c r="R148" s="299"/>
      <c r="S148" s="299"/>
      <c r="T148" s="300"/>
      <c r="U148" s="292"/>
      <c r="V148" s="292"/>
      <c r="AT148" s="74" t="s">
        <v>146</v>
      </c>
      <c r="AU148" s="74" t="s">
        <v>77</v>
      </c>
      <c r="AV148" s="11" t="s">
        <v>77</v>
      </c>
      <c r="AW148" s="11" t="s">
        <v>33</v>
      </c>
      <c r="AX148" s="11" t="s">
        <v>69</v>
      </c>
      <c r="AY148" s="74" t="s">
        <v>137</v>
      </c>
    </row>
    <row r="149" spans="1:51" s="11" customFormat="1" ht="13.5">
      <c r="A149" s="292"/>
      <c r="B149" s="293"/>
      <c r="C149" s="292"/>
      <c r="D149" s="294" t="s">
        <v>146</v>
      </c>
      <c r="E149" s="295" t="s">
        <v>5</v>
      </c>
      <c r="F149" s="296" t="s">
        <v>210</v>
      </c>
      <c r="G149" s="292"/>
      <c r="H149" s="297">
        <v>46.65</v>
      </c>
      <c r="I149" s="292"/>
      <c r="J149" s="292"/>
      <c r="K149" s="292"/>
      <c r="L149" s="293"/>
      <c r="M149" s="298"/>
      <c r="N149" s="299"/>
      <c r="O149" s="299"/>
      <c r="P149" s="299"/>
      <c r="Q149" s="299"/>
      <c r="R149" s="299"/>
      <c r="S149" s="299"/>
      <c r="T149" s="300"/>
      <c r="U149" s="292"/>
      <c r="V149" s="292"/>
      <c r="AT149" s="74" t="s">
        <v>146</v>
      </c>
      <c r="AU149" s="74" t="s">
        <v>77</v>
      </c>
      <c r="AV149" s="11" t="s">
        <v>77</v>
      </c>
      <c r="AW149" s="11" t="s">
        <v>33</v>
      </c>
      <c r="AX149" s="11" t="s">
        <v>69</v>
      </c>
      <c r="AY149" s="74" t="s">
        <v>137</v>
      </c>
    </row>
    <row r="150" spans="1:51" s="11" customFormat="1" ht="13.5">
      <c r="A150" s="292"/>
      <c r="B150" s="293"/>
      <c r="C150" s="292"/>
      <c r="D150" s="294" t="s">
        <v>146</v>
      </c>
      <c r="E150" s="295" t="s">
        <v>5</v>
      </c>
      <c r="F150" s="296" t="s">
        <v>211</v>
      </c>
      <c r="G150" s="292"/>
      <c r="H150" s="297">
        <v>47.45</v>
      </c>
      <c r="I150" s="292"/>
      <c r="J150" s="292"/>
      <c r="K150" s="292"/>
      <c r="L150" s="293"/>
      <c r="M150" s="298"/>
      <c r="N150" s="299"/>
      <c r="O150" s="299"/>
      <c r="P150" s="299"/>
      <c r="Q150" s="299"/>
      <c r="R150" s="299"/>
      <c r="S150" s="299"/>
      <c r="T150" s="300"/>
      <c r="U150" s="292"/>
      <c r="V150" s="292"/>
      <c r="AT150" s="74" t="s">
        <v>146</v>
      </c>
      <c r="AU150" s="74" t="s">
        <v>77</v>
      </c>
      <c r="AV150" s="11" t="s">
        <v>77</v>
      </c>
      <c r="AW150" s="11" t="s">
        <v>33</v>
      </c>
      <c r="AX150" s="11" t="s">
        <v>69</v>
      </c>
      <c r="AY150" s="74" t="s">
        <v>137</v>
      </c>
    </row>
    <row r="151" spans="1:51" s="11" customFormat="1" ht="13.5">
      <c r="A151" s="292"/>
      <c r="B151" s="293"/>
      <c r="C151" s="292"/>
      <c r="D151" s="294" t="s">
        <v>146</v>
      </c>
      <c r="E151" s="295" t="s">
        <v>5</v>
      </c>
      <c r="F151" s="296" t="s">
        <v>211</v>
      </c>
      <c r="G151" s="292"/>
      <c r="H151" s="297">
        <v>47.45</v>
      </c>
      <c r="I151" s="292"/>
      <c r="J151" s="292"/>
      <c r="K151" s="292"/>
      <c r="L151" s="293"/>
      <c r="M151" s="298"/>
      <c r="N151" s="299"/>
      <c r="O151" s="299"/>
      <c r="P151" s="299"/>
      <c r="Q151" s="299"/>
      <c r="R151" s="299"/>
      <c r="S151" s="299"/>
      <c r="T151" s="300"/>
      <c r="U151" s="292"/>
      <c r="V151" s="292"/>
      <c r="AT151" s="74" t="s">
        <v>146</v>
      </c>
      <c r="AU151" s="74" t="s">
        <v>77</v>
      </c>
      <c r="AV151" s="11" t="s">
        <v>77</v>
      </c>
      <c r="AW151" s="11" t="s">
        <v>33</v>
      </c>
      <c r="AX151" s="11" t="s">
        <v>69</v>
      </c>
      <c r="AY151" s="74" t="s">
        <v>137</v>
      </c>
    </row>
    <row r="152" spans="1:51" s="11" customFormat="1" ht="13.5">
      <c r="A152" s="292"/>
      <c r="B152" s="293"/>
      <c r="C152" s="292"/>
      <c r="D152" s="294" t="s">
        <v>146</v>
      </c>
      <c r="E152" s="295" t="s">
        <v>5</v>
      </c>
      <c r="F152" s="296" t="s">
        <v>211</v>
      </c>
      <c r="G152" s="292"/>
      <c r="H152" s="297">
        <v>47.45</v>
      </c>
      <c r="I152" s="292"/>
      <c r="J152" s="292"/>
      <c r="K152" s="292"/>
      <c r="L152" s="293"/>
      <c r="M152" s="298"/>
      <c r="N152" s="299"/>
      <c r="O152" s="299"/>
      <c r="P152" s="299"/>
      <c r="Q152" s="299"/>
      <c r="R152" s="299"/>
      <c r="S152" s="299"/>
      <c r="T152" s="300"/>
      <c r="U152" s="292"/>
      <c r="V152" s="292"/>
      <c r="AT152" s="74" t="s">
        <v>146</v>
      </c>
      <c r="AU152" s="74" t="s">
        <v>77</v>
      </c>
      <c r="AV152" s="11" t="s">
        <v>77</v>
      </c>
      <c r="AW152" s="11" t="s">
        <v>33</v>
      </c>
      <c r="AX152" s="11" t="s">
        <v>69</v>
      </c>
      <c r="AY152" s="74" t="s">
        <v>137</v>
      </c>
    </row>
    <row r="153" spans="1:51" s="11" customFormat="1" ht="13.5">
      <c r="A153" s="292"/>
      <c r="B153" s="293"/>
      <c r="C153" s="292"/>
      <c r="D153" s="294" t="s">
        <v>146</v>
      </c>
      <c r="E153" s="295" t="s">
        <v>5</v>
      </c>
      <c r="F153" s="296" t="s">
        <v>212</v>
      </c>
      <c r="G153" s="292"/>
      <c r="H153" s="297">
        <v>26.4</v>
      </c>
      <c r="I153" s="292"/>
      <c r="J153" s="292"/>
      <c r="K153" s="292"/>
      <c r="L153" s="293"/>
      <c r="M153" s="298"/>
      <c r="N153" s="299"/>
      <c r="O153" s="299"/>
      <c r="P153" s="299"/>
      <c r="Q153" s="299"/>
      <c r="R153" s="299"/>
      <c r="S153" s="299"/>
      <c r="T153" s="300"/>
      <c r="U153" s="292"/>
      <c r="V153" s="292"/>
      <c r="AT153" s="74" t="s">
        <v>146</v>
      </c>
      <c r="AU153" s="74" t="s">
        <v>77</v>
      </c>
      <c r="AV153" s="11" t="s">
        <v>77</v>
      </c>
      <c r="AW153" s="11" t="s">
        <v>33</v>
      </c>
      <c r="AX153" s="11" t="s">
        <v>69</v>
      </c>
      <c r="AY153" s="74" t="s">
        <v>137</v>
      </c>
    </row>
    <row r="154" spans="1:51" s="11" customFormat="1" ht="13.5">
      <c r="A154" s="292"/>
      <c r="B154" s="293"/>
      <c r="C154" s="292"/>
      <c r="D154" s="294" t="s">
        <v>146</v>
      </c>
      <c r="E154" s="295" t="s">
        <v>5</v>
      </c>
      <c r="F154" s="296" t="s">
        <v>213</v>
      </c>
      <c r="G154" s="292"/>
      <c r="H154" s="297">
        <v>2.25</v>
      </c>
      <c r="I154" s="292"/>
      <c r="J154" s="292"/>
      <c r="K154" s="292"/>
      <c r="L154" s="293"/>
      <c r="M154" s="298"/>
      <c r="N154" s="299"/>
      <c r="O154" s="299"/>
      <c r="P154" s="299"/>
      <c r="Q154" s="299"/>
      <c r="R154" s="299"/>
      <c r="S154" s="299"/>
      <c r="T154" s="300"/>
      <c r="U154" s="292"/>
      <c r="V154" s="292"/>
      <c r="AT154" s="74" t="s">
        <v>146</v>
      </c>
      <c r="AU154" s="74" t="s">
        <v>77</v>
      </c>
      <c r="AV154" s="11" t="s">
        <v>77</v>
      </c>
      <c r="AW154" s="11" t="s">
        <v>33</v>
      </c>
      <c r="AX154" s="11" t="s">
        <v>69</v>
      </c>
      <c r="AY154" s="74" t="s">
        <v>137</v>
      </c>
    </row>
    <row r="155" spans="1:51" s="11" customFormat="1" ht="13.5">
      <c r="A155" s="292"/>
      <c r="B155" s="293"/>
      <c r="C155" s="292"/>
      <c r="D155" s="294" t="s">
        <v>146</v>
      </c>
      <c r="E155" s="295" t="s">
        <v>5</v>
      </c>
      <c r="F155" s="296" t="s">
        <v>214</v>
      </c>
      <c r="G155" s="292"/>
      <c r="H155" s="297">
        <v>4.2</v>
      </c>
      <c r="I155" s="292"/>
      <c r="J155" s="292"/>
      <c r="K155" s="292"/>
      <c r="L155" s="293"/>
      <c r="M155" s="298"/>
      <c r="N155" s="299"/>
      <c r="O155" s="299"/>
      <c r="P155" s="299"/>
      <c r="Q155" s="299"/>
      <c r="R155" s="299"/>
      <c r="S155" s="299"/>
      <c r="T155" s="300"/>
      <c r="U155" s="292"/>
      <c r="V155" s="292"/>
      <c r="AT155" s="74" t="s">
        <v>146</v>
      </c>
      <c r="AU155" s="74" t="s">
        <v>77</v>
      </c>
      <c r="AV155" s="11" t="s">
        <v>77</v>
      </c>
      <c r="AW155" s="11" t="s">
        <v>33</v>
      </c>
      <c r="AX155" s="11" t="s">
        <v>69</v>
      </c>
      <c r="AY155" s="74" t="s">
        <v>137</v>
      </c>
    </row>
    <row r="156" spans="1:51" s="11" customFormat="1" ht="13.5">
      <c r="A156" s="292"/>
      <c r="B156" s="293"/>
      <c r="C156" s="292"/>
      <c r="D156" s="294" t="s">
        <v>146</v>
      </c>
      <c r="E156" s="295" t="s">
        <v>5</v>
      </c>
      <c r="F156" s="296" t="s">
        <v>215</v>
      </c>
      <c r="G156" s="292"/>
      <c r="H156" s="297">
        <v>3</v>
      </c>
      <c r="I156" s="292"/>
      <c r="J156" s="292"/>
      <c r="K156" s="292"/>
      <c r="L156" s="293"/>
      <c r="M156" s="298"/>
      <c r="N156" s="299"/>
      <c r="O156" s="299"/>
      <c r="P156" s="299"/>
      <c r="Q156" s="299"/>
      <c r="R156" s="299"/>
      <c r="S156" s="299"/>
      <c r="T156" s="300"/>
      <c r="U156" s="292"/>
      <c r="V156" s="292"/>
      <c r="AT156" s="74" t="s">
        <v>146</v>
      </c>
      <c r="AU156" s="74" t="s">
        <v>77</v>
      </c>
      <c r="AV156" s="11" t="s">
        <v>77</v>
      </c>
      <c r="AW156" s="11" t="s">
        <v>33</v>
      </c>
      <c r="AX156" s="11" t="s">
        <v>69</v>
      </c>
      <c r="AY156" s="74" t="s">
        <v>137</v>
      </c>
    </row>
    <row r="157" spans="1:51" s="13" customFormat="1" ht="13.5">
      <c r="A157" s="317"/>
      <c r="B157" s="318"/>
      <c r="C157" s="317"/>
      <c r="D157" s="294" t="s">
        <v>146</v>
      </c>
      <c r="E157" s="319" t="s">
        <v>5</v>
      </c>
      <c r="F157" s="320" t="s">
        <v>179</v>
      </c>
      <c r="G157" s="317"/>
      <c r="H157" s="321">
        <v>363.08</v>
      </c>
      <c r="I157" s="317"/>
      <c r="J157" s="317"/>
      <c r="K157" s="317"/>
      <c r="L157" s="318"/>
      <c r="M157" s="322"/>
      <c r="N157" s="323"/>
      <c r="O157" s="323"/>
      <c r="P157" s="323"/>
      <c r="Q157" s="323"/>
      <c r="R157" s="323"/>
      <c r="S157" s="323"/>
      <c r="T157" s="324"/>
      <c r="U157" s="317"/>
      <c r="V157" s="317"/>
      <c r="AT157" s="76" t="s">
        <v>146</v>
      </c>
      <c r="AU157" s="76" t="s">
        <v>77</v>
      </c>
      <c r="AV157" s="13" t="s">
        <v>144</v>
      </c>
      <c r="AW157" s="13" t="s">
        <v>33</v>
      </c>
      <c r="AX157" s="13" t="s">
        <v>21</v>
      </c>
      <c r="AY157" s="76" t="s">
        <v>137</v>
      </c>
    </row>
    <row r="158" spans="1:65" s="1" customFormat="1" ht="16.5" customHeight="1">
      <c r="A158" s="176"/>
      <c r="B158" s="177"/>
      <c r="C158" s="243" t="s">
        <v>216</v>
      </c>
      <c r="D158" s="243" t="s">
        <v>139</v>
      </c>
      <c r="E158" s="244" t="s">
        <v>217</v>
      </c>
      <c r="F158" s="245" t="s">
        <v>218</v>
      </c>
      <c r="G158" s="246" t="s">
        <v>142</v>
      </c>
      <c r="H158" s="247">
        <v>89.58</v>
      </c>
      <c r="I158" s="337">
        <v>0</v>
      </c>
      <c r="J158" s="248">
        <f>ROUND(I158*H158,2)</f>
        <v>0</v>
      </c>
      <c r="K158" s="245" t="s">
        <v>143</v>
      </c>
      <c r="L158" s="177"/>
      <c r="M158" s="288" t="s">
        <v>5</v>
      </c>
      <c r="N158" s="289" t="s">
        <v>40</v>
      </c>
      <c r="O158" s="178"/>
      <c r="P158" s="290">
        <f>O158*H158</f>
        <v>0</v>
      </c>
      <c r="Q158" s="290">
        <v>0.003</v>
      </c>
      <c r="R158" s="290">
        <f>Q158*H158</f>
        <v>0.26874</v>
      </c>
      <c r="S158" s="290">
        <v>0</v>
      </c>
      <c r="T158" s="291">
        <f>S158*H158</f>
        <v>0</v>
      </c>
      <c r="U158" s="176"/>
      <c r="V158" s="176"/>
      <c r="AR158" s="24" t="s">
        <v>144</v>
      </c>
      <c r="AT158" s="24" t="s">
        <v>139</v>
      </c>
      <c r="AU158" s="24" t="s">
        <v>77</v>
      </c>
      <c r="AY158" s="24" t="s">
        <v>137</v>
      </c>
      <c r="BE158" s="73">
        <f>IF(N158="základní",J158,0)</f>
        <v>0</v>
      </c>
      <c r="BF158" s="73">
        <f>IF(N158="snížená",J158,0)</f>
        <v>0</v>
      </c>
      <c r="BG158" s="73">
        <f>IF(N158="zákl. přenesená",J158,0)</f>
        <v>0</v>
      </c>
      <c r="BH158" s="73">
        <f>IF(N158="sníž. přenesená",J158,0)</f>
        <v>0</v>
      </c>
      <c r="BI158" s="73">
        <f>IF(N158="nulová",J158,0)</f>
        <v>0</v>
      </c>
      <c r="BJ158" s="24" t="s">
        <v>21</v>
      </c>
      <c r="BK158" s="73">
        <f>ROUND(I158*H158,2)</f>
        <v>0</v>
      </c>
      <c r="BL158" s="24" t="s">
        <v>144</v>
      </c>
      <c r="BM158" s="24" t="s">
        <v>219</v>
      </c>
    </row>
    <row r="159" spans="1:51" s="12" customFormat="1" ht="13.5">
      <c r="A159" s="301"/>
      <c r="B159" s="302"/>
      <c r="C159" s="301"/>
      <c r="D159" s="294" t="s">
        <v>146</v>
      </c>
      <c r="E159" s="303" t="s">
        <v>5</v>
      </c>
      <c r="F159" s="304" t="s">
        <v>220</v>
      </c>
      <c r="G159" s="301"/>
      <c r="H159" s="303" t="s">
        <v>5</v>
      </c>
      <c r="I159" s="301"/>
      <c r="J159" s="301"/>
      <c r="K159" s="301"/>
      <c r="L159" s="302"/>
      <c r="M159" s="305"/>
      <c r="N159" s="306"/>
      <c r="O159" s="306"/>
      <c r="P159" s="306"/>
      <c r="Q159" s="306"/>
      <c r="R159" s="306"/>
      <c r="S159" s="306"/>
      <c r="T159" s="307"/>
      <c r="U159" s="301"/>
      <c r="V159" s="301"/>
      <c r="AT159" s="75" t="s">
        <v>146</v>
      </c>
      <c r="AU159" s="75" t="s">
        <v>77</v>
      </c>
      <c r="AV159" s="12" t="s">
        <v>21</v>
      </c>
      <c r="AW159" s="12" t="s">
        <v>33</v>
      </c>
      <c r="AX159" s="12" t="s">
        <v>69</v>
      </c>
      <c r="AY159" s="75" t="s">
        <v>137</v>
      </c>
    </row>
    <row r="160" spans="1:51" s="11" customFormat="1" ht="13.5">
      <c r="A160" s="292"/>
      <c r="B160" s="293"/>
      <c r="C160" s="292"/>
      <c r="D160" s="294" t="s">
        <v>146</v>
      </c>
      <c r="E160" s="295" t="s">
        <v>5</v>
      </c>
      <c r="F160" s="296" t="s">
        <v>221</v>
      </c>
      <c r="G160" s="292"/>
      <c r="H160" s="297">
        <v>5.076</v>
      </c>
      <c r="I160" s="292"/>
      <c r="J160" s="292"/>
      <c r="K160" s="292"/>
      <c r="L160" s="293"/>
      <c r="M160" s="298"/>
      <c r="N160" s="299"/>
      <c r="O160" s="299"/>
      <c r="P160" s="299"/>
      <c r="Q160" s="299"/>
      <c r="R160" s="299"/>
      <c r="S160" s="299"/>
      <c r="T160" s="300"/>
      <c r="U160" s="292"/>
      <c r="V160" s="292"/>
      <c r="AT160" s="74" t="s">
        <v>146</v>
      </c>
      <c r="AU160" s="74" t="s">
        <v>77</v>
      </c>
      <c r="AV160" s="11" t="s">
        <v>77</v>
      </c>
      <c r="AW160" s="11" t="s">
        <v>33</v>
      </c>
      <c r="AX160" s="11" t="s">
        <v>69</v>
      </c>
      <c r="AY160" s="74" t="s">
        <v>137</v>
      </c>
    </row>
    <row r="161" spans="1:51" s="11" customFormat="1" ht="13.5">
      <c r="A161" s="292"/>
      <c r="B161" s="293"/>
      <c r="C161" s="292"/>
      <c r="D161" s="294" t="s">
        <v>146</v>
      </c>
      <c r="E161" s="295" t="s">
        <v>5</v>
      </c>
      <c r="F161" s="296" t="s">
        <v>222</v>
      </c>
      <c r="G161" s="292"/>
      <c r="H161" s="297">
        <v>18.792</v>
      </c>
      <c r="I161" s="292"/>
      <c r="J161" s="292"/>
      <c r="K161" s="292"/>
      <c r="L161" s="293"/>
      <c r="M161" s="298"/>
      <c r="N161" s="299"/>
      <c r="O161" s="299"/>
      <c r="P161" s="299"/>
      <c r="Q161" s="299"/>
      <c r="R161" s="299"/>
      <c r="S161" s="299"/>
      <c r="T161" s="300"/>
      <c r="U161" s="292"/>
      <c r="V161" s="292"/>
      <c r="AT161" s="74" t="s">
        <v>146</v>
      </c>
      <c r="AU161" s="74" t="s">
        <v>77</v>
      </c>
      <c r="AV161" s="11" t="s">
        <v>77</v>
      </c>
      <c r="AW161" s="11" t="s">
        <v>33</v>
      </c>
      <c r="AX161" s="11" t="s">
        <v>69</v>
      </c>
      <c r="AY161" s="74" t="s">
        <v>137</v>
      </c>
    </row>
    <row r="162" spans="1:51" s="11" customFormat="1" ht="13.5">
      <c r="A162" s="292"/>
      <c r="B162" s="293"/>
      <c r="C162" s="292"/>
      <c r="D162" s="294" t="s">
        <v>146</v>
      </c>
      <c r="E162" s="295" t="s">
        <v>5</v>
      </c>
      <c r="F162" s="296" t="s">
        <v>223</v>
      </c>
      <c r="G162" s="292"/>
      <c r="H162" s="297">
        <v>57.6</v>
      </c>
      <c r="I162" s="292"/>
      <c r="J162" s="292"/>
      <c r="K162" s="292"/>
      <c r="L162" s="293"/>
      <c r="M162" s="298"/>
      <c r="N162" s="299"/>
      <c r="O162" s="299"/>
      <c r="P162" s="299"/>
      <c r="Q162" s="299"/>
      <c r="R162" s="299"/>
      <c r="S162" s="299"/>
      <c r="T162" s="300"/>
      <c r="U162" s="292"/>
      <c r="V162" s="292"/>
      <c r="AT162" s="74" t="s">
        <v>146</v>
      </c>
      <c r="AU162" s="74" t="s">
        <v>77</v>
      </c>
      <c r="AV162" s="11" t="s">
        <v>77</v>
      </c>
      <c r="AW162" s="11" t="s">
        <v>33</v>
      </c>
      <c r="AX162" s="11" t="s">
        <v>69</v>
      </c>
      <c r="AY162" s="74" t="s">
        <v>137</v>
      </c>
    </row>
    <row r="163" spans="1:51" s="11" customFormat="1" ht="13.5">
      <c r="A163" s="292"/>
      <c r="B163" s="293"/>
      <c r="C163" s="292"/>
      <c r="D163" s="294" t="s">
        <v>146</v>
      </c>
      <c r="E163" s="295" t="s">
        <v>5</v>
      </c>
      <c r="F163" s="296" t="s">
        <v>224</v>
      </c>
      <c r="G163" s="292"/>
      <c r="H163" s="297">
        <v>8.112</v>
      </c>
      <c r="I163" s="292"/>
      <c r="J163" s="292"/>
      <c r="K163" s="292"/>
      <c r="L163" s="293"/>
      <c r="M163" s="298"/>
      <c r="N163" s="299"/>
      <c r="O163" s="299"/>
      <c r="P163" s="299"/>
      <c r="Q163" s="299"/>
      <c r="R163" s="299"/>
      <c r="S163" s="299"/>
      <c r="T163" s="300"/>
      <c r="U163" s="292"/>
      <c r="V163" s="292"/>
      <c r="AT163" s="74" t="s">
        <v>146</v>
      </c>
      <c r="AU163" s="74" t="s">
        <v>77</v>
      </c>
      <c r="AV163" s="11" t="s">
        <v>77</v>
      </c>
      <c r="AW163" s="11" t="s">
        <v>33</v>
      </c>
      <c r="AX163" s="11" t="s">
        <v>69</v>
      </c>
      <c r="AY163" s="74" t="s">
        <v>137</v>
      </c>
    </row>
    <row r="164" spans="1:51" s="13" customFormat="1" ht="13.5">
      <c r="A164" s="317"/>
      <c r="B164" s="318"/>
      <c r="C164" s="317"/>
      <c r="D164" s="294" t="s">
        <v>146</v>
      </c>
      <c r="E164" s="319" t="s">
        <v>5</v>
      </c>
      <c r="F164" s="320" t="s">
        <v>179</v>
      </c>
      <c r="G164" s="317"/>
      <c r="H164" s="321">
        <v>89.58</v>
      </c>
      <c r="I164" s="317"/>
      <c r="J164" s="317"/>
      <c r="K164" s="317"/>
      <c r="L164" s="318"/>
      <c r="M164" s="322"/>
      <c r="N164" s="323"/>
      <c r="O164" s="323"/>
      <c r="P164" s="323"/>
      <c r="Q164" s="323"/>
      <c r="R164" s="323"/>
      <c r="S164" s="323"/>
      <c r="T164" s="324"/>
      <c r="U164" s="317"/>
      <c r="V164" s="317"/>
      <c r="AT164" s="76" t="s">
        <v>146</v>
      </c>
      <c r="AU164" s="76" t="s">
        <v>77</v>
      </c>
      <c r="AV164" s="13" t="s">
        <v>144</v>
      </c>
      <c r="AW164" s="13" t="s">
        <v>33</v>
      </c>
      <c r="AX164" s="13" t="s">
        <v>21</v>
      </c>
      <c r="AY164" s="76" t="s">
        <v>137</v>
      </c>
    </row>
    <row r="165" spans="1:65" s="1" customFormat="1" ht="16.5" customHeight="1">
      <c r="A165" s="176"/>
      <c r="B165" s="177"/>
      <c r="C165" s="243" t="s">
        <v>225</v>
      </c>
      <c r="D165" s="243" t="s">
        <v>139</v>
      </c>
      <c r="E165" s="244" t="s">
        <v>226</v>
      </c>
      <c r="F165" s="245" t="s">
        <v>227</v>
      </c>
      <c r="G165" s="246" t="s">
        <v>142</v>
      </c>
      <c r="H165" s="247">
        <v>109.5</v>
      </c>
      <c r="I165" s="337">
        <v>0</v>
      </c>
      <c r="J165" s="248">
        <f>ROUND(I165*H165,2)</f>
        <v>0</v>
      </c>
      <c r="K165" s="245" t="s">
        <v>143</v>
      </c>
      <c r="L165" s="177"/>
      <c r="M165" s="288" t="s">
        <v>5</v>
      </c>
      <c r="N165" s="289" t="s">
        <v>40</v>
      </c>
      <c r="O165" s="178"/>
      <c r="P165" s="290">
        <f>O165*H165</f>
        <v>0</v>
      </c>
      <c r="Q165" s="290">
        <v>0.00012</v>
      </c>
      <c r="R165" s="290">
        <f>Q165*H165</f>
        <v>0.01314</v>
      </c>
      <c r="S165" s="290">
        <v>0</v>
      </c>
      <c r="T165" s="291">
        <f>S165*H165</f>
        <v>0</v>
      </c>
      <c r="U165" s="176"/>
      <c r="V165" s="176"/>
      <c r="AR165" s="24" t="s">
        <v>144</v>
      </c>
      <c r="AT165" s="24" t="s">
        <v>139</v>
      </c>
      <c r="AU165" s="24" t="s">
        <v>77</v>
      </c>
      <c r="AY165" s="24" t="s">
        <v>137</v>
      </c>
      <c r="BE165" s="73">
        <f>IF(N165="základní",J165,0)</f>
        <v>0</v>
      </c>
      <c r="BF165" s="73">
        <f>IF(N165="snížená",J165,0)</f>
        <v>0</v>
      </c>
      <c r="BG165" s="73">
        <f>IF(N165="zákl. přenesená",J165,0)</f>
        <v>0</v>
      </c>
      <c r="BH165" s="73">
        <f>IF(N165="sníž. přenesená",J165,0)</f>
        <v>0</v>
      </c>
      <c r="BI165" s="73">
        <f>IF(N165="nulová",J165,0)</f>
        <v>0</v>
      </c>
      <c r="BJ165" s="24" t="s">
        <v>21</v>
      </c>
      <c r="BK165" s="73">
        <f>ROUND(I165*H165,2)</f>
        <v>0</v>
      </c>
      <c r="BL165" s="24" t="s">
        <v>144</v>
      </c>
      <c r="BM165" s="24" t="s">
        <v>228</v>
      </c>
    </row>
    <row r="166" spans="1:51" s="12" customFormat="1" ht="13.5">
      <c r="A166" s="301"/>
      <c r="B166" s="302"/>
      <c r="C166" s="301"/>
      <c r="D166" s="294" t="s">
        <v>146</v>
      </c>
      <c r="E166" s="303" t="s">
        <v>5</v>
      </c>
      <c r="F166" s="304" t="s">
        <v>229</v>
      </c>
      <c r="G166" s="301"/>
      <c r="H166" s="303" t="s">
        <v>5</v>
      </c>
      <c r="I166" s="301"/>
      <c r="J166" s="301"/>
      <c r="K166" s="301"/>
      <c r="L166" s="302"/>
      <c r="M166" s="305"/>
      <c r="N166" s="306"/>
      <c r="O166" s="306"/>
      <c r="P166" s="306"/>
      <c r="Q166" s="306"/>
      <c r="R166" s="306"/>
      <c r="S166" s="306"/>
      <c r="T166" s="307"/>
      <c r="U166" s="301"/>
      <c r="V166" s="301"/>
      <c r="AT166" s="75" t="s">
        <v>146</v>
      </c>
      <c r="AU166" s="75" t="s">
        <v>77</v>
      </c>
      <c r="AV166" s="12" t="s">
        <v>21</v>
      </c>
      <c r="AW166" s="12" t="s">
        <v>33</v>
      </c>
      <c r="AX166" s="12" t="s">
        <v>69</v>
      </c>
      <c r="AY166" s="75" t="s">
        <v>137</v>
      </c>
    </row>
    <row r="167" spans="1:51" s="11" customFormat="1" ht="13.5">
      <c r="A167" s="292"/>
      <c r="B167" s="293"/>
      <c r="C167" s="292"/>
      <c r="D167" s="294" t="s">
        <v>146</v>
      </c>
      <c r="E167" s="295" t="s">
        <v>5</v>
      </c>
      <c r="F167" s="296" t="s">
        <v>230</v>
      </c>
      <c r="G167" s="292"/>
      <c r="H167" s="297">
        <v>109.5</v>
      </c>
      <c r="I167" s="292"/>
      <c r="J167" s="292"/>
      <c r="K167" s="292"/>
      <c r="L167" s="293"/>
      <c r="M167" s="298"/>
      <c r="N167" s="299"/>
      <c r="O167" s="299"/>
      <c r="P167" s="299"/>
      <c r="Q167" s="299"/>
      <c r="R167" s="299"/>
      <c r="S167" s="299"/>
      <c r="T167" s="300"/>
      <c r="U167" s="292"/>
      <c r="V167" s="292"/>
      <c r="AT167" s="74" t="s">
        <v>146</v>
      </c>
      <c r="AU167" s="74" t="s">
        <v>77</v>
      </c>
      <c r="AV167" s="11" t="s">
        <v>77</v>
      </c>
      <c r="AW167" s="11" t="s">
        <v>33</v>
      </c>
      <c r="AX167" s="11" t="s">
        <v>21</v>
      </c>
      <c r="AY167" s="74" t="s">
        <v>137</v>
      </c>
    </row>
    <row r="168" spans="1:65" s="1" customFormat="1" ht="16.5" customHeight="1">
      <c r="A168" s="176"/>
      <c r="B168" s="177"/>
      <c r="C168" s="243" t="s">
        <v>231</v>
      </c>
      <c r="D168" s="243" t="s">
        <v>139</v>
      </c>
      <c r="E168" s="244" t="s">
        <v>232</v>
      </c>
      <c r="F168" s="245" t="s">
        <v>233</v>
      </c>
      <c r="G168" s="246" t="s">
        <v>142</v>
      </c>
      <c r="H168" s="247">
        <v>357.7</v>
      </c>
      <c r="I168" s="337">
        <v>0</v>
      </c>
      <c r="J168" s="248">
        <f>ROUND(I168*H168,2)</f>
        <v>0</v>
      </c>
      <c r="K168" s="245" t="s">
        <v>143</v>
      </c>
      <c r="L168" s="177"/>
      <c r="M168" s="288" t="s">
        <v>5</v>
      </c>
      <c r="N168" s="289" t="s">
        <v>40</v>
      </c>
      <c r="O168" s="178"/>
      <c r="P168" s="290">
        <f>O168*H168</f>
        <v>0</v>
      </c>
      <c r="Q168" s="290">
        <v>0.00047</v>
      </c>
      <c r="R168" s="290">
        <f>Q168*H168</f>
        <v>0.168119</v>
      </c>
      <c r="S168" s="290">
        <v>0</v>
      </c>
      <c r="T168" s="291">
        <f>S168*H168</f>
        <v>0</v>
      </c>
      <c r="U168" s="176"/>
      <c r="V168" s="176"/>
      <c r="AR168" s="24" t="s">
        <v>144</v>
      </c>
      <c r="AT168" s="24" t="s">
        <v>139</v>
      </c>
      <c r="AU168" s="24" t="s">
        <v>77</v>
      </c>
      <c r="AY168" s="24" t="s">
        <v>137</v>
      </c>
      <c r="BE168" s="73">
        <f>IF(N168="základní",J168,0)</f>
        <v>0</v>
      </c>
      <c r="BF168" s="73">
        <f>IF(N168="snížená",J168,0)</f>
        <v>0</v>
      </c>
      <c r="BG168" s="73">
        <f>IF(N168="zákl. přenesená",J168,0)</f>
        <v>0</v>
      </c>
      <c r="BH168" s="73">
        <f>IF(N168="sníž. přenesená",J168,0)</f>
        <v>0</v>
      </c>
      <c r="BI168" s="73">
        <f>IF(N168="nulová",J168,0)</f>
        <v>0</v>
      </c>
      <c r="BJ168" s="24" t="s">
        <v>21</v>
      </c>
      <c r="BK168" s="73">
        <f>ROUND(I168*H168,2)</f>
        <v>0</v>
      </c>
      <c r="BL168" s="24" t="s">
        <v>144</v>
      </c>
      <c r="BM168" s="24" t="s">
        <v>234</v>
      </c>
    </row>
    <row r="169" spans="1:65" s="1" customFormat="1" ht="25.5" customHeight="1">
      <c r="A169" s="176"/>
      <c r="B169" s="177"/>
      <c r="C169" s="243" t="s">
        <v>235</v>
      </c>
      <c r="D169" s="243" t="s">
        <v>139</v>
      </c>
      <c r="E169" s="244" t="s">
        <v>236</v>
      </c>
      <c r="F169" s="245" t="s">
        <v>237</v>
      </c>
      <c r="G169" s="246" t="s">
        <v>142</v>
      </c>
      <c r="H169" s="247">
        <v>357.7</v>
      </c>
      <c r="I169" s="337">
        <v>0</v>
      </c>
      <c r="J169" s="248">
        <f>ROUND(I169*H169,2)</f>
        <v>0</v>
      </c>
      <c r="K169" s="245" t="s">
        <v>143</v>
      </c>
      <c r="L169" s="177"/>
      <c r="M169" s="288" t="s">
        <v>5</v>
      </c>
      <c r="N169" s="289" t="s">
        <v>40</v>
      </c>
      <c r="O169" s="178"/>
      <c r="P169" s="290">
        <f>O169*H169</f>
        <v>0</v>
      </c>
      <c r="Q169" s="290">
        <v>0.00489</v>
      </c>
      <c r="R169" s="290">
        <f>Q169*H169</f>
        <v>1.749153</v>
      </c>
      <c r="S169" s="290">
        <v>0</v>
      </c>
      <c r="T169" s="291">
        <f>S169*H169</f>
        <v>0</v>
      </c>
      <c r="U169" s="176"/>
      <c r="V169" s="176"/>
      <c r="AR169" s="24" t="s">
        <v>144</v>
      </c>
      <c r="AT169" s="24" t="s">
        <v>139</v>
      </c>
      <c r="AU169" s="24" t="s">
        <v>77</v>
      </c>
      <c r="AY169" s="24" t="s">
        <v>137</v>
      </c>
      <c r="BE169" s="73">
        <f>IF(N169="základní",J169,0)</f>
        <v>0</v>
      </c>
      <c r="BF169" s="73">
        <f>IF(N169="snížená",J169,0)</f>
        <v>0</v>
      </c>
      <c r="BG169" s="73">
        <f>IF(N169="zákl. přenesená",J169,0)</f>
        <v>0</v>
      </c>
      <c r="BH169" s="73">
        <f>IF(N169="sníž. přenesená",J169,0)</f>
        <v>0</v>
      </c>
      <c r="BI169" s="73">
        <f>IF(N169="nulová",J169,0)</f>
        <v>0</v>
      </c>
      <c r="BJ169" s="24" t="s">
        <v>21</v>
      </c>
      <c r="BK169" s="73">
        <f>ROUND(I169*H169,2)</f>
        <v>0</v>
      </c>
      <c r="BL169" s="24" t="s">
        <v>144</v>
      </c>
      <c r="BM169" s="24" t="s">
        <v>238</v>
      </c>
    </row>
    <row r="170" spans="1:51" s="12" customFormat="1" ht="13.5">
      <c r="A170" s="301"/>
      <c r="B170" s="302"/>
      <c r="C170" s="301"/>
      <c r="D170" s="294" t="s">
        <v>146</v>
      </c>
      <c r="E170" s="303" t="s">
        <v>5</v>
      </c>
      <c r="F170" s="304" t="s">
        <v>239</v>
      </c>
      <c r="G170" s="301"/>
      <c r="H170" s="303" t="s">
        <v>5</v>
      </c>
      <c r="I170" s="301"/>
      <c r="J170" s="301"/>
      <c r="K170" s="301"/>
      <c r="L170" s="302"/>
      <c r="M170" s="305"/>
      <c r="N170" s="306"/>
      <c r="O170" s="306"/>
      <c r="P170" s="306"/>
      <c r="Q170" s="306"/>
      <c r="R170" s="306"/>
      <c r="S170" s="306"/>
      <c r="T170" s="307"/>
      <c r="U170" s="301"/>
      <c r="V170" s="301"/>
      <c r="AT170" s="75" t="s">
        <v>146</v>
      </c>
      <c r="AU170" s="75" t="s">
        <v>77</v>
      </c>
      <c r="AV170" s="12" t="s">
        <v>21</v>
      </c>
      <c r="AW170" s="12" t="s">
        <v>33</v>
      </c>
      <c r="AX170" s="12" t="s">
        <v>69</v>
      </c>
      <c r="AY170" s="75" t="s">
        <v>137</v>
      </c>
    </row>
    <row r="171" spans="1:51" s="11" customFormat="1" ht="13.5">
      <c r="A171" s="292"/>
      <c r="B171" s="293"/>
      <c r="C171" s="292"/>
      <c r="D171" s="294" t="s">
        <v>146</v>
      </c>
      <c r="E171" s="295" t="s">
        <v>5</v>
      </c>
      <c r="F171" s="296" t="s">
        <v>240</v>
      </c>
      <c r="G171" s="292"/>
      <c r="H171" s="297">
        <v>357.7</v>
      </c>
      <c r="I171" s="292"/>
      <c r="J171" s="292"/>
      <c r="K171" s="292"/>
      <c r="L171" s="293"/>
      <c r="M171" s="298"/>
      <c r="N171" s="299"/>
      <c r="O171" s="299"/>
      <c r="P171" s="299"/>
      <c r="Q171" s="299"/>
      <c r="R171" s="299"/>
      <c r="S171" s="299"/>
      <c r="T171" s="300"/>
      <c r="U171" s="292"/>
      <c r="V171" s="292"/>
      <c r="AT171" s="74" t="s">
        <v>146</v>
      </c>
      <c r="AU171" s="74" t="s">
        <v>77</v>
      </c>
      <c r="AV171" s="11" t="s">
        <v>77</v>
      </c>
      <c r="AW171" s="11" t="s">
        <v>33</v>
      </c>
      <c r="AX171" s="11" t="s">
        <v>21</v>
      </c>
      <c r="AY171" s="74" t="s">
        <v>137</v>
      </c>
    </row>
    <row r="172" spans="1:65" s="1" customFormat="1" ht="25.5" customHeight="1">
      <c r="A172" s="176"/>
      <c r="B172" s="177"/>
      <c r="C172" s="243" t="s">
        <v>241</v>
      </c>
      <c r="D172" s="243" t="s">
        <v>139</v>
      </c>
      <c r="E172" s="244" t="s">
        <v>242</v>
      </c>
      <c r="F172" s="245" t="s">
        <v>243</v>
      </c>
      <c r="G172" s="246" t="s">
        <v>142</v>
      </c>
      <c r="H172" s="247">
        <v>357.7</v>
      </c>
      <c r="I172" s="337">
        <v>0</v>
      </c>
      <c r="J172" s="248">
        <f>ROUND(I172*H172,2)</f>
        <v>0</v>
      </c>
      <c r="K172" s="245" t="s">
        <v>143</v>
      </c>
      <c r="L172" s="177"/>
      <c r="M172" s="288" t="s">
        <v>5</v>
      </c>
      <c r="N172" s="289" t="s">
        <v>40</v>
      </c>
      <c r="O172" s="178"/>
      <c r="P172" s="290">
        <f>O172*H172</f>
        <v>0</v>
      </c>
      <c r="Q172" s="290">
        <v>0.00268</v>
      </c>
      <c r="R172" s="290">
        <f>Q172*H172</f>
        <v>0.958636</v>
      </c>
      <c r="S172" s="290">
        <v>0</v>
      </c>
      <c r="T172" s="291">
        <f>S172*H172</f>
        <v>0</v>
      </c>
      <c r="U172" s="176"/>
      <c r="V172" s="176"/>
      <c r="AR172" s="24" t="s">
        <v>144</v>
      </c>
      <c r="AT172" s="24" t="s">
        <v>139</v>
      </c>
      <c r="AU172" s="24" t="s">
        <v>77</v>
      </c>
      <c r="AY172" s="24" t="s">
        <v>137</v>
      </c>
      <c r="BE172" s="73">
        <f>IF(N172="základní",J172,0)</f>
        <v>0</v>
      </c>
      <c r="BF172" s="73">
        <f>IF(N172="snížená",J172,0)</f>
        <v>0</v>
      </c>
      <c r="BG172" s="73">
        <f>IF(N172="zákl. přenesená",J172,0)</f>
        <v>0</v>
      </c>
      <c r="BH172" s="73">
        <f>IF(N172="sníž. přenesená",J172,0)</f>
        <v>0</v>
      </c>
      <c r="BI172" s="73">
        <f>IF(N172="nulová",J172,0)</f>
        <v>0</v>
      </c>
      <c r="BJ172" s="24" t="s">
        <v>21</v>
      </c>
      <c r="BK172" s="73">
        <f>ROUND(I172*H172,2)</f>
        <v>0</v>
      </c>
      <c r="BL172" s="24" t="s">
        <v>144</v>
      </c>
      <c r="BM172" s="24" t="s">
        <v>244</v>
      </c>
    </row>
    <row r="173" spans="1:51" s="12" customFormat="1" ht="13.5">
      <c r="A173" s="301"/>
      <c r="B173" s="302"/>
      <c r="C173" s="301"/>
      <c r="D173" s="294" t="s">
        <v>146</v>
      </c>
      <c r="E173" s="303" t="s">
        <v>5</v>
      </c>
      <c r="F173" s="304" t="s">
        <v>239</v>
      </c>
      <c r="G173" s="301"/>
      <c r="H173" s="303" t="s">
        <v>5</v>
      </c>
      <c r="I173" s="301"/>
      <c r="J173" s="301"/>
      <c r="K173" s="301"/>
      <c r="L173" s="302"/>
      <c r="M173" s="305"/>
      <c r="N173" s="306"/>
      <c r="O173" s="306"/>
      <c r="P173" s="306"/>
      <c r="Q173" s="306"/>
      <c r="R173" s="306"/>
      <c r="S173" s="306"/>
      <c r="T173" s="307"/>
      <c r="U173" s="301"/>
      <c r="V173" s="301"/>
      <c r="AT173" s="75" t="s">
        <v>146</v>
      </c>
      <c r="AU173" s="75" t="s">
        <v>77</v>
      </c>
      <c r="AV173" s="12" t="s">
        <v>21</v>
      </c>
      <c r="AW173" s="12" t="s">
        <v>33</v>
      </c>
      <c r="AX173" s="12" t="s">
        <v>69</v>
      </c>
      <c r="AY173" s="75" t="s">
        <v>137</v>
      </c>
    </row>
    <row r="174" spans="1:51" s="11" customFormat="1" ht="13.5">
      <c r="A174" s="292"/>
      <c r="B174" s="293"/>
      <c r="C174" s="292"/>
      <c r="D174" s="294" t="s">
        <v>146</v>
      </c>
      <c r="E174" s="295" t="s">
        <v>5</v>
      </c>
      <c r="F174" s="296" t="s">
        <v>240</v>
      </c>
      <c r="G174" s="292"/>
      <c r="H174" s="297">
        <v>357.7</v>
      </c>
      <c r="I174" s="292"/>
      <c r="J174" s="292"/>
      <c r="K174" s="292"/>
      <c r="L174" s="293"/>
      <c r="M174" s="298"/>
      <c r="N174" s="299"/>
      <c r="O174" s="299"/>
      <c r="P174" s="299"/>
      <c r="Q174" s="299"/>
      <c r="R174" s="299"/>
      <c r="S174" s="299"/>
      <c r="T174" s="300"/>
      <c r="U174" s="292"/>
      <c r="V174" s="292"/>
      <c r="AT174" s="74" t="s">
        <v>146</v>
      </c>
      <c r="AU174" s="74" t="s">
        <v>77</v>
      </c>
      <c r="AV174" s="11" t="s">
        <v>77</v>
      </c>
      <c r="AW174" s="11" t="s">
        <v>33</v>
      </c>
      <c r="AX174" s="11" t="s">
        <v>21</v>
      </c>
      <c r="AY174" s="74" t="s">
        <v>137</v>
      </c>
    </row>
    <row r="175" spans="1:65" s="1" customFormat="1" ht="25.5" customHeight="1">
      <c r="A175" s="176"/>
      <c r="B175" s="177"/>
      <c r="C175" s="243" t="s">
        <v>245</v>
      </c>
      <c r="D175" s="243" t="s">
        <v>139</v>
      </c>
      <c r="E175" s="244" t="s">
        <v>246</v>
      </c>
      <c r="F175" s="245" t="s">
        <v>247</v>
      </c>
      <c r="G175" s="246" t="s">
        <v>142</v>
      </c>
      <c r="H175" s="247">
        <v>425.419</v>
      </c>
      <c r="I175" s="337">
        <v>0</v>
      </c>
      <c r="J175" s="248">
        <f>ROUND(I175*H175,2)</f>
        <v>0</v>
      </c>
      <c r="K175" s="245" t="s">
        <v>143</v>
      </c>
      <c r="L175" s="177"/>
      <c r="M175" s="288" t="s">
        <v>5</v>
      </c>
      <c r="N175" s="289" t="s">
        <v>40</v>
      </c>
      <c r="O175" s="178"/>
      <c r="P175" s="290">
        <f>O175*H175</f>
        <v>0</v>
      </c>
      <c r="Q175" s="290">
        <v>0.00489</v>
      </c>
      <c r="R175" s="290">
        <f>Q175*H175</f>
        <v>2.0802989100000002</v>
      </c>
      <c r="S175" s="290">
        <v>0</v>
      </c>
      <c r="T175" s="291">
        <f>S175*H175</f>
        <v>0</v>
      </c>
      <c r="U175" s="176"/>
      <c r="V175" s="176"/>
      <c r="AR175" s="24" t="s">
        <v>144</v>
      </c>
      <c r="AT175" s="24" t="s">
        <v>139</v>
      </c>
      <c r="AU175" s="24" t="s">
        <v>77</v>
      </c>
      <c r="AY175" s="24" t="s">
        <v>137</v>
      </c>
      <c r="BE175" s="73">
        <f>IF(N175="základní",J175,0)</f>
        <v>0</v>
      </c>
      <c r="BF175" s="73">
        <f>IF(N175="snížená",J175,0)</f>
        <v>0</v>
      </c>
      <c r="BG175" s="73">
        <f>IF(N175="zákl. přenesená",J175,0)</f>
        <v>0</v>
      </c>
      <c r="BH175" s="73">
        <f>IF(N175="sníž. přenesená",J175,0)</f>
        <v>0</v>
      </c>
      <c r="BI175" s="73">
        <f>IF(N175="nulová",J175,0)</f>
        <v>0</v>
      </c>
      <c r="BJ175" s="24" t="s">
        <v>21</v>
      </c>
      <c r="BK175" s="73">
        <f>ROUND(I175*H175,2)</f>
        <v>0</v>
      </c>
      <c r="BL175" s="24" t="s">
        <v>144</v>
      </c>
      <c r="BM175" s="24" t="s">
        <v>248</v>
      </c>
    </row>
    <row r="176" spans="1:51" s="12" customFormat="1" ht="13.5">
      <c r="A176" s="301"/>
      <c r="B176" s="302"/>
      <c r="C176" s="301"/>
      <c r="D176" s="294" t="s">
        <v>146</v>
      </c>
      <c r="E176" s="303" t="s">
        <v>5</v>
      </c>
      <c r="F176" s="304" t="s">
        <v>249</v>
      </c>
      <c r="G176" s="301"/>
      <c r="H176" s="303" t="s">
        <v>5</v>
      </c>
      <c r="I176" s="301"/>
      <c r="J176" s="301"/>
      <c r="K176" s="301"/>
      <c r="L176" s="302"/>
      <c r="M176" s="305"/>
      <c r="N176" s="306"/>
      <c r="O176" s="306"/>
      <c r="P176" s="306"/>
      <c r="Q176" s="306"/>
      <c r="R176" s="306"/>
      <c r="S176" s="306"/>
      <c r="T176" s="307"/>
      <c r="U176" s="301"/>
      <c r="V176" s="301"/>
      <c r="AT176" s="75" t="s">
        <v>146</v>
      </c>
      <c r="AU176" s="75" t="s">
        <v>77</v>
      </c>
      <c r="AV176" s="12" t="s">
        <v>21</v>
      </c>
      <c r="AW176" s="12" t="s">
        <v>33</v>
      </c>
      <c r="AX176" s="12" t="s">
        <v>69</v>
      </c>
      <c r="AY176" s="75" t="s">
        <v>137</v>
      </c>
    </row>
    <row r="177" spans="1:51" s="12" customFormat="1" ht="13.5">
      <c r="A177" s="301"/>
      <c r="B177" s="302"/>
      <c r="C177" s="301"/>
      <c r="D177" s="294" t="s">
        <v>146</v>
      </c>
      <c r="E177" s="303" t="s">
        <v>5</v>
      </c>
      <c r="F177" s="304" t="s">
        <v>250</v>
      </c>
      <c r="G177" s="301"/>
      <c r="H177" s="303" t="s">
        <v>5</v>
      </c>
      <c r="I177" s="301"/>
      <c r="J177" s="301"/>
      <c r="K177" s="301"/>
      <c r="L177" s="302"/>
      <c r="M177" s="305"/>
      <c r="N177" s="306"/>
      <c r="O177" s="306"/>
      <c r="P177" s="306"/>
      <c r="Q177" s="306"/>
      <c r="R177" s="306"/>
      <c r="S177" s="306"/>
      <c r="T177" s="307"/>
      <c r="U177" s="301"/>
      <c r="V177" s="301"/>
      <c r="AT177" s="75" t="s">
        <v>146</v>
      </c>
      <c r="AU177" s="75" t="s">
        <v>77</v>
      </c>
      <c r="AV177" s="12" t="s">
        <v>21</v>
      </c>
      <c r="AW177" s="12" t="s">
        <v>33</v>
      </c>
      <c r="AX177" s="12" t="s">
        <v>69</v>
      </c>
      <c r="AY177" s="75" t="s">
        <v>137</v>
      </c>
    </row>
    <row r="178" spans="1:51" s="11" customFormat="1" ht="13.5">
      <c r="A178" s="292"/>
      <c r="B178" s="293"/>
      <c r="C178" s="292"/>
      <c r="D178" s="294" t="s">
        <v>146</v>
      </c>
      <c r="E178" s="295" t="s">
        <v>5</v>
      </c>
      <c r="F178" s="296" t="s">
        <v>251</v>
      </c>
      <c r="G178" s="292"/>
      <c r="H178" s="297">
        <v>136.542</v>
      </c>
      <c r="I178" s="292"/>
      <c r="J178" s="292"/>
      <c r="K178" s="292"/>
      <c r="L178" s="293"/>
      <c r="M178" s="298"/>
      <c r="N178" s="299"/>
      <c r="O178" s="299"/>
      <c r="P178" s="299"/>
      <c r="Q178" s="299"/>
      <c r="R178" s="299"/>
      <c r="S178" s="299"/>
      <c r="T178" s="300"/>
      <c r="U178" s="292"/>
      <c r="V178" s="292"/>
      <c r="AT178" s="74" t="s">
        <v>146</v>
      </c>
      <c r="AU178" s="74" t="s">
        <v>77</v>
      </c>
      <c r="AV178" s="11" t="s">
        <v>77</v>
      </c>
      <c r="AW178" s="11" t="s">
        <v>33</v>
      </c>
      <c r="AX178" s="11" t="s">
        <v>69</v>
      </c>
      <c r="AY178" s="74" t="s">
        <v>137</v>
      </c>
    </row>
    <row r="179" spans="1:51" s="11" customFormat="1" ht="13.5">
      <c r="A179" s="292"/>
      <c r="B179" s="293"/>
      <c r="C179" s="292"/>
      <c r="D179" s="294" t="s">
        <v>146</v>
      </c>
      <c r="E179" s="295" t="s">
        <v>5</v>
      </c>
      <c r="F179" s="296" t="s">
        <v>252</v>
      </c>
      <c r="G179" s="292"/>
      <c r="H179" s="297">
        <v>19.268</v>
      </c>
      <c r="I179" s="292"/>
      <c r="J179" s="292"/>
      <c r="K179" s="292"/>
      <c r="L179" s="293"/>
      <c r="M179" s="298"/>
      <c r="N179" s="299"/>
      <c r="O179" s="299"/>
      <c r="P179" s="299"/>
      <c r="Q179" s="299"/>
      <c r="R179" s="299"/>
      <c r="S179" s="299"/>
      <c r="T179" s="300"/>
      <c r="U179" s="292"/>
      <c r="V179" s="292"/>
      <c r="AT179" s="74" t="s">
        <v>146</v>
      </c>
      <c r="AU179" s="74" t="s">
        <v>77</v>
      </c>
      <c r="AV179" s="11" t="s">
        <v>77</v>
      </c>
      <c r="AW179" s="11" t="s">
        <v>33</v>
      </c>
      <c r="AX179" s="11" t="s">
        <v>69</v>
      </c>
      <c r="AY179" s="74" t="s">
        <v>137</v>
      </c>
    </row>
    <row r="180" spans="1:51" s="12" customFormat="1" ht="13.5">
      <c r="A180" s="301"/>
      <c r="B180" s="302"/>
      <c r="C180" s="301"/>
      <c r="D180" s="294" t="s">
        <v>146</v>
      </c>
      <c r="E180" s="303" t="s">
        <v>5</v>
      </c>
      <c r="F180" s="304" t="s">
        <v>253</v>
      </c>
      <c r="G180" s="301"/>
      <c r="H180" s="303" t="s">
        <v>5</v>
      </c>
      <c r="I180" s="301"/>
      <c r="J180" s="301"/>
      <c r="K180" s="301"/>
      <c r="L180" s="302"/>
      <c r="M180" s="305"/>
      <c r="N180" s="306"/>
      <c r="O180" s="306"/>
      <c r="P180" s="306"/>
      <c r="Q180" s="306"/>
      <c r="R180" s="306"/>
      <c r="S180" s="306"/>
      <c r="T180" s="307"/>
      <c r="U180" s="301"/>
      <c r="V180" s="301"/>
      <c r="AT180" s="75" t="s">
        <v>146</v>
      </c>
      <c r="AU180" s="75" t="s">
        <v>77</v>
      </c>
      <c r="AV180" s="12" t="s">
        <v>21</v>
      </c>
      <c r="AW180" s="12" t="s">
        <v>33</v>
      </c>
      <c r="AX180" s="12" t="s">
        <v>69</v>
      </c>
      <c r="AY180" s="75" t="s">
        <v>137</v>
      </c>
    </row>
    <row r="181" spans="1:51" s="11" customFormat="1" ht="13.5">
      <c r="A181" s="292"/>
      <c r="B181" s="293"/>
      <c r="C181" s="292"/>
      <c r="D181" s="294" t="s">
        <v>146</v>
      </c>
      <c r="E181" s="295" t="s">
        <v>5</v>
      </c>
      <c r="F181" s="296" t="s">
        <v>254</v>
      </c>
      <c r="G181" s="292"/>
      <c r="H181" s="297">
        <v>191.205</v>
      </c>
      <c r="I181" s="292"/>
      <c r="J181" s="292"/>
      <c r="K181" s="292"/>
      <c r="L181" s="293"/>
      <c r="M181" s="298"/>
      <c r="N181" s="299"/>
      <c r="O181" s="299"/>
      <c r="P181" s="299"/>
      <c r="Q181" s="299"/>
      <c r="R181" s="299"/>
      <c r="S181" s="299"/>
      <c r="T181" s="300"/>
      <c r="U181" s="292"/>
      <c r="V181" s="292"/>
      <c r="AT181" s="74" t="s">
        <v>146</v>
      </c>
      <c r="AU181" s="74" t="s">
        <v>77</v>
      </c>
      <c r="AV181" s="11" t="s">
        <v>77</v>
      </c>
      <c r="AW181" s="11" t="s">
        <v>33</v>
      </c>
      <c r="AX181" s="11" t="s">
        <v>69</v>
      </c>
      <c r="AY181" s="74" t="s">
        <v>137</v>
      </c>
    </row>
    <row r="182" spans="1:51" s="12" customFormat="1" ht="13.5">
      <c r="A182" s="301"/>
      <c r="B182" s="302"/>
      <c r="C182" s="301"/>
      <c r="D182" s="294" t="s">
        <v>146</v>
      </c>
      <c r="E182" s="303" t="s">
        <v>5</v>
      </c>
      <c r="F182" s="304" t="s">
        <v>255</v>
      </c>
      <c r="G182" s="301"/>
      <c r="H182" s="303" t="s">
        <v>5</v>
      </c>
      <c r="I182" s="301"/>
      <c r="J182" s="301"/>
      <c r="K182" s="301"/>
      <c r="L182" s="302"/>
      <c r="M182" s="305"/>
      <c r="N182" s="306"/>
      <c r="O182" s="306"/>
      <c r="P182" s="306"/>
      <c r="Q182" s="306"/>
      <c r="R182" s="306"/>
      <c r="S182" s="306"/>
      <c r="T182" s="307"/>
      <c r="U182" s="301"/>
      <c r="V182" s="301"/>
      <c r="AT182" s="75" t="s">
        <v>146</v>
      </c>
      <c r="AU182" s="75" t="s">
        <v>77</v>
      </c>
      <c r="AV182" s="12" t="s">
        <v>21</v>
      </c>
      <c r="AW182" s="12" t="s">
        <v>33</v>
      </c>
      <c r="AX182" s="12" t="s">
        <v>69</v>
      </c>
      <c r="AY182" s="75" t="s">
        <v>137</v>
      </c>
    </row>
    <row r="183" spans="1:51" s="11" customFormat="1" ht="13.5">
      <c r="A183" s="292"/>
      <c r="B183" s="293"/>
      <c r="C183" s="292"/>
      <c r="D183" s="294" t="s">
        <v>146</v>
      </c>
      <c r="E183" s="295" t="s">
        <v>5</v>
      </c>
      <c r="F183" s="296" t="s">
        <v>256</v>
      </c>
      <c r="G183" s="292"/>
      <c r="H183" s="297">
        <v>78.404</v>
      </c>
      <c r="I183" s="292"/>
      <c r="J183" s="292"/>
      <c r="K183" s="292"/>
      <c r="L183" s="293"/>
      <c r="M183" s="298"/>
      <c r="N183" s="299"/>
      <c r="O183" s="299"/>
      <c r="P183" s="299"/>
      <c r="Q183" s="299"/>
      <c r="R183" s="299"/>
      <c r="S183" s="299"/>
      <c r="T183" s="300"/>
      <c r="U183" s="292"/>
      <c r="V183" s="292"/>
      <c r="AT183" s="74" t="s">
        <v>146</v>
      </c>
      <c r="AU183" s="74" t="s">
        <v>77</v>
      </c>
      <c r="AV183" s="11" t="s">
        <v>77</v>
      </c>
      <c r="AW183" s="11" t="s">
        <v>33</v>
      </c>
      <c r="AX183" s="11" t="s">
        <v>69</v>
      </c>
      <c r="AY183" s="74" t="s">
        <v>137</v>
      </c>
    </row>
    <row r="184" spans="1:51" s="13" customFormat="1" ht="13.5">
      <c r="A184" s="317"/>
      <c r="B184" s="318"/>
      <c r="C184" s="317"/>
      <c r="D184" s="294" t="s">
        <v>146</v>
      </c>
      <c r="E184" s="319" t="s">
        <v>5</v>
      </c>
      <c r="F184" s="320" t="s">
        <v>179</v>
      </c>
      <c r="G184" s="317"/>
      <c r="H184" s="321">
        <v>425.419</v>
      </c>
      <c r="I184" s="317"/>
      <c r="J184" s="317"/>
      <c r="K184" s="317"/>
      <c r="L184" s="318"/>
      <c r="M184" s="322"/>
      <c r="N184" s="323"/>
      <c r="O184" s="323"/>
      <c r="P184" s="323"/>
      <c r="Q184" s="323"/>
      <c r="R184" s="323"/>
      <c r="S184" s="323"/>
      <c r="T184" s="324"/>
      <c r="U184" s="317"/>
      <c r="V184" s="317"/>
      <c r="AT184" s="76" t="s">
        <v>146</v>
      </c>
      <c r="AU184" s="76" t="s">
        <v>77</v>
      </c>
      <c r="AV184" s="13" t="s">
        <v>144</v>
      </c>
      <c r="AW184" s="13" t="s">
        <v>33</v>
      </c>
      <c r="AX184" s="13" t="s">
        <v>21</v>
      </c>
      <c r="AY184" s="76" t="s">
        <v>137</v>
      </c>
    </row>
    <row r="185" spans="1:65" s="1" customFormat="1" ht="16.5" customHeight="1">
      <c r="A185" s="176"/>
      <c r="B185" s="177"/>
      <c r="C185" s="243" t="s">
        <v>11</v>
      </c>
      <c r="D185" s="243" t="s">
        <v>139</v>
      </c>
      <c r="E185" s="244" t="s">
        <v>257</v>
      </c>
      <c r="F185" s="245" t="s">
        <v>258</v>
      </c>
      <c r="G185" s="246" t="s">
        <v>142</v>
      </c>
      <c r="H185" s="247">
        <v>89.58</v>
      </c>
      <c r="I185" s="337">
        <v>0</v>
      </c>
      <c r="J185" s="248">
        <f>ROUND(I185*H185,2)</f>
        <v>0</v>
      </c>
      <c r="K185" s="245" t="s">
        <v>143</v>
      </c>
      <c r="L185" s="177"/>
      <c r="M185" s="288" t="s">
        <v>5</v>
      </c>
      <c r="N185" s="289" t="s">
        <v>40</v>
      </c>
      <c r="O185" s="178"/>
      <c r="P185" s="290">
        <f>O185*H185</f>
        <v>0</v>
      </c>
      <c r="Q185" s="290">
        <v>0.00825</v>
      </c>
      <c r="R185" s="290">
        <f>Q185*H185</f>
        <v>0.739035</v>
      </c>
      <c r="S185" s="290">
        <v>0</v>
      </c>
      <c r="T185" s="291">
        <f>S185*H185</f>
        <v>0</v>
      </c>
      <c r="U185" s="176"/>
      <c r="V185" s="176"/>
      <c r="AR185" s="24" t="s">
        <v>144</v>
      </c>
      <c r="AT185" s="24" t="s">
        <v>139</v>
      </c>
      <c r="AU185" s="24" t="s">
        <v>77</v>
      </c>
      <c r="AY185" s="24" t="s">
        <v>137</v>
      </c>
      <c r="BE185" s="73">
        <f>IF(N185="základní",J185,0)</f>
        <v>0</v>
      </c>
      <c r="BF185" s="73">
        <f>IF(N185="snížená",J185,0)</f>
        <v>0</v>
      </c>
      <c r="BG185" s="73">
        <f>IF(N185="zákl. přenesená",J185,0)</f>
        <v>0</v>
      </c>
      <c r="BH185" s="73">
        <f>IF(N185="sníž. přenesená",J185,0)</f>
        <v>0</v>
      </c>
      <c r="BI185" s="73">
        <f>IF(N185="nulová",J185,0)</f>
        <v>0</v>
      </c>
      <c r="BJ185" s="24" t="s">
        <v>21</v>
      </c>
      <c r="BK185" s="73">
        <f>ROUND(I185*H185,2)</f>
        <v>0</v>
      </c>
      <c r="BL185" s="24" t="s">
        <v>144</v>
      </c>
      <c r="BM185" s="24" t="s">
        <v>259</v>
      </c>
    </row>
    <row r="186" spans="1:51" s="12" customFormat="1" ht="13.5">
      <c r="A186" s="301"/>
      <c r="B186" s="302"/>
      <c r="C186" s="301"/>
      <c r="D186" s="294" t="s">
        <v>146</v>
      </c>
      <c r="E186" s="303" t="s">
        <v>5</v>
      </c>
      <c r="F186" s="304" t="s">
        <v>260</v>
      </c>
      <c r="G186" s="301"/>
      <c r="H186" s="303" t="s">
        <v>5</v>
      </c>
      <c r="I186" s="301"/>
      <c r="J186" s="301"/>
      <c r="K186" s="301"/>
      <c r="L186" s="302"/>
      <c r="M186" s="305"/>
      <c r="N186" s="306"/>
      <c r="O186" s="306"/>
      <c r="P186" s="306"/>
      <c r="Q186" s="306"/>
      <c r="R186" s="306"/>
      <c r="S186" s="306"/>
      <c r="T186" s="307"/>
      <c r="U186" s="301"/>
      <c r="V186" s="301"/>
      <c r="AT186" s="75" t="s">
        <v>146</v>
      </c>
      <c r="AU186" s="75" t="s">
        <v>77</v>
      </c>
      <c r="AV186" s="12" t="s">
        <v>21</v>
      </c>
      <c r="AW186" s="12" t="s">
        <v>33</v>
      </c>
      <c r="AX186" s="12" t="s">
        <v>69</v>
      </c>
      <c r="AY186" s="75" t="s">
        <v>137</v>
      </c>
    </row>
    <row r="187" spans="1:51" s="11" customFormat="1" ht="13.5">
      <c r="A187" s="292"/>
      <c r="B187" s="293"/>
      <c r="C187" s="292"/>
      <c r="D187" s="294" t="s">
        <v>146</v>
      </c>
      <c r="E187" s="295" t="s">
        <v>5</v>
      </c>
      <c r="F187" s="296" t="s">
        <v>221</v>
      </c>
      <c r="G187" s="292"/>
      <c r="H187" s="297">
        <v>5.076</v>
      </c>
      <c r="I187" s="292"/>
      <c r="J187" s="292"/>
      <c r="K187" s="292"/>
      <c r="L187" s="293"/>
      <c r="M187" s="298"/>
      <c r="N187" s="299"/>
      <c r="O187" s="299"/>
      <c r="P187" s="299"/>
      <c r="Q187" s="299"/>
      <c r="R187" s="299"/>
      <c r="S187" s="299"/>
      <c r="T187" s="300"/>
      <c r="U187" s="292"/>
      <c r="V187" s="292"/>
      <c r="AT187" s="74" t="s">
        <v>146</v>
      </c>
      <c r="AU187" s="74" t="s">
        <v>77</v>
      </c>
      <c r="AV187" s="11" t="s">
        <v>77</v>
      </c>
      <c r="AW187" s="11" t="s">
        <v>33</v>
      </c>
      <c r="AX187" s="11" t="s">
        <v>69</v>
      </c>
      <c r="AY187" s="74" t="s">
        <v>137</v>
      </c>
    </row>
    <row r="188" spans="1:51" s="11" customFormat="1" ht="13.5">
      <c r="A188" s="292"/>
      <c r="B188" s="293"/>
      <c r="C188" s="292"/>
      <c r="D188" s="294" t="s">
        <v>146</v>
      </c>
      <c r="E188" s="295" t="s">
        <v>5</v>
      </c>
      <c r="F188" s="296" t="s">
        <v>222</v>
      </c>
      <c r="G188" s="292"/>
      <c r="H188" s="297">
        <v>18.792</v>
      </c>
      <c r="I188" s="292"/>
      <c r="J188" s="292"/>
      <c r="K188" s="292"/>
      <c r="L188" s="293"/>
      <c r="M188" s="298"/>
      <c r="N188" s="299"/>
      <c r="O188" s="299"/>
      <c r="P188" s="299"/>
      <c r="Q188" s="299"/>
      <c r="R188" s="299"/>
      <c r="S188" s="299"/>
      <c r="T188" s="300"/>
      <c r="U188" s="292"/>
      <c r="V188" s="292"/>
      <c r="AT188" s="74" t="s">
        <v>146</v>
      </c>
      <c r="AU188" s="74" t="s">
        <v>77</v>
      </c>
      <c r="AV188" s="11" t="s">
        <v>77</v>
      </c>
      <c r="AW188" s="11" t="s">
        <v>33</v>
      </c>
      <c r="AX188" s="11" t="s">
        <v>69</v>
      </c>
      <c r="AY188" s="74" t="s">
        <v>137</v>
      </c>
    </row>
    <row r="189" spans="1:51" s="11" customFormat="1" ht="13.5">
      <c r="A189" s="292"/>
      <c r="B189" s="293"/>
      <c r="C189" s="292"/>
      <c r="D189" s="294" t="s">
        <v>146</v>
      </c>
      <c r="E189" s="295" t="s">
        <v>5</v>
      </c>
      <c r="F189" s="296" t="s">
        <v>223</v>
      </c>
      <c r="G189" s="292"/>
      <c r="H189" s="297">
        <v>57.6</v>
      </c>
      <c r="I189" s="292"/>
      <c r="J189" s="292"/>
      <c r="K189" s="292"/>
      <c r="L189" s="293"/>
      <c r="M189" s="298"/>
      <c r="N189" s="299"/>
      <c r="O189" s="299"/>
      <c r="P189" s="299"/>
      <c r="Q189" s="299"/>
      <c r="R189" s="299"/>
      <c r="S189" s="299"/>
      <c r="T189" s="300"/>
      <c r="U189" s="292"/>
      <c r="V189" s="292"/>
      <c r="AT189" s="74" t="s">
        <v>146</v>
      </c>
      <c r="AU189" s="74" t="s">
        <v>77</v>
      </c>
      <c r="AV189" s="11" t="s">
        <v>77</v>
      </c>
      <c r="AW189" s="11" t="s">
        <v>33</v>
      </c>
      <c r="AX189" s="11" t="s">
        <v>69</v>
      </c>
      <c r="AY189" s="74" t="s">
        <v>137</v>
      </c>
    </row>
    <row r="190" spans="1:51" s="11" customFormat="1" ht="13.5">
      <c r="A190" s="292"/>
      <c r="B190" s="293"/>
      <c r="C190" s="292"/>
      <c r="D190" s="294" t="s">
        <v>146</v>
      </c>
      <c r="E190" s="295" t="s">
        <v>5</v>
      </c>
      <c r="F190" s="296" t="s">
        <v>224</v>
      </c>
      <c r="G190" s="292"/>
      <c r="H190" s="297">
        <v>8.112</v>
      </c>
      <c r="I190" s="292"/>
      <c r="J190" s="292"/>
      <c r="K190" s="292"/>
      <c r="L190" s="293"/>
      <c r="M190" s="298"/>
      <c r="N190" s="299"/>
      <c r="O190" s="299"/>
      <c r="P190" s="299"/>
      <c r="Q190" s="299"/>
      <c r="R190" s="299"/>
      <c r="S190" s="299"/>
      <c r="T190" s="300"/>
      <c r="U190" s="292"/>
      <c r="V190" s="292"/>
      <c r="AT190" s="74" t="s">
        <v>146</v>
      </c>
      <c r="AU190" s="74" t="s">
        <v>77</v>
      </c>
      <c r="AV190" s="11" t="s">
        <v>77</v>
      </c>
      <c r="AW190" s="11" t="s">
        <v>33</v>
      </c>
      <c r="AX190" s="11" t="s">
        <v>69</v>
      </c>
      <c r="AY190" s="74" t="s">
        <v>137</v>
      </c>
    </row>
    <row r="191" spans="1:51" s="13" customFormat="1" ht="13.5">
      <c r="A191" s="317"/>
      <c r="B191" s="318"/>
      <c r="C191" s="317"/>
      <c r="D191" s="294" t="s">
        <v>146</v>
      </c>
      <c r="E191" s="319" t="s">
        <v>5</v>
      </c>
      <c r="F191" s="320" t="s">
        <v>179</v>
      </c>
      <c r="G191" s="317"/>
      <c r="H191" s="321">
        <v>89.58</v>
      </c>
      <c r="I191" s="317"/>
      <c r="J191" s="317"/>
      <c r="K191" s="317"/>
      <c r="L191" s="318"/>
      <c r="M191" s="322"/>
      <c r="N191" s="323"/>
      <c r="O191" s="323"/>
      <c r="P191" s="323"/>
      <c r="Q191" s="323"/>
      <c r="R191" s="323"/>
      <c r="S191" s="323"/>
      <c r="T191" s="324"/>
      <c r="U191" s="317"/>
      <c r="V191" s="317"/>
      <c r="AT191" s="76" t="s">
        <v>146</v>
      </c>
      <c r="AU191" s="76" t="s">
        <v>77</v>
      </c>
      <c r="AV191" s="13" t="s">
        <v>144</v>
      </c>
      <c r="AW191" s="13" t="s">
        <v>33</v>
      </c>
      <c r="AX191" s="13" t="s">
        <v>21</v>
      </c>
      <c r="AY191" s="76" t="s">
        <v>137</v>
      </c>
    </row>
    <row r="192" spans="1:65" s="1" customFormat="1" ht="16.5" customHeight="1">
      <c r="A192" s="176"/>
      <c r="B192" s="177"/>
      <c r="C192" s="308" t="s">
        <v>261</v>
      </c>
      <c r="D192" s="308" t="s">
        <v>162</v>
      </c>
      <c r="E192" s="309" t="s">
        <v>262</v>
      </c>
      <c r="F192" s="310" t="s">
        <v>263</v>
      </c>
      <c r="G192" s="311" t="s">
        <v>142</v>
      </c>
      <c r="H192" s="312">
        <v>91.372</v>
      </c>
      <c r="I192" s="338">
        <v>0</v>
      </c>
      <c r="J192" s="313">
        <f>ROUND(I192*H192,2)</f>
        <v>0</v>
      </c>
      <c r="K192" s="310" t="s">
        <v>143</v>
      </c>
      <c r="L192" s="314"/>
      <c r="M192" s="315" t="s">
        <v>5</v>
      </c>
      <c r="N192" s="316" t="s">
        <v>40</v>
      </c>
      <c r="O192" s="178"/>
      <c r="P192" s="290">
        <f>O192*H192</f>
        <v>0</v>
      </c>
      <c r="Q192" s="290">
        <v>0.0012</v>
      </c>
      <c r="R192" s="290">
        <f>Q192*H192</f>
        <v>0.10964639999999999</v>
      </c>
      <c r="S192" s="290">
        <v>0</v>
      </c>
      <c r="T192" s="291">
        <f>S192*H192</f>
        <v>0</v>
      </c>
      <c r="U192" s="176"/>
      <c r="V192" s="176"/>
      <c r="AR192" s="24" t="s">
        <v>165</v>
      </c>
      <c r="AT192" s="24" t="s">
        <v>162</v>
      </c>
      <c r="AU192" s="24" t="s">
        <v>77</v>
      </c>
      <c r="AY192" s="24" t="s">
        <v>137</v>
      </c>
      <c r="BE192" s="73">
        <f>IF(N192="základní",J192,0)</f>
        <v>0</v>
      </c>
      <c r="BF192" s="73">
        <f>IF(N192="snížená",J192,0)</f>
        <v>0</v>
      </c>
      <c r="BG192" s="73">
        <f>IF(N192="zákl. přenesená",J192,0)</f>
        <v>0</v>
      </c>
      <c r="BH192" s="73">
        <f>IF(N192="sníž. přenesená",J192,0)</f>
        <v>0</v>
      </c>
      <c r="BI192" s="73">
        <f>IF(N192="nulová",J192,0)</f>
        <v>0</v>
      </c>
      <c r="BJ192" s="24" t="s">
        <v>21</v>
      </c>
      <c r="BK192" s="73">
        <f>ROUND(I192*H192,2)</f>
        <v>0</v>
      </c>
      <c r="BL192" s="24" t="s">
        <v>144</v>
      </c>
      <c r="BM192" s="24" t="s">
        <v>264</v>
      </c>
    </row>
    <row r="193" spans="1:51" s="11" customFormat="1" ht="13.5">
      <c r="A193" s="292"/>
      <c r="B193" s="293"/>
      <c r="C193" s="292"/>
      <c r="D193" s="294" t="s">
        <v>146</v>
      </c>
      <c r="E193" s="292"/>
      <c r="F193" s="296" t="s">
        <v>265</v>
      </c>
      <c r="G193" s="292"/>
      <c r="H193" s="297">
        <v>91.372</v>
      </c>
      <c r="I193" s="292"/>
      <c r="J193" s="292"/>
      <c r="K193" s="292"/>
      <c r="L193" s="293"/>
      <c r="M193" s="298"/>
      <c r="N193" s="299"/>
      <c r="O193" s="299"/>
      <c r="P193" s="299"/>
      <c r="Q193" s="299"/>
      <c r="R193" s="299"/>
      <c r="S193" s="299"/>
      <c r="T193" s="300"/>
      <c r="U193" s="292"/>
      <c r="V193" s="292"/>
      <c r="AT193" s="74" t="s">
        <v>146</v>
      </c>
      <c r="AU193" s="74" t="s">
        <v>77</v>
      </c>
      <c r="AV193" s="11" t="s">
        <v>77</v>
      </c>
      <c r="AW193" s="11" t="s">
        <v>6</v>
      </c>
      <c r="AX193" s="11" t="s">
        <v>21</v>
      </c>
      <c r="AY193" s="74" t="s">
        <v>137</v>
      </c>
    </row>
    <row r="194" spans="1:65" s="1" customFormat="1" ht="16.5" customHeight="1">
      <c r="A194" s="176"/>
      <c r="B194" s="177"/>
      <c r="C194" s="243" t="s">
        <v>266</v>
      </c>
      <c r="D194" s="243" t="s">
        <v>139</v>
      </c>
      <c r="E194" s="244" t="s">
        <v>267</v>
      </c>
      <c r="F194" s="245" t="s">
        <v>268</v>
      </c>
      <c r="G194" s="246" t="s">
        <v>142</v>
      </c>
      <c r="H194" s="247">
        <v>220.16</v>
      </c>
      <c r="I194" s="337">
        <v>0</v>
      </c>
      <c r="J194" s="248">
        <f>ROUND(I194*H194,2)</f>
        <v>0</v>
      </c>
      <c r="K194" s="245" t="s">
        <v>143</v>
      </c>
      <c r="L194" s="177"/>
      <c r="M194" s="288" t="s">
        <v>5</v>
      </c>
      <c r="N194" s="289" t="s">
        <v>40</v>
      </c>
      <c r="O194" s="178"/>
      <c r="P194" s="290">
        <f>O194*H194</f>
        <v>0</v>
      </c>
      <c r="Q194" s="290">
        <v>0.0085</v>
      </c>
      <c r="R194" s="290">
        <f>Q194*H194</f>
        <v>1.8713600000000001</v>
      </c>
      <c r="S194" s="290">
        <v>0</v>
      </c>
      <c r="T194" s="291">
        <f>S194*H194</f>
        <v>0</v>
      </c>
      <c r="U194" s="176"/>
      <c r="V194" s="176"/>
      <c r="AR194" s="24" t="s">
        <v>144</v>
      </c>
      <c r="AT194" s="24" t="s">
        <v>139</v>
      </c>
      <c r="AU194" s="24" t="s">
        <v>77</v>
      </c>
      <c r="AY194" s="24" t="s">
        <v>137</v>
      </c>
      <c r="BE194" s="73">
        <f>IF(N194="základní",J194,0)</f>
        <v>0</v>
      </c>
      <c r="BF194" s="73">
        <f>IF(N194="snížená",J194,0)</f>
        <v>0</v>
      </c>
      <c r="BG194" s="73">
        <f>IF(N194="zákl. přenesená",J194,0)</f>
        <v>0</v>
      </c>
      <c r="BH194" s="73">
        <f>IF(N194="sníž. přenesená",J194,0)</f>
        <v>0</v>
      </c>
      <c r="BI194" s="73">
        <f>IF(N194="nulová",J194,0)</f>
        <v>0</v>
      </c>
      <c r="BJ194" s="24" t="s">
        <v>21</v>
      </c>
      <c r="BK194" s="73">
        <f>ROUND(I194*H194,2)</f>
        <v>0</v>
      </c>
      <c r="BL194" s="24" t="s">
        <v>144</v>
      </c>
      <c r="BM194" s="24" t="s">
        <v>269</v>
      </c>
    </row>
    <row r="195" spans="1:51" s="12" customFormat="1" ht="13.5">
      <c r="A195" s="301"/>
      <c r="B195" s="302"/>
      <c r="C195" s="301"/>
      <c r="D195" s="294" t="s">
        <v>146</v>
      </c>
      <c r="E195" s="303" t="s">
        <v>5</v>
      </c>
      <c r="F195" s="304" t="s">
        <v>270</v>
      </c>
      <c r="G195" s="301"/>
      <c r="H195" s="303" t="s">
        <v>5</v>
      </c>
      <c r="I195" s="301"/>
      <c r="J195" s="301"/>
      <c r="K195" s="301"/>
      <c r="L195" s="302"/>
      <c r="M195" s="305"/>
      <c r="N195" s="306"/>
      <c r="O195" s="306"/>
      <c r="P195" s="306"/>
      <c r="Q195" s="306"/>
      <c r="R195" s="306"/>
      <c r="S195" s="306"/>
      <c r="T195" s="307"/>
      <c r="U195" s="301"/>
      <c r="V195" s="301"/>
      <c r="AT195" s="75" t="s">
        <v>146</v>
      </c>
      <c r="AU195" s="75" t="s">
        <v>77</v>
      </c>
      <c r="AV195" s="12" t="s">
        <v>21</v>
      </c>
      <c r="AW195" s="12" t="s">
        <v>33</v>
      </c>
      <c r="AX195" s="12" t="s">
        <v>69</v>
      </c>
      <c r="AY195" s="75" t="s">
        <v>137</v>
      </c>
    </row>
    <row r="196" spans="1:51" s="11" customFormat="1" ht="13.5">
      <c r="A196" s="292"/>
      <c r="B196" s="293"/>
      <c r="C196" s="292"/>
      <c r="D196" s="294" t="s">
        <v>146</v>
      </c>
      <c r="E196" s="295" t="s">
        <v>5</v>
      </c>
      <c r="F196" s="296" t="s">
        <v>271</v>
      </c>
      <c r="G196" s="292"/>
      <c r="H196" s="297">
        <v>140.61</v>
      </c>
      <c r="I196" s="292"/>
      <c r="J196" s="292"/>
      <c r="K196" s="292"/>
      <c r="L196" s="293"/>
      <c r="M196" s="298"/>
      <c r="N196" s="299"/>
      <c r="O196" s="299"/>
      <c r="P196" s="299"/>
      <c r="Q196" s="299"/>
      <c r="R196" s="299"/>
      <c r="S196" s="299"/>
      <c r="T196" s="300"/>
      <c r="U196" s="292"/>
      <c r="V196" s="292"/>
      <c r="AT196" s="74" t="s">
        <v>146</v>
      </c>
      <c r="AU196" s="74" t="s">
        <v>77</v>
      </c>
      <c r="AV196" s="11" t="s">
        <v>77</v>
      </c>
      <c r="AW196" s="11" t="s">
        <v>33</v>
      </c>
      <c r="AX196" s="11" t="s">
        <v>69</v>
      </c>
      <c r="AY196" s="74" t="s">
        <v>137</v>
      </c>
    </row>
    <row r="197" spans="1:51" s="12" customFormat="1" ht="13.5">
      <c r="A197" s="301"/>
      <c r="B197" s="302"/>
      <c r="C197" s="301"/>
      <c r="D197" s="294" t="s">
        <v>146</v>
      </c>
      <c r="E197" s="303" t="s">
        <v>5</v>
      </c>
      <c r="F197" s="304" t="s">
        <v>272</v>
      </c>
      <c r="G197" s="301"/>
      <c r="H197" s="303" t="s">
        <v>5</v>
      </c>
      <c r="I197" s="301"/>
      <c r="J197" s="301"/>
      <c r="K197" s="301"/>
      <c r="L197" s="302"/>
      <c r="M197" s="305"/>
      <c r="N197" s="306"/>
      <c r="O197" s="306"/>
      <c r="P197" s="306"/>
      <c r="Q197" s="306"/>
      <c r="R197" s="306"/>
      <c r="S197" s="306"/>
      <c r="T197" s="307"/>
      <c r="U197" s="301"/>
      <c r="V197" s="301"/>
      <c r="AT197" s="75" t="s">
        <v>146</v>
      </c>
      <c r="AU197" s="75" t="s">
        <v>77</v>
      </c>
      <c r="AV197" s="12" t="s">
        <v>21</v>
      </c>
      <c r="AW197" s="12" t="s">
        <v>33</v>
      </c>
      <c r="AX197" s="12" t="s">
        <v>69</v>
      </c>
      <c r="AY197" s="75" t="s">
        <v>137</v>
      </c>
    </row>
    <row r="198" spans="1:51" s="11" customFormat="1" ht="13.5">
      <c r="A198" s="292"/>
      <c r="B198" s="293"/>
      <c r="C198" s="292"/>
      <c r="D198" s="294" t="s">
        <v>146</v>
      </c>
      <c r="E198" s="295" t="s">
        <v>5</v>
      </c>
      <c r="F198" s="296" t="s">
        <v>273</v>
      </c>
      <c r="G198" s="292"/>
      <c r="H198" s="297">
        <v>79.55</v>
      </c>
      <c r="I198" s="292"/>
      <c r="J198" s="292"/>
      <c r="K198" s="292"/>
      <c r="L198" s="293"/>
      <c r="M198" s="298"/>
      <c r="N198" s="299"/>
      <c r="O198" s="299"/>
      <c r="P198" s="299"/>
      <c r="Q198" s="299"/>
      <c r="R198" s="299"/>
      <c r="S198" s="299"/>
      <c r="T198" s="300"/>
      <c r="U198" s="292"/>
      <c r="V198" s="292"/>
      <c r="AT198" s="74" t="s">
        <v>146</v>
      </c>
      <c r="AU198" s="74" t="s">
        <v>77</v>
      </c>
      <c r="AV198" s="11" t="s">
        <v>77</v>
      </c>
      <c r="AW198" s="11" t="s">
        <v>33</v>
      </c>
      <c r="AX198" s="11" t="s">
        <v>69</v>
      </c>
      <c r="AY198" s="74" t="s">
        <v>137</v>
      </c>
    </row>
    <row r="199" spans="1:51" s="13" customFormat="1" ht="13.5">
      <c r="A199" s="317"/>
      <c r="B199" s="318"/>
      <c r="C199" s="317"/>
      <c r="D199" s="294" t="s">
        <v>146</v>
      </c>
      <c r="E199" s="319" t="s">
        <v>5</v>
      </c>
      <c r="F199" s="320" t="s">
        <v>179</v>
      </c>
      <c r="G199" s="317"/>
      <c r="H199" s="321">
        <v>220.16</v>
      </c>
      <c r="I199" s="317"/>
      <c r="J199" s="317"/>
      <c r="K199" s="317"/>
      <c r="L199" s="318"/>
      <c r="M199" s="322"/>
      <c r="N199" s="323"/>
      <c r="O199" s="323"/>
      <c r="P199" s="323"/>
      <c r="Q199" s="323"/>
      <c r="R199" s="323"/>
      <c r="S199" s="323"/>
      <c r="T199" s="324"/>
      <c r="U199" s="317"/>
      <c r="V199" s="317"/>
      <c r="AT199" s="76" t="s">
        <v>146</v>
      </c>
      <c r="AU199" s="76" t="s">
        <v>77</v>
      </c>
      <c r="AV199" s="13" t="s">
        <v>144</v>
      </c>
      <c r="AW199" s="13" t="s">
        <v>33</v>
      </c>
      <c r="AX199" s="13" t="s">
        <v>21</v>
      </c>
      <c r="AY199" s="76" t="s">
        <v>137</v>
      </c>
    </row>
    <row r="200" spans="1:65" s="1" customFormat="1" ht="16.5" customHeight="1">
      <c r="A200" s="176"/>
      <c r="B200" s="177"/>
      <c r="C200" s="308" t="s">
        <v>274</v>
      </c>
      <c r="D200" s="308" t="s">
        <v>162</v>
      </c>
      <c r="E200" s="309" t="s">
        <v>275</v>
      </c>
      <c r="F200" s="310" t="s">
        <v>276</v>
      </c>
      <c r="G200" s="311" t="s">
        <v>142</v>
      </c>
      <c r="H200" s="312">
        <v>231.168</v>
      </c>
      <c r="I200" s="338">
        <v>0</v>
      </c>
      <c r="J200" s="313">
        <f>ROUND(I200*H200,2)</f>
        <v>0</v>
      </c>
      <c r="K200" s="310" t="s">
        <v>143</v>
      </c>
      <c r="L200" s="314"/>
      <c r="M200" s="315" t="s">
        <v>5</v>
      </c>
      <c r="N200" s="316" t="s">
        <v>40</v>
      </c>
      <c r="O200" s="178"/>
      <c r="P200" s="290">
        <f>O200*H200</f>
        <v>0</v>
      </c>
      <c r="Q200" s="290">
        <v>0.00272</v>
      </c>
      <c r="R200" s="290">
        <f>Q200*H200</f>
        <v>0.62877696</v>
      </c>
      <c r="S200" s="290">
        <v>0</v>
      </c>
      <c r="T200" s="291">
        <f>S200*H200</f>
        <v>0</v>
      </c>
      <c r="U200" s="176"/>
      <c r="V200" s="176"/>
      <c r="AR200" s="24" t="s">
        <v>165</v>
      </c>
      <c r="AT200" s="24" t="s">
        <v>162</v>
      </c>
      <c r="AU200" s="24" t="s">
        <v>77</v>
      </c>
      <c r="AY200" s="24" t="s">
        <v>137</v>
      </c>
      <c r="BE200" s="73">
        <f>IF(N200="základní",J200,0)</f>
        <v>0</v>
      </c>
      <c r="BF200" s="73">
        <f>IF(N200="snížená",J200,0)</f>
        <v>0</v>
      </c>
      <c r="BG200" s="73">
        <f>IF(N200="zákl. přenesená",J200,0)</f>
        <v>0</v>
      </c>
      <c r="BH200" s="73">
        <f>IF(N200="sníž. přenesená",J200,0)</f>
        <v>0</v>
      </c>
      <c r="BI200" s="73">
        <f>IF(N200="nulová",J200,0)</f>
        <v>0</v>
      </c>
      <c r="BJ200" s="24" t="s">
        <v>21</v>
      </c>
      <c r="BK200" s="73">
        <f>ROUND(I200*H200,2)</f>
        <v>0</v>
      </c>
      <c r="BL200" s="24" t="s">
        <v>144</v>
      </c>
      <c r="BM200" s="24" t="s">
        <v>277</v>
      </c>
    </row>
    <row r="201" spans="1:51" s="11" customFormat="1" ht="13.5">
      <c r="A201" s="292"/>
      <c r="B201" s="293"/>
      <c r="C201" s="292"/>
      <c r="D201" s="294" t="s">
        <v>146</v>
      </c>
      <c r="E201" s="292"/>
      <c r="F201" s="296" t="s">
        <v>278</v>
      </c>
      <c r="G201" s="292"/>
      <c r="H201" s="297">
        <v>231.168</v>
      </c>
      <c r="I201" s="292"/>
      <c r="J201" s="292"/>
      <c r="K201" s="292"/>
      <c r="L201" s="293"/>
      <c r="M201" s="298"/>
      <c r="N201" s="299"/>
      <c r="O201" s="299"/>
      <c r="P201" s="299"/>
      <c r="Q201" s="299"/>
      <c r="R201" s="299"/>
      <c r="S201" s="299"/>
      <c r="T201" s="300"/>
      <c r="U201" s="292"/>
      <c r="V201" s="292"/>
      <c r="AT201" s="74" t="s">
        <v>146</v>
      </c>
      <c r="AU201" s="74" t="s">
        <v>77</v>
      </c>
      <c r="AV201" s="11" t="s">
        <v>77</v>
      </c>
      <c r="AW201" s="11" t="s">
        <v>6</v>
      </c>
      <c r="AX201" s="11" t="s">
        <v>21</v>
      </c>
      <c r="AY201" s="74" t="s">
        <v>137</v>
      </c>
    </row>
    <row r="202" spans="1:65" s="1" customFormat="1" ht="25.5" customHeight="1">
      <c r="A202" s="176"/>
      <c r="B202" s="177"/>
      <c r="C202" s="243" t="s">
        <v>279</v>
      </c>
      <c r="D202" s="243" t="s">
        <v>139</v>
      </c>
      <c r="E202" s="244" t="s">
        <v>280</v>
      </c>
      <c r="F202" s="245" t="s">
        <v>281</v>
      </c>
      <c r="G202" s="246" t="s">
        <v>282</v>
      </c>
      <c r="H202" s="247">
        <v>1007.7</v>
      </c>
      <c r="I202" s="337">
        <v>0</v>
      </c>
      <c r="J202" s="248">
        <f>ROUND(I202*H202,2)</f>
        <v>0</v>
      </c>
      <c r="K202" s="245" t="s">
        <v>143</v>
      </c>
      <c r="L202" s="177"/>
      <c r="M202" s="288" t="s">
        <v>5</v>
      </c>
      <c r="N202" s="289" t="s">
        <v>40</v>
      </c>
      <c r="O202" s="178"/>
      <c r="P202" s="290">
        <f>O202*H202</f>
        <v>0</v>
      </c>
      <c r="Q202" s="290">
        <v>0.00331</v>
      </c>
      <c r="R202" s="290">
        <f>Q202*H202</f>
        <v>3.335487</v>
      </c>
      <c r="S202" s="290">
        <v>0</v>
      </c>
      <c r="T202" s="291">
        <f>S202*H202</f>
        <v>0</v>
      </c>
      <c r="U202" s="176"/>
      <c r="V202" s="176"/>
      <c r="AR202" s="24" t="s">
        <v>144</v>
      </c>
      <c r="AT202" s="24" t="s">
        <v>139</v>
      </c>
      <c r="AU202" s="24" t="s">
        <v>77</v>
      </c>
      <c r="AY202" s="24" t="s">
        <v>137</v>
      </c>
      <c r="BE202" s="73">
        <f>IF(N202="základní",J202,0)</f>
        <v>0</v>
      </c>
      <c r="BF202" s="73">
        <f>IF(N202="snížená",J202,0)</f>
        <v>0</v>
      </c>
      <c r="BG202" s="73">
        <f>IF(N202="zákl. přenesená",J202,0)</f>
        <v>0</v>
      </c>
      <c r="BH202" s="73">
        <f>IF(N202="sníž. přenesená",J202,0)</f>
        <v>0</v>
      </c>
      <c r="BI202" s="73">
        <f>IF(N202="nulová",J202,0)</f>
        <v>0</v>
      </c>
      <c r="BJ202" s="24" t="s">
        <v>21</v>
      </c>
      <c r="BK202" s="73">
        <f>ROUND(I202*H202,2)</f>
        <v>0</v>
      </c>
      <c r="BL202" s="24" t="s">
        <v>144</v>
      </c>
      <c r="BM202" s="24" t="s">
        <v>283</v>
      </c>
    </row>
    <row r="203" spans="1:51" s="12" customFormat="1" ht="13.5">
      <c r="A203" s="301"/>
      <c r="B203" s="302"/>
      <c r="C203" s="301"/>
      <c r="D203" s="294" t="s">
        <v>146</v>
      </c>
      <c r="E203" s="303" t="s">
        <v>5</v>
      </c>
      <c r="F203" s="304" t="s">
        <v>284</v>
      </c>
      <c r="G203" s="301"/>
      <c r="H203" s="303" t="s">
        <v>5</v>
      </c>
      <c r="I203" s="301"/>
      <c r="J203" s="301"/>
      <c r="K203" s="301"/>
      <c r="L203" s="302"/>
      <c r="M203" s="305"/>
      <c r="N203" s="306"/>
      <c r="O203" s="306"/>
      <c r="P203" s="306"/>
      <c r="Q203" s="306"/>
      <c r="R203" s="306"/>
      <c r="S203" s="306"/>
      <c r="T203" s="307"/>
      <c r="U203" s="301"/>
      <c r="V203" s="301"/>
      <c r="AT203" s="75" t="s">
        <v>146</v>
      </c>
      <c r="AU203" s="75" t="s">
        <v>77</v>
      </c>
      <c r="AV203" s="12" t="s">
        <v>21</v>
      </c>
      <c r="AW203" s="12" t="s">
        <v>33</v>
      </c>
      <c r="AX203" s="12" t="s">
        <v>69</v>
      </c>
      <c r="AY203" s="75" t="s">
        <v>137</v>
      </c>
    </row>
    <row r="204" spans="1:51" s="11" customFormat="1" ht="13.5">
      <c r="A204" s="292"/>
      <c r="B204" s="293"/>
      <c r="C204" s="292"/>
      <c r="D204" s="294" t="s">
        <v>146</v>
      </c>
      <c r="E204" s="295" t="s">
        <v>5</v>
      </c>
      <c r="F204" s="296" t="s">
        <v>285</v>
      </c>
      <c r="G204" s="292"/>
      <c r="H204" s="297">
        <v>1007.7</v>
      </c>
      <c r="I204" s="292"/>
      <c r="J204" s="292"/>
      <c r="K204" s="292"/>
      <c r="L204" s="293"/>
      <c r="M204" s="298"/>
      <c r="N204" s="299"/>
      <c r="O204" s="299"/>
      <c r="P204" s="299"/>
      <c r="Q204" s="299"/>
      <c r="R204" s="299"/>
      <c r="S204" s="299"/>
      <c r="T204" s="300"/>
      <c r="U204" s="292"/>
      <c r="V204" s="292"/>
      <c r="AT204" s="74" t="s">
        <v>146</v>
      </c>
      <c r="AU204" s="74" t="s">
        <v>77</v>
      </c>
      <c r="AV204" s="11" t="s">
        <v>77</v>
      </c>
      <c r="AW204" s="11" t="s">
        <v>33</v>
      </c>
      <c r="AX204" s="11" t="s">
        <v>21</v>
      </c>
      <c r="AY204" s="74" t="s">
        <v>137</v>
      </c>
    </row>
    <row r="205" spans="1:65" s="1" customFormat="1" ht="16.5" customHeight="1">
      <c r="A205" s="176"/>
      <c r="B205" s="177"/>
      <c r="C205" s="308" t="s">
        <v>286</v>
      </c>
      <c r="D205" s="308" t="s">
        <v>162</v>
      </c>
      <c r="E205" s="309" t="s">
        <v>287</v>
      </c>
      <c r="F205" s="310" t="s">
        <v>288</v>
      </c>
      <c r="G205" s="311" t="s">
        <v>289</v>
      </c>
      <c r="H205" s="312">
        <v>2.274</v>
      </c>
      <c r="I205" s="338">
        <v>0</v>
      </c>
      <c r="J205" s="313">
        <f>ROUND(I205*H205,2)</f>
        <v>0</v>
      </c>
      <c r="K205" s="310" t="s">
        <v>143</v>
      </c>
      <c r="L205" s="314"/>
      <c r="M205" s="315" t="s">
        <v>5</v>
      </c>
      <c r="N205" s="316" t="s">
        <v>40</v>
      </c>
      <c r="O205" s="178"/>
      <c r="P205" s="290">
        <f>O205*H205</f>
        <v>0</v>
      </c>
      <c r="Q205" s="290">
        <v>0.03</v>
      </c>
      <c r="R205" s="290">
        <f>Q205*H205</f>
        <v>0.06822</v>
      </c>
      <c r="S205" s="290">
        <v>0</v>
      </c>
      <c r="T205" s="291">
        <f>S205*H205</f>
        <v>0</v>
      </c>
      <c r="U205" s="176"/>
      <c r="V205" s="176"/>
      <c r="AR205" s="24" t="s">
        <v>165</v>
      </c>
      <c r="AT205" s="24" t="s">
        <v>162</v>
      </c>
      <c r="AU205" s="24" t="s">
        <v>77</v>
      </c>
      <c r="AY205" s="24" t="s">
        <v>137</v>
      </c>
      <c r="BE205" s="73">
        <f>IF(N205="základní",J205,0)</f>
        <v>0</v>
      </c>
      <c r="BF205" s="73">
        <f>IF(N205="snížená",J205,0)</f>
        <v>0</v>
      </c>
      <c r="BG205" s="73">
        <f>IF(N205="zákl. přenesená",J205,0)</f>
        <v>0</v>
      </c>
      <c r="BH205" s="73">
        <f>IF(N205="sníž. přenesená",J205,0)</f>
        <v>0</v>
      </c>
      <c r="BI205" s="73">
        <f>IF(N205="nulová",J205,0)</f>
        <v>0</v>
      </c>
      <c r="BJ205" s="24" t="s">
        <v>21</v>
      </c>
      <c r="BK205" s="73">
        <f>ROUND(I205*H205,2)</f>
        <v>0</v>
      </c>
      <c r="BL205" s="24" t="s">
        <v>144</v>
      </c>
      <c r="BM205" s="24" t="s">
        <v>290</v>
      </c>
    </row>
    <row r="206" spans="1:51" s="12" customFormat="1" ht="13.5">
      <c r="A206" s="301"/>
      <c r="B206" s="302"/>
      <c r="C206" s="301"/>
      <c r="D206" s="294" t="s">
        <v>146</v>
      </c>
      <c r="E206" s="303" t="s">
        <v>5</v>
      </c>
      <c r="F206" s="304" t="s">
        <v>284</v>
      </c>
      <c r="G206" s="301"/>
      <c r="H206" s="303" t="s">
        <v>5</v>
      </c>
      <c r="I206" s="301"/>
      <c r="J206" s="301"/>
      <c r="K206" s="301"/>
      <c r="L206" s="302"/>
      <c r="M206" s="305"/>
      <c r="N206" s="306"/>
      <c r="O206" s="306"/>
      <c r="P206" s="306"/>
      <c r="Q206" s="306"/>
      <c r="R206" s="306"/>
      <c r="S206" s="306"/>
      <c r="T206" s="307"/>
      <c r="U206" s="301"/>
      <c r="V206" s="301"/>
      <c r="AT206" s="75" t="s">
        <v>146</v>
      </c>
      <c r="AU206" s="75" t="s">
        <v>77</v>
      </c>
      <c r="AV206" s="12" t="s">
        <v>21</v>
      </c>
      <c r="AW206" s="12" t="s">
        <v>33</v>
      </c>
      <c r="AX206" s="12" t="s">
        <v>69</v>
      </c>
      <c r="AY206" s="75" t="s">
        <v>137</v>
      </c>
    </row>
    <row r="207" spans="1:51" s="11" customFormat="1" ht="13.5">
      <c r="A207" s="292"/>
      <c r="B207" s="293"/>
      <c r="C207" s="292"/>
      <c r="D207" s="294" t="s">
        <v>146</v>
      </c>
      <c r="E207" s="295" t="s">
        <v>5</v>
      </c>
      <c r="F207" s="296" t="s">
        <v>291</v>
      </c>
      <c r="G207" s="292"/>
      <c r="H207" s="297">
        <v>43.7</v>
      </c>
      <c r="I207" s="292"/>
      <c r="J207" s="292"/>
      <c r="K207" s="292"/>
      <c r="L207" s="293"/>
      <c r="M207" s="298"/>
      <c r="N207" s="299"/>
      <c r="O207" s="299"/>
      <c r="P207" s="299"/>
      <c r="Q207" s="299"/>
      <c r="R207" s="299"/>
      <c r="S207" s="299"/>
      <c r="T207" s="300"/>
      <c r="U207" s="292"/>
      <c r="V207" s="292"/>
      <c r="AT207" s="74" t="s">
        <v>146</v>
      </c>
      <c r="AU207" s="74" t="s">
        <v>77</v>
      </c>
      <c r="AV207" s="11" t="s">
        <v>77</v>
      </c>
      <c r="AW207" s="11" t="s">
        <v>33</v>
      </c>
      <c r="AX207" s="11" t="s">
        <v>69</v>
      </c>
      <c r="AY207" s="74" t="s">
        <v>137</v>
      </c>
    </row>
    <row r="208" spans="1:51" s="11" customFormat="1" ht="13.5">
      <c r="A208" s="292"/>
      <c r="B208" s="293"/>
      <c r="C208" s="292"/>
      <c r="D208" s="294" t="s">
        <v>146</v>
      </c>
      <c r="E208" s="295" t="s">
        <v>5</v>
      </c>
      <c r="F208" s="296" t="s">
        <v>292</v>
      </c>
      <c r="G208" s="292"/>
      <c r="H208" s="297">
        <v>171</v>
      </c>
      <c r="I208" s="292"/>
      <c r="J208" s="292"/>
      <c r="K208" s="292"/>
      <c r="L208" s="293"/>
      <c r="M208" s="298"/>
      <c r="N208" s="299"/>
      <c r="O208" s="299"/>
      <c r="P208" s="299"/>
      <c r="Q208" s="299"/>
      <c r="R208" s="299"/>
      <c r="S208" s="299"/>
      <c r="T208" s="300"/>
      <c r="U208" s="292"/>
      <c r="V208" s="292"/>
      <c r="AT208" s="74" t="s">
        <v>146</v>
      </c>
      <c r="AU208" s="74" t="s">
        <v>77</v>
      </c>
      <c r="AV208" s="11" t="s">
        <v>77</v>
      </c>
      <c r="AW208" s="11" t="s">
        <v>33</v>
      </c>
      <c r="AX208" s="11" t="s">
        <v>69</v>
      </c>
      <c r="AY208" s="74" t="s">
        <v>137</v>
      </c>
    </row>
    <row r="209" spans="1:51" s="11" customFormat="1" ht="13.5">
      <c r="A209" s="292"/>
      <c r="B209" s="293"/>
      <c r="C209" s="292"/>
      <c r="D209" s="294" t="s">
        <v>146</v>
      </c>
      <c r="E209" s="295" t="s">
        <v>5</v>
      </c>
      <c r="F209" s="296" t="s">
        <v>293</v>
      </c>
      <c r="G209" s="292"/>
      <c r="H209" s="297">
        <v>2.72</v>
      </c>
      <c r="I209" s="292"/>
      <c r="J209" s="292"/>
      <c r="K209" s="292"/>
      <c r="L209" s="293"/>
      <c r="M209" s="298"/>
      <c r="N209" s="299"/>
      <c r="O209" s="299"/>
      <c r="P209" s="299"/>
      <c r="Q209" s="299"/>
      <c r="R209" s="299"/>
      <c r="S209" s="299"/>
      <c r="T209" s="300"/>
      <c r="U209" s="292"/>
      <c r="V209" s="292"/>
      <c r="AT209" s="74" t="s">
        <v>146</v>
      </c>
      <c r="AU209" s="74" t="s">
        <v>77</v>
      </c>
      <c r="AV209" s="11" t="s">
        <v>77</v>
      </c>
      <c r="AW209" s="11" t="s">
        <v>33</v>
      </c>
      <c r="AX209" s="11" t="s">
        <v>69</v>
      </c>
      <c r="AY209" s="74" t="s">
        <v>137</v>
      </c>
    </row>
    <row r="210" spans="1:51" s="11" customFormat="1" ht="13.5">
      <c r="A210" s="292"/>
      <c r="B210" s="293"/>
      <c r="C210" s="292"/>
      <c r="D210" s="294" t="s">
        <v>146</v>
      </c>
      <c r="E210" s="295" t="s">
        <v>5</v>
      </c>
      <c r="F210" s="296" t="s">
        <v>294</v>
      </c>
      <c r="G210" s="292"/>
      <c r="H210" s="297">
        <v>6.258</v>
      </c>
      <c r="I210" s="292"/>
      <c r="J210" s="292"/>
      <c r="K210" s="292"/>
      <c r="L210" s="293"/>
      <c r="M210" s="298"/>
      <c r="N210" s="299"/>
      <c r="O210" s="299"/>
      <c r="P210" s="299"/>
      <c r="Q210" s="299"/>
      <c r="R210" s="299"/>
      <c r="S210" s="299"/>
      <c r="T210" s="300"/>
      <c r="U210" s="292"/>
      <c r="V210" s="292"/>
      <c r="AT210" s="74" t="s">
        <v>146</v>
      </c>
      <c r="AU210" s="74" t="s">
        <v>77</v>
      </c>
      <c r="AV210" s="11" t="s">
        <v>77</v>
      </c>
      <c r="AW210" s="11" t="s">
        <v>33</v>
      </c>
      <c r="AX210" s="11" t="s">
        <v>69</v>
      </c>
      <c r="AY210" s="74" t="s">
        <v>137</v>
      </c>
    </row>
    <row r="211" spans="1:51" s="11" customFormat="1" ht="13.5">
      <c r="A211" s="292"/>
      <c r="B211" s="293"/>
      <c r="C211" s="292"/>
      <c r="D211" s="294" t="s">
        <v>146</v>
      </c>
      <c r="E211" s="295" t="s">
        <v>5</v>
      </c>
      <c r="F211" s="296" t="s">
        <v>295</v>
      </c>
      <c r="G211" s="292"/>
      <c r="H211" s="297">
        <v>3.692</v>
      </c>
      <c r="I211" s="292"/>
      <c r="J211" s="292"/>
      <c r="K211" s="292"/>
      <c r="L211" s="293"/>
      <c r="M211" s="298"/>
      <c r="N211" s="299"/>
      <c r="O211" s="299"/>
      <c r="P211" s="299"/>
      <c r="Q211" s="299"/>
      <c r="R211" s="299"/>
      <c r="S211" s="299"/>
      <c r="T211" s="300"/>
      <c r="U211" s="292"/>
      <c r="V211" s="292"/>
      <c r="AT211" s="74" t="s">
        <v>146</v>
      </c>
      <c r="AU211" s="74" t="s">
        <v>77</v>
      </c>
      <c r="AV211" s="11" t="s">
        <v>77</v>
      </c>
      <c r="AW211" s="11" t="s">
        <v>33</v>
      </c>
      <c r="AX211" s="11" t="s">
        <v>69</v>
      </c>
      <c r="AY211" s="74" t="s">
        <v>137</v>
      </c>
    </row>
    <row r="212" spans="1:51" s="14" customFormat="1" ht="13.5">
      <c r="A212" s="325"/>
      <c r="B212" s="326"/>
      <c r="C212" s="325"/>
      <c r="D212" s="294" t="s">
        <v>146</v>
      </c>
      <c r="E212" s="327" t="s">
        <v>5</v>
      </c>
      <c r="F212" s="328" t="s">
        <v>296</v>
      </c>
      <c r="G212" s="325"/>
      <c r="H212" s="329">
        <v>227.37</v>
      </c>
      <c r="I212" s="325"/>
      <c r="J212" s="325"/>
      <c r="K212" s="325"/>
      <c r="L212" s="326"/>
      <c r="M212" s="330"/>
      <c r="N212" s="331"/>
      <c r="O212" s="331"/>
      <c r="P212" s="331"/>
      <c r="Q212" s="331"/>
      <c r="R212" s="331"/>
      <c r="S212" s="331"/>
      <c r="T212" s="332"/>
      <c r="U212" s="325"/>
      <c r="V212" s="325"/>
      <c r="AT212" s="77" t="s">
        <v>146</v>
      </c>
      <c r="AU212" s="77" t="s">
        <v>77</v>
      </c>
      <c r="AV212" s="14" t="s">
        <v>80</v>
      </c>
      <c r="AW212" s="14" t="s">
        <v>33</v>
      </c>
      <c r="AX212" s="14" t="s">
        <v>69</v>
      </c>
      <c r="AY212" s="77" t="s">
        <v>137</v>
      </c>
    </row>
    <row r="213" spans="1:51" s="11" customFormat="1" ht="13.5">
      <c r="A213" s="292"/>
      <c r="B213" s="293"/>
      <c r="C213" s="292"/>
      <c r="D213" s="294" t="s">
        <v>146</v>
      </c>
      <c r="E213" s="295" t="s">
        <v>5</v>
      </c>
      <c r="F213" s="296" t="s">
        <v>297</v>
      </c>
      <c r="G213" s="292"/>
      <c r="H213" s="297">
        <v>2.274</v>
      </c>
      <c r="I213" s="292"/>
      <c r="J213" s="292"/>
      <c r="K213" s="292"/>
      <c r="L213" s="293"/>
      <c r="M213" s="298"/>
      <c r="N213" s="299"/>
      <c r="O213" s="299"/>
      <c r="P213" s="299"/>
      <c r="Q213" s="299"/>
      <c r="R213" s="299"/>
      <c r="S213" s="299"/>
      <c r="T213" s="300"/>
      <c r="U213" s="292"/>
      <c r="V213" s="292"/>
      <c r="AT213" s="74" t="s">
        <v>146</v>
      </c>
      <c r="AU213" s="74" t="s">
        <v>77</v>
      </c>
      <c r="AV213" s="11" t="s">
        <v>77</v>
      </c>
      <c r="AW213" s="11" t="s">
        <v>33</v>
      </c>
      <c r="AX213" s="11" t="s">
        <v>21</v>
      </c>
      <c r="AY213" s="74" t="s">
        <v>137</v>
      </c>
    </row>
    <row r="214" spans="1:65" s="1" customFormat="1" ht="25.5" customHeight="1">
      <c r="A214" s="176"/>
      <c r="B214" s="177"/>
      <c r="C214" s="243" t="s">
        <v>10</v>
      </c>
      <c r="D214" s="243" t="s">
        <v>139</v>
      </c>
      <c r="E214" s="244" t="s">
        <v>298</v>
      </c>
      <c r="F214" s="245" t="s">
        <v>299</v>
      </c>
      <c r="G214" s="246" t="s">
        <v>142</v>
      </c>
      <c r="H214" s="247">
        <v>220.16</v>
      </c>
      <c r="I214" s="337">
        <v>0</v>
      </c>
      <c r="J214" s="248">
        <f>ROUND(I214*H214,2)</f>
        <v>0</v>
      </c>
      <c r="K214" s="245" t="s">
        <v>143</v>
      </c>
      <c r="L214" s="177"/>
      <c r="M214" s="288" t="s">
        <v>5</v>
      </c>
      <c r="N214" s="289" t="s">
        <v>40</v>
      </c>
      <c r="O214" s="178"/>
      <c r="P214" s="290">
        <f>O214*H214</f>
        <v>0</v>
      </c>
      <c r="Q214" s="290">
        <v>6E-05</v>
      </c>
      <c r="R214" s="290">
        <f>Q214*H214</f>
        <v>0.0132096</v>
      </c>
      <c r="S214" s="290">
        <v>0</v>
      </c>
      <c r="T214" s="291">
        <f>S214*H214</f>
        <v>0</v>
      </c>
      <c r="U214" s="176"/>
      <c r="V214" s="176"/>
      <c r="AR214" s="24" t="s">
        <v>144</v>
      </c>
      <c r="AT214" s="24" t="s">
        <v>139</v>
      </c>
      <c r="AU214" s="24" t="s">
        <v>77</v>
      </c>
      <c r="AY214" s="24" t="s">
        <v>137</v>
      </c>
      <c r="BE214" s="73">
        <f>IF(N214="základní",J214,0)</f>
        <v>0</v>
      </c>
      <c r="BF214" s="73">
        <f>IF(N214="snížená",J214,0)</f>
        <v>0</v>
      </c>
      <c r="BG214" s="73">
        <f>IF(N214="zákl. přenesená",J214,0)</f>
        <v>0</v>
      </c>
      <c r="BH214" s="73">
        <f>IF(N214="sníž. přenesená",J214,0)</f>
        <v>0</v>
      </c>
      <c r="BI214" s="73">
        <f>IF(N214="nulová",J214,0)</f>
        <v>0</v>
      </c>
      <c r="BJ214" s="24" t="s">
        <v>21</v>
      </c>
      <c r="BK214" s="73">
        <f>ROUND(I214*H214,2)</f>
        <v>0</v>
      </c>
      <c r="BL214" s="24" t="s">
        <v>144</v>
      </c>
      <c r="BM214" s="24" t="s">
        <v>300</v>
      </c>
    </row>
    <row r="215" spans="1:65" s="1" customFormat="1" ht="25.5" customHeight="1">
      <c r="A215" s="176"/>
      <c r="B215" s="177"/>
      <c r="C215" s="243" t="s">
        <v>301</v>
      </c>
      <c r="D215" s="243" t="s">
        <v>139</v>
      </c>
      <c r="E215" s="244" t="s">
        <v>302</v>
      </c>
      <c r="F215" s="245" t="s">
        <v>303</v>
      </c>
      <c r="G215" s="246" t="s">
        <v>142</v>
      </c>
      <c r="H215" s="247">
        <v>425.419</v>
      </c>
      <c r="I215" s="337">
        <v>0</v>
      </c>
      <c r="J215" s="248">
        <f>ROUND(I215*H215,2)</f>
        <v>0</v>
      </c>
      <c r="K215" s="245" t="s">
        <v>143</v>
      </c>
      <c r="L215" s="177"/>
      <c r="M215" s="288" t="s">
        <v>5</v>
      </c>
      <c r="N215" s="289" t="s">
        <v>40</v>
      </c>
      <c r="O215" s="178"/>
      <c r="P215" s="290">
        <f>O215*H215</f>
        <v>0</v>
      </c>
      <c r="Q215" s="290">
        <v>0.01255</v>
      </c>
      <c r="R215" s="290">
        <f>Q215*H215</f>
        <v>5.33900845</v>
      </c>
      <c r="S215" s="290">
        <v>0</v>
      </c>
      <c r="T215" s="291">
        <f>S215*H215</f>
        <v>0</v>
      </c>
      <c r="U215" s="176"/>
      <c r="V215" s="176"/>
      <c r="AR215" s="24" t="s">
        <v>144</v>
      </c>
      <c r="AT215" s="24" t="s">
        <v>139</v>
      </c>
      <c r="AU215" s="24" t="s">
        <v>77</v>
      </c>
      <c r="AY215" s="24" t="s">
        <v>137</v>
      </c>
      <c r="BE215" s="73">
        <f>IF(N215="základní",J215,0)</f>
        <v>0</v>
      </c>
      <c r="BF215" s="73">
        <f>IF(N215="snížená",J215,0)</f>
        <v>0</v>
      </c>
      <c r="BG215" s="73">
        <f>IF(N215="zákl. přenesená",J215,0)</f>
        <v>0</v>
      </c>
      <c r="BH215" s="73">
        <f>IF(N215="sníž. přenesená",J215,0)</f>
        <v>0</v>
      </c>
      <c r="BI215" s="73">
        <f>IF(N215="nulová",J215,0)</f>
        <v>0</v>
      </c>
      <c r="BJ215" s="24" t="s">
        <v>21</v>
      </c>
      <c r="BK215" s="73">
        <f>ROUND(I215*H215,2)</f>
        <v>0</v>
      </c>
      <c r="BL215" s="24" t="s">
        <v>144</v>
      </c>
      <c r="BM215" s="24" t="s">
        <v>304</v>
      </c>
    </row>
    <row r="216" spans="1:51" s="12" customFormat="1" ht="13.5">
      <c r="A216" s="301"/>
      <c r="B216" s="302"/>
      <c r="C216" s="301"/>
      <c r="D216" s="294" t="s">
        <v>146</v>
      </c>
      <c r="E216" s="303" t="s">
        <v>5</v>
      </c>
      <c r="F216" s="304" t="s">
        <v>249</v>
      </c>
      <c r="G216" s="301"/>
      <c r="H216" s="303" t="s">
        <v>5</v>
      </c>
      <c r="I216" s="301"/>
      <c r="J216" s="301"/>
      <c r="K216" s="301"/>
      <c r="L216" s="302"/>
      <c r="M216" s="305"/>
      <c r="N216" s="306"/>
      <c r="O216" s="306"/>
      <c r="P216" s="306"/>
      <c r="Q216" s="306"/>
      <c r="R216" s="306"/>
      <c r="S216" s="306"/>
      <c r="T216" s="307"/>
      <c r="U216" s="301"/>
      <c r="V216" s="301"/>
      <c r="AT216" s="75" t="s">
        <v>146</v>
      </c>
      <c r="AU216" s="75" t="s">
        <v>77</v>
      </c>
      <c r="AV216" s="12" t="s">
        <v>21</v>
      </c>
      <c r="AW216" s="12" t="s">
        <v>33</v>
      </c>
      <c r="AX216" s="12" t="s">
        <v>69</v>
      </c>
      <c r="AY216" s="75" t="s">
        <v>137</v>
      </c>
    </row>
    <row r="217" spans="1:51" s="12" customFormat="1" ht="13.5">
      <c r="A217" s="301"/>
      <c r="B217" s="302"/>
      <c r="C217" s="301"/>
      <c r="D217" s="294" t="s">
        <v>146</v>
      </c>
      <c r="E217" s="303" t="s">
        <v>5</v>
      </c>
      <c r="F217" s="304" t="s">
        <v>250</v>
      </c>
      <c r="G217" s="301"/>
      <c r="H217" s="303" t="s">
        <v>5</v>
      </c>
      <c r="I217" s="301"/>
      <c r="J217" s="301"/>
      <c r="K217" s="301"/>
      <c r="L217" s="302"/>
      <c r="M217" s="305"/>
      <c r="N217" s="306"/>
      <c r="O217" s="306"/>
      <c r="P217" s="306"/>
      <c r="Q217" s="306"/>
      <c r="R217" s="306"/>
      <c r="S217" s="306"/>
      <c r="T217" s="307"/>
      <c r="U217" s="301"/>
      <c r="V217" s="301"/>
      <c r="AT217" s="75" t="s">
        <v>146</v>
      </c>
      <c r="AU217" s="75" t="s">
        <v>77</v>
      </c>
      <c r="AV217" s="12" t="s">
        <v>21</v>
      </c>
      <c r="AW217" s="12" t="s">
        <v>33</v>
      </c>
      <c r="AX217" s="12" t="s">
        <v>69</v>
      </c>
      <c r="AY217" s="75" t="s">
        <v>137</v>
      </c>
    </row>
    <row r="218" spans="1:51" s="11" customFormat="1" ht="13.5">
      <c r="A218" s="292"/>
      <c r="B218" s="293"/>
      <c r="C218" s="292"/>
      <c r="D218" s="294" t="s">
        <v>146</v>
      </c>
      <c r="E218" s="295" t="s">
        <v>5</v>
      </c>
      <c r="F218" s="296" t="s">
        <v>251</v>
      </c>
      <c r="G218" s="292"/>
      <c r="H218" s="297">
        <v>136.542</v>
      </c>
      <c r="I218" s="292"/>
      <c r="J218" s="292"/>
      <c r="K218" s="292"/>
      <c r="L218" s="293"/>
      <c r="M218" s="298"/>
      <c r="N218" s="299"/>
      <c r="O218" s="299"/>
      <c r="P218" s="299"/>
      <c r="Q218" s="299"/>
      <c r="R218" s="299"/>
      <c r="S218" s="299"/>
      <c r="T218" s="300"/>
      <c r="U218" s="292"/>
      <c r="V218" s="292"/>
      <c r="AT218" s="74" t="s">
        <v>146</v>
      </c>
      <c r="AU218" s="74" t="s">
        <v>77</v>
      </c>
      <c r="AV218" s="11" t="s">
        <v>77</v>
      </c>
      <c r="AW218" s="11" t="s">
        <v>33</v>
      </c>
      <c r="AX218" s="11" t="s">
        <v>69</v>
      </c>
      <c r="AY218" s="74" t="s">
        <v>137</v>
      </c>
    </row>
    <row r="219" spans="1:51" s="11" customFormat="1" ht="13.5">
      <c r="A219" s="292"/>
      <c r="B219" s="293"/>
      <c r="C219" s="292"/>
      <c r="D219" s="294" t="s">
        <v>146</v>
      </c>
      <c r="E219" s="295" t="s">
        <v>5</v>
      </c>
      <c r="F219" s="296" t="s">
        <v>252</v>
      </c>
      <c r="G219" s="292"/>
      <c r="H219" s="297">
        <v>19.268</v>
      </c>
      <c r="I219" s="292"/>
      <c r="J219" s="292"/>
      <c r="K219" s="292"/>
      <c r="L219" s="293"/>
      <c r="M219" s="298"/>
      <c r="N219" s="299"/>
      <c r="O219" s="299"/>
      <c r="P219" s="299"/>
      <c r="Q219" s="299"/>
      <c r="R219" s="299"/>
      <c r="S219" s="299"/>
      <c r="T219" s="300"/>
      <c r="U219" s="292"/>
      <c r="V219" s="292"/>
      <c r="AT219" s="74" t="s">
        <v>146</v>
      </c>
      <c r="AU219" s="74" t="s">
        <v>77</v>
      </c>
      <c r="AV219" s="11" t="s">
        <v>77</v>
      </c>
      <c r="AW219" s="11" t="s">
        <v>33</v>
      </c>
      <c r="AX219" s="11" t="s">
        <v>69</v>
      </c>
      <c r="AY219" s="74" t="s">
        <v>137</v>
      </c>
    </row>
    <row r="220" spans="1:51" s="12" customFormat="1" ht="13.5">
      <c r="A220" s="301"/>
      <c r="B220" s="302"/>
      <c r="C220" s="301"/>
      <c r="D220" s="294" t="s">
        <v>146</v>
      </c>
      <c r="E220" s="303" t="s">
        <v>5</v>
      </c>
      <c r="F220" s="304" t="s">
        <v>253</v>
      </c>
      <c r="G220" s="301"/>
      <c r="H220" s="303" t="s">
        <v>5</v>
      </c>
      <c r="I220" s="301"/>
      <c r="J220" s="301"/>
      <c r="K220" s="301"/>
      <c r="L220" s="302"/>
      <c r="M220" s="305"/>
      <c r="N220" s="306"/>
      <c r="O220" s="306"/>
      <c r="P220" s="306"/>
      <c r="Q220" s="306"/>
      <c r="R220" s="306"/>
      <c r="S220" s="306"/>
      <c r="T220" s="307"/>
      <c r="U220" s="301"/>
      <c r="V220" s="301"/>
      <c r="AT220" s="75" t="s">
        <v>146</v>
      </c>
      <c r="AU220" s="75" t="s">
        <v>77</v>
      </c>
      <c r="AV220" s="12" t="s">
        <v>21</v>
      </c>
      <c r="AW220" s="12" t="s">
        <v>33</v>
      </c>
      <c r="AX220" s="12" t="s">
        <v>69</v>
      </c>
      <c r="AY220" s="75" t="s">
        <v>137</v>
      </c>
    </row>
    <row r="221" spans="1:51" s="11" customFormat="1" ht="13.5">
      <c r="A221" s="292"/>
      <c r="B221" s="293"/>
      <c r="C221" s="292"/>
      <c r="D221" s="294" t="s">
        <v>146</v>
      </c>
      <c r="E221" s="295" t="s">
        <v>5</v>
      </c>
      <c r="F221" s="296" t="s">
        <v>254</v>
      </c>
      <c r="G221" s="292"/>
      <c r="H221" s="297">
        <v>191.205</v>
      </c>
      <c r="I221" s="292"/>
      <c r="J221" s="292"/>
      <c r="K221" s="292"/>
      <c r="L221" s="293"/>
      <c r="M221" s="298"/>
      <c r="N221" s="299"/>
      <c r="O221" s="299"/>
      <c r="P221" s="299"/>
      <c r="Q221" s="299"/>
      <c r="R221" s="299"/>
      <c r="S221" s="299"/>
      <c r="T221" s="300"/>
      <c r="U221" s="292"/>
      <c r="V221" s="292"/>
      <c r="AT221" s="74" t="s">
        <v>146</v>
      </c>
      <c r="AU221" s="74" t="s">
        <v>77</v>
      </c>
      <c r="AV221" s="11" t="s">
        <v>77</v>
      </c>
      <c r="AW221" s="11" t="s">
        <v>33</v>
      </c>
      <c r="AX221" s="11" t="s">
        <v>69</v>
      </c>
      <c r="AY221" s="74" t="s">
        <v>137</v>
      </c>
    </row>
    <row r="222" spans="1:51" s="12" customFormat="1" ht="13.5">
      <c r="A222" s="301"/>
      <c r="B222" s="302"/>
      <c r="C222" s="301"/>
      <c r="D222" s="294" t="s">
        <v>146</v>
      </c>
      <c r="E222" s="303" t="s">
        <v>5</v>
      </c>
      <c r="F222" s="304" t="s">
        <v>255</v>
      </c>
      <c r="G222" s="301"/>
      <c r="H222" s="303" t="s">
        <v>5</v>
      </c>
      <c r="I222" s="301"/>
      <c r="J222" s="301"/>
      <c r="K222" s="301"/>
      <c r="L222" s="302"/>
      <c r="M222" s="305"/>
      <c r="N222" s="306"/>
      <c r="O222" s="306"/>
      <c r="P222" s="306"/>
      <c r="Q222" s="306"/>
      <c r="R222" s="306"/>
      <c r="S222" s="306"/>
      <c r="T222" s="307"/>
      <c r="U222" s="301"/>
      <c r="V222" s="301"/>
      <c r="AT222" s="75" t="s">
        <v>146</v>
      </c>
      <c r="AU222" s="75" t="s">
        <v>77</v>
      </c>
      <c r="AV222" s="12" t="s">
        <v>21</v>
      </c>
      <c r="AW222" s="12" t="s">
        <v>33</v>
      </c>
      <c r="AX222" s="12" t="s">
        <v>69</v>
      </c>
      <c r="AY222" s="75" t="s">
        <v>137</v>
      </c>
    </row>
    <row r="223" spans="1:51" s="11" customFormat="1" ht="13.5">
      <c r="A223" s="292"/>
      <c r="B223" s="293"/>
      <c r="C223" s="292"/>
      <c r="D223" s="294" t="s">
        <v>146</v>
      </c>
      <c r="E223" s="295" t="s">
        <v>5</v>
      </c>
      <c r="F223" s="296" t="s">
        <v>256</v>
      </c>
      <c r="G223" s="292"/>
      <c r="H223" s="297">
        <v>78.404</v>
      </c>
      <c r="I223" s="292"/>
      <c r="J223" s="292"/>
      <c r="K223" s="292"/>
      <c r="L223" s="293"/>
      <c r="M223" s="298"/>
      <c r="N223" s="299"/>
      <c r="O223" s="299"/>
      <c r="P223" s="299"/>
      <c r="Q223" s="299"/>
      <c r="R223" s="299"/>
      <c r="S223" s="299"/>
      <c r="T223" s="300"/>
      <c r="U223" s="292"/>
      <c r="V223" s="292"/>
      <c r="AT223" s="74" t="s">
        <v>146</v>
      </c>
      <c r="AU223" s="74" t="s">
        <v>77</v>
      </c>
      <c r="AV223" s="11" t="s">
        <v>77</v>
      </c>
      <c r="AW223" s="11" t="s">
        <v>33</v>
      </c>
      <c r="AX223" s="11" t="s">
        <v>69</v>
      </c>
      <c r="AY223" s="74" t="s">
        <v>137</v>
      </c>
    </row>
    <row r="224" spans="1:51" s="13" customFormat="1" ht="13.5">
      <c r="A224" s="317"/>
      <c r="B224" s="318"/>
      <c r="C224" s="317"/>
      <c r="D224" s="294" t="s">
        <v>146</v>
      </c>
      <c r="E224" s="319" t="s">
        <v>5</v>
      </c>
      <c r="F224" s="320" t="s">
        <v>179</v>
      </c>
      <c r="G224" s="317"/>
      <c r="H224" s="321">
        <v>425.419</v>
      </c>
      <c r="I224" s="317"/>
      <c r="J224" s="317"/>
      <c r="K224" s="317"/>
      <c r="L224" s="318"/>
      <c r="M224" s="322"/>
      <c r="N224" s="323"/>
      <c r="O224" s="323"/>
      <c r="P224" s="323"/>
      <c r="Q224" s="323"/>
      <c r="R224" s="323"/>
      <c r="S224" s="323"/>
      <c r="T224" s="324"/>
      <c r="U224" s="317"/>
      <c r="V224" s="317"/>
      <c r="AT224" s="76" t="s">
        <v>146</v>
      </c>
      <c r="AU224" s="76" t="s">
        <v>77</v>
      </c>
      <c r="AV224" s="13" t="s">
        <v>144</v>
      </c>
      <c r="AW224" s="13" t="s">
        <v>33</v>
      </c>
      <c r="AX224" s="13" t="s">
        <v>21</v>
      </c>
      <c r="AY224" s="76" t="s">
        <v>137</v>
      </c>
    </row>
    <row r="225" spans="1:65" s="1" customFormat="1" ht="25.5" customHeight="1">
      <c r="A225" s="176"/>
      <c r="B225" s="177"/>
      <c r="C225" s="243" t="s">
        <v>305</v>
      </c>
      <c r="D225" s="243" t="s">
        <v>139</v>
      </c>
      <c r="E225" s="244" t="s">
        <v>306</v>
      </c>
      <c r="F225" s="245" t="s">
        <v>307</v>
      </c>
      <c r="G225" s="246" t="s">
        <v>142</v>
      </c>
      <c r="H225" s="247">
        <v>645.579</v>
      </c>
      <c r="I225" s="337">
        <v>0</v>
      </c>
      <c r="J225" s="248">
        <f>ROUND(I225*H225,2)</f>
        <v>0</v>
      </c>
      <c r="K225" s="245" t="s">
        <v>143</v>
      </c>
      <c r="L225" s="177"/>
      <c r="M225" s="288" t="s">
        <v>5</v>
      </c>
      <c r="N225" s="289" t="s">
        <v>40</v>
      </c>
      <c r="O225" s="178"/>
      <c r="P225" s="290">
        <f>O225*H225</f>
        <v>0</v>
      </c>
      <c r="Q225" s="290">
        <v>0.00268</v>
      </c>
      <c r="R225" s="290">
        <f>Q225*H225</f>
        <v>1.7301517199999998</v>
      </c>
      <c r="S225" s="290">
        <v>0</v>
      </c>
      <c r="T225" s="291">
        <f>S225*H225</f>
        <v>0</v>
      </c>
      <c r="U225" s="176"/>
      <c r="V225" s="176"/>
      <c r="AR225" s="24" t="s">
        <v>144</v>
      </c>
      <c r="AT225" s="24" t="s">
        <v>139</v>
      </c>
      <c r="AU225" s="24" t="s">
        <v>77</v>
      </c>
      <c r="AY225" s="24" t="s">
        <v>137</v>
      </c>
      <c r="BE225" s="73">
        <f>IF(N225="základní",J225,0)</f>
        <v>0</v>
      </c>
      <c r="BF225" s="73">
        <f>IF(N225="snížená",J225,0)</f>
        <v>0</v>
      </c>
      <c r="BG225" s="73">
        <f>IF(N225="zákl. přenesená",J225,0)</f>
        <v>0</v>
      </c>
      <c r="BH225" s="73">
        <f>IF(N225="sníž. přenesená",J225,0)</f>
        <v>0</v>
      </c>
      <c r="BI225" s="73">
        <f>IF(N225="nulová",J225,0)</f>
        <v>0</v>
      </c>
      <c r="BJ225" s="24" t="s">
        <v>21</v>
      </c>
      <c r="BK225" s="73">
        <f>ROUND(I225*H225,2)</f>
        <v>0</v>
      </c>
      <c r="BL225" s="24" t="s">
        <v>144</v>
      </c>
      <c r="BM225" s="24" t="s">
        <v>308</v>
      </c>
    </row>
    <row r="226" spans="1:51" s="12" customFormat="1" ht="13.5">
      <c r="A226" s="301"/>
      <c r="B226" s="302"/>
      <c r="C226" s="301"/>
      <c r="D226" s="294" t="s">
        <v>146</v>
      </c>
      <c r="E226" s="303" t="s">
        <v>5</v>
      </c>
      <c r="F226" s="304" t="s">
        <v>309</v>
      </c>
      <c r="G226" s="301"/>
      <c r="H226" s="303" t="s">
        <v>5</v>
      </c>
      <c r="I226" s="301"/>
      <c r="J226" s="301"/>
      <c r="K226" s="301"/>
      <c r="L226" s="302"/>
      <c r="M226" s="305"/>
      <c r="N226" s="306"/>
      <c r="O226" s="306"/>
      <c r="P226" s="306"/>
      <c r="Q226" s="306"/>
      <c r="R226" s="306"/>
      <c r="S226" s="306"/>
      <c r="T226" s="307"/>
      <c r="U226" s="301"/>
      <c r="V226" s="301"/>
      <c r="AT226" s="75" t="s">
        <v>146</v>
      </c>
      <c r="AU226" s="75" t="s">
        <v>77</v>
      </c>
      <c r="AV226" s="12" t="s">
        <v>21</v>
      </c>
      <c r="AW226" s="12" t="s">
        <v>33</v>
      </c>
      <c r="AX226" s="12" t="s">
        <v>69</v>
      </c>
      <c r="AY226" s="75" t="s">
        <v>137</v>
      </c>
    </row>
    <row r="227" spans="1:51" s="11" customFormat="1" ht="13.5">
      <c r="A227" s="292"/>
      <c r="B227" s="293"/>
      <c r="C227" s="292"/>
      <c r="D227" s="294" t="s">
        <v>146</v>
      </c>
      <c r="E227" s="295" t="s">
        <v>5</v>
      </c>
      <c r="F227" s="296" t="s">
        <v>310</v>
      </c>
      <c r="G227" s="292"/>
      <c r="H227" s="297">
        <v>645.579</v>
      </c>
      <c r="I227" s="292"/>
      <c r="J227" s="292"/>
      <c r="K227" s="292"/>
      <c r="L227" s="293"/>
      <c r="M227" s="298"/>
      <c r="N227" s="299"/>
      <c r="O227" s="299"/>
      <c r="P227" s="299"/>
      <c r="Q227" s="299"/>
      <c r="R227" s="299"/>
      <c r="S227" s="299"/>
      <c r="T227" s="300"/>
      <c r="U227" s="292"/>
      <c r="V227" s="292"/>
      <c r="AT227" s="74" t="s">
        <v>146</v>
      </c>
      <c r="AU227" s="74" t="s">
        <v>77</v>
      </c>
      <c r="AV227" s="11" t="s">
        <v>77</v>
      </c>
      <c r="AW227" s="11" t="s">
        <v>33</v>
      </c>
      <c r="AX227" s="11" t="s">
        <v>21</v>
      </c>
      <c r="AY227" s="74" t="s">
        <v>137</v>
      </c>
    </row>
    <row r="228" spans="1:65" s="1" customFormat="1" ht="16.5" customHeight="1">
      <c r="A228" s="176"/>
      <c r="B228" s="177"/>
      <c r="C228" s="243" t="s">
        <v>311</v>
      </c>
      <c r="D228" s="243" t="s">
        <v>139</v>
      </c>
      <c r="E228" s="244" t="s">
        <v>312</v>
      </c>
      <c r="F228" s="245" t="s">
        <v>313</v>
      </c>
      <c r="G228" s="246" t="s">
        <v>142</v>
      </c>
      <c r="H228" s="247">
        <v>418.75</v>
      </c>
      <c r="I228" s="337">
        <v>0</v>
      </c>
      <c r="J228" s="248">
        <f>ROUND(I228*H228,2)</f>
        <v>0</v>
      </c>
      <c r="K228" s="245" t="s">
        <v>143</v>
      </c>
      <c r="L228" s="177"/>
      <c r="M228" s="288" t="s">
        <v>5</v>
      </c>
      <c r="N228" s="289" t="s">
        <v>40</v>
      </c>
      <c r="O228" s="178"/>
      <c r="P228" s="290">
        <f>O228*H228</f>
        <v>0</v>
      </c>
      <c r="Q228" s="290">
        <v>0.00012</v>
      </c>
      <c r="R228" s="290">
        <f>Q228*H228</f>
        <v>0.05025</v>
      </c>
      <c r="S228" s="290">
        <v>0</v>
      </c>
      <c r="T228" s="291">
        <f>S228*H228</f>
        <v>0</v>
      </c>
      <c r="U228" s="176"/>
      <c r="V228" s="176"/>
      <c r="AR228" s="24" t="s">
        <v>144</v>
      </c>
      <c r="AT228" s="24" t="s">
        <v>139</v>
      </c>
      <c r="AU228" s="24" t="s">
        <v>77</v>
      </c>
      <c r="AY228" s="24" t="s">
        <v>137</v>
      </c>
      <c r="BE228" s="73">
        <f>IF(N228="základní",J228,0)</f>
        <v>0</v>
      </c>
      <c r="BF228" s="73">
        <f>IF(N228="snížená",J228,0)</f>
        <v>0</v>
      </c>
      <c r="BG228" s="73">
        <f>IF(N228="zákl. přenesená",J228,0)</f>
        <v>0</v>
      </c>
      <c r="BH228" s="73">
        <f>IF(N228="sníž. přenesená",J228,0)</f>
        <v>0</v>
      </c>
      <c r="BI228" s="73">
        <f>IF(N228="nulová",J228,0)</f>
        <v>0</v>
      </c>
      <c r="BJ228" s="24" t="s">
        <v>21</v>
      </c>
      <c r="BK228" s="73">
        <f>ROUND(I228*H228,2)</f>
        <v>0</v>
      </c>
      <c r="BL228" s="24" t="s">
        <v>144</v>
      </c>
      <c r="BM228" s="24" t="s">
        <v>314</v>
      </c>
    </row>
    <row r="229" spans="1:51" s="12" customFormat="1" ht="13.5">
      <c r="A229" s="301"/>
      <c r="B229" s="302"/>
      <c r="C229" s="301"/>
      <c r="D229" s="294" t="s">
        <v>146</v>
      </c>
      <c r="E229" s="303" t="s">
        <v>5</v>
      </c>
      <c r="F229" s="304" t="s">
        <v>315</v>
      </c>
      <c r="G229" s="301"/>
      <c r="H229" s="303" t="s">
        <v>5</v>
      </c>
      <c r="I229" s="301"/>
      <c r="J229" s="301"/>
      <c r="K229" s="301"/>
      <c r="L229" s="302"/>
      <c r="M229" s="305"/>
      <c r="N229" s="306"/>
      <c r="O229" s="306"/>
      <c r="P229" s="306"/>
      <c r="Q229" s="306"/>
      <c r="R229" s="306"/>
      <c r="S229" s="306"/>
      <c r="T229" s="307"/>
      <c r="U229" s="301"/>
      <c r="V229" s="301"/>
      <c r="AT229" s="75" t="s">
        <v>146</v>
      </c>
      <c r="AU229" s="75" t="s">
        <v>77</v>
      </c>
      <c r="AV229" s="12" t="s">
        <v>21</v>
      </c>
      <c r="AW229" s="12" t="s">
        <v>33</v>
      </c>
      <c r="AX229" s="12" t="s">
        <v>69</v>
      </c>
      <c r="AY229" s="75" t="s">
        <v>137</v>
      </c>
    </row>
    <row r="230" spans="1:51" s="11" customFormat="1" ht="13.5">
      <c r="A230" s="292"/>
      <c r="B230" s="293"/>
      <c r="C230" s="292"/>
      <c r="D230" s="294" t="s">
        <v>146</v>
      </c>
      <c r="E230" s="295" t="s">
        <v>5</v>
      </c>
      <c r="F230" s="296" t="s">
        <v>316</v>
      </c>
      <c r="G230" s="292"/>
      <c r="H230" s="297">
        <v>418.75</v>
      </c>
      <c r="I230" s="292"/>
      <c r="J230" s="292"/>
      <c r="K230" s="292"/>
      <c r="L230" s="293"/>
      <c r="M230" s="298"/>
      <c r="N230" s="299"/>
      <c r="O230" s="299"/>
      <c r="P230" s="299"/>
      <c r="Q230" s="299"/>
      <c r="R230" s="299"/>
      <c r="S230" s="299"/>
      <c r="T230" s="300"/>
      <c r="U230" s="292"/>
      <c r="V230" s="292"/>
      <c r="AT230" s="74" t="s">
        <v>146</v>
      </c>
      <c r="AU230" s="74" t="s">
        <v>77</v>
      </c>
      <c r="AV230" s="11" t="s">
        <v>77</v>
      </c>
      <c r="AW230" s="11" t="s">
        <v>33</v>
      </c>
      <c r="AX230" s="11" t="s">
        <v>21</v>
      </c>
      <c r="AY230" s="74" t="s">
        <v>137</v>
      </c>
    </row>
    <row r="231" spans="1:65" s="1" customFormat="1" ht="16.5" customHeight="1">
      <c r="A231" s="176"/>
      <c r="B231" s="177"/>
      <c r="C231" s="243" t="s">
        <v>317</v>
      </c>
      <c r="D231" s="243" t="s">
        <v>139</v>
      </c>
      <c r="E231" s="244" t="s">
        <v>318</v>
      </c>
      <c r="F231" s="245" t="s">
        <v>319</v>
      </c>
      <c r="G231" s="246" t="s">
        <v>142</v>
      </c>
      <c r="H231" s="247">
        <v>1003.279</v>
      </c>
      <c r="I231" s="337">
        <v>0</v>
      </c>
      <c r="J231" s="248">
        <f>ROUND(I231*H231,2)</f>
        <v>0</v>
      </c>
      <c r="K231" s="245" t="s">
        <v>143</v>
      </c>
      <c r="L231" s="177"/>
      <c r="M231" s="288" t="s">
        <v>5</v>
      </c>
      <c r="N231" s="289" t="s">
        <v>40</v>
      </c>
      <c r="O231" s="178"/>
      <c r="P231" s="290">
        <f>O231*H231</f>
        <v>0</v>
      </c>
      <c r="Q231" s="290">
        <v>0</v>
      </c>
      <c r="R231" s="290">
        <f>Q231*H231</f>
        <v>0</v>
      </c>
      <c r="S231" s="290">
        <v>0</v>
      </c>
      <c r="T231" s="291">
        <f>S231*H231</f>
        <v>0</v>
      </c>
      <c r="U231" s="176"/>
      <c r="V231" s="176"/>
      <c r="AR231" s="24" t="s">
        <v>144</v>
      </c>
      <c r="AT231" s="24" t="s">
        <v>139</v>
      </c>
      <c r="AU231" s="24" t="s">
        <v>77</v>
      </c>
      <c r="AY231" s="24" t="s">
        <v>137</v>
      </c>
      <c r="BE231" s="73">
        <f>IF(N231="základní",J231,0)</f>
        <v>0</v>
      </c>
      <c r="BF231" s="73">
        <f>IF(N231="snížená",J231,0)</f>
        <v>0</v>
      </c>
      <c r="BG231" s="73">
        <f>IF(N231="zákl. přenesená",J231,0)</f>
        <v>0</v>
      </c>
      <c r="BH231" s="73">
        <f>IF(N231="sníž. přenesená",J231,0)</f>
        <v>0</v>
      </c>
      <c r="BI231" s="73">
        <f>IF(N231="nulová",J231,0)</f>
        <v>0</v>
      </c>
      <c r="BJ231" s="24" t="s">
        <v>21</v>
      </c>
      <c r="BK231" s="73">
        <f>ROUND(I231*H231,2)</f>
        <v>0</v>
      </c>
      <c r="BL231" s="24" t="s">
        <v>144</v>
      </c>
      <c r="BM231" s="24" t="s">
        <v>320</v>
      </c>
    </row>
    <row r="232" spans="1:51" s="12" customFormat="1" ht="13.5">
      <c r="A232" s="301"/>
      <c r="B232" s="302"/>
      <c r="C232" s="301"/>
      <c r="D232" s="294" t="s">
        <v>146</v>
      </c>
      <c r="E232" s="303" t="s">
        <v>5</v>
      </c>
      <c r="F232" s="304" t="s">
        <v>309</v>
      </c>
      <c r="G232" s="301"/>
      <c r="H232" s="303" t="s">
        <v>5</v>
      </c>
      <c r="I232" s="301"/>
      <c r="J232" s="301"/>
      <c r="K232" s="301"/>
      <c r="L232" s="302"/>
      <c r="M232" s="305"/>
      <c r="N232" s="306"/>
      <c r="O232" s="306"/>
      <c r="P232" s="306"/>
      <c r="Q232" s="306"/>
      <c r="R232" s="306"/>
      <c r="S232" s="306"/>
      <c r="T232" s="307"/>
      <c r="U232" s="301"/>
      <c r="V232" s="301"/>
      <c r="AT232" s="75" t="s">
        <v>146</v>
      </c>
      <c r="AU232" s="75" t="s">
        <v>77</v>
      </c>
      <c r="AV232" s="12" t="s">
        <v>21</v>
      </c>
      <c r="AW232" s="12" t="s">
        <v>33</v>
      </c>
      <c r="AX232" s="12" t="s">
        <v>69</v>
      </c>
      <c r="AY232" s="75" t="s">
        <v>137</v>
      </c>
    </row>
    <row r="233" spans="1:51" s="11" customFormat="1" ht="13.5">
      <c r="A233" s="292"/>
      <c r="B233" s="293"/>
      <c r="C233" s="292"/>
      <c r="D233" s="294" t="s">
        <v>146</v>
      </c>
      <c r="E233" s="295" t="s">
        <v>5</v>
      </c>
      <c r="F233" s="296" t="s">
        <v>310</v>
      </c>
      <c r="G233" s="292"/>
      <c r="H233" s="297">
        <v>645.579</v>
      </c>
      <c r="I233" s="292"/>
      <c r="J233" s="292"/>
      <c r="K233" s="292"/>
      <c r="L233" s="293"/>
      <c r="M233" s="298"/>
      <c r="N233" s="299"/>
      <c r="O233" s="299"/>
      <c r="P233" s="299"/>
      <c r="Q233" s="299"/>
      <c r="R233" s="299"/>
      <c r="S233" s="299"/>
      <c r="T233" s="300"/>
      <c r="U233" s="292"/>
      <c r="V233" s="292"/>
      <c r="AT233" s="74" t="s">
        <v>146</v>
      </c>
      <c r="AU233" s="74" t="s">
        <v>77</v>
      </c>
      <c r="AV233" s="11" t="s">
        <v>77</v>
      </c>
      <c r="AW233" s="11" t="s">
        <v>33</v>
      </c>
      <c r="AX233" s="11" t="s">
        <v>69</v>
      </c>
      <c r="AY233" s="74" t="s">
        <v>137</v>
      </c>
    </row>
    <row r="234" spans="1:51" s="12" customFormat="1" ht="13.5">
      <c r="A234" s="301"/>
      <c r="B234" s="302"/>
      <c r="C234" s="301"/>
      <c r="D234" s="294" t="s">
        <v>146</v>
      </c>
      <c r="E234" s="303" t="s">
        <v>5</v>
      </c>
      <c r="F234" s="304" t="s">
        <v>239</v>
      </c>
      <c r="G234" s="301"/>
      <c r="H234" s="303" t="s">
        <v>5</v>
      </c>
      <c r="I234" s="301"/>
      <c r="J234" s="301"/>
      <c r="K234" s="301"/>
      <c r="L234" s="302"/>
      <c r="M234" s="305"/>
      <c r="N234" s="306"/>
      <c r="O234" s="306"/>
      <c r="P234" s="306"/>
      <c r="Q234" s="306"/>
      <c r="R234" s="306"/>
      <c r="S234" s="306"/>
      <c r="T234" s="307"/>
      <c r="U234" s="301"/>
      <c r="V234" s="301"/>
      <c r="AT234" s="75" t="s">
        <v>146</v>
      </c>
      <c r="AU234" s="75" t="s">
        <v>77</v>
      </c>
      <c r="AV234" s="12" t="s">
        <v>21</v>
      </c>
      <c r="AW234" s="12" t="s">
        <v>33</v>
      </c>
      <c r="AX234" s="12" t="s">
        <v>69</v>
      </c>
      <c r="AY234" s="75" t="s">
        <v>137</v>
      </c>
    </row>
    <row r="235" spans="1:51" s="11" customFormat="1" ht="13.5">
      <c r="A235" s="292"/>
      <c r="B235" s="293"/>
      <c r="C235" s="292"/>
      <c r="D235" s="294" t="s">
        <v>146</v>
      </c>
      <c r="E235" s="295" t="s">
        <v>5</v>
      </c>
      <c r="F235" s="296" t="s">
        <v>240</v>
      </c>
      <c r="G235" s="292"/>
      <c r="H235" s="297">
        <v>357.7</v>
      </c>
      <c r="I235" s="292"/>
      <c r="J235" s="292"/>
      <c r="K235" s="292"/>
      <c r="L235" s="293"/>
      <c r="M235" s="298"/>
      <c r="N235" s="299"/>
      <c r="O235" s="299"/>
      <c r="P235" s="299"/>
      <c r="Q235" s="299"/>
      <c r="R235" s="299"/>
      <c r="S235" s="299"/>
      <c r="T235" s="300"/>
      <c r="U235" s="292"/>
      <c r="V235" s="292"/>
      <c r="AT235" s="74" t="s">
        <v>146</v>
      </c>
      <c r="AU235" s="74" t="s">
        <v>77</v>
      </c>
      <c r="AV235" s="11" t="s">
        <v>77</v>
      </c>
      <c r="AW235" s="11" t="s">
        <v>33</v>
      </c>
      <c r="AX235" s="11" t="s">
        <v>69</v>
      </c>
      <c r="AY235" s="74" t="s">
        <v>137</v>
      </c>
    </row>
    <row r="236" spans="1:51" s="13" customFormat="1" ht="13.5">
      <c r="A236" s="317"/>
      <c r="B236" s="318"/>
      <c r="C236" s="317"/>
      <c r="D236" s="294" t="s">
        <v>146</v>
      </c>
      <c r="E236" s="319" t="s">
        <v>5</v>
      </c>
      <c r="F236" s="320" t="s">
        <v>179</v>
      </c>
      <c r="G236" s="317"/>
      <c r="H236" s="321">
        <v>1003.279</v>
      </c>
      <c r="I236" s="317"/>
      <c r="J236" s="317"/>
      <c r="K236" s="317"/>
      <c r="L236" s="318"/>
      <c r="M236" s="322"/>
      <c r="N236" s="323"/>
      <c r="O236" s="323"/>
      <c r="P236" s="323"/>
      <c r="Q236" s="323"/>
      <c r="R236" s="323"/>
      <c r="S236" s="323"/>
      <c r="T236" s="324"/>
      <c r="U236" s="317"/>
      <c r="V236" s="317"/>
      <c r="AT236" s="76" t="s">
        <v>146</v>
      </c>
      <c r="AU236" s="76" t="s">
        <v>77</v>
      </c>
      <c r="AV236" s="13" t="s">
        <v>144</v>
      </c>
      <c r="AW236" s="13" t="s">
        <v>33</v>
      </c>
      <c r="AX236" s="13" t="s">
        <v>21</v>
      </c>
      <c r="AY236" s="76" t="s">
        <v>137</v>
      </c>
    </row>
    <row r="237" spans="1:65" s="1" customFormat="1" ht="16.5" customHeight="1">
      <c r="A237" s="176"/>
      <c r="B237" s="177"/>
      <c r="C237" s="243" t="s">
        <v>321</v>
      </c>
      <c r="D237" s="243" t="s">
        <v>139</v>
      </c>
      <c r="E237" s="244" t="s">
        <v>322</v>
      </c>
      <c r="F237" s="245" t="s">
        <v>323</v>
      </c>
      <c r="G237" s="246" t="s">
        <v>289</v>
      </c>
      <c r="H237" s="247">
        <v>0.39</v>
      </c>
      <c r="I237" s="337">
        <v>0</v>
      </c>
      <c r="J237" s="248">
        <f>ROUND(I237*H237,2)</f>
        <v>0</v>
      </c>
      <c r="K237" s="245" t="s">
        <v>143</v>
      </c>
      <c r="L237" s="177"/>
      <c r="M237" s="288" t="s">
        <v>5</v>
      </c>
      <c r="N237" s="289" t="s">
        <v>40</v>
      </c>
      <c r="O237" s="178"/>
      <c r="P237" s="290">
        <f>O237*H237</f>
        <v>0</v>
      </c>
      <c r="Q237" s="290">
        <v>2.25634</v>
      </c>
      <c r="R237" s="290">
        <f>Q237*H237</f>
        <v>0.8799726</v>
      </c>
      <c r="S237" s="290">
        <v>0</v>
      </c>
      <c r="T237" s="291">
        <f>S237*H237</f>
        <v>0</v>
      </c>
      <c r="U237" s="176"/>
      <c r="V237" s="176"/>
      <c r="AR237" s="24" t="s">
        <v>144</v>
      </c>
      <c r="AT237" s="24" t="s">
        <v>139</v>
      </c>
      <c r="AU237" s="24" t="s">
        <v>77</v>
      </c>
      <c r="AY237" s="24" t="s">
        <v>137</v>
      </c>
      <c r="BE237" s="73">
        <f>IF(N237="základní",J237,0)</f>
        <v>0</v>
      </c>
      <c r="BF237" s="73">
        <f>IF(N237="snížená",J237,0)</f>
        <v>0</v>
      </c>
      <c r="BG237" s="73">
        <f>IF(N237="zákl. přenesená",J237,0)</f>
        <v>0</v>
      </c>
      <c r="BH237" s="73">
        <f>IF(N237="sníž. přenesená",J237,0)</f>
        <v>0</v>
      </c>
      <c r="BI237" s="73">
        <f>IF(N237="nulová",J237,0)</f>
        <v>0</v>
      </c>
      <c r="BJ237" s="24" t="s">
        <v>21</v>
      </c>
      <c r="BK237" s="73">
        <f>ROUND(I237*H237,2)</f>
        <v>0</v>
      </c>
      <c r="BL237" s="24" t="s">
        <v>144</v>
      </c>
      <c r="BM237" s="24" t="s">
        <v>324</v>
      </c>
    </row>
    <row r="238" spans="1:51" s="12" customFormat="1" ht="13.5">
      <c r="A238" s="301"/>
      <c r="B238" s="302"/>
      <c r="C238" s="301"/>
      <c r="D238" s="294" t="s">
        <v>146</v>
      </c>
      <c r="E238" s="303" t="s">
        <v>5</v>
      </c>
      <c r="F238" s="304" t="s">
        <v>325</v>
      </c>
      <c r="G238" s="301"/>
      <c r="H238" s="303" t="s">
        <v>5</v>
      </c>
      <c r="I238" s="301"/>
      <c r="J238" s="301"/>
      <c r="K238" s="301"/>
      <c r="L238" s="302"/>
      <c r="M238" s="305"/>
      <c r="N238" s="306"/>
      <c r="O238" s="306"/>
      <c r="P238" s="306"/>
      <c r="Q238" s="306"/>
      <c r="R238" s="306"/>
      <c r="S238" s="306"/>
      <c r="T238" s="307"/>
      <c r="U238" s="301"/>
      <c r="V238" s="301"/>
      <c r="AT238" s="75" t="s">
        <v>146</v>
      </c>
      <c r="AU238" s="75" t="s">
        <v>77</v>
      </c>
      <c r="AV238" s="12" t="s">
        <v>21</v>
      </c>
      <c r="AW238" s="12" t="s">
        <v>33</v>
      </c>
      <c r="AX238" s="12" t="s">
        <v>69</v>
      </c>
      <c r="AY238" s="75" t="s">
        <v>137</v>
      </c>
    </row>
    <row r="239" spans="1:51" s="11" customFormat="1" ht="13.5">
      <c r="A239" s="292"/>
      <c r="B239" s="293"/>
      <c r="C239" s="292"/>
      <c r="D239" s="294" t="s">
        <v>146</v>
      </c>
      <c r="E239" s="295" t="s">
        <v>5</v>
      </c>
      <c r="F239" s="296" t="s">
        <v>326</v>
      </c>
      <c r="G239" s="292"/>
      <c r="H239" s="297">
        <v>0.39</v>
      </c>
      <c r="I239" s="292"/>
      <c r="J239" s="292"/>
      <c r="K239" s="292"/>
      <c r="L239" s="293"/>
      <c r="M239" s="298"/>
      <c r="N239" s="299"/>
      <c r="O239" s="299"/>
      <c r="P239" s="299"/>
      <c r="Q239" s="299"/>
      <c r="R239" s="299"/>
      <c r="S239" s="299"/>
      <c r="T239" s="300"/>
      <c r="U239" s="292"/>
      <c r="V239" s="292"/>
      <c r="AT239" s="74" t="s">
        <v>146</v>
      </c>
      <c r="AU239" s="74" t="s">
        <v>77</v>
      </c>
      <c r="AV239" s="11" t="s">
        <v>77</v>
      </c>
      <c r="AW239" s="11" t="s">
        <v>33</v>
      </c>
      <c r="AX239" s="11" t="s">
        <v>21</v>
      </c>
      <c r="AY239" s="74" t="s">
        <v>137</v>
      </c>
    </row>
    <row r="240" spans="1:65" s="1" customFormat="1" ht="25.5" customHeight="1">
      <c r="A240" s="176"/>
      <c r="B240" s="177"/>
      <c r="C240" s="243" t="s">
        <v>327</v>
      </c>
      <c r="D240" s="243" t="s">
        <v>139</v>
      </c>
      <c r="E240" s="244" t="s">
        <v>328</v>
      </c>
      <c r="F240" s="245" t="s">
        <v>329</v>
      </c>
      <c r="G240" s="246" t="s">
        <v>330</v>
      </c>
      <c r="H240" s="247">
        <v>3</v>
      </c>
      <c r="I240" s="337">
        <v>0</v>
      </c>
      <c r="J240" s="248">
        <f>ROUND(I240*H240,2)</f>
        <v>0</v>
      </c>
      <c r="K240" s="245" t="s">
        <v>5</v>
      </c>
      <c r="L240" s="177"/>
      <c r="M240" s="288" t="s">
        <v>5</v>
      </c>
      <c r="N240" s="289" t="s">
        <v>40</v>
      </c>
      <c r="O240" s="178"/>
      <c r="P240" s="290">
        <f>O240*H240</f>
        <v>0</v>
      </c>
      <c r="Q240" s="290">
        <v>0</v>
      </c>
      <c r="R240" s="290">
        <f>Q240*H240</f>
        <v>0</v>
      </c>
      <c r="S240" s="290">
        <v>0</v>
      </c>
      <c r="T240" s="291">
        <f>S240*H240</f>
        <v>0</v>
      </c>
      <c r="U240" s="176"/>
      <c r="V240" s="176"/>
      <c r="AR240" s="24" t="s">
        <v>144</v>
      </c>
      <c r="AT240" s="24" t="s">
        <v>139</v>
      </c>
      <c r="AU240" s="24" t="s">
        <v>77</v>
      </c>
      <c r="AY240" s="24" t="s">
        <v>137</v>
      </c>
      <c r="BE240" s="73">
        <f>IF(N240="základní",J240,0)</f>
        <v>0</v>
      </c>
      <c r="BF240" s="73">
        <f>IF(N240="snížená",J240,0)</f>
        <v>0</v>
      </c>
      <c r="BG240" s="73">
        <f>IF(N240="zákl. přenesená",J240,0)</f>
        <v>0</v>
      </c>
      <c r="BH240" s="73">
        <f>IF(N240="sníž. přenesená",J240,0)</f>
        <v>0</v>
      </c>
      <c r="BI240" s="73">
        <f>IF(N240="nulová",J240,0)</f>
        <v>0</v>
      </c>
      <c r="BJ240" s="24" t="s">
        <v>21</v>
      </c>
      <c r="BK240" s="73">
        <f>ROUND(I240*H240,2)</f>
        <v>0</v>
      </c>
      <c r="BL240" s="24" t="s">
        <v>144</v>
      </c>
      <c r="BM240" s="24" t="s">
        <v>331</v>
      </c>
    </row>
    <row r="241" spans="1:51" s="12" customFormat="1" ht="13.5">
      <c r="A241" s="301"/>
      <c r="B241" s="302"/>
      <c r="C241" s="301"/>
      <c r="D241" s="294" t="s">
        <v>146</v>
      </c>
      <c r="E241" s="303" t="s">
        <v>5</v>
      </c>
      <c r="F241" s="304" t="s">
        <v>332</v>
      </c>
      <c r="G241" s="301"/>
      <c r="H241" s="303" t="s">
        <v>5</v>
      </c>
      <c r="I241" s="301"/>
      <c r="J241" s="301"/>
      <c r="K241" s="301"/>
      <c r="L241" s="302"/>
      <c r="M241" s="305"/>
      <c r="N241" s="306"/>
      <c r="O241" s="306"/>
      <c r="P241" s="306"/>
      <c r="Q241" s="306"/>
      <c r="R241" s="306"/>
      <c r="S241" s="306"/>
      <c r="T241" s="307"/>
      <c r="U241" s="301"/>
      <c r="V241" s="301"/>
      <c r="AT241" s="75" t="s">
        <v>146</v>
      </c>
      <c r="AU241" s="75" t="s">
        <v>77</v>
      </c>
      <c r="AV241" s="12" t="s">
        <v>21</v>
      </c>
      <c r="AW241" s="12" t="s">
        <v>33</v>
      </c>
      <c r="AX241" s="12" t="s">
        <v>69</v>
      </c>
      <c r="AY241" s="75" t="s">
        <v>137</v>
      </c>
    </row>
    <row r="242" spans="1:51" s="11" customFormat="1" ht="13.5">
      <c r="A242" s="292"/>
      <c r="B242" s="293"/>
      <c r="C242" s="292"/>
      <c r="D242" s="294" t="s">
        <v>146</v>
      </c>
      <c r="E242" s="295" t="s">
        <v>5</v>
      </c>
      <c r="F242" s="296" t="s">
        <v>80</v>
      </c>
      <c r="G242" s="292"/>
      <c r="H242" s="297">
        <v>3</v>
      </c>
      <c r="I242" s="292"/>
      <c r="J242" s="292"/>
      <c r="K242" s="292"/>
      <c r="L242" s="293"/>
      <c r="M242" s="298"/>
      <c r="N242" s="299"/>
      <c r="O242" s="299"/>
      <c r="P242" s="299"/>
      <c r="Q242" s="299"/>
      <c r="R242" s="299"/>
      <c r="S242" s="299"/>
      <c r="T242" s="300"/>
      <c r="U242" s="292"/>
      <c r="V242" s="292"/>
      <c r="AT242" s="74" t="s">
        <v>146</v>
      </c>
      <c r="AU242" s="74" t="s">
        <v>77</v>
      </c>
      <c r="AV242" s="11" t="s">
        <v>77</v>
      </c>
      <c r="AW242" s="11" t="s">
        <v>33</v>
      </c>
      <c r="AX242" s="11" t="s">
        <v>21</v>
      </c>
      <c r="AY242" s="74" t="s">
        <v>137</v>
      </c>
    </row>
    <row r="243" spans="1:65" s="1" customFormat="1" ht="25.5" customHeight="1">
      <c r="A243" s="176"/>
      <c r="B243" s="177"/>
      <c r="C243" s="243" t="s">
        <v>333</v>
      </c>
      <c r="D243" s="243" t="s">
        <v>139</v>
      </c>
      <c r="E243" s="244" t="s">
        <v>334</v>
      </c>
      <c r="F243" s="245" t="s">
        <v>335</v>
      </c>
      <c r="G243" s="246" t="s">
        <v>289</v>
      </c>
      <c r="H243" s="247">
        <v>0.075</v>
      </c>
      <c r="I243" s="337">
        <v>0</v>
      </c>
      <c r="J243" s="248">
        <f>ROUND(I243*H243,2)</f>
        <v>0</v>
      </c>
      <c r="K243" s="245" t="s">
        <v>5</v>
      </c>
      <c r="L243" s="177"/>
      <c r="M243" s="288" t="s">
        <v>5</v>
      </c>
      <c r="N243" s="289" t="s">
        <v>40</v>
      </c>
      <c r="O243" s="178"/>
      <c r="P243" s="290">
        <f>O243*H243</f>
        <v>0</v>
      </c>
      <c r="Q243" s="290">
        <v>0</v>
      </c>
      <c r="R243" s="290">
        <f>Q243*H243</f>
        <v>0</v>
      </c>
      <c r="S243" s="290">
        <v>0</v>
      </c>
      <c r="T243" s="291">
        <f>S243*H243</f>
        <v>0</v>
      </c>
      <c r="U243" s="176"/>
      <c r="V243" s="176"/>
      <c r="AR243" s="24" t="s">
        <v>144</v>
      </c>
      <c r="AT243" s="24" t="s">
        <v>139</v>
      </c>
      <c r="AU243" s="24" t="s">
        <v>77</v>
      </c>
      <c r="AY243" s="24" t="s">
        <v>137</v>
      </c>
      <c r="BE243" s="73">
        <f>IF(N243="základní",J243,0)</f>
        <v>0</v>
      </c>
      <c r="BF243" s="73">
        <f>IF(N243="snížená",J243,0)</f>
        <v>0</v>
      </c>
      <c r="BG243" s="73">
        <f>IF(N243="zákl. přenesená",J243,0)</f>
        <v>0</v>
      </c>
      <c r="BH243" s="73">
        <f>IF(N243="sníž. přenesená",J243,0)</f>
        <v>0</v>
      </c>
      <c r="BI243" s="73">
        <f>IF(N243="nulová",J243,0)</f>
        <v>0</v>
      </c>
      <c r="BJ243" s="24" t="s">
        <v>21</v>
      </c>
      <c r="BK243" s="73">
        <f>ROUND(I243*H243,2)</f>
        <v>0</v>
      </c>
      <c r="BL243" s="24" t="s">
        <v>144</v>
      </c>
      <c r="BM243" s="24" t="s">
        <v>336</v>
      </c>
    </row>
    <row r="244" spans="1:51" s="12" customFormat="1" ht="13.5">
      <c r="A244" s="301"/>
      <c r="B244" s="302"/>
      <c r="C244" s="301"/>
      <c r="D244" s="294" t="s">
        <v>146</v>
      </c>
      <c r="E244" s="303" t="s">
        <v>5</v>
      </c>
      <c r="F244" s="304" t="s">
        <v>337</v>
      </c>
      <c r="G244" s="301"/>
      <c r="H244" s="303" t="s">
        <v>5</v>
      </c>
      <c r="I244" s="301"/>
      <c r="J244" s="301"/>
      <c r="K244" s="301"/>
      <c r="L244" s="302"/>
      <c r="M244" s="305"/>
      <c r="N244" s="306"/>
      <c r="O244" s="306"/>
      <c r="P244" s="306"/>
      <c r="Q244" s="306"/>
      <c r="R244" s="306"/>
      <c r="S244" s="306"/>
      <c r="T244" s="307"/>
      <c r="U244" s="301"/>
      <c r="V244" s="301"/>
      <c r="AT244" s="75" t="s">
        <v>146</v>
      </c>
      <c r="AU244" s="75" t="s">
        <v>77</v>
      </c>
      <c r="AV244" s="12" t="s">
        <v>21</v>
      </c>
      <c r="AW244" s="12" t="s">
        <v>33</v>
      </c>
      <c r="AX244" s="12" t="s">
        <v>69</v>
      </c>
      <c r="AY244" s="75" t="s">
        <v>137</v>
      </c>
    </row>
    <row r="245" spans="1:51" s="11" customFormat="1" ht="13.5">
      <c r="A245" s="292"/>
      <c r="B245" s="293"/>
      <c r="C245" s="292"/>
      <c r="D245" s="294" t="s">
        <v>146</v>
      </c>
      <c r="E245" s="295" t="s">
        <v>5</v>
      </c>
      <c r="F245" s="296" t="s">
        <v>338</v>
      </c>
      <c r="G245" s="292"/>
      <c r="H245" s="297">
        <v>0.075</v>
      </c>
      <c r="I245" s="292"/>
      <c r="J245" s="292"/>
      <c r="K245" s="292"/>
      <c r="L245" s="293"/>
      <c r="M245" s="298"/>
      <c r="N245" s="299"/>
      <c r="O245" s="299"/>
      <c r="P245" s="299"/>
      <c r="Q245" s="299"/>
      <c r="R245" s="299"/>
      <c r="S245" s="299"/>
      <c r="T245" s="300"/>
      <c r="U245" s="292"/>
      <c r="V245" s="292"/>
      <c r="AT245" s="74" t="s">
        <v>146</v>
      </c>
      <c r="AU245" s="74" t="s">
        <v>77</v>
      </c>
      <c r="AV245" s="11" t="s">
        <v>77</v>
      </c>
      <c r="AW245" s="11" t="s">
        <v>33</v>
      </c>
      <c r="AX245" s="11" t="s">
        <v>21</v>
      </c>
      <c r="AY245" s="74" t="s">
        <v>137</v>
      </c>
    </row>
    <row r="246" spans="1:63" s="10" customFormat="1" ht="29.85" customHeight="1">
      <c r="A246" s="236"/>
      <c r="B246" s="237"/>
      <c r="C246" s="236"/>
      <c r="D246" s="238" t="s">
        <v>68</v>
      </c>
      <c r="E246" s="241" t="s">
        <v>216</v>
      </c>
      <c r="F246" s="241" t="s">
        <v>339</v>
      </c>
      <c r="G246" s="236"/>
      <c r="H246" s="236"/>
      <c r="I246" s="236"/>
      <c r="J246" s="242">
        <f>BK246</f>
        <v>0</v>
      </c>
      <c r="K246" s="236"/>
      <c r="L246" s="237"/>
      <c r="M246" s="284"/>
      <c r="N246" s="285"/>
      <c r="O246" s="285"/>
      <c r="P246" s="286">
        <f>SUM(P247:P309)</f>
        <v>0</v>
      </c>
      <c r="Q246" s="285"/>
      <c r="R246" s="286">
        <f>SUM(R247:R309)</f>
        <v>0.075117</v>
      </c>
      <c r="S246" s="285"/>
      <c r="T246" s="287">
        <f>SUM(T247:T309)</f>
        <v>121.835697</v>
      </c>
      <c r="U246" s="236"/>
      <c r="V246" s="236"/>
      <c r="AR246" s="61" t="s">
        <v>21</v>
      </c>
      <c r="AT246" s="66" t="s">
        <v>68</v>
      </c>
      <c r="AU246" s="66" t="s">
        <v>21</v>
      </c>
      <c r="AY246" s="61" t="s">
        <v>137</v>
      </c>
      <c r="BK246" s="67">
        <f>SUM(BK247:BK309)</f>
        <v>0</v>
      </c>
    </row>
    <row r="247" spans="1:65" s="1" customFormat="1" ht="25.5" customHeight="1">
      <c r="A247" s="176"/>
      <c r="B247" s="177"/>
      <c r="C247" s="243" t="s">
        <v>340</v>
      </c>
      <c r="D247" s="243" t="s">
        <v>139</v>
      </c>
      <c r="E247" s="244" t="s">
        <v>341</v>
      </c>
      <c r="F247" s="245" t="s">
        <v>342</v>
      </c>
      <c r="G247" s="246" t="s">
        <v>142</v>
      </c>
      <c r="H247" s="247">
        <v>3206</v>
      </c>
      <c r="I247" s="337">
        <v>0</v>
      </c>
      <c r="J247" s="248">
        <f>ROUND(I247*H247,2)</f>
        <v>0</v>
      </c>
      <c r="K247" s="245" t="s">
        <v>143</v>
      </c>
      <c r="L247" s="177"/>
      <c r="M247" s="288" t="s">
        <v>5</v>
      </c>
      <c r="N247" s="289" t="s">
        <v>40</v>
      </c>
      <c r="O247" s="178"/>
      <c r="P247" s="290">
        <f>O247*H247</f>
        <v>0</v>
      </c>
      <c r="Q247" s="290">
        <v>0</v>
      </c>
      <c r="R247" s="290">
        <f>Q247*H247</f>
        <v>0</v>
      </c>
      <c r="S247" s="290">
        <v>0</v>
      </c>
      <c r="T247" s="291">
        <f>S247*H247</f>
        <v>0</v>
      </c>
      <c r="U247" s="176"/>
      <c r="V247" s="176"/>
      <c r="AR247" s="24" t="s">
        <v>144</v>
      </c>
      <c r="AT247" s="24" t="s">
        <v>139</v>
      </c>
      <c r="AU247" s="24" t="s">
        <v>77</v>
      </c>
      <c r="AY247" s="24" t="s">
        <v>137</v>
      </c>
      <c r="BE247" s="73">
        <f>IF(N247="základní",J247,0)</f>
        <v>0</v>
      </c>
      <c r="BF247" s="73">
        <f>IF(N247="snížená",J247,0)</f>
        <v>0</v>
      </c>
      <c r="BG247" s="73">
        <f>IF(N247="zákl. přenesená",J247,0)</f>
        <v>0</v>
      </c>
      <c r="BH247" s="73">
        <f>IF(N247="sníž. přenesená",J247,0)</f>
        <v>0</v>
      </c>
      <c r="BI247" s="73">
        <f>IF(N247="nulová",J247,0)</f>
        <v>0</v>
      </c>
      <c r="BJ247" s="24" t="s">
        <v>21</v>
      </c>
      <c r="BK247" s="73">
        <f>ROUND(I247*H247,2)</f>
        <v>0</v>
      </c>
      <c r="BL247" s="24" t="s">
        <v>144</v>
      </c>
      <c r="BM247" s="24" t="s">
        <v>343</v>
      </c>
    </row>
    <row r="248" spans="1:51" s="11" customFormat="1" ht="13.5">
      <c r="A248" s="292"/>
      <c r="B248" s="293"/>
      <c r="C248" s="292"/>
      <c r="D248" s="294" t="s">
        <v>146</v>
      </c>
      <c r="E248" s="295" t="s">
        <v>5</v>
      </c>
      <c r="F248" s="296" t="s">
        <v>344</v>
      </c>
      <c r="G248" s="292"/>
      <c r="H248" s="297">
        <v>3206</v>
      </c>
      <c r="I248" s="292"/>
      <c r="J248" s="292"/>
      <c r="K248" s="292"/>
      <c r="L248" s="293"/>
      <c r="M248" s="298"/>
      <c r="N248" s="299"/>
      <c r="O248" s="299"/>
      <c r="P248" s="299"/>
      <c r="Q248" s="299"/>
      <c r="R248" s="299"/>
      <c r="S248" s="299"/>
      <c r="T248" s="300"/>
      <c r="U248" s="292"/>
      <c r="V248" s="292"/>
      <c r="AT248" s="74" t="s">
        <v>146</v>
      </c>
      <c r="AU248" s="74" t="s">
        <v>77</v>
      </c>
      <c r="AV248" s="11" t="s">
        <v>77</v>
      </c>
      <c r="AW248" s="11" t="s">
        <v>33</v>
      </c>
      <c r="AX248" s="11" t="s">
        <v>21</v>
      </c>
      <c r="AY248" s="74" t="s">
        <v>137</v>
      </c>
    </row>
    <row r="249" spans="1:65" s="1" customFormat="1" ht="25.5" customHeight="1">
      <c r="A249" s="176"/>
      <c r="B249" s="177"/>
      <c r="C249" s="243" t="s">
        <v>345</v>
      </c>
      <c r="D249" s="243" t="s">
        <v>139</v>
      </c>
      <c r="E249" s="244" t="s">
        <v>346</v>
      </c>
      <c r="F249" s="245" t="s">
        <v>347</v>
      </c>
      <c r="G249" s="246" t="s">
        <v>142</v>
      </c>
      <c r="H249" s="247">
        <v>192360</v>
      </c>
      <c r="I249" s="337">
        <v>0</v>
      </c>
      <c r="J249" s="248">
        <f>ROUND(I249*H249,2)</f>
        <v>0</v>
      </c>
      <c r="K249" s="245" t="s">
        <v>143</v>
      </c>
      <c r="L249" s="177"/>
      <c r="M249" s="288" t="s">
        <v>5</v>
      </c>
      <c r="N249" s="289" t="s">
        <v>40</v>
      </c>
      <c r="O249" s="178"/>
      <c r="P249" s="290">
        <f>O249*H249</f>
        <v>0</v>
      </c>
      <c r="Q249" s="290">
        <v>0</v>
      </c>
      <c r="R249" s="290">
        <f>Q249*H249</f>
        <v>0</v>
      </c>
      <c r="S249" s="290">
        <v>0</v>
      </c>
      <c r="T249" s="291">
        <f>S249*H249</f>
        <v>0</v>
      </c>
      <c r="U249" s="176"/>
      <c r="V249" s="176"/>
      <c r="AR249" s="24" t="s">
        <v>144</v>
      </c>
      <c r="AT249" s="24" t="s">
        <v>139</v>
      </c>
      <c r="AU249" s="24" t="s">
        <v>77</v>
      </c>
      <c r="AY249" s="24" t="s">
        <v>137</v>
      </c>
      <c r="BE249" s="73">
        <f>IF(N249="základní",J249,0)</f>
        <v>0</v>
      </c>
      <c r="BF249" s="73">
        <f>IF(N249="snížená",J249,0)</f>
        <v>0</v>
      </c>
      <c r="BG249" s="73">
        <f>IF(N249="zákl. přenesená",J249,0)</f>
        <v>0</v>
      </c>
      <c r="BH249" s="73">
        <f>IF(N249="sníž. přenesená",J249,0)</f>
        <v>0</v>
      </c>
      <c r="BI249" s="73">
        <f>IF(N249="nulová",J249,0)</f>
        <v>0</v>
      </c>
      <c r="BJ249" s="24" t="s">
        <v>21</v>
      </c>
      <c r="BK249" s="73">
        <f>ROUND(I249*H249,2)</f>
        <v>0</v>
      </c>
      <c r="BL249" s="24" t="s">
        <v>144</v>
      </c>
      <c r="BM249" s="24" t="s">
        <v>348</v>
      </c>
    </row>
    <row r="250" spans="1:51" s="11" customFormat="1" ht="13.5">
      <c r="A250" s="292"/>
      <c r="B250" s="293"/>
      <c r="C250" s="292"/>
      <c r="D250" s="294" t="s">
        <v>146</v>
      </c>
      <c r="E250" s="295" t="s">
        <v>5</v>
      </c>
      <c r="F250" s="296" t="s">
        <v>349</v>
      </c>
      <c r="G250" s="292"/>
      <c r="H250" s="297">
        <v>192360</v>
      </c>
      <c r="I250" s="292"/>
      <c r="J250" s="292"/>
      <c r="K250" s="292"/>
      <c r="L250" s="293"/>
      <c r="M250" s="298"/>
      <c r="N250" s="299"/>
      <c r="O250" s="299"/>
      <c r="P250" s="299"/>
      <c r="Q250" s="299"/>
      <c r="R250" s="299"/>
      <c r="S250" s="299"/>
      <c r="T250" s="300"/>
      <c r="U250" s="292"/>
      <c r="V250" s="292"/>
      <c r="AT250" s="74" t="s">
        <v>146</v>
      </c>
      <c r="AU250" s="74" t="s">
        <v>77</v>
      </c>
      <c r="AV250" s="11" t="s">
        <v>77</v>
      </c>
      <c r="AW250" s="11" t="s">
        <v>33</v>
      </c>
      <c r="AX250" s="11" t="s">
        <v>21</v>
      </c>
      <c r="AY250" s="74" t="s">
        <v>137</v>
      </c>
    </row>
    <row r="251" spans="1:65" s="1" customFormat="1" ht="25.5" customHeight="1">
      <c r="A251" s="176"/>
      <c r="B251" s="177"/>
      <c r="C251" s="243" t="s">
        <v>350</v>
      </c>
      <c r="D251" s="243" t="s">
        <v>139</v>
      </c>
      <c r="E251" s="244" t="s">
        <v>351</v>
      </c>
      <c r="F251" s="245" t="s">
        <v>352</v>
      </c>
      <c r="G251" s="246" t="s">
        <v>142</v>
      </c>
      <c r="H251" s="247">
        <v>3206</v>
      </c>
      <c r="I251" s="337">
        <v>0</v>
      </c>
      <c r="J251" s="248">
        <f>ROUND(I251*H251,2)</f>
        <v>0</v>
      </c>
      <c r="K251" s="245" t="s">
        <v>143</v>
      </c>
      <c r="L251" s="177"/>
      <c r="M251" s="288" t="s">
        <v>5</v>
      </c>
      <c r="N251" s="289" t="s">
        <v>40</v>
      </c>
      <c r="O251" s="178"/>
      <c r="P251" s="290">
        <f>O251*H251</f>
        <v>0</v>
      </c>
      <c r="Q251" s="290">
        <v>0</v>
      </c>
      <c r="R251" s="290">
        <f>Q251*H251</f>
        <v>0</v>
      </c>
      <c r="S251" s="290">
        <v>0</v>
      </c>
      <c r="T251" s="291">
        <f>S251*H251</f>
        <v>0</v>
      </c>
      <c r="U251" s="176"/>
      <c r="V251" s="176"/>
      <c r="AR251" s="24" t="s">
        <v>144</v>
      </c>
      <c r="AT251" s="24" t="s">
        <v>139</v>
      </c>
      <c r="AU251" s="24" t="s">
        <v>77</v>
      </c>
      <c r="AY251" s="24" t="s">
        <v>137</v>
      </c>
      <c r="BE251" s="73">
        <f>IF(N251="základní",J251,0)</f>
        <v>0</v>
      </c>
      <c r="BF251" s="73">
        <f>IF(N251="snížená",J251,0)</f>
        <v>0</v>
      </c>
      <c r="BG251" s="73">
        <f>IF(N251="zákl. přenesená",J251,0)</f>
        <v>0</v>
      </c>
      <c r="BH251" s="73">
        <f>IF(N251="sníž. přenesená",J251,0)</f>
        <v>0</v>
      </c>
      <c r="BI251" s="73">
        <f>IF(N251="nulová",J251,0)</f>
        <v>0</v>
      </c>
      <c r="BJ251" s="24" t="s">
        <v>21</v>
      </c>
      <c r="BK251" s="73">
        <f>ROUND(I251*H251,2)</f>
        <v>0</v>
      </c>
      <c r="BL251" s="24" t="s">
        <v>144</v>
      </c>
      <c r="BM251" s="24" t="s">
        <v>353</v>
      </c>
    </row>
    <row r="252" spans="1:65" s="1" customFormat="1" ht="16.5" customHeight="1">
      <c r="A252" s="176"/>
      <c r="B252" s="177"/>
      <c r="C252" s="243" t="s">
        <v>354</v>
      </c>
      <c r="D252" s="243" t="s">
        <v>139</v>
      </c>
      <c r="E252" s="244" t="s">
        <v>355</v>
      </c>
      <c r="F252" s="245" t="s">
        <v>356</v>
      </c>
      <c r="G252" s="246" t="s">
        <v>142</v>
      </c>
      <c r="H252" s="247">
        <v>3206</v>
      </c>
      <c r="I252" s="337">
        <v>0</v>
      </c>
      <c r="J252" s="248">
        <f>ROUND(I252*H252,2)</f>
        <v>0</v>
      </c>
      <c r="K252" s="245" t="s">
        <v>143</v>
      </c>
      <c r="L252" s="177"/>
      <c r="M252" s="288" t="s">
        <v>5</v>
      </c>
      <c r="N252" s="289" t="s">
        <v>40</v>
      </c>
      <c r="O252" s="178"/>
      <c r="P252" s="290">
        <f>O252*H252</f>
        <v>0</v>
      </c>
      <c r="Q252" s="290">
        <v>0</v>
      </c>
      <c r="R252" s="290">
        <f>Q252*H252</f>
        <v>0</v>
      </c>
      <c r="S252" s="290">
        <v>0</v>
      </c>
      <c r="T252" s="291">
        <f>S252*H252</f>
        <v>0</v>
      </c>
      <c r="U252" s="176"/>
      <c r="V252" s="176"/>
      <c r="AR252" s="24" t="s">
        <v>144</v>
      </c>
      <c r="AT252" s="24" t="s">
        <v>139</v>
      </c>
      <c r="AU252" s="24" t="s">
        <v>77</v>
      </c>
      <c r="AY252" s="24" t="s">
        <v>137</v>
      </c>
      <c r="BE252" s="73">
        <f>IF(N252="základní",J252,0)</f>
        <v>0</v>
      </c>
      <c r="BF252" s="73">
        <f>IF(N252="snížená",J252,0)</f>
        <v>0</v>
      </c>
      <c r="BG252" s="73">
        <f>IF(N252="zákl. přenesená",J252,0)</f>
        <v>0</v>
      </c>
      <c r="BH252" s="73">
        <f>IF(N252="sníž. přenesená",J252,0)</f>
        <v>0</v>
      </c>
      <c r="BI252" s="73">
        <f>IF(N252="nulová",J252,0)</f>
        <v>0</v>
      </c>
      <c r="BJ252" s="24" t="s">
        <v>21</v>
      </c>
      <c r="BK252" s="73">
        <f>ROUND(I252*H252,2)</f>
        <v>0</v>
      </c>
      <c r="BL252" s="24" t="s">
        <v>144</v>
      </c>
      <c r="BM252" s="24" t="s">
        <v>357</v>
      </c>
    </row>
    <row r="253" spans="1:65" s="1" customFormat="1" ht="16.5" customHeight="1">
      <c r="A253" s="176"/>
      <c r="B253" s="177"/>
      <c r="C253" s="243" t="s">
        <v>358</v>
      </c>
      <c r="D253" s="243" t="s">
        <v>139</v>
      </c>
      <c r="E253" s="244" t="s">
        <v>359</v>
      </c>
      <c r="F253" s="245" t="s">
        <v>360</v>
      </c>
      <c r="G253" s="246" t="s">
        <v>142</v>
      </c>
      <c r="H253" s="247">
        <v>192306</v>
      </c>
      <c r="I253" s="337">
        <v>0</v>
      </c>
      <c r="J253" s="248">
        <f>ROUND(I253*H253,2)</f>
        <v>0</v>
      </c>
      <c r="K253" s="245" t="s">
        <v>143</v>
      </c>
      <c r="L253" s="177"/>
      <c r="M253" s="288" t="s">
        <v>5</v>
      </c>
      <c r="N253" s="289" t="s">
        <v>40</v>
      </c>
      <c r="O253" s="178"/>
      <c r="P253" s="290">
        <f>O253*H253</f>
        <v>0</v>
      </c>
      <c r="Q253" s="290">
        <v>0</v>
      </c>
      <c r="R253" s="290">
        <f>Q253*H253</f>
        <v>0</v>
      </c>
      <c r="S253" s="290">
        <v>0</v>
      </c>
      <c r="T253" s="291">
        <f>S253*H253</f>
        <v>0</v>
      </c>
      <c r="U253" s="176"/>
      <c r="V253" s="176"/>
      <c r="AR253" s="24" t="s">
        <v>144</v>
      </c>
      <c r="AT253" s="24" t="s">
        <v>139</v>
      </c>
      <c r="AU253" s="24" t="s">
        <v>77</v>
      </c>
      <c r="AY253" s="24" t="s">
        <v>137</v>
      </c>
      <c r="BE253" s="73">
        <f>IF(N253="základní",J253,0)</f>
        <v>0</v>
      </c>
      <c r="BF253" s="73">
        <f>IF(N253="snížená",J253,0)</f>
        <v>0</v>
      </c>
      <c r="BG253" s="73">
        <f>IF(N253="zákl. přenesená",J253,0)</f>
        <v>0</v>
      </c>
      <c r="BH253" s="73">
        <f>IF(N253="sníž. přenesená",J253,0)</f>
        <v>0</v>
      </c>
      <c r="BI253" s="73">
        <f>IF(N253="nulová",J253,0)</f>
        <v>0</v>
      </c>
      <c r="BJ253" s="24" t="s">
        <v>21</v>
      </c>
      <c r="BK253" s="73">
        <f>ROUND(I253*H253,2)</f>
        <v>0</v>
      </c>
      <c r="BL253" s="24" t="s">
        <v>144</v>
      </c>
      <c r="BM253" s="24" t="s">
        <v>361</v>
      </c>
    </row>
    <row r="254" spans="1:65" s="1" customFormat="1" ht="16.5" customHeight="1">
      <c r="A254" s="176"/>
      <c r="B254" s="177"/>
      <c r="C254" s="243" t="s">
        <v>362</v>
      </c>
      <c r="D254" s="243" t="s">
        <v>139</v>
      </c>
      <c r="E254" s="244" t="s">
        <v>363</v>
      </c>
      <c r="F254" s="245" t="s">
        <v>364</v>
      </c>
      <c r="G254" s="246" t="s">
        <v>142</v>
      </c>
      <c r="H254" s="247">
        <v>3206</v>
      </c>
      <c r="I254" s="337">
        <v>0</v>
      </c>
      <c r="J254" s="248">
        <f>ROUND(I254*H254,2)</f>
        <v>0</v>
      </c>
      <c r="K254" s="245" t="s">
        <v>143</v>
      </c>
      <c r="L254" s="177"/>
      <c r="M254" s="288" t="s">
        <v>5</v>
      </c>
      <c r="N254" s="289" t="s">
        <v>40</v>
      </c>
      <c r="O254" s="178"/>
      <c r="P254" s="290">
        <f>O254*H254</f>
        <v>0</v>
      </c>
      <c r="Q254" s="290">
        <v>0</v>
      </c>
      <c r="R254" s="290">
        <f>Q254*H254</f>
        <v>0</v>
      </c>
      <c r="S254" s="290">
        <v>0</v>
      </c>
      <c r="T254" s="291">
        <f>S254*H254</f>
        <v>0</v>
      </c>
      <c r="U254" s="176"/>
      <c r="V254" s="176"/>
      <c r="AR254" s="24" t="s">
        <v>144</v>
      </c>
      <c r="AT254" s="24" t="s">
        <v>139</v>
      </c>
      <c r="AU254" s="24" t="s">
        <v>77</v>
      </c>
      <c r="AY254" s="24" t="s">
        <v>137</v>
      </c>
      <c r="BE254" s="73">
        <f>IF(N254="základní",J254,0)</f>
        <v>0</v>
      </c>
      <c r="BF254" s="73">
        <f>IF(N254="snížená",J254,0)</f>
        <v>0</v>
      </c>
      <c r="BG254" s="73">
        <f>IF(N254="zákl. přenesená",J254,0)</f>
        <v>0</v>
      </c>
      <c r="BH254" s="73">
        <f>IF(N254="sníž. přenesená",J254,0)</f>
        <v>0</v>
      </c>
      <c r="BI254" s="73">
        <f>IF(N254="nulová",J254,0)</f>
        <v>0</v>
      </c>
      <c r="BJ254" s="24" t="s">
        <v>21</v>
      </c>
      <c r="BK254" s="73">
        <f>ROUND(I254*H254,2)</f>
        <v>0</v>
      </c>
      <c r="BL254" s="24" t="s">
        <v>144</v>
      </c>
      <c r="BM254" s="24" t="s">
        <v>365</v>
      </c>
    </row>
    <row r="255" spans="1:65" s="1" customFormat="1" ht="16.5" customHeight="1">
      <c r="A255" s="176"/>
      <c r="B255" s="177"/>
      <c r="C255" s="243" t="s">
        <v>366</v>
      </c>
      <c r="D255" s="243" t="s">
        <v>139</v>
      </c>
      <c r="E255" s="244" t="s">
        <v>367</v>
      </c>
      <c r="F255" s="245" t="s">
        <v>368</v>
      </c>
      <c r="G255" s="246" t="s">
        <v>282</v>
      </c>
      <c r="H255" s="247">
        <v>6</v>
      </c>
      <c r="I255" s="337">
        <v>0</v>
      </c>
      <c r="J255" s="248">
        <f>ROUND(I255*H255,2)</f>
        <v>0</v>
      </c>
      <c r="K255" s="245" t="s">
        <v>143</v>
      </c>
      <c r="L255" s="177"/>
      <c r="M255" s="288" t="s">
        <v>5</v>
      </c>
      <c r="N255" s="289" t="s">
        <v>40</v>
      </c>
      <c r="O255" s="178"/>
      <c r="P255" s="290">
        <f>O255*H255</f>
        <v>0</v>
      </c>
      <c r="Q255" s="290">
        <v>0</v>
      </c>
      <c r="R255" s="290">
        <f>Q255*H255</f>
        <v>0</v>
      </c>
      <c r="S255" s="290">
        <v>0</v>
      </c>
      <c r="T255" s="291">
        <f>S255*H255</f>
        <v>0</v>
      </c>
      <c r="U255" s="176"/>
      <c r="V255" s="176"/>
      <c r="AR255" s="24" t="s">
        <v>144</v>
      </c>
      <c r="AT255" s="24" t="s">
        <v>139</v>
      </c>
      <c r="AU255" s="24" t="s">
        <v>77</v>
      </c>
      <c r="AY255" s="24" t="s">
        <v>137</v>
      </c>
      <c r="BE255" s="73">
        <f>IF(N255="základní",J255,0)</f>
        <v>0</v>
      </c>
      <c r="BF255" s="73">
        <f>IF(N255="snížená",J255,0)</f>
        <v>0</v>
      </c>
      <c r="BG255" s="73">
        <f>IF(N255="zákl. přenesená",J255,0)</f>
        <v>0</v>
      </c>
      <c r="BH255" s="73">
        <f>IF(N255="sníž. přenesená",J255,0)</f>
        <v>0</v>
      </c>
      <c r="BI255" s="73">
        <f>IF(N255="nulová",J255,0)</f>
        <v>0</v>
      </c>
      <c r="BJ255" s="24" t="s">
        <v>21</v>
      </c>
      <c r="BK255" s="73">
        <f>ROUND(I255*H255,2)</f>
        <v>0</v>
      </c>
      <c r="BL255" s="24" t="s">
        <v>144</v>
      </c>
      <c r="BM255" s="24" t="s">
        <v>369</v>
      </c>
    </row>
    <row r="256" spans="1:51" s="11" customFormat="1" ht="13.5">
      <c r="A256" s="292"/>
      <c r="B256" s="293"/>
      <c r="C256" s="292"/>
      <c r="D256" s="294" t="s">
        <v>146</v>
      </c>
      <c r="E256" s="295" t="s">
        <v>5</v>
      </c>
      <c r="F256" s="296" t="s">
        <v>370</v>
      </c>
      <c r="G256" s="292"/>
      <c r="H256" s="297">
        <v>6</v>
      </c>
      <c r="I256" s="292"/>
      <c r="J256" s="292"/>
      <c r="K256" s="292"/>
      <c r="L256" s="293"/>
      <c r="M256" s="298"/>
      <c r="N256" s="299"/>
      <c r="O256" s="299"/>
      <c r="P256" s="299"/>
      <c r="Q256" s="299"/>
      <c r="R256" s="299"/>
      <c r="S256" s="299"/>
      <c r="T256" s="300"/>
      <c r="U256" s="292"/>
      <c r="V256" s="292"/>
      <c r="AT256" s="74" t="s">
        <v>146</v>
      </c>
      <c r="AU256" s="74" t="s">
        <v>77</v>
      </c>
      <c r="AV256" s="11" t="s">
        <v>77</v>
      </c>
      <c r="AW256" s="11" t="s">
        <v>33</v>
      </c>
      <c r="AX256" s="11" t="s">
        <v>21</v>
      </c>
      <c r="AY256" s="74" t="s">
        <v>137</v>
      </c>
    </row>
    <row r="257" spans="1:65" s="1" customFormat="1" ht="16.5" customHeight="1">
      <c r="A257" s="176"/>
      <c r="B257" s="177"/>
      <c r="C257" s="243" t="s">
        <v>371</v>
      </c>
      <c r="D257" s="243" t="s">
        <v>139</v>
      </c>
      <c r="E257" s="244" t="s">
        <v>372</v>
      </c>
      <c r="F257" s="245" t="s">
        <v>373</v>
      </c>
      <c r="G257" s="246" t="s">
        <v>282</v>
      </c>
      <c r="H257" s="247">
        <v>14.4</v>
      </c>
      <c r="I257" s="337">
        <v>0</v>
      </c>
      <c r="J257" s="248">
        <f>ROUND(I257*H257,2)</f>
        <v>0</v>
      </c>
      <c r="K257" s="245" t="s">
        <v>143</v>
      </c>
      <c r="L257" s="177"/>
      <c r="M257" s="288" t="s">
        <v>5</v>
      </c>
      <c r="N257" s="289" t="s">
        <v>40</v>
      </c>
      <c r="O257" s="178"/>
      <c r="P257" s="290">
        <f>O257*H257</f>
        <v>0</v>
      </c>
      <c r="Q257" s="290">
        <v>0</v>
      </c>
      <c r="R257" s="290">
        <f>Q257*H257</f>
        <v>0</v>
      </c>
      <c r="S257" s="290">
        <v>0</v>
      </c>
      <c r="T257" s="291">
        <f>S257*H257</f>
        <v>0</v>
      </c>
      <c r="U257" s="176"/>
      <c r="V257" s="176"/>
      <c r="AR257" s="24" t="s">
        <v>144</v>
      </c>
      <c r="AT257" s="24" t="s">
        <v>139</v>
      </c>
      <c r="AU257" s="24" t="s">
        <v>77</v>
      </c>
      <c r="AY257" s="24" t="s">
        <v>137</v>
      </c>
      <c r="BE257" s="73">
        <f>IF(N257="základní",J257,0)</f>
        <v>0</v>
      </c>
      <c r="BF257" s="73">
        <f>IF(N257="snížená",J257,0)</f>
        <v>0</v>
      </c>
      <c r="BG257" s="73">
        <f>IF(N257="zákl. přenesená",J257,0)</f>
        <v>0</v>
      </c>
      <c r="BH257" s="73">
        <f>IF(N257="sníž. přenesená",J257,0)</f>
        <v>0</v>
      </c>
      <c r="BI257" s="73">
        <f>IF(N257="nulová",J257,0)</f>
        <v>0</v>
      </c>
      <c r="BJ257" s="24" t="s">
        <v>21</v>
      </c>
      <c r="BK257" s="73">
        <f>ROUND(I257*H257,2)</f>
        <v>0</v>
      </c>
      <c r="BL257" s="24" t="s">
        <v>144</v>
      </c>
      <c r="BM257" s="24" t="s">
        <v>374</v>
      </c>
    </row>
    <row r="258" spans="1:51" s="11" customFormat="1" ht="13.5">
      <c r="A258" s="292"/>
      <c r="B258" s="293"/>
      <c r="C258" s="292"/>
      <c r="D258" s="294" t="s">
        <v>146</v>
      </c>
      <c r="E258" s="295" t="s">
        <v>5</v>
      </c>
      <c r="F258" s="296" t="s">
        <v>375</v>
      </c>
      <c r="G258" s="292"/>
      <c r="H258" s="297">
        <v>14.4</v>
      </c>
      <c r="I258" s="292"/>
      <c r="J258" s="292"/>
      <c r="K258" s="292"/>
      <c r="L258" s="293"/>
      <c r="M258" s="298"/>
      <c r="N258" s="299"/>
      <c r="O258" s="299"/>
      <c r="P258" s="299"/>
      <c r="Q258" s="299"/>
      <c r="R258" s="299"/>
      <c r="S258" s="299"/>
      <c r="T258" s="300"/>
      <c r="U258" s="292"/>
      <c r="V258" s="292"/>
      <c r="AT258" s="74" t="s">
        <v>146</v>
      </c>
      <c r="AU258" s="74" t="s">
        <v>77</v>
      </c>
      <c r="AV258" s="11" t="s">
        <v>77</v>
      </c>
      <c r="AW258" s="11" t="s">
        <v>33</v>
      </c>
      <c r="AX258" s="11" t="s">
        <v>21</v>
      </c>
      <c r="AY258" s="74" t="s">
        <v>137</v>
      </c>
    </row>
    <row r="259" spans="1:65" s="1" customFormat="1" ht="25.5" customHeight="1">
      <c r="A259" s="176"/>
      <c r="B259" s="177"/>
      <c r="C259" s="243" t="s">
        <v>376</v>
      </c>
      <c r="D259" s="243" t="s">
        <v>139</v>
      </c>
      <c r="E259" s="244" t="s">
        <v>377</v>
      </c>
      <c r="F259" s="245" t="s">
        <v>378</v>
      </c>
      <c r="G259" s="246" t="s">
        <v>142</v>
      </c>
      <c r="H259" s="247">
        <v>357.7</v>
      </c>
      <c r="I259" s="337">
        <v>0</v>
      </c>
      <c r="J259" s="248">
        <f>ROUND(I259*H259,2)</f>
        <v>0</v>
      </c>
      <c r="K259" s="245" t="s">
        <v>143</v>
      </c>
      <c r="L259" s="177"/>
      <c r="M259" s="288" t="s">
        <v>5</v>
      </c>
      <c r="N259" s="289" t="s">
        <v>40</v>
      </c>
      <c r="O259" s="178"/>
      <c r="P259" s="290">
        <f>O259*H259</f>
        <v>0</v>
      </c>
      <c r="Q259" s="290">
        <v>0.00021</v>
      </c>
      <c r="R259" s="290">
        <f>Q259*H259</f>
        <v>0.075117</v>
      </c>
      <c r="S259" s="290">
        <v>0</v>
      </c>
      <c r="T259" s="291">
        <f>S259*H259</f>
        <v>0</v>
      </c>
      <c r="U259" s="176"/>
      <c r="V259" s="176"/>
      <c r="AR259" s="24" t="s">
        <v>144</v>
      </c>
      <c r="AT259" s="24" t="s">
        <v>139</v>
      </c>
      <c r="AU259" s="24" t="s">
        <v>77</v>
      </c>
      <c r="AY259" s="24" t="s">
        <v>137</v>
      </c>
      <c r="BE259" s="73">
        <f>IF(N259="základní",J259,0)</f>
        <v>0</v>
      </c>
      <c r="BF259" s="73">
        <f>IF(N259="snížená",J259,0)</f>
        <v>0</v>
      </c>
      <c r="BG259" s="73">
        <f>IF(N259="zákl. přenesená",J259,0)</f>
        <v>0</v>
      </c>
      <c r="BH259" s="73">
        <f>IF(N259="sníž. přenesená",J259,0)</f>
        <v>0</v>
      </c>
      <c r="BI259" s="73">
        <f>IF(N259="nulová",J259,0)</f>
        <v>0</v>
      </c>
      <c r="BJ259" s="24" t="s">
        <v>21</v>
      </c>
      <c r="BK259" s="73">
        <f>ROUND(I259*H259,2)</f>
        <v>0</v>
      </c>
      <c r="BL259" s="24" t="s">
        <v>144</v>
      </c>
      <c r="BM259" s="24" t="s">
        <v>379</v>
      </c>
    </row>
    <row r="260" spans="1:51" s="12" customFormat="1" ht="13.5">
      <c r="A260" s="301"/>
      <c r="B260" s="302"/>
      <c r="C260" s="301"/>
      <c r="D260" s="294" t="s">
        <v>146</v>
      </c>
      <c r="E260" s="303" t="s">
        <v>5</v>
      </c>
      <c r="F260" s="304" t="s">
        <v>239</v>
      </c>
      <c r="G260" s="301"/>
      <c r="H260" s="303" t="s">
        <v>5</v>
      </c>
      <c r="I260" s="301"/>
      <c r="J260" s="301"/>
      <c r="K260" s="301"/>
      <c r="L260" s="302"/>
      <c r="M260" s="305"/>
      <c r="N260" s="306"/>
      <c r="O260" s="306"/>
      <c r="P260" s="306"/>
      <c r="Q260" s="306"/>
      <c r="R260" s="306"/>
      <c r="S260" s="306"/>
      <c r="T260" s="307"/>
      <c r="U260" s="301"/>
      <c r="V260" s="301"/>
      <c r="AT260" s="75" t="s">
        <v>146</v>
      </c>
      <c r="AU260" s="75" t="s">
        <v>77</v>
      </c>
      <c r="AV260" s="12" t="s">
        <v>21</v>
      </c>
      <c r="AW260" s="12" t="s">
        <v>33</v>
      </c>
      <c r="AX260" s="12" t="s">
        <v>69</v>
      </c>
      <c r="AY260" s="75" t="s">
        <v>137</v>
      </c>
    </row>
    <row r="261" spans="1:51" s="11" customFormat="1" ht="13.5">
      <c r="A261" s="292"/>
      <c r="B261" s="293"/>
      <c r="C261" s="292"/>
      <c r="D261" s="294" t="s">
        <v>146</v>
      </c>
      <c r="E261" s="295" t="s">
        <v>5</v>
      </c>
      <c r="F261" s="296" t="s">
        <v>240</v>
      </c>
      <c r="G261" s="292"/>
      <c r="H261" s="297">
        <v>357.7</v>
      </c>
      <c r="I261" s="292"/>
      <c r="J261" s="292"/>
      <c r="K261" s="292"/>
      <c r="L261" s="293"/>
      <c r="M261" s="298"/>
      <c r="N261" s="299"/>
      <c r="O261" s="299"/>
      <c r="P261" s="299"/>
      <c r="Q261" s="299"/>
      <c r="R261" s="299"/>
      <c r="S261" s="299"/>
      <c r="T261" s="300"/>
      <c r="U261" s="292"/>
      <c r="V261" s="292"/>
      <c r="AT261" s="74" t="s">
        <v>146</v>
      </c>
      <c r="AU261" s="74" t="s">
        <v>77</v>
      </c>
      <c r="AV261" s="11" t="s">
        <v>77</v>
      </c>
      <c r="AW261" s="11" t="s">
        <v>33</v>
      </c>
      <c r="AX261" s="11" t="s">
        <v>21</v>
      </c>
      <c r="AY261" s="74" t="s">
        <v>137</v>
      </c>
    </row>
    <row r="262" spans="1:65" s="1" customFormat="1" ht="16.5" customHeight="1">
      <c r="A262" s="176"/>
      <c r="B262" s="177"/>
      <c r="C262" s="243" t="s">
        <v>380</v>
      </c>
      <c r="D262" s="243" t="s">
        <v>139</v>
      </c>
      <c r="E262" s="244" t="s">
        <v>381</v>
      </c>
      <c r="F262" s="245" t="s">
        <v>382</v>
      </c>
      <c r="G262" s="246" t="s">
        <v>289</v>
      </c>
      <c r="H262" s="247">
        <v>0.39</v>
      </c>
      <c r="I262" s="337">
        <v>0</v>
      </c>
      <c r="J262" s="248">
        <f>ROUND(I262*H262,2)</f>
        <v>0</v>
      </c>
      <c r="K262" s="245" t="s">
        <v>143</v>
      </c>
      <c r="L262" s="177"/>
      <c r="M262" s="288" t="s">
        <v>5</v>
      </c>
      <c r="N262" s="289" t="s">
        <v>40</v>
      </c>
      <c r="O262" s="178"/>
      <c r="P262" s="290">
        <f>O262*H262</f>
        <v>0</v>
      </c>
      <c r="Q262" s="290">
        <v>0</v>
      </c>
      <c r="R262" s="290">
        <f>Q262*H262</f>
        <v>0</v>
      </c>
      <c r="S262" s="290">
        <v>2.4</v>
      </c>
      <c r="T262" s="291">
        <f>S262*H262</f>
        <v>0.9359999999999999</v>
      </c>
      <c r="U262" s="176"/>
      <c r="V262" s="176"/>
      <c r="AR262" s="24" t="s">
        <v>144</v>
      </c>
      <c r="AT262" s="24" t="s">
        <v>139</v>
      </c>
      <c r="AU262" s="24" t="s">
        <v>77</v>
      </c>
      <c r="AY262" s="24" t="s">
        <v>137</v>
      </c>
      <c r="BE262" s="73">
        <f>IF(N262="základní",J262,0)</f>
        <v>0</v>
      </c>
      <c r="BF262" s="73">
        <f>IF(N262="snížená",J262,0)</f>
        <v>0</v>
      </c>
      <c r="BG262" s="73">
        <f>IF(N262="zákl. přenesená",J262,0)</f>
        <v>0</v>
      </c>
      <c r="BH262" s="73">
        <f>IF(N262="sníž. přenesená",J262,0)</f>
        <v>0</v>
      </c>
      <c r="BI262" s="73">
        <f>IF(N262="nulová",J262,0)</f>
        <v>0</v>
      </c>
      <c r="BJ262" s="24" t="s">
        <v>21</v>
      </c>
      <c r="BK262" s="73">
        <f>ROUND(I262*H262,2)</f>
        <v>0</v>
      </c>
      <c r="BL262" s="24" t="s">
        <v>144</v>
      </c>
      <c r="BM262" s="24" t="s">
        <v>383</v>
      </c>
    </row>
    <row r="263" spans="1:51" s="12" customFormat="1" ht="13.5">
      <c r="A263" s="301"/>
      <c r="B263" s="302"/>
      <c r="C263" s="301"/>
      <c r="D263" s="294" t="s">
        <v>146</v>
      </c>
      <c r="E263" s="303" t="s">
        <v>5</v>
      </c>
      <c r="F263" s="304" t="s">
        <v>384</v>
      </c>
      <c r="G263" s="301"/>
      <c r="H263" s="303" t="s">
        <v>5</v>
      </c>
      <c r="I263" s="301"/>
      <c r="J263" s="301"/>
      <c r="K263" s="301"/>
      <c r="L263" s="302"/>
      <c r="M263" s="305"/>
      <c r="N263" s="306"/>
      <c r="O263" s="306"/>
      <c r="P263" s="306"/>
      <c r="Q263" s="306"/>
      <c r="R263" s="306"/>
      <c r="S263" s="306"/>
      <c r="T263" s="307"/>
      <c r="U263" s="301"/>
      <c r="V263" s="301"/>
      <c r="AT263" s="75" t="s">
        <v>146</v>
      </c>
      <c r="AU263" s="75" t="s">
        <v>77</v>
      </c>
      <c r="AV263" s="12" t="s">
        <v>21</v>
      </c>
      <c r="AW263" s="12" t="s">
        <v>33</v>
      </c>
      <c r="AX263" s="12" t="s">
        <v>69</v>
      </c>
      <c r="AY263" s="75" t="s">
        <v>137</v>
      </c>
    </row>
    <row r="264" spans="1:51" s="12" customFormat="1" ht="13.5">
      <c r="A264" s="301"/>
      <c r="B264" s="302"/>
      <c r="C264" s="301"/>
      <c r="D264" s="294" t="s">
        <v>146</v>
      </c>
      <c r="E264" s="303" t="s">
        <v>5</v>
      </c>
      <c r="F264" s="304" t="s">
        <v>385</v>
      </c>
      <c r="G264" s="301"/>
      <c r="H264" s="303" t="s">
        <v>5</v>
      </c>
      <c r="I264" s="301"/>
      <c r="J264" s="301"/>
      <c r="K264" s="301"/>
      <c r="L264" s="302"/>
      <c r="M264" s="305"/>
      <c r="N264" s="306"/>
      <c r="O264" s="306"/>
      <c r="P264" s="306"/>
      <c r="Q264" s="306"/>
      <c r="R264" s="306"/>
      <c r="S264" s="306"/>
      <c r="T264" s="307"/>
      <c r="U264" s="301"/>
      <c r="V264" s="301"/>
      <c r="AT264" s="75" t="s">
        <v>146</v>
      </c>
      <c r="AU264" s="75" t="s">
        <v>77</v>
      </c>
      <c r="AV264" s="12" t="s">
        <v>21</v>
      </c>
      <c r="AW264" s="12" t="s">
        <v>33</v>
      </c>
      <c r="AX264" s="12" t="s">
        <v>69</v>
      </c>
      <c r="AY264" s="75" t="s">
        <v>137</v>
      </c>
    </row>
    <row r="265" spans="1:51" s="11" customFormat="1" ht="13.5">
      <c r="A265" s="292"/>
      <c r="B265" s="293"/>
      <c r="C265" s="292"/>
      <c r="D265" s="294" t="s">
        <v>146</v>
      </c>
      <c r="E265" s="295" t="s">
        <v>5</v>
      </c>
      <c r="F265" s="296" t="s">
        <v>386</v>
      </c>
      <c r="G265" s="292"/>
      <c r="H265" s="297">
        <v>0.39</v>
      </c>
      <c r="I265" s="292"/>
      <c r="J265" s="292"/>
      <c r="K265" s="292"/>
      <c r="L265" s="293"/>
      <c r="M265" s="298"/>
      <c r="N265" s="299"/>
      <c r="O265" s="299"/>
      <c r="P265" s="299"/>
      <c r="Q265" s="299"/>
      <c r="R265" s="299"/>
      <c r="S265" s="299"/>
      <c r="T265" s="300"/>
      <c r="U265" s="292"/>
      <c r="V265" s="292"/>
      <c r="AT265" s="74" t="s">
        <v>146</v>
      </c>
      <c r="AU265" s="74" t="s">
        <v>77</v>
      </c>
      <c r="AV265" s="11" t="s">
        <v>77</v>
      </c>
      <c r="AW265" s="11" t="s">
        <v>33</v>
      </c>
      <c r="AX265" s="11" t="s">
        <v>21</v>
      </c>
      <c r="AY265" s="74" t="s">
        <v>137</v>
      </c>
    </row>
    <row r="266" spans="1:65" s="1" customFormat="1" ht="16.5" customHeight="1">
      <c r="A266" s="176"/>
      <c r="B266" s="177"/>
      <c r="C266" s="243" t="s">
        <v>387</v>
      </c>
      <c r="D266" s="243" t="s">
        <v>139</v>
      </c>
      <c r="E266" s="244" t="s">
        <v>388</v>
      </c>
      <c r="F266" s="245" t="s">
        <v>389</v>
      </c>
      <c r="G266" s="246" t="s">
        <v>142</v>
      </c>
      <c r="H266" s="247">
        <v>1.275</v>
      </c>
      <c r="I266" s="337">
        <v>0</v>
      </c>
      <c r="J266" s="248">
        <f>ROUND(I266*H266,2)</f>
        <v>0</v>
      </c>
      <c r="K266" s="245" t="s">
        <v>143</v>
      </c>
      <c r="L266" s="177"/>
      <c r="M266" s="288" t="s">
        <v>5</v>
      </c>
      <c r="N266" s="289" t="s">
        <v>40</v>
      </c>
      <c r="O266" s="178"/>
      <c r="P266" s="290">
        <f>O266*H266</f>
        <v>0</v>
      </c>
      <c r="Q266" s="290">
        <v>0</v>
      </c>
      <c r="R266" s="290">
        <f>Q266*H266</f>
        <v>0</v>
      </c>
      <c r="S266" s="290">
        <v>0.089</v>
      </c>
      <c r="T266" s="291">
        <f>S266*H266</f>
        <v>0.11347499999999999</v>
      </c>
      <c r="U266" s="176"/>
      <c r="V266" s="176"/>
      <c r="AR266" s="24" t="s">
        <v>144</v>
      </c>
      <c r="AT266" s="24" t="s">
        <v>139</v>
      </c>
      <c r="AU266" s="24" t="s">
        <v>77</v>
      </c>
      <c r="AY266" s="24" t="s">
        <v>137</v>
      </c>
      <c r="BE266" s="73">
        <f>IF(N266="základní",J266,0)</f>
        <v>0</v>
      </c>
      <c r="BF266" s="73">
        <f>IF(N266="snížená",J266,0)</f>
        <v>0</v>
      </c>
      <c r="BG266" s="73">
        <f>IF(N266="zákl. přenesená",J266,0)</f>
        <v>0</v>
      </c>
      <c r="BH266" s="73">
        <f>IF(N266="sníž. přenesená",J266,0)</f>
        <v>0</v>
      </c>
      <c r="BI266" s="73">
        <f>IF(N266="nulová",J266,0)</f>
        <v>0</v>
      </c>
      <c r="BJ266" s="24" t="s">
        <v>21</v>
      </c>
      <c r="BK266" s="73">
        <f>ROUND(I266*H266,2)</f>
        <v>0</v>
      </c>
      <c r="BL266" s="24" t="s">
        <v>144</v>
      </c>
      <c r="BM266" s="24" t="s">
        <v>390</v>
      </c>
    </row>
    <row r="267" spans="1:51" s="12" customFormat="1" ht="13.5">
      <c r="A267" s="301"/>
      <c r="B267" s="302"/>
      <c r="C267" s="301"/>
      <c r="D267" s="294" t="s">
        <v>146</v>
      </c>
      <c r="E267" s="303" t="s">
        <v>5</v>
      </c>
      <c r="F267" s="304" t="s">
        <v>391</v>
      </c>
      <c r="G267" s="301"/>
      <c r="H267" s="303" t="s">
        <v>5</v>
      </c>
      <c r="I267" s="301"/>
      <c r="J267" s="301"/>
      <c r="K267" s="301"/>
      <c r="L267" s="302"/>
      <c r="M267" s="305"/>
      <c r="N267" s="306"/>
      <c r="O267" s="306"/>
      <c r="P267" s="306"/>
      <c r="Q267" s="306"/>
      <c r="R267" s="306"/>
      <c r="S267" s="306"/>
      <c r="T267" s="307"/>
      <c r="U267" s="301"/>
      <c r="V267" s="301"/>
      <c r="AT267" s="75" t="s">
        <v>146</v>
      </c>
      <c r="AU267" s="75" t="s">
        <v>77</v>
      </c>
      <c r="AV267" s="12" t="s">
        <v>21</v>
      </c>
      <c r="AW267" s="12" t="s">
        <v>33</v>
      </c>
      <c r="AX267" s="12" t="s">
        <v>69</v>
      </c>
      <c r="AY267" s="75" t="s">
        <v>137</v>
      </c>
    </row>
    <row r="268" spans="1:51" s="11" customFormat="1" ht="13.5">
      <c r="A268" s="292"/>
      <c r="B268" s="293"/>
      <c r="C268" s="292"/>
      <c r="D268" s="294" t="s">
        <v>146</v>
      </c>
      <c r="E268" s="295" t="s">
        <v>5</v>
      </c>
      <c r="F268" s="296" t="s">
        <v>392</v>
      </c>
      <c r="G268" s="292"/>
      <c r="H268" s="297">
        <v>1.275</v>
      </c>
      <c r="I268" s="292"/>
      <c r="J268" s="292"/>
      <c r="K268" s="292"/>
      <c r="L268" s="293"/>
      <c r="M268" s="298"/>
      <c r="N268" s="299"/>
      <c r="O268" s="299"/>
      <c r="P268" s="299"/>
      <c r="Q268" s="299"/>
      <c r="R268" s="299"/>
      <c r="S268" s="299"/>
      <c r="T268" s="300"/>
      <c r="U268" s="292"/>
      <c r="V268" s="292"/>
      <c r="AT268" s="74" t="s">
        <v>146</v>
      </c>
      <c r="AU268" s="74" t="s">
        <v>77</v>
      </c>
      <c r="AV268" s="11" t="s">
        <v>77</v>
      </c>
      <c r="AW268" s="11" t="s">
        <v>33</v>
      </c>
      <c r="AX268" s="11" t="s">
        <v>21</v>
      </c>
      <c r="AY268" s="74" t="s">
        <v>137</v>
      </c>
    </row>
    <row r="269" spans="1:65" s="1" customFormat="1" ht="16.5" customHeight="1">
      <c r="A269" s="176"/>
      <c r="B269" s="177"/>
      <c r="C269" s="243" t="s">
        <v>393</v>
      </c>
      <c r="D269" s="243" t="s">
        <v>139</v>
      </c>
      <c r="E269" s="244" t="s">
        <v>394</v>
      </c>
      <c r="F269" s="245" t="s">
        <v>395</v>
      </c>
      <c r="G269" s="246" t="s">
        <v>142</v>
      </c>
      <c r="H269" s="247">
        <v>323.597</v>
      </c>
      <c r="I269" s="337">
        <v>0</v>
      </c>
      <c r="J269" s="248">
        <f>ROUND(I269*H269,2)</f>
        <v>0</v>
      </c>
      <c r="K269" s="245" t="s">
        <v>143</v>
      </c>
      <c r="L269" s="177"/>
      <c r="M269" s="288" t="s">
        <v>5</v>
      </c>
      <c r="N269" s="289" t="s">
        <v>40</v>
      </c>
      <c r="O269" s="178"/>
      <c r="P269" s="290">
        <f>O269*H269</f>
        <v>0</v>
      </c>
      <c r="Q269" s="290">
        <v>0</v>
      </c>
      <c r="R269" s="290">
        <f>Q269*H269</f>
        <v>0</v>
      </c>
      <c r="S269" s="290">
        <v>0.061</v>
      </c>
      <c r="T269" s="291">
        <f>S269*H269</f>
        <v>19.739417</v>
      </c>
      <c r="U269" s="176"/>
      <c r="V269" s="176"/>
      <c r="AR269" s="24" t="s">
        <v>144</v>
      </c>
      <c r="AT269" s="24" t="s">
        <v>139</v>
      </c>
      <c r="AU269" s="24" t="s">
        <v>77</v>
      </c>
      <c r="AY269" s="24" t="s">
        <v>137</v>
      </c>
      <c r="BE269" s="73">
        <f>IF(N269="základní",J269,0)</f>
        <v>0</v>
      </c>
      <c r="BF269" s="73">
        <f>IF(N269="snížená",J269,0)</f>
        <v>0</v>
      </c>
      <c r="BG269" s="73">
        <f>IF(N269="zákl. přenesená",J269,0)</f>
        <v>0</v>
      </c>
      <c r="BH269" s="73">
        <f>IF(N269="sníž. přenesená",J269,0)</f>
        <v>0</v>
      </c>
      <c r="BI269" s="73">
        <f>IF(N269="nulová",J269,0)</f>
        <v>0</v>
      </c>
      <c r="BJ269" s="24" t="s">
        <v>21</v>
      </c>
      <c r="BK269" s="73">
        <f>ROUND(I269*H269,2)</f>
        <v>0</v>
      </c>
      <c r="BL269" s="24" t="s">
        <v>144</v>
      </c>
      <c r="BM269" s="24" t="s">
        <v>396</v>
      </c>
    </row>
    <row r="270" spans="1:51" s="12" customFormat="1" ht="13.5">
      <c r="A270" s="301"/>
      <c r="B270" s="302"/>
      <c r="C270" s="301"/>
      <c r="D270" s="294" t="s">
        <v>146</v>
      </c>
      <c r="E270" s="303" t="s">
        <v>5</v>
      </c>
      <c r="F270" s="304" t="s">
        <v>397</v>
      </c>
      <c r="G270" s="301"/>
      <c r="H270" s="303" t="s">
        <v>5</v>
      </c>
      <c r="I270" s="301"/>
      <c r="J270" s="301"/>
      <c r="K270" s="301"/>
      <c r="L270" s="302"/>
      <c r="M270" s="305"/>
      <c r="N270" s="306"/>
      <c r="O270" s="306"/>
      <c r="P270" s="306"/>
      <c r="Q270" s="306"/>
      <c r="R270" s="306"/>
      <c r="S270" s="306"/>
      <c r="T270" s="307"/>
      <c r="U270" s="301"/>
      <c r="V270" s="301"/>
      <c r="AT270" s="75" t="s">
        <v>146</v>
      </c>
      <c r="AU270" s="75" t="s">
        <v>77</v>
      </c>
      <c r="AV270" s="12" t="s">
        <v>21</v>
      </c>
      <c r="AW270" s="12" t="s">
        <v>33</v>
      </c>
      <c r="AX270" s="12" t="s">
        <v>69</v>
      </c>
      <c r="AY270" s="75" t="s">
        <v>137</v>
      </c>
    </row>
    <row r="271" spans="1:51" s="11" customFormat="1" ht="13.5">
      <c r="A271" s="292"/>
      <c r="B271" s="293"/>
      <c r="C271" s="292"/>
      <c r="D271" s="294" t="s">
        <v>146</v>
      </c>
      <c r="E271" s="295" t="s">
        <v>5</v>
      </c>
      <c r="F271" s="296" t="s">
        <v>398</v>
      </c>
      <c r="G271" s="292"/>
      <c r="H271" s="297">
        <v>45.227</v>
      </c>
      <c r="I271" s="292"/>
      <c r="J271" s="292"/>
      <c r="K271" s="292"/>
      <c r="L271" s="293"/>
      <c r="M271" s="298"/>
      <c r="N271" s="299"/>
      <c r="O271" s="299"/>
      <c r="P271" s="299"/>
      <c r="Q271" s="299"/>
      <c r="R271" s="299"/>
      <c r="S271" s="299"/>
      <c r="T271" s="300"/>
      <c r="U271" s="292"/>
      <c r="V271" s="292"/>
      <c r="AT271" s="74" t="s">
        <v>146</v>
      </c>
      <c r="AU271" s="74" t="s">
        <v>77</v>
      </c>
      <c r="AV271" s="11" t="s">
        <v>77</v>
      </c>
      <c r="AW271" s="11" t="s">
        <v>33</v>
      </c>
      <c r="AX271" s="11" t="s">
        <v>69</v>
      </c>
      <c r="AY271" s="74" t="s">
        <v>137</v>
      </c>
    </row>
    <row r="272" spans="1:51" s="11" customFormat="1" ht="13.5">
      <c r="A272" s="292"/>
      <c r="B272" s="293"/>
      <c r="C272" s="292"/>
      <c r="D272" s="294" t="s">
        <v>146</v>
      </c>
      <c r="E272" s="295" t="s">
        <v>5</v>
      </c>
      <c r="F272" s="296" t="s">
        <v>399</v>
      </c>
      <c r="G272" s="292"/>
      <c r="H272" s="297">
        <v>37.89</v>
      </c>
      <c r="I272" s="292"/>
      <c r="J272" s="292"/>
      <c r="K272" s="292"/>
      <c r="L272" s="293"/>
      <c r="M272" s="298"/>
      <c r="N272" s="299"/>
      <c r="O272" s="299"/>
      <c r="P272" s="299"/>
      <c r="Q272" s="299"/>
      <c r="R272" s="299"/>
      <c r="S272" s="299"/>
      <c r="T272" s="300"/>
      <c r="U272" s="292"/>
      <c r="V272" s="292"/>
      <c r="AT272" s="74" t="s">
        <v>146</v>
      </c>
      <c r="AU272" s="74" t="s">
        <v>77</v>
      </c>
      <c r="AV272" s="11" t="s">
        <v>77</v>
      </c>
      <c r="AW272" s="11" t="s">
        <v>33</v>
      </c>
      <c r="AX272" s="11" t="s">
        <v>69</v>
      </c>
      <c r="AY272" s="74" t="s">
        <v>137</v>
      </c>
    </row>
    <row r="273" spans="1:51" s="11" customFormat="1" ht="13.5">
      <c r="A273" s="292"/>
      <c r="B273" s="293"/>
      <c r="C273" s="292"/>
      <c r="D273" s="294" t="s">
        <v>146</v>
      </c>
      <c r="E273" s="295" t="s">
        <v>5</v>
      </c>
      <c r="F273" s="296" t="s">
        <v>400</v>
      </c>
      <c r="G273" s="292"/>
      <c r="H273" s="297">
        <v>240.48</v>
      </c>
      <c r="I273" s="292"/>
      <c r="J273" s="292"/>
      <c r="K273" s="292"/>
      <c r="L273" s="293"/>
      <c r="M273" s="298"/>
      <c r="N273" s="299"/>
      <c r="O273" s="299"/>
      <c r="P273" s="299"/>
      <c r="Q273" s="299"/>
      <c r="R273" s="299"/>
      <c r="S273" s="299"/>
      <c r="T273" s="300"/>
      <c r="U273" s="292"/>
      <c r="V273" s="292"/>
      <c r="AT273" s="74" t="s">
        <v>146</v>
      </c>
      <c r="AU273" s="74" t="s">
        <v>77</v>
      </c>
      <c r="AV273" s="11" t="s">
        <v>77</v>
      </c>
      <c r="AW273" s="11" t="s">
        <v>33</v>
      </c>
      <c r="AX273" s="11" t="s">
        <v>69</v>
      </c>
      <c r="AY273" s="74" t="s">
        <v>137</v>
      </c>
    </row>
    <row r="274" spans="1:51" s="13" customFormat="1" ht="13.5">
      <c r="A274" s="317"/>
      <c r="B274" s="318"/>
      <c r="C274" s="317"/>
      <c r="D274" s="294" t="s">
        <v>146</v>
      </c>
      <c r="E274" s="319" t="s">
        <v>5</v>
      </c>
      <c r="F274" s="320" t="s">
        <v>179</v>
      </c>
      <c r="G274" s="317"/>
      <c r="H274" s="321">
        <v>323.597</v>
      </c>
      <c r="I274" s="317"/>
      <c r="J274" s="317"/>
      <c r="K274" s="317"/>
      <c r="L274" s="318"/>
      <c r="M274" s="322"/>
      <c r="N274" s="323"/>
      <c r="O274" s="323"/>
      <c r="P274" s="323"/>
      <c r="Q274" s="323"/>
      <c r="R274" s="323"/>
      <c r="S274" s="323"/>
      <c r="T274" s="324"/>
      <c r="U274" s="317"/>
      <c r="V274" s="317"/>
      <c r="AT274" s="76" t="s">
        <v>146</v>
      </c>
      <c r="AU274" s="76" t="s">
        <v>77</v>
      </c>
      <c r="AV274" s="13" t="s">
        <v>144</v>
      </c>
      <c r="AW274" s="13" t="s">
        <v>33</v>
      </c>
      <c r="AX274" s="13" t="s">
        <v>21</v>
      </c>
      <c r="AY274" s="76" t="s">
        <v>137</v>
      </c>
    </row>
    <row r="275" spans="1:65" s="1" customFormat="1" ht="16.5" customHeight="1">
      <c r="A275" s="176"/>
      <c r="B275" s="177"/>
      <c r="C275" s="243" t="s">
        <v>401</v>
      </c>
      <c r="D275" s="243" t="s">
        <v>139</v>
      </c>
      <c r="E275" s="244" t="s">
        <v>402</v>
      </c>
      <c r="F275" s="245" t="s">
        <v>403</v>
      </c>
      <c r="G275" s="246" t="s">
        <v>142</v>
      </c>
      <c r="H275" s="247">
        <v>1225.417</v>
      </c>
      <c r="I275" s="337">
        <v>0</v>
      </c>
      <c r="J275" s="248">
        <f>ROUND(I275*H275,2)</f>
        <v>0</v>
      </c>
      <c r="K275" s="245" t="s">
        <v>143</v>
      </c>
      <c r="L275" s="177"/>
      <c r="M275" s="288" t="s">
        <v>5</v>
      </c>
      <c r="N275" s="289" t="s">
        <v>40</v>
      </c>
      <c r="O275" s="178"/>
      <c r="P275" s="290">
        <f>O275*H275</f>
        <v>0</v>
      </c>
      <c r="Q275" s="290">
        <v>0</v>
      </c>
      <c r="R275" s="290">
        <f>Q275*H275</f>
        <v>0</v>
      </c>
      <c r="S275" s="290">
        <v>0.053</v>
      </c>
      <c r="T275" s="291">
        <f>S275*H275</f>
        <v>64.94710099999999</v>
      </c>
      <c r="U275" s="176"/>
      <c r="V275" s="176"/>
      <c r="AR275" s="24" t="s">
        <v>144</v>
      </c>
      <c r="AT275" s="24" t="s">
        <v>139</v>
      </c>
      <c r="AU275" s="24" t="s">
        <v>77</v>
      </c>
      <c r="AY275" s="24" t="s">
        <v>137</v>
      </c>
      <c r="BE275" s="73">
        <f>IF(N275="základní",J275,0)</f>
        <v>0</v>
      </c>
      <c r="BF275" s="73">
        <f>IF(N275="snížená",J275,0)</f>
        <v>0</v>
      </c>
      <c r="BG275" s="73">
        <f>IF(N275="zákl. přenesená",J275,0)</f>
        <v>0</v>
      </c>
      <c r="BH275" s="73">
        <f>IF(N275="sníž. přenesená",J275,0)</f>
        <v>0</v>
      </c>
      <c r="BI275" s="73">
        <f>IF(N275="nulová",J275,0)</f>
        <v>0</v>
      </c>
      <c r="BJ275" s="24" t="s">
        <v>21</v>
      </c>
      <c r="BK275" s="73">
        <f>ROUND(I275*H275,2)</f>
        <v>0</v>
      </c>
      <c r="BL275" s="24" t="s">
        <v>144</v>
      </c>
      <c r="BM275" s="24" t="s">
        <v>404</v>
      </c>
    </row>
    <row r="276" spans="1:51" s="12" customFormat="1" ht="13.5">
      <c r="A276" s="301"/>
      <c r="B276" s="302"/>
      <c r="C276" s="301"/>
      <c r="D276" s="294" t="s">
        <v>146</v>
      </c>
      <c r="E276" s="303" t="s">
        <v>5</v>
      </c>
      <c r="F276" s="304" t="s">
        <v>391</v>
      </c>
      <c r="G276" s="301"/>
      <c r="H276" s="303" t="s">
        <v>5</v>
      </c>
      <c r="I276" s="301"/>
      <c r="J276" s="301"/>
      <c r="K276" s="301"/>
      <c r="L276" s="302"/>
      <c r="M276" s="305"/>
      <c r="N276" s="306"/>
      <c r="O276" s="306"/>
      <c r="P276" s="306"/>
      <c r="Q276" s="306"/>
      <c r="R276" s="306"/>
      <c r="S276" s="306"/>
      <c r="T276" s="307"/>
      <c r="U276" s="301"/>
      <c r="V276" s="301"/>
      <c r="AT276" s="75" t="s">
        <v>146</v>
      </c>
      <c r="AU276" s="75" t="s">
        <v>77</v>
      </c>
      <c r="AV276" s="12" t="s">
        <v>21</v>
      </c>
      <c r="AW276" s="12" t="s">
        <v>33</v>
      </c>
      <c r="AX276" s="12" t="s">
        <v>69</v>
      </c>
      <c r="AY276" s="75" t="s">
        <v>137</v>
      </c>
    </row>
    <row r="277" spans="1:51" s="11" customFormat="1" ht="13.5">
      <c r="A277" s="292"/>
      <c r="B277" s="293"/>
      <c r="C277" s="292"/>
      <c r="D277" s="294" t="s">
        <v>146</v>
      </c>
      <c r="E277" s="295" t="s">
        <v>5</v>
      </c>
      <c r="F277" s="296" t="s">
        <v>405</v>
      </c>
      <c r="G277" s="292"/>
      <c r="H277" s="297">
        <v>176.366</v>
      </c>
      <c r="I277" s="292"/>
      <c r="J277" s="292"/>
      <c r="K277" s="292"/>
      <c r="L277" s="293"/>
      <c r="M277" s="298"/>
      <c r="N277" s="299"/>
      <c r="O277" s="299"/>
      <c r="P277" s="299"/>
      <c r="Q277" s="299"/>
      <c r="R277" s="299"/>
      <c r="S277" s="299"/>
      <c r="T277" s="300"/>
      <c r="U277" s="292"/>
      <c r="V277" s="292"/>
      <c r="AT277" s="74" t="s">
        <v>146</v>
      </c>
      <c r="AU277" s="74" t="s">
        <v>77</v>
      </c>
      <c r="AV277" s="11" t="s">
        <v>77</v>
      </c>
      <c r="AW277" s="11" t="s">
        <v>33</v>
      </c>
      <c r="AX277" s="11" t="s">
        <v>69</v>
      </c>
      <c r="AY277" s="74" t="s">
        <v>137</v>
      </c>
    </row>
    <row r="278" spans="1:51" s="11" customFormat="1" ht="13.5">
      <c r="A278" s="292"/>
      <c r="B278" s="293"/>
      <c r="C278" s="292"/>
      <c r="D278" s="294" t="s">
        <v>146</v>
      </c>
      <c r="E278" s="295" t="s">
        <v>5</v>
      </c>
      <c r="F278" s="296" t="s">
        <v>406</v>
      </c>
      <c r="G278" s="292"/>
      <c r="H278" s="297">
        <v>38.351</v>
      </c>
      <c r="I278" s="292"/>
      <c r="J278" s="292"/>
      <c r="K278" s="292"/>
      <c r="L278" s="293"/>
      <c r="M278" s="298"/>
      <c r="N278" s="299"/>
      <c r="O278" s="299"/>
      <c r="P278" s="299"/>
      <c r="Q278" s="299"/>
      <c r="R278" s="299"/>
      <c r="S278" s="299"/>
      <c r="T278" s="300"/>
      <c r="U278" s="292"/>
      <c r="V278" s="292"/>
      <c r="AT278" s="74" t="s">
        <v>146</v>
      </c>
      <c r="AU278" s="74" t="s">
        <v>77</v>
      </c>
      <c r="AV278" s="11" t="s">
        <v>77</v>
      </c>
      <c r="AW278" s="11" t="s">
        <v>33</v>
      </c>
      <c r="AX278" s="11" t="s">
        <v>69</v>
      </c>
      <c r="AY278" s="74" t="s">
        <v>137</v>
      </c>
    </row>
    <row r="279" spans="1:51" s="11" customFormat="1" ht="13.5">
      <c r="A279" s="292"/>
      <c r="B279" s="293"/>
      <c r="C279" s="292"/>
      <c r="D279" s="294" t="s">
        <v>146</v>
      </c>
      <c r="E279" s="295" t="s">
        <v>5</v>
      </c>
      <c r="F279" s="296" t="s">
        <v>407</v>
      </c>
      <c r="G279" s="292"/>
      <c r="H279" s="297">
        <v>1010.7</v>
      </c>
      <c r="I279" s="292"/>
      <c r="J279" s="292"/>
      <c r="K279" s="292"/>
      <c r="L279" s="293"/>
      <c r="M279" s="298"/>
      <c r="N279" s="299"/>
      <c r="O279" s="299"/>
      <c r="P279" s="299"/>
      <c r="Q279" s="299"/>
      <c r="R279" s="299"/>
      <c r="S279" s="299"/>
      <c r="T279" s="300"/>
      <c r="U279" s="292"/>
      <c r="V279" s="292"/>
      <c r="AT279" s="74" t="s">
        <v>146</v>
      </c>
      <c r="AU279" s="74" t="s">
        <v>77</v>
      </c>
      <c r="AV279" s="11" t="s">
        <v>77</v>
      </c>
      <c r="AW279" s="11" t="s">
        <v>33</v>
      </c>
      <c r="AX279" s="11" t="s">
        <v>69</v>
      </c>
      <c r="AY279" s="74" t="s">
        <v>137</v>
      </c>
    </row>
    <row r="280" spans="1:51" s="13" customFormat="1" ht="13.5">
      <c r="A280" s="317"/>
      <c r="B280" s="318"/>
      <c r="C280" s="317"/>
      <c r="D280" s="294" t="s">
        <v>146</v>
      </c>
      <c r="E280" s="319" t="s">
        <v>5</v>
      </c>
      <c r="F280" s="320" t="s">
        <v>179</v>
      </c>
      <c r="G280" s="317"/>
      <c r="H280" s="321">
        <v>1225.417</v>
      </c>
      <c r="I280" s="317"/>
      <c r="J280" s="317"/>
      <c r="K280" s="317"/>
      <c r="L280" s="318"/>
      <c r="M280" s="322"/>
      <c r="N280" s="323"/>
      <c r="O280" s="323"/>
      <c r="P280" s="323"/>
      <c r="Q280" s="323"/>
      <c r="R280" s="323"/>
      <c r="S280" s="323"/>
      <c r="T280" s="324"/>
      <c r="U280" s="317"/>
      <c r="V280" s="317"/>
      <c r="AT280" s="76" t="s">
        <v>146</v>
      </c>
      <c r="AU280" s="76" t="s">
        <v>77</v>
      </c>
      <c r="AV280" s="13" t="s">
        <v>144</v>
      </c>
      <c r="AW280" s="13" t="s">
        <v>33</v>
      </c>
      <c r="AX280" s="13" t="s">
        <v>21</v>
      </c>
      <c r="AY280" s="76" t="s">
        <v>137</v>
      </c>
    </row>
    <row r="281" spans="1:65" s="1" customFormat="1" ht="16.5" customHeight="1">
      <c r="A281" s="176"/>
      <c r="B281" s="177"/>
      <c r="C281" s="243" t="s">
        <v>408</v>
      </c>
      <c r="D281" s="243" t="s">
        <v>139</v>
      </c>
      <c r="E281" s="244" t="s">
        <v>409</v>
      </c>
      <c r="F281" s="245" t="s">
        <v>410</v>
      </c>
      <c r="G281" s="246" t="s">
        <v>142</v>
      </c>
      <c r="H281" s="247">
        <v>538.278</v>
      </c>
      <c r="I281" s="337">
        <v>0</v>
      </c>
      <c r="J281" s="248">
        <f>ROUND(I281*H281,2)</f>
        <v>0</v>
      </c>
      <c r="K281" s="245" t="s">
        <v>143</v>
      </c>
      <c r="L281" s="177"/>
      <c r="M281" s="288" t="s">
        <v>5</v>
      </c>
      <c r="N281" s="289" t="s">
        <v>40</v>
      </c>
      <c r="O281" s="178"/>
      <c r="P281" s="290">
        <f>O281*H281</f>
        <v>0</v>
      </c>
      <c r="Q281" s="290">
        <v>0</v>
      </c>
      <c r="R281" s="290">
        <f>Q281*H281</f>
        <v>0</v>
      </c>
      <c r="S281" s="290">
        <v>0.05</v>
      </c>
      <c r="T281" s="291">
        <f>S281*H281</f>
        <v>26.9139</v>
      </c>
      <c r="U281" s="176"/>
      <c r="V281" s="176"/>
      <c r="AR281" s="24" t="s">
        <v>144</v>
      </c>
      <c r="AT281" s="24" t="s">
        <v>139</v>
      </c>
      <c r="AU281" s="24" t="s">
        <v>77</v>
      </c>
      <c r="AY281" s="24" t="s">
        <v>137</v>
      </c>
      <c r="BE281" s="73">
        <f>IF(N281="základní",J281,0)</f>
        <v>0</v>
      </c>
      <c r="BF281" s="73">
        <f>IF(N281="snížená",J281,0)</f>
        <v>0</v>
      </c>
      <c r="BG281" s="73">
        <f>IF(N281="zákl. přenesená",J281,0)</f>
        <v>0</v>
      </c>
      <c r="BH281" s="73">
        <f>IF(N281="sníž. přenesená",J281,0)</f>
        <v>0</v>
      </c>
      <c r="BI281" s="73">
        <f>IF(N281="nulová",J281,0)</f>
        <v>0</v>
      </c>
      <c r="BJ281" s="24" t="s">
        <v>21</v>
      </c>
      <c r="BK281" s="73">
        <f>ROUND(I281*H281,2)</f>
        <v>0</v>
      </c>
      <c r="BL281" s="24" t="s">
        <v>144</v>
      </c>
      <c r="BM281" s="24" t="s">
        <v>411</v>
      </c>
    </row>
    <row r="282" spans="1:51" s="12" customFormat="1" ht="13.5">
      <c r="A282" s="301"/>
      <c r="B282" s="302"/>
      <c r="C282" s="301"/>
      <c r="D282" s="294" t="s">
        <v>146</v>
      </c>
      <c r="E282" s="303" t="s">
        <v>5</v>
      </c>
      <c r="F282" s="304" t="s">
        <v>391</v>
      </c>
      <c r="G282" s="301"/>
      <c r="H282" s="303" t="s">
        <v>5</v>
      </c>
      <c r="I282" s="301"/>
      <c r="J282" s="301"/>
      <c r="K282" s="301"/>
      <c r="L282" s="302"/>
      <c r="M282" s="305"/>
      <c r="N282" s="306"/>
      <c r="O282" s="306"/>
      <c r="P282" s="306"/>
      <c r="Q282" s="306"/>
      <c r="R282" s="306"/>
      <c r="S282" s="306"/>
      <c r="T282" s="307"/>
      <c r="U282" s="301"/>
      <c r="V282" s="301"/>
      <c r="AT282" s="75" t="s">
        <v>146</v>
      </c>
      <c r="AU282" s="75" t="s">
        <v>77</v>
      </c>
      <c r="AV282" s="12" t="s">
        <v>21</v>
      </c>
      <c r="AW282" s="12" t="s">
        <v>33</v>
      </c>
      <c r="AX282" s="12" t="s">
        <v>69</v>
      </c>
      <c r="AY282" s="75" t="s">
        <v>137</v>
      </c>
    </row>
    <row r="283" spans="1:51" s="11" customFormat="1" ht="13.5">
      <c r="A283" s="292"/>
      <c r="B283" s="293"/>
      <c r="C283" s="292"/>
      <c r="D283" s="294" t="s">
        <v>146</v>
      </c>
      <c r="E283" s="295" t="s">
        <v>5</v>
      </c>
      <c r="F283" s="296" t="s">
        <v>412</v>
      </c>
      <c r="G283" s="292"/>
      <c r="H283" s="297">
        <v>376.5</v>
      </c>
      <c r="I283" s="292"/>
      <c r="J283" s="292"/>
      <c r="K283" s="292"/>
      <c r="L283" s="293"/>
      <c r="M283" s="298"/>
      <c r="N283" s="299"/>
      <c r="O283" s="299"/>
      <c r="P283" s="299"/>
      <c r="Q283" s="299"/>
      <c r="R283" s="299"/>
      <c r="S283" s="299"/>
      <c r="T283" s="300"/>
      <c r="U283" s="292"/>
      <c r="V283" s="292"/>
      <c r="AT283" s="74" t="s">
        <v>146</v>
      </c>
      <c r="AU283" s="74" t="s">
        <v>77</v>
      </c>
      <c r="AV283" s="11" t="s">
        <v>77</v>
      </c>
      <c r="AW283" s="11" t="s">
        <v>33</v>
      </c>
      <c r="AX283" s="11" t="s">
        <v>69</v>
      </c>
      <c r="AY283" s="74" t="s">
        <v>137</v>
      </c>
    </row>
    <row r="284" spans="1:51" s="11" customFormat="1" ht="13.5">
      <c r="A284" s="292"/>
      <c r="B284" s="293"/>
      <c r="C284" s="292"/>
      <c r="D284" s="294" t="s">
        <v>146</v>
      </c>
      <c r="E284" s="295" t="s">
        <v>5</v>
      </c>
      <c r="F284" s="296" t="s">
        <v>413</v>
      </c>
      <c r="G284" s="292"/>
      <c r="H284" s="297">
        <v>161.778</v>
      </c>
      <c r="I284" s="292"/>
      <c r="J284" s="292"/>
      <c r="K284" s="292"/>
      <c r="L284" s="293"/>
      <c r="M284" s="298"/>
      <c r="N284" s="299"/>
      <c r="O284" s="299"/>
      <c r="P284" s="299"/>
      <c r="Q284" s="299"/>
      <c r="R284" s="299"/>
      <c r="S284" s="299"/>
      <c r="T284" s="300"/>
      <c r="U284" s="292"/>
      <c r="V284" s="292"/>
      <c r="AT284" s="74" t="s">
        <v>146</v>
      </c>
      <c r="AU284" s="74" t="s">
        <v>77</v>
      </c>
      <c r="AV284" s="11" t="s">
        <v>77</v>
      </c>
      <c r="AW284" s="11" t="s">
        <v>33</v>
      </c>
      <c r="AX284" s="11" t="s">
        <v>69</v>
      </c>
      <c r="AY284" s="74" t="s">
        <v>137</v>
      </c>
    </row>
    <row r="285" spans="1:51" s="13" customFormat="1" ht="13.5">
      <c r="A285" s="317"/>
      <c r="B285" s="318"/>
      <c r="C285" s="317"/>
      <c r="D285" s="294" t="s">
        <v>146</v>
      </c>
      <c r="E285" s="319" t="s">
        <v>5</v>
      </c>
      <c r="F285" s="320" t="s">
        <v>179</v>
      </c>
      <c r="G285" s="317"/>
      <c r="H285" s="321">
        <v>538.278</v>
      </c>
      <c r="I285" s="317"/>
      <c r="J285" s="317"/>
      <c r="K285" s="317"/>
      <c r="L285" s="318"/>
      <c r="M285" s="322"/>
      <c r="N285" s="323"/>
      <c r="O285" s="323"/>
      <c r="P285" s="323"/>
      <c r="Q285" s="323"/>
      <c r="R285" s="323"/>
      <c r="S285" s="323"/>
      <c r="T285" s="324"/>
      <c r="U285" s="317"/>
      <c r="V285" s="317"/>
      <c r="AT285" s="76" t="s">
        <v>146</v>
      </c>
      <c r="AU285" s="76" t="s">
        <v>77</v>
      </c>
      <c r="AV285" s="13" t="s">
        <v>144</v>
      </c>
      <c r="AW285" s="13" t="s">
        <v>33</v>
      </c>
      <c r="AX285" s="13" t="s">
        <v>21</v>
      </c>
      <c r="AY285" s="76" t="s">
        <v>137</v>
      </c>
    </row>
    <row r="286" spans="1:65" s="1" customFormat="1" ht="16.5" customHeight="1">
      <c r="A286" s="176"/>
      <c r="B286" s="177"/>
      <c r="C286" s="243" t="s">
        <v>414</v>
      </c>
      <c r="D286" s="243" t="s">
        <v>139</v>
      </c>
      <c r="E286" s="244" t="s">
        <v>415</v>
      </c>
      <c r="F286" s="245" t="s">
        <v>416</v>
      </c>
      <c r="G286" s="246" t="s">
        <v>142</v>
      </c>
      <c r="H286" s="247">
        <v>6.3</v>
      </c>
      <c r="I286" s="337">
        <v>0</v>
      </c>
      <c r="J286" s="248">
        <f>ROUND(I286*H286,2)</f>
        <v>0</v>
      </c>
      <c r="K286" s="245" t="s">
        <v>143</v>
      </c>
      <c r="L286" s="177"/>
      <c r="M286" s="288" t="s">
        <v>5</v>
      </c>
      <c r="N286" s="289" t="s">
        <v>40</v>
      </c>
      <c r="O286" s="178"/>
      <c r="P286" s="290">
        <f>O286*H286</f>
        <v>0</v>
      </c>
      <c r="Q286" s="290">
        <v>0</v>
      </c>
      <c r="R286" s="290">
        <f>Q286*H286</f>
        <v>0</v>
      </c>
      <c r="S286" s="290">
        <v>0.063</v>
      </c>
      <c r="T286" s="291">
        <f>S286*H286</f>
        <v>0.3969</v>
      </c>
      <c r="U286" s="176"/>
      <c r="V286" s="176"/>
      <c r="AR286" s="24" t="s">
        <v>144</v>
      </c>
      <c r="AT286" s="24" t="s">
        <v>139</v>
      </c>
      <c r="AU286" s="24" t="s">
        <v>77</v>
      </c>
      <c r="AY286" s="24" t="s">
        <v>137</v>
      </c>
      <c r="BE286" s="73">
        <f>IF(N286="základní",J286,0)</f>
        <v>0</v>
      </c>
      <c r="BF286" s="73">
        <f>IF(N286="snížená",J286,0)</f>
        <v>0</v>
      </c>
      <c r="BG286" s="73">
        <f>IF(N286="zákl. přenesená",J286,0)</f>
        <v>0</v>
      </c>
      <c r="BH286" s="73">
        <f>IF(N286="sníž. přenesená",J286,0)</f>
        <v>0</v>
      </c>
      <c r="BI286" s="73">
        <f>IF(N286="nulová",J286,0)</f>
        <v>0</v>
      </c>
      <c r="BJ286" s="24" t="s">
        <v>21</v>
      </c>
      <c r="BK286" s="73">
        <f>ROUND(I286*H286,2)</f>
        <v>0</v>
      </c>
      <c r="BL286" s="24" t="s">
        <v>144</v>
      </c>
      <c r="BM286" s="24" t="s">
        <v>417</v>
      </c>
    </row>
    <row r="287" spans="1:51" s="12" customFormat="1" ht="13.5">
      <c r="A287" s="301"/>
      <c r="B287" s="302"/>
      <c r="C287" s="301"/>
      <c r="D287" s="294" t="s">
        <v>146</v>
      </c>
      <c r="E287" s="303" t="s">
        <v>5</v>
      </c>
      <c r="F287" s="304" t="s">
        <v>418</v>
      </c>
      <c r="G287" s="301"/>
      <c r="H287" s="303" t="s">
        <v>5</v>
      </c>
      <c r="I287" s="301"/>
      <c r="J287" s="301"/>
      <c r="K287" s="301"/>
      <c r="L287" s="302"/>
      <c r="M287" s="305"/>
      <c r="N287" s="306"/>
      <c r="O287" s="306"/>
      <c r="P287" s="306"/>
      <c r="Q287" s="306"/>
      <c r="R287" s="306"/>
      <c r="S287" s="306"/>
      <c r="T287" s="307"/>
      <c r="U287" s="301"/>
      <c r="V287" s="301"/>
      <c r="AT287" s="75" t="s">
        <v>146</v>
      </c>
      <c r="AU287" s="75" t="s">
        <v>77</v>
      </c>
      <c r="AV287" s="12" t="s">
        <v>21</v>
      </c>
      <c r="AW287" s="12" t="s">
        <v>33</v>
      </c>
      <c r="AX287" s="12" t="s">
        <v>69</v>
      </c>
      <c r="AY287" s="75" t="s">
        <v>137</v>
      </c>
    </row>
    <row r="288" spans="1:51" s="11" customFormat="1" ht="13.5">
      <c r="A288" s="292"/>
      <c r="B288" s="293"/>
      <c r="C288" s="292"/>
      <c r="D288" s="294" t="s">
        <v>146</v>
      </c>
      <c r="E288" s="295" t="s">
        <v>5</v>
      </c>
      <c r="F288" s="296" t="s">
        <v>419</v>
      </c>
      <c r="G288" s="292"/>
      <c r="H288" s="297">
        <v>6.3</v>
      </c>
      <c r="I288" s="292"/>
      <c r="J288" s="292"/>
      <c r="K288" s="292"/>
      <c r="L288" s="293"/>
      <c r="M288" s="298"/>
      <c r="N288" s="299"/>
      <c r="O288" s="299"/>
      <c r="P288" s="299"/>
      <c r="Q288" s="299"/>
      <c r="R288" s="299"/>
      <c r="S288" s="299"/>
      <c r="T288" s="300"/>
      <c r="U288" s="292"/>
      <c r="V288" s="292"/>
      <c r="AT288" s="74" t="s">
        <v>146</v>
      </c>
      <c r="AU288" s="74" t="s">
        <v>77</v>
      </c>
      <c r="AV288" s="11" t="s">
        <v>77</v>
      </c>
      <c r="AW288" s="11" t="s">
        <v>33</v>
      </c>
      <c r="AX288" s="11" t="s">
        <v>21</v>
      </c>
      <c r="AY288" s="74" t="s">
        <v>137</v>
      </c>
    </row>
    <row r="289" spans="1:65" s="1" customFormat="1" ht="25.5" customHeight="1">
      <c r="A289" s="176"/>
      <c r="B289" s="177"/>
      <c r="C289" s="243" t="s">
        <v>420</v>
      </c>
      <c r="D289" s="243" t="s">
        <v>139</v>
      </c>
      <c r="E289" s="244" t="s">
        <v>421</v>
      </c>
      <c r="F289" s="245" t="s">
        <v>422</v>
      </c>
      <c r="G289" s="246" t="s">
        <v>289</v>
      </c>
      <c r="H289" s="247">
        <v>0.319</v>
      </c>
      <c r="I289" s="337">
        <v>0</v>
      </c>
      <c r="J289" s="248">
        <f>ROUND(I289*H289,2)</f>
        <v>0</v>
      </c>
      <c r="K289" s="245" t="s">
        <v>143</v>
      </c>
      <c r="L289" s="177"/>
      <c r="M289" s="288" t="s">
        <v>5</v>
      </c>
      <c r="N289" s="289" t="s">
        <v>40</v>
      </c>
      <c r="O289" s="178"/>
      <c r="P289" s="290">
        <f>O289*H289</f>
        <v>0</v>
      </c>
      <c r="Q289" s="290">
        <v>0</v>
      </c>
      <c r="R289" s="290">
        <f>Q289*H289</f>
        <v>0</v>
      </c>
      <c r="S289" s="290">
        <v>1.8</v>
      </c>
      <c r="T289" s="291">
        <f>S289*H289</f>
        <v>0.5742</v>
      </c>
      <c r="U289" s="176"/>
      <c r="V289" s="176"/>
      <c r="AR289" s="24" t="s">
        <v>144</v>
      </c>
      <c r="AT289" s="24" t="s">
        <v>139</v>
      </c>
      <c r="AU289" s="24" t="s">
        <v>77</v>
      </c>
      <c r="AY289" s="24" t="s">
        <v>137</v>
      </c>
      <c r="BE289" s="73">
        <f>IF(N289="základní",J289,0)</f>
        <v>0</v>
      </c>
      <c r="BF289" s="73">
        <f>IF(N289="snížená",J289,0)</f>
        <v>0</v>
      </c>
      <c r="BG289" s="73">
        <f>IF(N289="zákl. přenesená",J289,0)</f>
        <v>0</v>
      </c>
      <c r="BH289" s="73">
        <f>IF(N289="sníž. přenesená",J289,0)</f>
        <v>0</v>
      </c>
      <c r="BI289" s="73">
        <f>IF(N289="nulová",J289,0)</f>
        <v>0</v>
      </c>
      <c r="BJ289" s="24" t="s">
        <v>21</v>
      </c>
      <c r="BK289" s="73">
        <f>ROUND(I289*H289,2)</f>
        <v>0</v>
      </c>
      <c r="BL289" s="24" t="s">
        <v>144</v>
      </c>
      <c r="BM289" s="24" t="s">
        <v>423</v>
      </c>
    </row>
    <row r="290" spans="1:51" s="12" customFormat="1" ht="13.5">
      <c r="A290" s="301"/>
      <c r="B290" s="302"/>
      <c r="C290" s="301"/>
      <c r="D290" s="294" t="s">
        <v>146</v>
      </c>
      <c r="E290" s="303" t="s">
        <v>5</v>
      </c>
      <c r="F290" s="304" t="s">
        <v>424</v>
      </c>
      <c r="G290" s="301"/>
      <c r="H290" s="303" t="s">
        <v>5</v>
      </c>
      <c r="I290" s="301"/>
      <c r="J290" s="301"/>
      <c r="K290" s="301"/>
      <c r="L290" s="302"/>
      <c r="M290" s="305"/>
      <c r="N290" s="306"/>
      <c r="O290" s="306"/>
      <c r="P290" s="306"/>
      <c r="Q290" s="306"/>
      <c r="R290" s="306"/>
      <c r="S290" s="306"/>
      <c r="T290" s="307"/>
      <c r="U290" s="301"/>
      <c r="V290" s="301"/>
      <c r="AT290" s="75" t="s">
        <v>146</v>
      </c>
      <c r="AU290" s="75" t="s">
        <v>77</v>
      </c>
      <c r="AV290" s="12" t="s">
        <v>21</v>
      </c>
      <c r="AW290" s="12" t="s">
        <v>33</v>
      </c>
      <c r="AX290" s="12" t="s">
        <v>69</v>
      </c>
      <c r="AY290" s="75" t="s">
        <v>137</v>
      </c>
    </row>
    <row r="291" spans="1:51" s="11" customFormat="1" ht="13.5">
      <c r="A291" s="292"/>
      <c r="B291" s="293"/>
      <c r="C291" s="292"/>
      <c r="D291" s="294" t="s">
        <v>146</v>
      </c>
      <c r="E291" s="295" t="s">
        <v>5</v>
      </c>
      <c r="F291" s="296" t="s">
        <v>425</v>
      </c>
      <c r="G291" s="292"/>
      <c r="H291" s="297">
        <v>0.319</v>
      </c>
      <c r="I291" s="292"/>
      <c r="J291" s="292"/>
      <c r="K291" s="292"/>
      <c r="L291" s="293"/>
      <c r="M291" s="298"/>
      <c r="N291" s="299"/>
      <c r="O291" s="299"/>
      <c r="P291" s="299"/>
      <c r="Q291" s="299"/>
      <c r="R291" s="299"/>
      <c r="S291" s="299"/>
      <c r="T291" s="300"/>
      <c r="U291" s="292"/>
      <c r="V291" s="292"/>
      <c r="AT291" s="74" t="s">
        <v>146</v>
      </c>
      <c r="AU291" s="74" t="s">
        <v>77</v>
      </c>
      <c r="AV291" s="11" t="s">
        <v>77</v>
      </c>
      <c r="AW291" s="11" t="s">
        <v>33</v>
      </c>
      <c r="AX291" s="11" t="s">
        <v>21</v>
      </c>
      <c r="AY291" s="74" t="s">
        <v>137</v>
      </c>
    </row>
    <row r="292" spans="1:65" s="1" customFormat="1" ht="25.5" customHeight="1">
      <c r="A292" s="176"/>
      <c r="B292" s="177"/>
      <c r="C292" s="243" t="s">
        <v>426</v>
      </c>
      <c r="D292" s="243" t="s">
        <v>139</v>
      </c>
      <c r="E292" s="244" t="s">
        <v>427</v>
      </c>
      <c r="F292" s="245" t="s">
        <v>428</v>
      </c>
      <c r="G292" s="246" t="s">
        <v>330</v>
      </c>
      <c r="H292" s="247">
        <v>1</v>
      </c>
      <c r="I292" s="337">
        <v>0</v>
      </c>
      <c r="J292" s="248">
        <f>ROUND(I292*H292,2)</f>
        <v>0</v>
      </c>
      <c r="K292" s="245" t="s">
        <v>5</v>
      </c>
      <c r="L292" s="177"/>
      <c r="M292" s="288" t="s">
        <v>5</v>
      </c>
      <c r="N292" s="289" t="s">
        <v>40</v>
      </c>
      <c r="O292" s="178"/>
      <c r="P292" s="290">
        <f>O292*H292</f>
        <v>0</v>
      </c>
      <c r="Q292" s="290">
        <v>0</v>
      </c>
      <c r="R292" s="290">
        <f>Q292*H292</f>
        <v>0</v>
      </c>
      <c r="S292" s="290">
        <v>0</v>
      </c>
      <c r="T292" s="291">
        <f>S292*H292</f>
        <v>0</v>
      </c>
      <c r="U292" s="176"/>
      <c r="V292" s="176"/>
      <c r="AR292" s="24" t="s">
        <v>144</v>
      </c>
      <c r="AT292" s="24" t="s">
        <v>139</v>
      </c>
      <c r="AU292" s="24" t="s">
        <v>77</v>
      </c>
      <c r="AY292" s="24" t="s">
        <v>137</v>
      </c>
      <c r="BE292" s="73">
        <f>IF(N292="základní",J292,0)</f>
        <v>0</v>
      </c>
      <c r="BF292" s="73">
        <f>IF(N292="snížená",J292,0)</f>
        <v>0</v>
      </c>
      <c r="BG292" s="73">
        <f>IF(N292="zákl. přenesená",J292,0)</f>
        <v>0</v>
      </c>
      <c r="BH292" s="73">
        <f>IF(N292="sníž. přenesená",J292,0)</f>
        <v>0</v>
      </c>
      <c r="BI292" s="73">
        <f>IF(N292="nulová",J292,0)</f>
        <v>0</v>
      </c>
      <c r="BJ292" s="24" t="s">
        <v>21</v>
      </c>
      <c r="BK292" s="73">
        <f>ROUND(I292*H292,2)</f>
        <v>0</v>
      </c>
      <c r="BL292" s="24" t="s">
        <v>144</v>
      </c>
      <c r="BM292" s="24" t="s">
        <v>429</v>
      </c>
    </row>
    <row r="293" spans="1:65" s="1" customFormat="1" ht="25.5" customHeight="1">
      <c r="A293" s="176"/>
      <c r="B293" s="177"/>
      <c r="C293" s="243" t="s">
        <v>430</v>
      </c>
      <c r="D293" s="243" t="s">
        <v>139</v>
      </c>
      <c r="E293" s="244" t="s">
        <v>431</v>
      </c>
      <c r="F293" s="245" t="s">
        <v>432</v>
      </c>
      <c r="G293" s="246" t="s">
        <v>330</v>
      </c>
      <c r="H293" s="247">
        <v>1</v>
      </c>
      <c r="I293" s="337">
        <v>0</v>
      </c>
      <c r="J293" s="248">
        <f>ROUND(I293*H293,2)</f>
        <v>0</v>
      </c>
      <c r="K293" s="245" t="s">
        <v>5</v>
      </c>
      <c r="L293" s="177"/>
      <c r="M293" s="288" t="s">
        <v>5</v>
      </c>
      <c r="N293" s="289" t="s">
        <v>40</v>
      </c>
      <c r="O293" s="178"/>
      <c r="P293" s="290">
        <f>O293*H293</f>
        <v>0</v>
      </c>
      <c r="Q293" s="290">
        <v>0</v>
      </c>
      <c r="R293" s="290">
        <f>Q293*H293</f>
        <v>0</v>
      </c>
      <c r="S293" s="290">
        <v>0</v>
      </c>
      <c r="T293" s="291">
        <f>S293*H293</f>
        <v>0</v>
      </c>
      <c r="U293" s="176"/>
      <c r="V293" s="176"/>
      <c r="AR293" s="24" t="s">
        <v>144</v>
      </c>
      <c r="AT293" s="24" t="s">
        <v>139</v>
      </c>
      <c r="AU293" s="24" t="s">
        <v>77</v>
      </c>
      <c r="AY293" s="24" t="s">
        <v>137</v>
      </c>
      <c r="BE293" s="73">
        <f>IF(N293="základní",J293,0)</f>
        <v>0</v>
      </c>
      <c r="BF293" s="73">
        <f>IF(N293="snížená",J293,0)</f>
        <v>0</v>
      </c>
      <c r="BG293" s="73">
        <f>IF(N293="zákl. přenesená",J293,0)</f>
        <v>0</v>
      </c>
      <c r="BH293" s="73">
        <f>IF(N293="sníž. přenesená",J293,0)</f>
        <v>0</v>
      </c>
      <c r="BI293" s="73">
        <f>IF(N293="nulová",J293,0)</f>
        <v>0</v>
      </c>
      <c r="BJ293" s="24" t="s">
        <v>21</v>
      </c>
      <c r="BK293" s="73">
        <f>ROUND(I293*H293,2)</f>
        <v>0</v>
      </c>
      <c r="BL293" s="24" t="s">
        <v>144</v>
      </c>
      <c r="BM293" s="24" t="s">
        <v>433</v>
      </c>
    </row>
    <row r="294" spans="1:65" s="1" customFormat="1" ht="25.5" customHeight="1">
      <c r="A294" s="176"/>
      <c r="B294" s="177"/>
      <c r="C294" s="243" t="s">
        <v>434</v>
      </c>
      <c r="D294" s="243" t="s">
        <v>139</v>
      </c>
      <c r="E294" s="244" t="s">
        <v>435</v>
      </c>
      <c r="F294" s="245" t="s">
        <v>436</v>
      </c>
      <c r="G294" s="246" t="s">
        <v>330</v>
      </c>
      <c r="H294" s="247">
        <v>1</v>
      </c>
      <c r="I294" s="337">
        <v>0</v>
      </c>
      <c r="J294" s="248">
        <f>ROUND(I294*H294,2)</f>
        <v>0</v>
      </c>
      <c r="K294" s="245" t="s">
        <v>5</v>
      </c>
      <c r="L294" s="177"/>
      <c r="M294" s="288" t="s">
        <v>5</v>
      </c>
      <c r="N294" s="289" t="s">
        <v>40</v>
      </c>
      <c r="O294" s="178"/>
      <c r="P294" s="290">
        <f>O294*H294</f>
        <v>0</v>
      </c>
      <c r="Q294" s="290">
        <v>0</v>
      </c>
      <c r="R294" s="290">
        <f>Q294*H294</f>
        <v>0</v>
      </c>
      <c r="S294" s="290">
        <v>0</v>
      </c>
      <c r="T294" s="291">
        <f>S294*H294</f>
        <v>0</v>
      </c>
      <c r="U294" s="176"/>
      <c r="V294" s="176"/>
      <c r="AR294" s="24" t="s">
        <v>144</v>
      </c>
      <c r="AT294" s="24" t="s">
        <v>139</v>
      </c>
      <c r="AU294" s="24" t="s">
        <v>77</v>
      </c>
      <c r="AY294" s="24" t="s">
        <v>137</v>
      </c>
      <c r="BE294" s="73">
        <f>IF(N294="základní",J294,0)</f>
        <v>0</v>
      </c>
      <c r="BF294" s="73">
        <f>IF(N294="snížená",J294,0)</f>
        <v>0</v>
      </c>
      <c r="BG294" s="73">
        <f>IF(N294="zákl. přenesená",J294,0)</f>
        <v>0</v>
      </c>
      <c r="BH294" s="73">
        <f>IF(N294="sníž. přenesená",J294,0)</f>
        <v>0</v>
      </c>
      <c r="BI294" s="73">
        <f>IF(N294="nulová",J294,0)</f>
        <v>0</v>
      </c>
      <c r="BJ294" s="24" t="s">
        <v>21</v>
      </c>
      <c r="BK294" s="73">
        <f>ROUND(I294*H294,2)</f>
        <v>0</v>
      </c>
      <c r="BL294" s="24" t="s">
        <v>144</v>
      </c>
      <c r="BM294" s="24" t="s">
        <v>437</v>
      </c>
    </row>
    <row r="295" spans="1:65" s="1" customFormat="1" ht="16.5" customHeight="1">
      <c r="A295" s="176"/>
      <c r="B295" s="177"/>
      <c r="C295" s="243" t="s">
        <v>438</v>
      </c>
      <c r="D295" s="243" t="s">
        <v>139</v>
      </c>
      <c r="E295" s="244" t="s">
        <v>439</v>
      </c>
      <c r="F295" s="245" t="s">
        <v>440</v>
      </c>
      <c r="G295" s="246" t="s">
        <v>188</v>
      </c>
      <c r="H295" s="247">
        <v>1408</v>
      </c>
      <c r="I295" s="337">
        <v>0</v>
      </c>
      <c r="J295" s="248">
        <f>ROUND(I295*H295,2)</f>
        <v>0</v>
      </c>
      <c r="K295" s="245" t="s">
        <v>143</v>
      </c>
      <c r="L295" s="177"/>
      <c r="M295" s="288" t="s">
        <v>5</v>
      </c>
      <c r="N295" s="289" t="s">
        <v>40</v>
      </c>
      <c r="O295" s="178"/>
      <c r="P295" s="290">
        <f>O295*H295</f>
        <v>0</v>
      </c>
      <c r="Q295" s="290">
        <v>0</v>
      </c>
      <c r="R295" s="290">
        <f>Q295*H295</f>
        <v>0</v>
      </c>
      <c r="S295" s="290">
        <v>0.001</v>
      </c>
      <c r="T295" s="291">
        <f>S295*H295</f>
        <v>1.408</v>
      </c>
      <c r="U295" s="176"/>
      <c r="V295" s="176"/>
      <c r="AR295" s="24" t="s">
        <v>144</v>
      </c>
      <c r="AT295" s="24" t="s">
        <v>139</v>
      </c>
      <c r="AU295" s="24" t="s">
        <v>77</v>
      </c>
      <c r="AY295" s="24" t="s">
        <v>137</v>
      </c>
      <c r="BE295" s="73">
        <f>IF(N295="základní",J295,0)</f>
        <v>0</v>
      </c>
      <c r="BF295" s="73">
        <f>IF(N295="snížená",J295,0)</f>
        <v>0</v>
      </c>
      <c r="BG295" s="73">
        <f>IF(N295="zákl. přenesená",J295,0)</f>
        <v>0</v>
      </c>
      <c r="BH295" s="73">
        <f>IF(N295="sníž. přenesená",J295,0)</f>
        <v>0</v>
      </c>
      <c r="BI295" s="73">
        <f>IF(N295="nulová",J295,0)</f>
        <v>0</v>
      </c>
      <c r="BJ295" s="24" t="s">
        <v>21</v>
      </c>
      <c r="BK295" s="73">
        <f>ROUND(I295*H295,2)</f>
        <v>0</v>
      </c>
      <c r="BL295" s="24" t="s">
        <v>144</v>
      </c>
      <c r="BM295" s="24" t="s">
        <v>441</v>
      </c>
    </row>
    <row r="296" spans="1:51" s="12" customFormat="1" ht="13.5">
      <c r="A296" s="301"/>
      <c r="B296" s="302"/>
      <c r="C296" s="301"/>
      <c r="D296" s="294" t="s">
        <v>146</v>
      </c>
      <c r="E296" s="303" t="s">
        <v>5</v>
      </c>
      <c r="F296" s="304" t="s">
        <v>442</v>
      </c>
      <c r="G296" s="301"/>
      <c r="H296" s="303" t="s">
        <v>5</v>
      </c>
      <c r="I296" s="301"/>
      <c r="J296" s="301"/>
      <c r="K296" s="301"/>
      <c r="L296" s="302"/>
      <c r="M296" s="305"/>
      <c r="N296" s="306"/>
      <c r="O296" s="306"/>
      <c r="P296" s="306"/>
      <c r="Q296" s="306"/>
      <c r="R296" s="306"/>
      <c r="S296" s="306"/>
      <c r="T296" s="307"/>
      <c r="U296" s="301"/>
      <c r="V296" s="301"/>
      <c r="AT296" s="75" t="s">
        <v>146</v>
      </c>
      <c r="AU296" s="75" t="s">
        <v>77</v>
      </c>
      <c r="AV296" s="12" t="s">
        <v>21</v>
      </c>
      <c r="AW296" s="12" t="s">
        <v>33</v>
      </c>
      <c r="AX296" s="12" t="s">
        <v>69</v>
      </c>
      <c r="AY296" s="75" t="s">
        <v>137</v>
      </c>
    </row>
    <row r="297" spans="1:51" s="11" customFormat="1" ht="13.5">
      <c r="A297" s="292"/>
      <c r="B297" s="293"/>
      <c r="C297" s="292"/>
      <c r="D297" s="294" t="s">
        <v>146</v>
      </c>
      <c r="E297" s="295" t="s">
        <v>5</v>
      </c>
      <c r="F297" s="296" t="s">
        <v>443</v>
      </c>
      <c r="G297" s="292"/>
      <c r="H297" s="297">
        <v>1388</v>
      </c>
      <c r="I297" s="292"/>
      <c r="J297" s="292"/>
      <c r="K297" s="292"/>
      <c r="L297" s="293"/>
      <c r="M297" s="298"/>
      <c r="N297" s="299"/>
      <c r="O297" s="299"/>
      <c r="P297" s="299"/>
      <c r="Q297" s="299"/>
      <c r="R297" s="299"/>
      <c r="S297" s="299"/>
      <c r="T297" s="300"/>
      <c r="U297" s="292"/>
      <c r="V297" s="292"/>
      <c r="AT297" s="74" t="s">
        <v>146</v>
      </c>
      <c r="AU297" s="74" t="s">
        <v>77</v>
      </c>
      <c r="AV297" s="11" t="s">
        <v>77</v>
      </c>
      <c r="AW297" s="11" t="s">
        <v>33</v>
      </c>
      <c r="AX297" s="11" t="s">
        <v>69</v>
      </c>
      <c r="AY297" s="74" t="s">
        <v>137</v>
      </c>
    </row>
    <row r="298" spans="1:51" s="11" customFormat="1" ht="13.5">
      <c r="A298" s="292"/>
      <c r="B298" s="293"/>
      <c r="C298" s="292"/>
      <c r="D298" s="294" t="s">
        <v>146</v>
      </c>
      <c r="E298" s="295" t="s">
        <v>5</v>
      </c>
      <c r="F298" s="296" t="s">
        <v>444</v>
      </c>
      <c r="G298" s="292"/>
      <c r="H298" s="297">
        <v>20</v>
      </c>
      <c r="I298" s="292"/>
      <c r="J298" s="292"/>
      <c r="K298" s="292"/>
      <c r="L298" s="293"/>
      <c r="M298" s="298"/>
      <c r="N298" s="299"/>
      <c r="O298" s="299"/>
      <c r="P298" s="299"/>
      <c r="Q298" s="299"/>
      <c r="R298" s="299"/>
      <c r="S298" s="299"/>
      <c r="T298" s="300"/>
      <c r="U298" s="292"/>
      <c r="V298" s="292"/>
      <c r="AT298" s="74" t="s">
        <v>146</v>
      </c>
      <c r="AU298" s="74" t="s">
        <v>77</v>
      </c>
      <c r="AV298" s="11" t="s">
        <v>77</v>
      </c>
      <c r="AW298" s="11" t="s">
        <v>33</v>
      </c>
      <c r="AX298" s="11" t="s">
        <v>69</v>
      </c>
      <c r="AY298" s="74" t="s">
        <v>137</v>
      </c>
    </row>
    <row r="299" spans="1:51" s="13" customFormat="1" ht="13.5">
      <c r="A299" s="317"/>
      <c r="B299" s="318"/>
      <c r="C299" s="317"/>
      <c r="D299" s="294" t="s">
        <v>146</v>
      </c>
      <c r="E299" s="319" t="s">
        <v>5</v>
      </c>
      <c r="F299" s="320" t="s">
        <v>179</v>
      </c>
      <c r="G299" s="317"/>
      <c r="H299" s="321">
        <v>1408</v>
      </c>
      <c r="I299" s="317"/>
      <c r="J299" s="317"/>
      <c r="K299" s="317"/>
      <c r="L299" s="318"/>
      <c r="M299" s="322"/>
      <c r="N299" s="323"/>
      <c r="O299" s="323"/>
      <c r="P299" s="323"/>
      <c r="Q299" s="323"/>
      <c r="R299" s="323"/>
      <c r="S299" s="323"/>
      <c r="T299" s="324"/>
      <c r="U299" s="317"/>
      <c r="V299" s="317"/>
      <c r="AT299" s="76" t="s">
        <v>146</v>
      </c>
      <c r="AU299" s="76" t="s">
        <v>77</v>
      </c>
      <c r="AV299" s="13" t="s">
        <v>144</v>
      </c>
      <c r="AW299" s="13" t="s">
        <v>33</v>
      </c>
      <c r="AX299" s="13" t="s">
        <v>21</v>
      </c>
      <c r="AY299" s="76" t="s">
        <v>137</v>
      </c>
    </row>
    <row r="300" spans="1:65" s="1" customFormat="1" ht="25.5" customHeight="1">
      <c r="A300" s="176"/>
      <c r="B300" s="177"/>
      <c r="C300" s="243" t="s">
        <v>445</v>
      </c>
      <c r="D300" s="243" t="s">
        <v>139</v>
      </c>
      <c r="E300" s="244" t="s">
        <v>446</v>
      </c>
      <c r="F300" s="245" t="s">
        <v>447</v>
      </c>
      <c r="G300" s="246" t="s">
        <v>142</v>
      </c>
      <c r="H300" s="247">
        <v>425.419</v>
      </c>
      <c r="I300" s="337">
        <v>0</v>
      </c>
      <c r="J300" s="248">
        <f>ROUND(I300*H300,2)</f>
        <v>0</v>
      </c>
      <c r="K300" s="245" t="s">
        <v>143</v>
      </c>
      <c r="L300" s="177"/>
      <c r="M300" s="288" t="s">
        <v>5</v>
      </c>
      <c r="N300" s="289" t="s">
        <v>40</v>
      </c>
      <c r="O300" s="178"/>
      <c r="P300" s="290">
        <f>O300*H300</f>
        <v>0</v>
      </c>
      <c r="Q300" s="290">
        <v>0</v>
      </c>
      <c r="R300" s="290">
        <f>Q300*H300</f>
        <v>0</v>
      </c>
      <c r="S300" s="290">
        <v>0.016</v>
      </c>
      <c r="T300" s="291">
        <f>S300*H300</f>
        <v>6.806704</v>
      </c>
      <c r="U300" s="176"/>
      <c r="V300" s="176"/>
      <c r="AR300" s="24" t="s">
        <v>144</v>
      </c>
      <c r="AT300" s="24" t="s">
        <v>139</v>
      </c>
      <c r="AU300" s="24" t="s">
        <v>77</v>
      </c>
      <c r="AY300" s="24" t="s">
        <v>137</v>
      </c>
      <c r="BE300" s="73">
        <f>IF(N300="základní",J300,0)</f>
        <v>0</v>
      </c>
      <c r="BF300" s="73">
        <f>IF(N300="snížená",J300,0)</f>
        <v>0</v>
      </c>
      <c r="BG300" s="73">
        <f>IF(N300="zákl. přenesená",J300,0)</f>
        <v>0</v>
      </c>
      <c r="BH300" s="73">
        <f>IF(N300="sníž. přenesená",J300,0)</f>
        <v>0</v>
      </c>
      <c r="BI300" s="73">
        <f>IF(N300="nulová",J300,0)</f>
        <v>0</v>
      </c>
      <c r="BJ300" s="24" t="s">
        <v>21</v>
      </c>
      <c r="BK300" s="73">
        <f>ROUND(I300*H300,2)</f>
        <v>0</v>
      </c>
      <c r="BL300" s="24" t="s">
        <v>144</v>
      </c>
      <c r="BM300" s="24" t="s">
        <v>448</v>
      </c>
    </row>
    <row r="301" spans="1:51" s="12" customFormat="1" ht="13.5">
      <c r="A301" s="301"/>
      <c r="B301" s="302"/>
      <c r="C301" s="301"/>
      <c r="D301" s="294" t="s">
        <v>146</v>
      </c>
      <c r="E301" s="303" t="s">
        <v>5</v>
      </c>
      <c r="F301" s="304" t="s">
        <v>249</v>
      </c>
      <c r="G301" s="301"/>
      <c r="H301" s="303" t="s">
        <v>5</v>
      </c>
      <c r="I301" s="301"/>
      <c r="J301" s="301"/>
      <c r="K301" s="301"/>
      <c r="L301" s="302"/>
      <c r="M301" s="305"/>
      <c r="N301" s="306"/>
      <c r="O301" s="306"/>
      <c r="P301" s="306"/>
      <c r="Q301" s="306"/>
      <c r="R301" s="306"/>
      <c r="S301" s="306"/>
      <c r="T301" s="307"/>
      <c r="U301" s="301"/>
      <c r="V301" s="301"/>
      <c r="AT301" s="75" t="s">
        <v>146</v>
      </c>
      <c r="AU301" s="75" t="s">
        <v>77</v>
      </c>
      <c r="AV301" s="12" t="s">
        <v>21</v>
      </c>
      <c r="AW301" s="12" t="s">
        <v>33</v>
      </c>
      <c r="AX301" s="12" t="s">
        <v>69</v>
      </c>
      <c r="AY301" s="75" t="s">
        <v>137</v>
      </c>
    </row>
    <row r="302" spans="1:51" s="12" customFormat="1" ht="13.5">
      <c r="A302" s="301"/>
      <c r="B302" s="302"/>
      <c r="C302" s="301"/>
      <c r="D302" s="294" t="s">
        <v>146</v>
      </c>
      <c r="E302" s="303" t="s">
        <v>5</v>
      </c>
      <c r="F302" s="304" t="s">
        <v>250</v>
      </c>
      <c r="G302" s="301"/>
      <c r="H302" s="303" t="s">
        <v>5</v>
      </c>
      <c r="I302" s="301"/>
      <c r="J302" s="301"/>
      <c r="K302" s="301"/>
      <c r="L302" s="302"/>
      <c r="M302" s="305"/>
      <c r="N302" s="306"/>
      <c r="O302" s="306"/>
      <c r="P302" s="306"/>
      <c r="Q302" s="306"/>
      <c r="R302" s="306"/>
      <c r="S302" s="306"/>
      <c r="T302" s="307"/>
      <c r="U302" s="301"/>
      <c r="V302" s="301"/>
      <c r="AT302" s="75" t="s">
        <v>146</v>
      </c>
      <c r="AU302" s="75" t="s">
        <v>77</v>
      </c>
      <c r="AV302" s="12" t="s">
        <v>21</v>
      </c>
      <c r="AW302" s="12" t="s">
        <v>33</v>
      </c>
      <c r="AX302" s="12" t="s">
        <v>69</v>
      </c>
      <c r="AY302" s="75" t="s">
        <v>137</v>
      </c>
    </row>
    <row r="303" spans="1:51" s="11" customFormat="1" ht="13.5">
      <c r="A303" s="292"/>
      <c r="B303" s="293"/>
      <c r="C303" s="292"/>
      <c r="D303" s="294" t="s">
        <v>146</v>
      </c>
      <c r="E303" s="295" t="s">
        <v>5</v>
      </c>
      <c r="F303" s="296" t="s">
        <v>251</v>
      </c>
      <c r="G303" s="292"/>
      <c r="H303" s="297">
        <v>136.542</v>
      </c>
      <c r="I303" s="292"/>
      <c r="J303" s="292"/>
      <c r="K303" s="292"/>
      <c r="L303" s="293"/>
      <c r="M303" s="298"/>
      <c r="N303" s="299"/>
      <c r="O303" s="299"/>
      <c r="P303" s="299"/>
      <c r="Q303" s="299"/>
      <c r="R303" s="299"/>
      <c r="S303" s="299"/>
      <c r="T303" s="300"/>
      <c r="U303" s="292"/>
      <c r="V303" s="292"/>
      <c r="AT303" s="74" t="s">
        <v>146</v>
      </c>
      <c r="AU303" s="74" t="s">
        <v>77</v>
      </c>
      <c r="AV303" s="11" t="s">
        <v>77</v>
      </c>
      <c r="AW303" s="11" t="s">
        <v>33</v>
      </c>
      <c r="AX303" s="11" t="s">
        <v>69</v>
      </c>
      <c r="AY303" s="74" t="s">
        <v>137</v>
      </c>
    </row>
    <row r="304" spans="1:51" s="11" customFormat="1" ht="13.5">
      <c r="A304" s="292"/>
      <c r="B304" s="293"/>
      <c r="C304" s="292"/>
      <c r="D304" s="294" t="s">
        <v>146</v>
      </c>
      <c r="E304" s="295" t="s">
        <v>5</v>
      </c>
      <c r="F304" s="296" t="s">
        <v>252</v>
      </c>
      <c r="G304" s="292"/>
      <c r="H304" s="297">
        <v>19.268</v>
      </c>
      <c r="I304" s="292"/>
      <c r="J304" s="292"/>
      <c r="K304" s="292"/>
      <c r="L304" s="293"/>
      <c r="M304" s="298"/>
      <c r="N304" s="299"/>
      <c r="O304" s="299"/>
      <c r="P304" s="299"/>
      <c r="Q304" s="299"/>
      <c r="R304" s="299"/>
      <c r="S304" s="299"/>
      <c r="T304" s="300"/>
      <c r="U304" s="292"/>
      <c r="V304" s="292"/>
      <c r="AT304" s="74" t="s">
        <v>146</v>
      </c>
      <c r="AU304" s="74" t="s">
        <v>77</v>
      </c>
      <c r="AV304" s="11" t="s">
        <v>77</v>
      </c>
      <c r="AW304" s="11" t="s">
        <v>33</v>
      </c>
      <c r="AX304" s="11" t="s">
        <v>69</v>
      </c>
      <c r="AY304" s="74" t="s">
        <v>137</v>
      </c>
    </row>
    <row r="305" spans="1:51" s="12" customFormat="1" ht="13.5">
      <c r="A305" s="301"/>
      <c r="B305" s="302"/>
      <c r="C305" s="301"/>
      <c r="D305" s="294" t="s">
        <v>146</v>
      </c>
      <c r="E305" s="303" t="s">
        <v>5</v>
      </c>
      <c r="F305" s="304" t="s">
        <v>253</v>
      </c>
      <c r="G305" s="301"/>
      <c r="H305" s="303" t="s">
        <v>5</v>
      </c>
      <c r="I305" s="301"/>
      <c r="J305" s="301"/>
      <c r="K305" s="301"/>
      <c r="L305" s="302"/>
      <c r="M305" s="305"/>
      <c r="N305" s="306"/>
      <c r="O305" s="306"/>
      <c r="P305" s="306"/>
      <c r="Q305" s="306"/>
      <c r="R305" s="306"/>
      <c r="S305" s="306"/>
      <c r="T305" s="307"/>
      <c r="U305" s="301"/>
      <c r="V305" s="301"/>
      <c r="AT305" s="75" t="s">
        <v>146</v>
      </c>
      <c r="AU305" s="75" t="s">
        <v>77</v>
      </c>
      <c r="AV305" s="12" t="s">
        <v>21</v>
      </c>
      <c r="AW305" s="12" t="s">
        <v>33</v>
      </c>
      <c r="AX305" s="12" t="s">
        <v>69</v>
      </c>
      <c r="AY305" s="75" t="s">
        <v>137</v>
      </c>
    </row>
    <row r="306" spans="1:51" s="11" customFormat="1" ht="13.5">
      <c r="A306" s="292"/>
      <c r="B306" s="293"/>
      <c r="C306" s="292"/>
      <c r="D306" s="294" t="s">
        <v>146</v>
      </c>
      <c r="E306" s="295" t="s">
        <v>5</v>
      </c>
      <c r="F306" s="296" t="s">
        <v>254</v>
      </c>
      <c r="G306" s="292"/>
      <c r="H306" s="297">
        <v>191.205</v>
      </c>
      <c r="I306" s="292"/>
      <c r="J306" s="292"/>
      <c r="K306" s="292"/>
      <c r="L306" s="293"/>
      <c r="M306" s="298"/>
      <c r="N306" s="299"/>
      <c r="O306" s="299"/>
      <c r="P306" s="299"/>
      <c r="Q306" s="299"/>
      <c r="R306" s="299"/>
      <c r="S306" s="299"/>
      <c r="T306" s="300"/>
      <c r="U306" s="292"/>
      <c r="V306" s="292"/>
      <c r="AT306" s="74" t="s">
        <v>146</v>
      </c>
      <c r="AU306" s="74" t="s">
        <v>77</v>
      </c>
      <c r="AV306" s="11" t="s">
        <v>77</v>
      </c>
      <c r="AW306" s="11" t="s">
        <v>33</v>
      </c>
      <c r="AX306" s="11" t="s">
        <v>69</v>
      </c>
      <c r="AY306" s="74" t="s">
        <v>137</v>
      </c>
    </row>
    <row r="307" spans="1:51" s="12" customFormat="1" ht="13.5">
      <c r="A307" s="301"/>
      <c r="B307" s="302"/>
      <c r="C307" s="301"/>
      <c r="D307" s="294" t="s">
        <v>146</v>
      </c>
      <c r="E307" s="303" t="s">
        <v>5</v>
      </c>
      <c r="F307" s="304" t="s">
        <v>255</v>
      </c>
      <c r="G307" s="301"/>
      <c r="H307" s="303" t="s">
        <v>5</v>
      </c>
      <c r="I307" s="301"/>
      <c r="J307" s="301"/>
      <c r="K307" s="301"/>
      <c r="L307" s="302"/>
      <c r="M307" s="305"/>
      <c r="N307" s="306"/>
      <c r="O307" s="306"/>
      <c r="P307" s="306"/>
      <c r="Q307" s="306"/>
      <c r="R307" s="306"/>
      <c r="S307" s="306"/>
      <c r="T307" s="307"/>
      <c r="U307" s="301"/>
      <c r="V307" s="301"/>
      <c r="AT307" s="75" t="s">
        <v>146</v>
      </c>
      <c r="AU307" s="75" t="s">
        <v>77</v>
      </c>
      <c r="AV307" s="12" t="s">
        <v>21</v>
      </c>
      <c r="AW307" s="12" t="s">
        <v>33</v>
      </c>
      <c r="AX307" s="12" t="s">
        <v>69</v>
      </c>
      <c r="AY307" s="75" t="s">
        <v>137</v>
      </c>
    </row>
    <row r="308" spans="1:51" s="11" customFormat="1" ht="13.5">
      <c r="A308" s="292"/>
      <c r="B308" s="293"/>
      <c r="C308" s="292"/>
      <c r="D308" s="294" t="s">
        <v>146</v>
      </c>
      <c r="E308" s="295" t="s">
        <v>5</v>
      </c>
      <c r="F308" s="296" t="s">
        <v>256</v>
      </c>
      <c r="G308" s="292"/>
      <c r="H308" s="297">
        <v>78.404</v>
      </c>
      <c r="I308" s="292"/>
      <c r="J308" s="292"/>
      <c r="K308" s="292"/>
      <c r="L308" s="293"/>
      <c r="M308" s="298"/>
      <c r="N308" s="299"/>
      <c r="O308" s="299"/>
      <c r="P308" s="299"/>
      <c r="Q308" s="299"/>
      <c r="R308" s="299"/>
      <c r="S308" s="299"/>
      <c r="T308" s="300"/>
      <c r="U308" s="292"/>
      <c r="V308" s="292"/>
      <c r="AT308" s="74" t="s">
        <v>146</v>
      </c>
      <c r="AU308" s="74" t="s">
        <v>77</v>
      </c>
      <c r="AV308" s="11" t="s">
        <v>77</v>
      </c>
      <c r="AW308" s="11" t="s">
        <v>33</v>
      </c>
      <c r="AX308" s="11" t="s">
        <v>69</v>
      </c>
      <c r="AY308" s="74" t="s">
        <v>137</v>
      </c>
    </row>
    <row r="309" spans="1:51" s="13" customFormat="1" ht="13.5">
      <c r="A309" s="317"/>
      <c r="B309" s="318"/>
      <c r="C309" s="317"/>
      <c r="D309" s="294" t="s">
        <v>146</v>
      </c>
      <c r="E309" s="319" t="s">
        <v>5</v>
      </c>
      <c r="F309" s="320" t="s">
        <v>179</v>
      </c>
      <c r="G309" s="317"/>
      <c r="H309" s="321">
        <v>425.419</v>
      </c>
      <c r="I309" s="317"/>
      <c r="J309" s="317"/>
      <c r="K309" s="317"/>
      <c r="L309" s="318"/>
      <c r="M309" s="322"/>
      <c r="N309" s="323"/>
      <c r="O309" s="323"/>
      <c r="P309" s="323"/>
      <c r="Q309" s="323"/>
      <c r="R309" s="323"/>
      <c r="S309" s="323"/>
      <c r="T309" s="324"/>
      <c r="U309" s="317"/>
      <c r="V309" s="317"/>
      <c r="AT309" s="76" t="s">
        <v>146</v>
      </c>
      <c r="AU309" s="76" t="s">
        <v>77</v>
      </c>
      <c r="AV309" s="13" t="s">
        <v>144</v>
      </c>
      <c r="AW309" s="13" t="s">
        <v>33</v>
      </c>
      <c r="AX309" s="13" t="s">
        <v>21</v>
      </c>
      <c r="AY309" s="76" t="s">
        <v>137</v>
      </c>
    </row>
    <row r="310" spans="1:63" s="10" customFormat="1" ht="29.85" customHeight="1">
      <c r="A310" s="236"/>
      <c r="B310" s="237"/>
      <c r="C310" s="236"/>
      <c r="D310" s="238" t="s">
        <v>68</v>
      </c>
      <c r="E310" s="241" t="s">
        <v>449</v>
      </c>
      <c r="F310" s="241" t="s">
        <v>450</v>
      </c>
      <c r="G310" s="236"/>
      <c r="H310" s="236"/>
      <c r="I310" s="236"/>
      <c r="J310" s="242">
        <f>BK310</f>
        <v>0</v>
      </c>
      <c r="K310" s="236"/>
      <c r="L310" s="237"/>
      <c r="M310" s="284"/>
      <c r="N310" s="285"/>
      <c r="O310" s="285"/>
      <c r="P310" s="286">
        <f>SUM(P311:P316)</f>
        <v>0</v>
      </c>
      <c r="Q310" s="285"/>
      <c r="R310" s="286">
        <f>SUM(R311:R316)</f>
        <v>0</v>
      </c>
      <c r="S310" s="285"/>
      <c r="T310" s="287">
        <f>SUM(T311:T316)</f>
        <v>0</v>
      </c>
      <c r="U310" s="236"/>
      <c r="V310" s="236"/>
      <c r="AR310" s="61" t="s">
        <v>21</v>
      </c>
      <c r="AT310" s="66" t="s">
        <v>68</v>
      </c>
      <c r="AU310" s="66" t="s">
        <v>21</v>
      </c>
      <c r="AY310" s="61" t="s">
        <v>137</v>
      </c>
      <c r="BK310" s="67">
        <f>SUM(BK311:BK316)</f>
        <v>0</v>
      </c>
    </row>
    <row r="311" spans="1:65" s="1" customFormat="1" ht="25.5" customHeight="1">
      <c r="A311" s="176"/>
      <c r="B311" s="177"/>
      <c r="C311" s="243" t="s">
        <v>451</v>
      </c>
      <c r="D311" s="243" t="s">
        <v>139</v>
      </c>
      <c r="E311" s="244" t="s">
        <v>452</v>
      </c>
      <c r="F311" s="245" t="s">
        <v>453</v>
      </c>
      <c r="G311" s="246" t="s">
        <v>454</v>
      </c>
      <c r="H311" s="247">
        <v>335.923</v>
      </c>
      <c r="I311" s="337">
        <v>0</v>
      </c>
      <c r="J311" s="248">
        <f>ROUND(I311*H311,2)</f>
        <v>0</v>
      </c>
      <c r="K311" s="245" t="s">
        <v>143</v>
      </c>
      <c r="L311" s="177"/>
      <c r="M311" s="288" t="s">
        <v>5</v>
      </c>
      <c r="N311" s="289" t="s">
        <v>40</v>
      </c>
      <c r="O311" s="178"/>
      <c r="P311" s="290">
        <f>O311*H311</f>
        <v>0</v>
      </c>
      <c r="Q311" s="290">
        <v>0</v>
      </c>
      <c r="R311" s="290">
        <f>Q311*H311</f>
        <v>0</v>
      </c>
      <c r="S311" s="290">
        <v>0</v>
      </c>
      <c r="T311" s="291">
        <f>S311*H311</f>
        <v>0</v>
      </c>
      <c r="U311" s="176"/>
      <c r="V311" s="176"/>
      <c r="AR311" s="24" t="s">
        <v>144</v>
      </c>
      <c r="AT311" s="24" t="s">
        <v>139</v>
      </c>
      <c r="AU311" s="24" t="s">
        <v>77</v>
      </c>
      <c r="AY311" s="24" t="s">
        <v>137</v>
      </c>
      <c r="BE311" s="73">
        <f>IF(N311="základní",J311,0)</f>
        <v>0</v>
      </c>
      <c r="BF311" s="73">
        <f>IF(N311="snížená",J311,0)</f>
        <v>0</v>
      </c>
      <c r="BG311" s="73">
        <f>IF(N311="zákl. přenesená",J311,0)</f>
        <v>0</v>
      </c>
      <c r="BH311" s="73">
        <f>IF(N311="sníž. přenesená",J311,0)</f>
        <v>0</v>
      </c>
      <c r="BI311" s="73">
        <f>IF(N311="nulová",J311,0)</f>
        <v>0</v>
      </c>
      <c r="BJ311" s="24" t="s">
        <v>21</v>
      </c>
      <c r="BK311" s="73">
        <f>ROUND(I311*H311,2)</f>
        <v>0</v>
      </c>
      <c r="BL311" s="24" t="s">
        <v>144</v>
      </c>
      <c r="BM311" s="24" t="s">
        <v>455</v>
      </c>
    </row>
    <row r="312" spans="1:65" s="1" customFormat="1" ht="25.5" customHeight="1">
      <c r="A312" s="176"/>
      <c r="B312" s="177"/>
      <c r="C312" s="243" t="s">
        <v>456</v>
      </c>
      <c r="D312" s="243" t="s">
        <v>139</v>
      </c>
      <c r="E312" s="244" t="s">
        <v>457</v>
      </c>
      <c r="F312" s="245" t="s">
        <v>458</v>
      </c>
      <c r="G312" s="246" t="s">
        <v>454</v>
      </c>
      <c r="H312" s="247">
        <v>335.923</v>
      </c>
      <c r="I312" s="337">
        <v>0</v>
      </c>
      <c r="J312" s="248">
        <f>ROUND(I312*H312,2)</f>
        <v>0</v>
      </c>
      <c r="K312" s="245" t="s">
        <v>143</v>
      </c>
      <c r="L312" s="177"/>
      <c r="M312" s="288" t="s">
        <v>5</v>
      </c>
      <c r="N312" s="289" t="s">
        <v>40</v>
      </c>
      <c r="O312" s="178"/>
      <c r="P312" s="290">
        <f>O312*H312</f>
        <v>0</v>
      </c>
      <c r="Q312" s="290">
        <v>0</v>
      </c>
      <c r="R312" s="290">
        <f>Q312*H312</f>
        <v>0</v>
      </c>
      <c r="S312" s="290">
        <v>0</v>
      </c>
      <c r="T312" s="291">
        <f>S312*H312</f>
        <v>0</v>
      </c>
      <c r="U312" s="176"/>
      <c r="V312" s="176"/>
      <c r="AR312" s="24" t="s">
        <v>144</v>
      </c>
      <c r="AT312" s="24" t="s">
        <v>139</v>
      </c>
      <c r="AU312" s="24" t="s">
        <v>77</v>
      </c>
      <c r="AY312" s="24" t="s">
        <v>137</v>
      </c>
      <c r="BE312" s="73">
        <f>IF(N312="základní",J312,0)</f>
        <v>0</v>
      </c>
      <c r="BF312" s="73">
        <f>IF(N312="snížená",J312,0)</f>
        <v>0</v>
      </c>
      <c r="BG312" s="73">
        <f>IF(N312="zákl. přenesená",J312,0)</f>
        <v>0</v>
      </c>
      <c r="BH312" s="73">
        <f>IF(N312="sníž. přenesená",J312,0)</f>
        <v>0</v>
      </c>
      <c r="BI312" s="73">
        <f>IF(N312="nulová",J312,0)</f>
        <v>0</v>
      </c>
      <c r="BJ312" s="24" t="s">
        <v>21</v>
      </c>
      <c r="BK312" s="73">
        <f>ROUND(I312*H312,2)</f>
        <v>0</v>
      </c>
      <c r="BL312" s="24" t="s">
        <v>144</v>
      </c>
      <c r="BM312" s="24" t="s">
        <v>459</v>
      </c>
    </row>
    <row r="313" spans="1:65" s="1" customFormat="1" ht="25.5" customHeight="1">
      <c r="A313" s="176"/>
      <c r="B313" s="177"/>
      <c r="C313" s="243" t="s">
        <v>460</v>
      </c>
      <c r="D313" s="243" t="s">
        <v>139</v>
      </c>
      <c r="E313" s="244" t="s">
        <v>461</v>
      </c>
      <c r="F313" s="245" t="s">
        <v>462</v>
      </c>
      <c r="G313" s="246" t="s">
        <v>454</v>
      </c>
      <c r="H313" s="247">
        <v>4702.922</v>
      </c>
      <c r="I313" s="337">
        <v>0</v>
      </c>
      <c r="J313" s="248">
        <f>ROUND(I313*H313,2)</f>
        <v>0</v>
      </c>
      <c r="K313" s="245" t="s">
        <v>143</v>
      </c>
      <c r="L313" s="177"/>
      <c r="M313" s="288" t="s">
        <v>5</v>
      </c>
      <c r="N313" s="289" t="s">
        <v>40</v>
      </c>
      <c r="O313" s="178"/>
      <c r="P313" s="290">
        <f>O313*H313</f>
        <v>0</v>
      </c>
      <c r="Q313" s="290">
        <v>0</v>
      </c>
      <c r="R313" s="290">
        <f>Q313*H313</f>
        <v>0</v>
      </c>
      <c r="S313" s="290">
        <v>0</v>
      </c>
      <c r="T313" s="291">
        <f>S313*H313</f>
        <v>0</v>
      </c>
      <c r="U313" s="176"/>
      <c r="V313" s="176"/>
      <c r="AR313" s="24" t="s">
        <v>144</v>
      </c>
      <c r="AT313" s="24" t="s">
        <v>139</v>
      </c>
      <c r="AU313" s="24" t="s">
        <v>77</v>
      </c>
      <c r="AY313" s="24" t="s">
        <v>137</v>
      </c>
      <c r="BE313" s="73">
        <f>IF(N313="základní",J313,0)</f>
        <v>0</v>
      </c>
      <c r="BF313" s="73">
        <f>IF(N313="snížená",J313,0)</f>
        <v>0</v>
      </c>
      <c r="BG313" s="73">
        <f>IF(N313="zákl. přenesená",J313,0)</f>
        <v>0</v>
      </c>
      <c r="BH313" s="73">
        <f>IF(N313="sníž. přenesená",J313,0)</f>
        <v>0</v>
      </c>
      <c r="BI313" s="73">
        <f>IF(N313="nulová",J313,0)</f>
        <v>0</v>
      </c>
      <c r="BJ313" s="24" t="s">
        <v>21</v>
      </c>
      <c r="BK313" s="73">
        <f>ROUND(I313*H313,2)</f>
        <v>0</v>
      </c>
      <c r="BL313" s="24" t="s">
        <v>144</v>
      </c>
      <c r="BM313" s="24" t="s">
        <v>463</v>
      </c>
    </row>
    <row r="314" spans="1:51" s="11" customFormat="1" ht="13.5">
      <c r="A314" s="292"/>
      <c r="B314" s="293"/>
      <c r="C314" s="292"/>
      <c r="D314" s="294" t="s">
        <v>146</v>
      </c>
      <c r="E314" s="292"/>
      <c r="F314" s="296" t="s">
        <v>464</v>
      </c>
      <c r="G314" s="292"/>
      <c r="H314" s="297">
        <v>4702.922</v>
      </c>
      <c r="I314" s="292"/>
      <c r="J314" s="292"/>
      <c r="K314" s="292"/>
      <c r="L314" s="293"/>
      <c r="M314" s="298"/>
      <c r="N314" s="299"/>
      <c r="O314" s="299"/>
      <c r="P314" s="299"/>
      <c r="Q314" s="299"/>
      <c r="R314" s="299"/>
      <c r="S314" s="299"/>
      <c r="T314" s="300"/>
      <c r="U314" s="292"/>
      <c r="V314" s="292"/>
      <c r="AT314" s="74" t="s">
        <v>146</v>
      </c>
      <c r="AU314" s="74" t="s">
        <v>77</v>
      </c>
      <c r="AV314" s="11" t="s">
        <v>77</v>
      </c>
      <c r="AW314" s="11" t="s">
        <v>6</v>
      </c>
      <c r="AX314" s="11" t="s">
        <v>21</v>
      </c>
      <c r="AY314" s="74" t="s">
        <v>137</v>
      </c>
    </row>
    <row r="315" spans="1:65" s="1" customFormat="1" ht="16.5" customHeight="1">
      <c r="A315" s="176"/>
      <c r="B315" s="177"/>
      <c r="C315" s="243" t="s">
        <v>465</v>
      </c>
      <c r="D315" s="243" t="s">
        <v>139</v>
      </c>
      <c r="E315" s="244" t="s">
        <v>466</v>
      </c>
      <c r="F315" s="245" t="s">
        <v>467</v>
      </c>
      <c r="G315" s="246" t="s">
        <v>454</v>
      </c>
      <c r="H315" s="247">
        <v>335.923</v>
      </c>
      <c r="I315" s="337">
        <v>0</v>
      </c>
      <c r="J315" s="248">
        <f>ROUND(I315*H315,2)</f>
        <v>0</v>
      </c>
      <c r="K315" s="245" t="s">
        <v>143</v>
      </c>
      <c r="L315" s="177"/>
      <c r="M315" s="288" t="s">
        <v>5</v>
      </c>
      <c r="N315" s="289" t="s">
        <v>40</v>
      </c>
      <c r="O315" s="178"/>
      <c r="P315" s="290">
        <f>O315*H315</f>
        <v>0</v>
      </c>
      <c r="Q315" s="290">
        <v>0</v>
      </c>
      <c r="R315" s="290">
        <f>Q315*H315</f>
        <v>0</v>
      </c>
      <c r="S315" s="290">
        <v>0</v>
      </c>
      <c r="T315" s="291">
        <f>S315*H315</f>
        <v>0</v>
      </c>
      <c r="U315" s="176"/>
      <c r="V315" s="176"/>
      <c r="AR315" s="24" t="s">
        <v>144</v>
      </c>
      <c r="AT315" s="24" t="s">
        <v>139</v>
      </c>
      <c r="AU315" s="24" t="s">
        <v>77</v>
      </c>
      <c r="AY315" s="24" t="s">
        <v>137</v>
      </c>
      <c r="BE315" s="73">
        <f>IF(N315="základní",J315,0)</f>
        <v>0</v>
      </c>
      <c r="BF315" s="73">
        <f>IF(N315="snížená",J315,0)</f>
        <v>0</v>
      </c>
      <c r="BG315" s="73">
        <f>IF(N315="zákl. přenesená",J315,0)</f>
        <v>0</v>
      </c>
      <c r="BH315" s="73">
        <f>IF(N315="sníž. přenesená",J315,0)</f>
        <v>0</v>
      </c>
      <c r="BI315" s="73">
        <f>IF(N315="nulová",J315,0)</f>
        <v>0</v>
      </c>
      <c r="BJ315" s="24" t="s">
        <v>21</v>
      </c>
      <c r="BK315" s="73">
        <f>ROUND(I315*H315,2)</f>
        <v>0</v>
      </c>
      <c r="BL315" s="24" t="s">
        <v>144</v>
      </c>
      <c r="BM315" s="24" t="s">
        <v>468</v>
      </c>
    </row>
    <row r="316" spans="1:65" s="1" customFormat="1" ht="16.5" customHeight="1">
      <c r="A316" s="176"/>
      <c r="B316" s="177"/>
      <c r="C316" s="243" t="s">
        <v>469</v>
      </c>
      <c r="D316" s="243" t="s">
        <v>139</v>
      </c>
      <c r="E316" s="244" t="s">
        <v>470</v>
      </c>
      <c r="F316" s="245" t="s">
        <v>471</v>
      </c>
      <c r="G316" s="246" t="s">
        <v>472</v>
      </c>
      <c r="H316" s="247">
        <v>-28503</v>
      </c>
      <c r="I316" s="337">
        <v>0</v>
      </c>
      <c r="J316" s="248">
        <f>ROUND(I316*H316,2)</f>
        <v>0</v>
      </c>
      <c r="K316" s="245" t="s">
        <v>5</v>
      </c>
      <c r="L316" s="177"/>
      <c r="M316" s="288" t="s">
        <v>5</v>
      </c>
      <c r="N316" s="289" t="s">
        <v>40</v>
      </c>
      <c r="O316" s="178"/>
      <c r="P316" s="290">
        <f>O316*H316</f>
        <v>0</v>
      </c>
      <c r="Q316" s="290">
        <v>0</v>
      </c>
      <c r="R316" s="290">
        <f>Q316*H316</f>
        <v>0</v>
      </c>
      <c r="S316" s="290">
        <v>0</v>
      </c>
      <c r="T316" s="291">
        <f>S316*H316</f>
        <v>0</v>
      </c>
      <c r="U316" s="176"/>
      <c r="V316" s="176"/>
      <c r="AR316" s="24" t="s">
        <v>144</v>
      </c>
      <c r="AT316" s="24" t="s">
        <v>139</v>
      </c>
      <c r="AU316" s="24" t="s">
        <v>77</v>
      </c>
      <c r="AY316" s="24" t="s">
        <v>137</v>
      </c>
      <c r="BE316" s="73">
        <f>IF(N316="základní",J316,0)</f>
        <v>0</v>
      </c>
      <c r="BF316" s="73">
        <f>IF(N316="snížená",J316,0)</f>
        <v>0</v>
      </c>
      <c r="BG316" s="73">
        <f>IF(N316="zákl. přenesená",J316,0)</f>
        <v>0</v>
      </c>
      <c r="BH316" s="73">
        <f>IF(N316="sníž. přenesená",J316,0)</f>
        <v>0</v>
      </c>
      <c r="BI316" s="73">
        <f>IF(N316="nulová",J316,0)</f>
        <v>0</v>
      </c>
      <c r="BJ316" s="24" t="s">
        <v>21</v>
      </c>
      <c r="BK316" s="73">
        <f>ROUND(I316*H316,2)</f>
        <v>0</v>
      </c>
      <c r="BL316" s="24" t="s">
        <v>144</v>
      </c>
      <c r="BM316" s="24" t="s">
        <v>473</v>
      </c>
    </row>
    <row r="317" spans="1:63" s="10" customFormat="1" ht="29.85" customHeight="1">
      <c r="A317" s="236"/>
      <c r="B317" s="237"/>
      <c r="C317" s="236"/>
      <c r="D317" s="238" t="s">
        <v>68</v>
      </c>
      <c r="E317" s="241" t="s">
        <v>474</v>
      </c>
      <c r="F317" s="241" t="s">
        <v>475</v>
      </c>
      <c r="G317" s="236"/>
      <c r="H317" s="236"/>
      <c r="I317" s="236"/>
      <c r="J317" s="242">
        <f>BK317</f>
        <v>0</v>
      </c>
      <c r="K317" s="236"/>
      <c r="L317" s="237"/>
      <c r="M317" s="284"/>
      <c r="N317" s="285"/>
      <c r="O317" s="285"/>
      <c r="P317" s="286">
        <f>P318</f>
        <v>0</v>
      </c>
      <c r="Q317" s="285"/>
      <c r="R317" s="286">
        <f>R318</f>
        <v>0</v>
      </c>
      <c r="S317" s="285"/>
      <c r="T317" s="287">
        <f>T318</f>
        <v>0</v>
      </c>
      <c r="U317" s="236"/>
      <c r="V317" s="236"/>
      <c r="AR317" s="61" t="s">
        <v>21</v>
      </c>
      <c r="AT317" s="66" t="s">
        <v>68</v>
      </c>
      <c r="AU317" s="66" t="s">
        <v>21</v>
      </c>
      <c r="AY317" s="61" t="s">
        <v>137</v>
      </c>
      <c r="BK317" s="67">
        <f>BK318</f>
        <v>0</v>
      </c>
    </row>
    <row r="318" spans="1:65" s="1" customFormat="1" ht="16.5" customHeight="1">
      <c r="A318" s="176"/>
      <c r="B318" s="177"/>
      <c r="C318" s="243" t="s">
        <v>476</v>
      </c>
      <c r="D318" s="243" t="s">
        <v>139</v>
      </c>
      <c r="E318" s="244" t="s">
        <v>477</v>
      </c>
      <c r="F318" s="245" t="s">
        <v>478</v>
      </c>
      <c r="G318" s="246" t="s">
        <v>454</v>
      </c>
      <c r="H318" s="247">
        <v>49.685</v>
      </c>
      <c r="I318" s="337">
        <v>0</v>
      </c>
      <c r="J318" s="248">
        <f>ROUND(I318*H318,2)</f>
        <v>0</v>
      </c>
      <c r="K318" s="245" t="s">
        <v>143</v>
      </c>
      <c r="L318" s="177"/>
      <c r="M318" s="288" t="s">
        <v>5</v>
      </c>
      <c r="N318" s="289" t="s">
        <v>40</v>
      </c>
      <c r="O318" s="178"/>
      <c r="P318" s="290">
        <f>O318*H318</f>
        <v>0</v>
      </c>
      <c r="Q318" s="290">
        <v>0</v>
      </c>
      <c r="R318" s="290">
        <f>Q318*H318</f>
        <v>0</v>
      </c>
      <c r="S318" s="290">
        <v>0</v>
      </c>
      <c r="T318" s="291">
        <f>S318*H318</f>
        <v>0</v>
      </c>
      <c r="U318" s="176"/>
      <c r="V318" s="176"/>
      <c r="AR318" s="24" t="s">
        <v>144</v>
      </c>
      <c r="AT318" s="24" t="s">
        <v>139</v>
      </c>
      <c r="AU318" s="24" t="s">
        <v>77</v>
      </c>
      <c r="AY318" s="24" t="s">
        <v>137</v>
      </c>
      <c r="BE318" s="73">
        <f>IF(N318="základní",J318,0)</f>
        <v>0</v>
      </c>
      <c r="BF318" s="73">
        <f>IF(N318="snížená",J318,0)</f>
        <v>0</v>
      </c>
      <c r="BG318" s="73">
        <f>IF(N318="zákl. přenesená",J318,0)</f>
        <v>0</v>
      </c>
      <c r="BH318" s="73">
        <f>IF(N318="sníž. přenesená",J318,0)</f>
        <v>0</v>
      </c>
      <c r="BI318" s="73">
        <f>IF(N318="nulová",J318,0)</f>
        <v>0</v>
      </c>
      <c r="BJ318" s="24" t="s">
        <v>21</v>
      </c>
      <c r="BK318" s="73">
        <f>ROUND(I318*H318,2)</f>
        <v>0</v>
      </c>
      <c r="BL318" s="24" t="s">
        <v>144</v>
      </c>
      <c r="BM318" s="24" t="s">
        <v>479</v>
      </c>
    </row>
    <row r="319" spans="1:63" s="10" customFormat="1" ht="37.35" customHeight="1">
      <c r="A319" s="236"/>
      <c r="B319" s="237"/>
      <c r="C319" s="236"/>
      <c r="D319" s="238" t="s">
        <v>68</v>
      </c>
      <c r="E319" s="239" t="s">
        <v>480</v>
      </c>
      <c r="F319" s="239" t="s">
        <v>481</v>
      </c>
      <c r="G319" s="236"/>
      <c r="H319" s="236"/>
      <c r="I319" s="236"/>
      <c r="J319" s="240">
        <f>BK319</f>
        <v>0</v>
      </c>
      <c r="K319" s="236"/>
      <c r="L319" s="237"/>
      <c r="M319" s="284"/>
      <c r="N319" s="285"/>
      <c r="O319" s="285"/>
      <c r="P319" s="286">
        <f>P320+P330+P432+P468+P472+P477+P484+P491+P504+P561+P589+P657+P661+P677</f>
        <v>0</v>
      </c>
      <c r="Q319" s="285"/>
      <c r="R319" s="286">
        <f>R320+R330+R432+R468+R472+R477+R484+R491+R504+R561+R589+R657+R661+R677</f>
        <v>104.01051387000001</v>
      </c>
      <c r="S319" s="285"/>
      <c r="T319" s="287">
        <f>T320+T330+T432+T468+T472+T477+T484+T491+T504+T561+T589+T657+T661+T677</f>
        <v>209.19159489999998</v>
      </c>
      <c r="U319" s="236"/>
      <c r="V319" s="236"/>
      <c r="AR319" s="61" t="s">
        <v>77</v>
      </c>
      <c r="AT319" s="66" t="s">
        <v>68</v>
      </c>
      <c r="AU319" s="66" t="s">
        <v>69</v>
      </c>
      <c r="AY319" s="61" t="s">
        <v>137</v>
      </c>
      <c r="BK319" s="67">
        <f>BK320+BK330+BK432+BK468+BK472+BK477+BK484+BK491+BK504+BK561+BK589+BK657+BK661+BK677</f>
        <v>0</v>
      </c>
    </row>
    <row r="320" spans="1:63" s="10" customFormat="1" ht="19.95" customHeight="1">
      <c r="A320" s="236"/>
      <c r="B320" s="237"/>
      <c r="C320" s="236"/>
      <c r="D320" s="238" t="s">
        <v>68</v>
      </c>
      <c r="E320" s="241" t="s">
        <v>482</v>
      </c>
      <c r="F320" s="241" t="s">
        <v>483</v>
      </c>
      <c r="G320" s="236"/>
      <c r="H320" s="236"/>
      <c r="I320" s="236"/>
      <c r="J320" s="242">
        <f>BK320</f>
        <v>0</v>
      </c>
      <c r="K320" s="236"/>
      <c r="L320" s="237"/>
      <c r="M320" s="284"/>
      <c r="N320" s="285"/>
      <c r="O320" s="285"/>
      <c r="P320" s="286">
        <f>SUM(P321:P329)</f>
        <v>0</v>
      </c>
      <c r="Q320" s="285"/>
      <c r="R320" s="286">
        <f>SUM(R321:R329)</f>
        <v>0.11112960000000001</v>
      </c>
      <c r="S320" s="285"/>
      <c r="T320" s="287">
        <f>SUM(T321:T329)</f>
        <v>0</v>
      </c>
      <c r="U320" s="236"/>
      <c r="V320" s="236"/>
      <c r="AR320" s="61" t="s">
        <v>77</v>
      </c>
      <c r="AT320" s="66" t="s">
        <v>68</v>
      </c>
      <c r="AU320" s="66" t="s">
        <v>21</v>
      </c>
      <c r="AY320" s="61" t="s">
        <v>137</v>
      </c>
      <c r="BK320" s="67">
        <f>SUM(BK321:BK329)</f>
        <v>0</v>
      </c>
    </row>
    <row r="321" spans="1:65" s="1" customFormat="1" ht="25.5" customHeight="1">
      <c r="A321" s="176"/>
      <c r="B321" s="177"/>
      <c r="C321" s="243" t="s">
        <v>484</v>
      </c>
      <c r="D321" s="243" t="s">
        <v>139</v>
      </c>
      <c r="E321" s="244" t="s">
        <v>485</v>
      </c>
      <c r="F321" s="245" t="s">
        <v>486</v>
      </c>
      <c r="G321" s="246" t="s">
        <v>142</v>
      </c>
      <c r="H321" s="247">
        <v>20.8</v>
      </c>
      <c r="I321" s="337">
        <v>0</v>
      </c>
      <c r="J321" s="248">
        <f>ROUND(I321*H321,2)</f>
        <v>0</v>
      </c>
      <c r="K321" s="245" t="s">
        <v>143</v>
      </c>
      <c r="L321" s="177"/>
      <c r="M321" s="288" t="s">
        <v>5</v>
      </c>
      <c r="N321" s="289" t="s">
        <v>40</v>
      </c>
      <c r="O321" s="178"/>
      <c r="P321" s="290">
        <f>O321*H321</f>
        <v>0</v>
      </c>
      <c r="Q321" s="290">
        <v>0</v>
      </c>
      <c r="R321" s="290">
        <f>Q321*H321</f>
        <v>0</v>
      </c>
      <c r="S321" s="290">
        <v>0</v>
      </c>
      <c r="T321" s="291">
        <f>S321*H321</f>
        <v>0</v>
      </c>
      <c r="U321" s="176"/>
      <c r="V321" s="176"/>
      <c r="AR321" s="24" t="s">
        <v>261</v>
      </c>
      <c r="AT321" s="24" t="s">
        <v>139</v>
      </c>
      <c r="AU321" s="24" t="s">
        <v>77</v>
      </c>
      <c r="AY321" s="24" t="s">
        <v>137</v>
      </c>
      <c r="BE321" s="73">
        <f>IF(N321="základní",J321,0)</f>
        <v>0</v>
      </c>
      <c r="BF321" s="73">
        <f>IF(N321="snížená",J321,0)</f>
        <v>0</v>
      </c>
      <c r="BG321" s="73">
        <f>IF(N321="zákl. přenesená",J321,0)</f>
        <v>0</v>
      </c>
      <c r="BH321" s="73">
        <f>IF(N321="sníž. přenesená",J321,0)</f>
        <v>0</v>
      </c>
      <c r="BI321" s="73">
        <f>IF(N321="nulová",J321,0)</f>
        <v>0</v>
      </c>
      <c r="BJ321" s="24" t="s">
        <v>21</v>
      </c>
      <c r="BK321" s="73">
        <f>ROUND(I321*H321,2)</f>
        <v>0</v>
      </c>
      <c r="BL321" s="24" t="s">
        <v>261</v>
      </c>
      <c r="BM321" s="24" t="s">
        <v>487</v>
      </c>
    </row>
    <row r="322" spans="1:51" s="12" customFormat="1" ht="13.5">
      <c r="A322" s="301"/>
      <c r="B322" s="302"/>
      <c r="C322" s="301"/>
      <c r="D322" s="294" t="s">
        <v>146</v>
      </c>
      <c r="E322" s="303" t="s">
        <v>5</v>
      </c>
      <c r="F322" s="304" t="s">
        <v>488</v>
      </c>
      <c r="G322" s="301"/>
      <c r="H322" s="303" t="s">
        <v>5</v>
      </c>
      <c r="I322" s="301"/>
      <c r="J322" s="301"/>
      <c r="K322" s="301"/>
      <c r="L322" s="302"/>
      <c r="M322" s="305"/>
      <c r="N322" s="306"/>
      <c r="O322" s="306"/>
      <c r="P322" s="306"/>
      <c r="Q322" s="306"/>
      <c r="R322" s="306"/>
      <c r="S322" s="306"/>
      <c r="T322" s="307"/>
      <c r="U322" s="301"/>
      <c r="V322" s="301"/>
      <c r="AT322" s="75" t="s">
        <v>146</v>
      </c>
      <c r="AU322" s="75" t="s">
        <v>77</v>
      </c>
      <c r="AV322" s="12" t="s">
        <v>21</v>
      </c>
      <c r="AW322" s="12" t="s">
        <v>33</v>
      </c>
      <c r="AX322" s="12" t="s">
        <v>69</v>
      </c>
      <c r="AY322" s="75" t="s">
        <v>137</v>
      </c>
    </row>
    <row r="323" spans="1:51" s="11" customFormat="1" ht="13.5">
      <c r="A323" s="292"/>
      <c r="B323" s="293"/>
      <c r="C323" s="292"/>
      <c r="D323" s="294" t="s">
        <v>146</v>
      </c>
      <c r="E323" s="295" t="s">
        <v>5</v>
      </c>
      <c r="F323" s="296" t="s">
        <v>489</v>
      </c>
      <c r="G323" s="292"/>
      <c r="H323" s="297">
        <v>20.8</v>
      </c>
      <c r="I323" s="292"/>
      <c r="J323" s="292"/>
      <c r="K323" s="292"/>
      <c r="L323" s="293"/>
      <c r="M323" s="298"/>
      <c r="N323" s="299"/>
      <c r="O323" s="299"/>
      <c r="P323" s="299"/>
      <c r="Q323" s="299"/>
      <c r="R323" s="299"/>
      <c r="S323" s="299"/>
      <c r="T323" s="300"/>
      <c r="U323" s="292"/>
      <c r="V323" s="292"/>
      <c r="AT323" s="74" t="s">
        <v>146</v>
      </c>
      <c r="AU323" s="74" t="s">
        <v>77</v>
      </c>
      <c r="AV323" s="11" t="s">
        <v>77</v>
      </c>
      <c r="AW323" s="11" t="s">
        <v>33</v>
      </c>
      <c r="AX323" s="11" t="s">
        <v>21</v>
      </c>
      <c r="AY323" s="74" t="s">
        <v>137</v>
      </c>
    </row>
    <row r="324" spans="1:65" s="1" customFormat="1" ht="16.5" customHeight="1">
      <c r="A324" s="176"/>
      <c r="B324" s="177"/>
      <c r="C324" s="308" t="s">
        <v>490</v>
      </c>
      <c r="D324" s="308" t="s">
        <v>162</v>
      </c>
      <c r="E324" s="309" t="s">
        <v>491</v>
      </c>
      <c r="F324" s="310" t="s">
        <v>492</v>
      </c>
      <c r="G324" s="311" t="s">
        <v>454</v>
      </c>
      <c r="H324" s="312">
        <v>0.01</v>
      </c>
      <c r="I324" s="338">
        <v>0</v>
      </c>
      <c r="J324" s="313">
        <f>ROUND(I324*H324,2)</f>
        <v>0</v>
      </c>
      <c r="K324" s="310" t="s">
        <v>143</v>
      </c>
      <c r="L324" s="314"/>
      <c r="M324" s="315" t="s">
        <v>5</v>
      </c>
      <c r="N324" s="316" t="s">
        <v>40</v>
      </c>
      <c r="O324" s="178"/>
      <c r="P324" s="290">
        <f>O324*H324</f>
        <v>0</v>
      </c>
      <c r="Q324" s="290">
        <v>1</v>
      </c>
      <c r="R324" s="290">
        <f>Q324*H324</f>
        <v>0.01</v>
      </c>
      <c r="S324" s="290">
        <v>0</v>
      </c>
      <c r="T324" s="291">
        <f>S324*H324</f>
        <v>0</v>
      </c>
      <c r="U324" s="176"/>
      <c r="V324" s="176"/>
      <c r="AR324" s="24" t="s">
        <v>354</v>
      </c>
      <c r="AT324" s="24" t="s">
        <v>162</v>
      </c>
      <c r="AU324" s="24" t="s">
        <v>77</v>
      </c>
      <c r="AY324" s="24" t="s">
        <v>137</v>
      </c>
      <c r="BE324" s="73">
        <f>IF(N324="základní",J324,0)</f>
        <v>0</v>
      </c>
      <c r="BF324" s="73">
        <f>IF(N324="snížená",J324,0)</f>
        <v>0</v>
      </c>
      <c r="BG324" s="73">
        <f>IF(N324="zákl. přenesená",J324,0)</f>
        <v>0</v>
      </c>
      <c r="BH324" s="73">
        <f>IF(N324="sníž. přenesená",J324,0)</f>
        <v>0</v>
      </c>
      <c r="BI324" s="73">
        <f>IF(N324="nulová",J324,0)</f>
        <v>0</v>
      </c>
      <c r="BJ324" s="24" t="s">
        <v>21</v>
      </c>
      <c r="BK324" s="73">
        <f>ROUND(I324*H324,2)</f>
        <v>0</v>
      </c>
      <c r="BL324" s="24" t="s">
        <v>261</v>
      </c>
      <c r="BM324" s="24" t="s">
        <v>493</v>
      </c>
    </row>
    <row r="325" spans="1:51" s="11" customFormat="1" ht="13.5">
      <c r="A325" s="292"/>
      <c r="B325" s="293"/>
      <c r="C325" s="292"/>
      <c r="D325" s="294" t="s">
        <v>146</v>
      </c>
      <c r="E325" s="292"/>
      <c r="F325" s="296" t="s">
        <v>494</v>
      </c>
      <c r="G325" s="292"/>
      <c r="H325" s="297">
        <v>0.01</v>
      </c>
      <c r="I325" s="292"/>
      <c r="J325" s="292"/>
      <c r="K325" s="292"/>
      <c r="L325" s="293"/>
      <c r="M325" s="298"/>
      <c r="N325" s="299"/>
      <c r="O325" s="299"/>
      <c r="P325" s="299"/>
      <c r="Q325" s="299"/>
      <c r="R325" s="299"/>
      <c r="S325" s="299"/>
      <c r="T325" s="300"/>
      <c r="U325" s="292"/>
      <c r="V325" s="292"/>
      <c r="AT325" s="74" t="s">
        <v>146</v>
      </c>
      <c r="AU325" s="74" t="s">
        <v>77</v>
      </c>
      <c r="AV325" s="11" t="s">
        <v>77</v>
      </c>
      <c r="AW325" s="11" t="s">
        <v>6</v>
      </c>
      <c r="AX325" s="11" t="s">
        <v>21</v>
      </c>
      <c r="AY325" s="74" t="s">
        <v>137</v>
      </c>
    </row>
    <row r="326" spans="1:65" s="1" customFormat="1" ht="16.5" customHeight="1">
      <c r="A326" s="176"/>
      <c r="B326" s="177"/>
      <c r="C326" s="243" t="s">
        <v>495</v>
      </c>
      <c r="D326" s="243" t="s">
        <v>139</v>
      </c>
      <c r="E326" s="244" t="s">
        <v>496</v>
      </c>
      <c r="F326" s="245" t="s">
        <v>497</v>
      </c>
      <c r="G326" s="246" t="s">
        <v>142</v>
      </c>
      <c r="H326" s="247">
        <v>20.8</v>
      </c>
      <c r="I326" s="337">
        <v>0</v>
      </c>
      <c r="J326" s="248">
        <f>ROUND(I326*H326,2)</f>
        <v>0</v>
      </c>
      <c r="K326" s="245" t="s">
        <v>143</v>
      </c>
      <c r="L326" s="177"/>
      <c r="M326" s="288" t="s">
        <v>5</v>
      </c>
      <c r="N326" s="289" t="s">
        <v>40</v>
      </c>
      <c r="O326" s="178"/>
      <c r="P326" s="290">
        <f>O326*H326</f>
        <v>0</v>
      </c>
      <c r="Q326" s="290">
        <v>0.0004</v>
      </c>
      <c r="R326" s="290">
        <f>Q326*H326</f>
        <v>0.008320000000000001</v>
      </c>
      <c r="S326" s="290">
        <v>0</v>
      </c>
      <c r="T326" s="291">
        <f>S326*H326</f>
        <v>0</v>
      </c>
      <c r="U326" s="176"/>
      <c r="V326" s="176"/>
      <c r="AR326" s="24" t="s">
        <v>261</v>
      </c>
      <c r="AT326" s="24" t="s">
        <v>139</v>
      </c>
      <c r="AU326" s="24" t="s">
        <v>77</v>
      </c>
      <c r="AY326" s="24" t="s">
        <v>137</v>
      </c>
      <c r="BE326" s="73">
        <f>IF(N326="základní",J326,0)</f>
        <v>0</v>
      </c>
      <c r="BF326" s="73">
        <f>IF(N326="snížená",J326,0)</f>
        <v>0</v>
      </c>
      <c r="BG326" s="73">
        <f>IF(N326="zákl. přenesená",J326,0)</f>
        <v>0</v>
      </c>
      <c r="BH326" s="73">
        <f>IF(N326="sníž. přenesená",J326,0)</f>
        <v>0</v>
      </c>
      <c r="BI326" s="73">
        <f>IF(N326="nulová",J326,0)</f>
        <v>0</v>
      </c>
      <c r="BJ326" s="24" t="s">
        <v>21</v>
      </c>
      <c r="BK326" s="73">
        <f>ROUND(I326*H326,2)</f>
        <v>0</v>
      </c>
      <c r="BL326" s="24" t="s">
        <v>261</v>
      </c>
      <c r="BM326" s="24" t="s">
        <v>498</v>
      </c>
    </row>
    <row r="327" spans="1:65" s="1" customFormat="1" ht="16.5" customHeight="1">
      <c r="A327" s="176"/>
      <c r="B327" s="177"/>
      <c r="C327" s="308" t="s">
        <v>499</v>
      </c>
      <c r="D327" s="308" t="s">
        <v>162</v>
      </c>
      <c r="E327" s="309" t="s">
        <v>500</v>
      </c>
      <c r="F327" s="310" t="s">
        <v>501</v>
      </c>
      <c r="G327" s="311" t="s">
        <v>142</v>
      </c>
      <c r="H327" s="312">
        <v>23.92</v>
      </c>
      <c r="I327" s="338">
        <v>0</v>
      </c>
      <c r="J327" s="313">
        <f>ROUND(I327*H327,2)</f>
        <v>0</v>
      </c>
      <c r="K327" s="310" t="s">
        <v>143</v>
      </c>
      <c r="L327" s="314"/>
      <c r="M327" s="315" t="s">
        <v>5</v>
      </c>
      <c r="N327" s="316" t="s">
        <v>40</v>
      </c>
      <c r="O327" s="178"/>
      <c r="P327" s="290">
        <f>O327*H327</f>
        <v>0</v>
      </c>
      <c r="Q327" s="290">
        <v>0.00388</v>
      </c>
      <c r="R327" s="290">
        <f>Q327*H327</f>
        <v>0.0928096</v>
      </c>
      <c r="S327" s="290">
        <v>0</v>
      </c>
      <c r="T327" s="291">
        <f>S327*H327</f>
        <v>0</v>
      </c>
      <c r="U327" s="176"/>
      <c r="V327" s="176"/>
      <c r="AR327" s="24" t="s">
        <v>354</v>
      </c>
      <c r="AT327" s="24" t="s">
        <v>162</v>
      </c>
      <c r="AU327" s="24" t="s">
        <v>77</v>
      </c>
      <c r="AY327" s="24" t="s">
        <v>137</v>
      </c>
      <c r="BE327" s="73">
        <f>IF(N327="základní",J327,0)</f>
        <v>0</v>
      </c>
      <c r="BF327" s="73">
        <f>IF(N327="snížená",J327,0)</f>
        <v>0</v>
      </c>
      <c r="BG327" s="73">
        <f>IF(N327="zákl. přenesená",J327,0)</f>
        <v>0</v>
      </c>
      <c r="BH327" s="73">
        <f>IF(N327="sníž. přenesená",J327,0)</f>
        <v>0</v>
      </c>
      <c r="BI327" s="73">
        <f>IF(N327="nulová",J327,0)</f>
        <v>0</v>
      </c>
      <c r="BJ327" s="24" t="s">
        <v>21</v>
      </c>
      <c r="BK327" s="73">
        <f>ROUND(I327*H327,2)</f>
        <v>0</v>
      </c>
      <c r="BL327" s="24" t="s">
        <v>261</v>
      </c>
      <c r="BM327" s="24" t="s">
        <v>502</v>
      </c>
    </row>
    <row r="328" spans="1:51" s="11" customFormat="1" ht="13.5">
      <c r="A328" s="292"/>
      <c r="B328" s="293"/>
      <c r="C328" s="292"/>
      <c r="D328" s="294" t="s">
        <v>146</v>
      </c>
      <c r="E328" s="292"/>
      <c r="F328" s="296" t="s">
        <v>503</v>
      </c>
      <c r="G328" s="292"/>
      <c r="H328" s="297">
        <v>23.92</v>
      </c>
      <c r="I328" s="292"/>
      <c r="J328" s="292"/>
      <c r="K328" s="292"/>
      <c r="L328" s="293"/>
      <c r="M328" s="298"/>
      <c r="N328" s="299"/>
      <c r="O328" s="299"/>
      <c r="P328" s="299"/>
      <c r="Q328" s="299"/>
      <c r="R328" s="299"/>
      <c r="S328" s="299"/>
      <c r="T328" s="300"/>
      <c r="U328" s="292"/>
      <c r="V328" s="292"/>
      <c r="AT328" s="74" t="s">
        <v>146</v>
      </c>
      <c r="AU328" s="74" t="s">
        <v>77</v>
      </c>
      <c r="AV328" s="11" t="s">
        <v>77</v>
      </c>
      <c r="AW328" s="11" t="s">
        <v>6</v>
      </c>
      <c r="AX328" s="11" t="s">
        <v>21</v>
      </c>
      <c r="AY328" s="74" t="s">
        <v>137</v>
      </c>
    </row>
    <row r="329" spans="1:65" s="1" customFormat="1" ht="25.5" customHeight="1">
      <c r="A329" s="176"/>
      <c r="B329" s="177"/>
      <c r="C329" s="243" t="s">
        <v>504</v>
      </c>
      <c r="D329" s="243" t="s">
        <v>139</v>
      </c>
      <c r="E329" s="244" t="s">
        <v>505</v>
      </c>
      <c r="F329" s="245" t="s">
        <v>506</v>
      </c>
      <c r="G329" s="246" t="s">
        <v>454</v>
      </c>
      <c r="H329" s="247">
        <v>0.111</v>
      </c>
      <c r="I329" s="337">
        <v>0</v>
      </c>
      <c r="J329" s="248">
        <f>ROUND(I329*H329,2)</f>
        <v>0</v>
      </c>
      <c r="K329" s="245" t="s">
        <v>143</v>
      </c>
      <c r="L329" s="177"/>
      <c r="M329" s="288" t="s">
        <v>5</v>
      </c>
      <c r="N329" s="289" t="s">
        <v>40</v>
      </c>
      <c r="O329" s="178"/>
      <c r="P329" s="290">
        <f>O329*H329</f>
        <v>0</v>
      </c>
      <c r="Q329" s="290">
        <v>0</v>
      </c>
      <c r="R329" s="290">
        <f>Q329*H329</f>
        <v>0</v>
      </c>
      <c r="S329" s="290">
        <v>0</v>
      </c>
      <c r="T329" s="291">
        <f>S329*H329</f>
        <v>0</v>
      </c>
      <c r="U329" s="176"/>
      <c r="V329" s="176"/>
      <c r="AR329" s="24" t="s">
        <v>261</v>
      </c>
      <c r="AT329" s="24" t="s">
        <v>139</v>
      </c>
      <c r="AU329" s="24" t="s">
        <v>77</v>
      </c>
      <c r="AY329" s="24" t="s">
        <v>137</v>
      </c>
      <c r="BE329" s="73">
        <f>IF(N329="základní",J329,0)</f>
        <v>0</v>
      </c>
      <c r="BF329" s="73">
        <f>IF(N329="snížená",J329,0)</f>
        <v>0</v>
      </c>
      <c r="BG329" s="73">
        <f>IF(N329="zákl. přenesená",J329,0)</f>
        <v>0</v>
      </c>
      <c r="BH329" s="73">
        <f>IF(N329="sníž. přenesená",J329,0)</f>
        <v>0</v>
      </c>
      <c r="BI329" s="73">
        <f>IF(N329="nulová",J329,0)</f>
        <v>0</v>
      </c>
      <c r="BJ329" s="24" t="s">
        <v>21</v>
      </c>
      <c r="BK329" s="73">
        <f>ROUND(I329*H329,2)</f>
        <v>0</v>
      </c>
      <c r="BL329" s="24" t="s">
        <v>261</v>
      </c>
      <c r="BM329" s="24" t="s">
        <v>507</v>
      </c>
    </row>
    <row r="330" spans="1:63" s="10" customFormat="1" ht="29.85" customHeight="1">
      <c r="A330" s="236"/>
      <c r="B330" s="237"/>
      <c r="C330" s="236"/>
      <c r="D330" s="238" t="s">
        <v>68</v>
      </c>
      <c r="E330" s="241" t="s">
        <v>508</v>
      </c>
      <c r="F330" s="241" t="s">
        <v>509</v>
      </c>
      <c r="G330" s="236"/>
      <c r="H330" s="236"/>
      <c r="I330" s="236"/>
      <c r="J330" s="242">
        <f>BK330</f>
        <v>0</v>
      </c>
      <c r="K330" s="236"/>
      <c r="L330" s="237"/>
      <c r="M330" s="284"/>
      <c r="N330" s="285"/>
      <c r="O330" s="285"/>
      <c r="P330" s="286">
        <f>SUM(P331:P431)</f>
        <v>0</v>
      </c>
      <c r="Q330" s="285"/>
      <c r="R330" s="286">
        <f>SUM(R331:R431)</f>
        <v>88.04322577000002</v>
      </c>
      <c r="S330" s="285"/>
      <c r="T330" s="287">
        <f>SUM(T331:T431)</f>
        <v>154.826892</v>
      </c>
      <c r="U330" s="236"/>
      <c r="V330" s="236"/>
      <c r="AR330" s="61" t="s">
        <v>77</v>
      </c>
      <c r="AT330" s="66" t="s">
        <v>68</v>
      </c>
      <c r="AU330" s="66" t="s">
        <v>21</v>
      </c>
      <c r="AY330" s="61" t="s">
        <v>137</v>
      </c>
      <c r="BK330" s="67">
        <f>SUM(BK331:BK431)</f>
        <v>0</v>
      </c>
    </row>
    <row r="331" spans="1:65" s="1" customFormat="1" ht="16.5" customHeight="1">
      <c r="A331" s="176"/>
      <c r="B331" s="177"/>
      <c r="C331" s="243" t="s">
        <v>510</v>
      </c>
      <c r="D331" s="243" t="s">
        <v>139</v>
      </c>
      <c r="E331" s="244" t="s">
        <v>511</v>
      </c>
      <c r="F331" s="245" t="s">
        <v>512</v>
      </c>
      <c r="G331" s="246" t="s">
        <v>142</v>
      </c>
      <c r="H331" s="247">
        <v>991</v>
      </c>
      <c r="I331" s="337">
        <v>0</v>
      </c>
      <c r="J331" s="248">
        <f>ROUND(I331*H331,2)</f>
        <v>0</v>
      </c>
      <c r="K331" s="245" t="s">
        <v>143</v>
      </c>
      <c r="L331" s="177"/>
      <c r="M331" s="288" t="s">
        <v>5</v>
      </c>
      <c r="N331" s="289" t="s">
        <v>40</v>
      </c>
      <c r="O331" s="178"/>
      <c r="P331" s="290">
        <f>O331*H331</f>
        <v>0</v>
      </c>
      <c r="Q331" s="290">
        <v>0</v>
      </c>
      <c r="R331" s="290">
        <f>Q331*H331</f>
        <v>0</v>
      </c>
      <c r="S331" s="290">
        <v>0.006</v>
      </c>
      <c r="T331" s="291">
        <f>S331*H331</f>
        <v>5.946</v>
      </c>
      <c r="U331" s="176"/>
      <c r="V331" s="176"/>
      <c r="AR331" s="24" t="s">
        <v>261</v>
      </c>
      <c r="AT331" s="24" t="s">
        <v>139</v>
      </c>
      <c r="AU331" s="24" t="s">
        <v>77</v>
      </c>
      <c r="AY331" s="24" t="s">
        <v>137</v>
      </c>
      <c r="BE331" s="73">
        <f>IF(N331="základní",J331,0)</f>
        <v>0</v>
      </c>
      <c r="BF331" s="73">
        <f>IF(N331="snížená",J331,0)</f>
        <v>0</v>
      </c>
      <c r="BG331" s="73">
        <f>IF(N331="zákl. přenesená",J331,0)</f>
        <v>0</v>
      </c>
      <c r="BH331" s="73">
        <f>IF(N331="sníž. přenesená",J331,0)</f>
        <v>0</v>
      </c>
      <c r="BI331" s="73">
        <f>IF(N331="nulová",J331,0)</f>
        <v>0</v>
      </c>
      <c r="BJ331" s="24" t="s">
        <v>21</v>
      </c>
      <c r="BK331" s="73">
        <f>ROUND(I331*H331,2)</f>
        <v>0</v>
      </c>
      <c r="BL331" s="24" t="s">
        <v>261</v>
      </c>
      <c r="BM331" s="24" t="s">
        <v>513</v>
      </c>
    </row>
    <row r="332" spans="1:51" s="12" customFormat="1" ht="13.5">
      <c r="A332" s="301"/>
      <c r="B332" s="302"/>
      <c r="C332" s="301"/>
      <c r="D332" s="294" t="s">
        <v>146</v>
      </c>
      <c r="E332" s="303" t="s">
        <v>5</v>
      </c>
      <c r="F332" s="304" t="s">
        <v>514</v>
      </c>
      <c r="G332" s="301"/>
      <c r="H332" s="303" t="s">
        <v>5</v>
      </c>
      <c r="I332" s="301"/>
      <c r="J332" s="301"/>
      <c r="K332" s="301"/>
      <c r="L332" s="302"/>
      <c r="M332" s="305"/>
      <c r="N332" s="306"/>
      <c r="O332" s="306"/>
      <c r="P332" s="306"/>
      <c r="Q332" s="306"/>
      <c r="R332" s="306"/>
      <c r="S332" s="306"/>
      <c r="T332" s="307"/>
      <c r="U332" s="301"/>
      <c r="V332" s="301"/>
      <c r="AT332" s="75" t="s">
        <v>146</v>
      </c>
      <c r="AU332" s="75" t="s">
        <v>77</v>
      </c>
      <c r="AV332" s="12" t="s">
        <v>21</v>
      </c>
      <c r="AW332" s="12" t="s">
        <v>33</v>
      </c>
      <c r="AX332" s="12" t="s">
        <v>69</v>
      </c>
      <c r="AY332" s="75" t="s">
        <v>137</v>
      </c>
    </row>
    <row r="333" spans="1:51" s="12" customFormat="1" ht="13.5">
      <c r="A333" s="301"/>
      <c r="B333" s="302"/>
      <c r="C333" s="301"/>
      <c r="D333" s="294" t="s">
        <v>146</v>
      </c>
      <c r="E333" s="303" t="s">
        <v>5</v>
      </c>
      <c r="F333" s="304" t="s">
        <v>515</v>
      </c>
      <c r="G333" s="301"/>
      <c r="H333" s="303" t="s">
        <v>5</v>
      </c>
      <c r="I333" s="301"/>
      <c r="J333" s="301"/>
      <c r="K333" s="301"/>
      <c r="L333" s="302"/>
      <c r="M333" s="305"/>
      <c r="N333" s="306"/>
      <c r="O333" s="306"/>
      <c r="P333" s="306"/>
      <c r="Q333" s="306"/>
      <c r="R333" s="306"/>
      <c r="S333" s="306"/>
      <c r="T333" s="307"/>
      <c r="U333" s="301"/>
      <c r="V333" s="301"/>
      <c r="AT333" s="75" t="s">
        <v>146</v>
      </c>
      <c r="AU333" s="75" t="s">
        <v>77</v>
      </c>
      <c r="AV333" s="12" t="s">
        <v>21</v>
      </c>
      <c r="AW333" s="12" t="s">
        <v>33</v>
      </c>
      <c r="AX333" s="12" t="s">
        <v>69</v>
      </c>
      <c r="AY333" s="75" t="s">
        <v>137</v>
      </c>
    </row>
    <row r="334" spans="1:51" s="11" customFormat="1" ht="13.5">
      <c r="A334" s="292"/>
      <c r="B334" s="293"/>
      <c r="C334" s="292"/>
      <c r="D334" s="294" t="s">
        <v>146</v>
      </c>
      <c r="E334" s="295" t="s">
        <v>5</v>
      </c>
      <c r="F334" s="296" t="s">
        <v>516</v>
      </c>
      <c r="G334" s="292"/>
      <c r="H334" s="297">
        <v>991</v>
      </c>
      <c r="I334" s="292"/>
      <c r="J334" s="292"/>
      <c r="K334" s="292"/>
      <c r="L334" s="293"/>
      <c r="M334" s="298"/>
      <c r="N334" s="299"/>
      <c r="O334" s="299"/>
      <c r="P334" s="299"/>
      <c r="Q334" s="299"/>
      <c r="R334" s="299"/>
      <c r="S334" s="299"/>
      <c r="T334" s="300"/>
      <c r="U334" s="292"/>
      <c r="V334" s="292"/>
      <c r="AT334" s="74" t="s">
        <v>146</v>
      </c>
      <c r="AU334" s="74" t="s">
        <v>77</v>
      </c>
      <c r="AV334" s="11" t="s">
        <v>77</v>
      </c>
      <c r="AW334" s="11" t="s">
        <v>33</v>
      </c>
      <c r="AX334" s="11" t="s">
        <v>21</v>
      </c>
      <c r="AY334" s="74" t="s">
        <v>137</v>
      </c>
    </row>
    <row r="335" spans="1:65" s="1" customFormat="1" ht="16.5" customHeight="1">
      <c r="A335" s="176"/>
      <c r="B335" s="177"/>
      <c r="C335" s="243" t="s">
        <v>517</v>
      </c>
      <c r="D335" s="243" t="s">
        <v>139</v>
      </c>
      <c r="E335" s="244" t="s">
        <v>518</v>
      </c>
      <c r="F335" s="245" t="s">
        <v>519</v>
      </c>
      <c r="G335" s="246" t="s">
        <v>142</v>
      </c>
      <c r="H335" s="247">
        <v>730.578</v>
      </c>
      <c r="I335" s="337">
        <v>0</v>
      </c>
      <c r="J335" s="248">
        <f>ROUND(I335*H335,2)</f>
        <v>0</v>
      </c>
      <c r="K335" s="245" t="s">
        <v>143</v>
      </c>
      <c r="L335" s="177"/>
      <c r="M335" s="288" t="s">
        <v>5</v>
      </c>
      <c r="N335" s="289" t="s">
        <v>40</v>
      </c>
      <c r="O335" s="178"/>
      <c r="P335" s="290">
        <f>O335*H335</f>
        <v>0</v>
      </c>
      <c r="Q335" s="290">
        <v>0</v>
      </c>
      <c r="R335" s="290">
        <f>Q335*H335</f>
        <v>0</v>
      </c>
      <c r="S335" s="290">
        <v>0.01</v>
      </c>
      <c r="T335" s="291">
        <f>S335*H335</f>
        <v>7.3057799999999995</v>
      </c>
      <c r="U335" s="176"/>
      <c r="V335" s="176"/>
      <c r="AR335" s="24" t="s">
        <v>261</v>
      </c>
      <c r="AT335" s="24" t="s">
        <v>139</v>
      </c>
      <c r="AU335" s="24" t="s">
        <v>77</v>
      </c>
      <c r="AY335" s="24" t="s">
        <v>137</v>
      </c>
      <c r="BE335" s="73">
        <f>IF(N335="základní",J335,0)</f>
        <v>0</v>
      </c>
      <c r="BF335" s="73">
        <f>IF(N335="snížená",J335,0)</f>
        <v>0</v>
      </c>
      <c r="BG335" s="73">
        <f>IF(N335="zákl. přenesená",J335,0)</f>
        <v>0</v>
      </c>
      <c r="BH335" s="73">
        <f>IF(N335="sníž. přenesená",J335,0)</f>
        <v>0</v>
      </c>
      <c r="BI335" s="73">
        <f>IF(N335="nulová",J335,0)</f>
        <v>0</v>
      </c>
      <c r="BJ335" s="24" t="s">
        <v>21</v>
      </c>
      <c r="BK335" s="73">
        <f>ROUND(I335*H335,2)</f>
        <v>0</v>
      </c>
      <c r="BL335" s="24" t="s">
        <v>261</v>
      </c>
      <c r="BM335" s="24" t="s">
        <v>520</v>
      </c>
    </row>
    <row r="336" spans="1:51" s="12" customFormat="1" ht="13.5">
      <c r="A336" s="301"/>
      <c r="B336" s="302"/>
      <c r="C336" s="301"/>
      <c r="D336" s="294" t="s">
        <v>146</v>
      </c>
      <c r="E336" s="303" t="s">
        <v>5</v>
      </c>
      <c r="F336" s="304" t="s">
        <v>521</v>
      </c>
      <c r="G336" s="301"/>
      <c r="H336" s="303" t="s">
        <v>5</v>
      </c>
      <c r="I336" s="301"/>
      <c r="J336" s="301"/>
      <c r="K336" s="301"/>
      <c r="L336" s="302"/>
      <c r="M336" s="305"/>
      <c r="N336" s="306"/>
      <c r="O336" s="306"/>
      <c r="P336" s="306"/>
      <c r="Q336" s="306"/>
      <c r="R336" s="306"/>
      <c r="S336" s="306"/>
      <c r="T336" s="307"/>
      <c r="U336" s="301"/>
      <c r="V336" s="301"/>
      <c r="AT336" s="75" t="s">
        <v>146</v>
      </c>
      <c r="AU336" s="75" t="s">
        <v>77</v>
      </c>
      <c r="AV336" s="12" t="s">
        <v>21</v>
      </c>
      <c r="AW336" s="12" t="s">
        <v>33</v>
      </c>
      <c r="AX336" s="12" t="s">
        <v>69</v>
      </c>
      <c r="AY336" s="75" t="s">
        <v>137</v>
      </c>
    </row>
    <row r="337" spans="1:51" s="12" customFormat="1" ht="13.5">
      <c r="A337" s="301"/>
      <c r="B337" s="302"/>
      <c r="C337" s="301"/>
      <c r="D337" s="294" t="s">
        <v>146</v>
      </c>
      <c r="E337" s="303" t="s">
        <v>5</v>
      </c>
      <c r="F337" s="304" t="s">
        <v>522</v>
      </c>
      <c r="G337" s="301"/>
      <c r="H337" s="303" t="s">
        <v>5</v>
      </c>
      <c r="I337" s="301"/>
      <c r="J337" s="301"/>
      <c r="K337" s="301"/>
      <c r="L337" s="302"/>
      <c r="M337" s="305"/>
      <c r="N337" s="306"/>
      <c r="O337" s="306"/>
      <c r="P337" s="306"/>
      <c r="Q337" s="306"/>
      <c r="R337" s="306"/>
      <c r="S337" s="306"/>
      <c r="T337" s="307"/>
      <c r="U337" s="301"/>
      <c r="V337" s="301"/>
      <c r="AT337" s="75" t="s">
        <v>146</v>
      </c>
      <c r="AU337" s="75" t="s">
        <v>77</v>
      </c>
      <c r="AV337" s="12" t="s">
        <v>21</v>
      </c>
      <c r="AW337" s="12" t="s">
        <v>33</v>
      </c>
      <c r="AX337" s="12" t="s">
        <v>69</v>
      </c>
      <c r="AY337" s="75" t="s">
        <v>137</v>
      </c>
    </row>
    <row r="338" spans="1:51" s="11" customFormat="1" ht="13.5">
      <c r="A338" s="292"/>
      <c r="B338" s="293"/>
      <c r="C338" s="292"/>
      <c r="D338" s="294" t="s">
        <v>146</v>
      </c>
      <c r="E338" s="295" t="s">
        <v>5</v>
      </c>
      <c r="F338" s="296" t="s">
        <v>523</v>
      </c>
      <c r="G338" s="292"/>
      <c r="H338" s="297">
        <v>140.088</v>
      </c>
      <c r="I338" s="292"/>
      <c r="J338" s="292"/>
      <c r="K338" s="292"/>
      <c r="L338" s="293"/>
      <c r="M338" s="298"/>
      <c r="N338" s="299"/>
      <c r="O338" s="299"/>
      <c r="P338" s="299"/>
      <c r="Q338" s="299"/>
      <c r="R338" s="299"/>
      <c r="S338" s="299"/>
      <c r="T338" s="300"/>
      <c r="U338" s="292"/>
      <c r="V338" s="292"/>
      <c r="AT338" s="74" t="s">
        <v>146</v>
      </c>
      <c r="AU338" s="74" t="s">
        <v>77</v>
      </c>
      <c r="AV338" s="11" t="s">
        <v>77</v>
      </c>
      <c r="AW338" s="11" t="s">
        <v>33</v>
      </c>
      <c r="AX338" s="11" t="s">
        <v>69</v>
      </c>
      <c r="AY338" s="74" t="s">
        <v>137</v>
      </c>
    </row>
    <row r="339" spans="1:51" s="11" customFormat="1" ht="13.5">
      <c r="A339" s="292"/>
      <c r="B339" s="293"/>
      <c r="C339" s="292"/>
      <c r="D339" s="294" t="s">
        <v>146</v>
      </c>
      <c r="E339" s="295" t="s">
        <v>5</v>
      </c>
      <c r="F339" s="296" t="s">
        <v>524</v>
      </c>
      <c r="G339" s="292"/>
      <c r="H339" s="297">
        <v>554.33</v>
      </c>
      <c r="I339" s="292"/>
      <c r="J339" s="292"/>
      <c r="K339" s="292"/>
      <c r="L339" s="293"/>
      <c r="M339" s="298"/>
      <c r="N339" s="299"/>
      <c r="O339" s="299"/>
      <c r="P339" s="299"/>
      <c r="Q339" s="299"/>
      <c r="R339" s="299"/>
      <c r="S339" s="299"/>
      <c r="T339" s="300"/>
      <c r="U339" s="292"/>
      <c r="V339" s="292"/>
      <c r="AT339" s="74" t="s">
        <v>146</v>
      </c>
      <c r="AU339" s="74" t="s">
        <v>77</v>
      </c>
      <c r="AV339" s="11" t="s">
        <v>77</v>
      </c>
      <c r="AW339" s="11" t="s">
        <v>33</v>
      </c>
      <c r="AX339" s="11" t="s">
        <v>69</v>
      </c>
      <c r="AY339" s="74" t="s">
        <v>137</v>
      </c>
    </row>
    <row r="340" spans="1:51" s="12" customFormat="1" ht="13.5">
      <c r="A340" s="301"/>
      <c r="B340" s="302"/>
      <c r="C340" s="301"/>
      <c r="D340" s="294" t="s">
        <v>146</v>
      </c>
      <c r="E340" s="303" t="s">
        <v>5</v>
      </c>
      <c r="F340" s="304" t="s">
        <v>525</v>
      </c>
      <c r="G340" s="301"/>
      <c r="H340" s="303" t="s">
        <v>5</v>
      </c>
      <c r="I340" s="301"/>
      <c r="J340" s="301"/>
      <c r="K340" s="301"/>
      <c r="L340" s="302"/>
      <c r="M340" s="305"/>
      <c r="N340" s="306"/>
      <c r="O340" s="306"/>
      <c r="P340" s="306"/>
      <c r="Q340" s="306"/>
      <c r="R340" s="306"/>
      <c r="S340" s="306"/>
      <c r="T340" s="307"/>
      <c r="U340" s="301"/>
      <c r="V340" s="301"/>
      <c r="AT340" s="75" t="s">
        <v>146</v>
      </c>
      <c r="AU340" s="75" t="s">
        <v>77</v>
      </c>
      <c r="AV340" s="12" t="s">
        <v>21</v>
      </c>
      <c r="AW340" s="12" t="s">
        <v>33</v>
      </c>
      <c r="AX340" s="12" t="s">
        <v>69</v>
      </c>
      <c r="AY340" s="75" t="s">
        <v>137</v>
      </c>
    </row>
    <row r="341" spans="1:51" s="11" customFormat="1" ht="13.5">
      <c r="A341" s="292"/>
      <c r="B341" s="293"/>
      <c r="C341" s="292"/>
      <c r="D341" s="294" t="s">
        <v>146</v>
      </c>
      <c r="E341" s="295" t="s">
        <v>5</v>
      </c>
      <c r="F341" s="296" t="s">
        <v>526</v>
      </c>
      <c r="G341" s="292"/>
      <c r="H341" s="297">
        <v>36.16</v>
      </c>
      <c r="I341" s="292"/>
      <c r="J341" s="292"/>
      <c r="K341" s="292"/>
      <c r="L341" s="293"/>
      <c r="M341" s="298"/>
      <c r="N341" s="299"/>
      <c r="O341" s="299"/>
      <c r="P341" s="299"/>
      <c r="Q341" s="299"/>
      <c r="R341" s="299"/>
      <c r="S341" s="299"/>
      <c r="T341" s="300"/>
      <c r="U341" s="292"/>
      <c r="V341" s="292"/>
      <c r="AT341" s="74" t="s">
        <v>146</v>
      </c>
      <c r="AU341" s="74" t="s">
        <v>77</v>
      </c>
      <c r="AV341" s="11" t="s">
        <v>77</v>
      </c>
      <c r="AW341" s="11" t="s">
        <v>33</v>
      </c>
      <c r="AX341" s="11" t="s">
        <v>69</v>
      </c>
      <c r="AY341" s="74" t="s">
        <v>137</v>
      </c>
    </row>
    <row r="342" spans="1:51" s="13" customFormat="1" ht="13.5">
      <c r="A342" s="317"/>
      <c r="B342" s="318"/>
      <c r="C342" s="317"/>
      <c r="D342" s="294" t="s">
        <v>146</v>
      </c>
      <c r="E342" s="319" t="s">
        <v>5</v>
      </c>
      <c r="F342" s="320" t="s">
        <v>179</v>
      </c>
      <c r="G342" s="317"/>
      <c r="H342" s="321">
        <v>730.578</v>
      </c>
      <c r="I342" s="317"/>
      <c r="J342" s="317"/>
      <c r="K342" s="317"/>
      <c r="L342" s="318"/>
      <c r="M342" s="322"/>
      <c r="N342" s="323"/>
      <c r="O342" s="323"/>
      <c r="P342" s="323"/>
      <c r="Q342" s="323"/>
      <c r="R342" s="323"/>
      <c r="S342" s="323"/>
      <c r="T342" s="324"/>
      <c r="U342" s="317"/>
      <c r="V342" s="317"/>
      <c r="AT342" s="76" t="s">
        <v>146</v>
      </c>
      <c r="AU342" s="76" t="s">
        <v>77</v>
      </c>
      <c r="AV342" s="13" t="s">
        <v>144</v>
      </c>
      <c r="AW342" s="13" t="s">
        <v>33</v>
      </c>
      <c r="AX342" s="13" t="s">
        <v>21</v>
      </c>
      <c r="AY342" s="76" t="s">
        <v>137</v>
      </c>
    </row>
    <row r="343" spans="1:65" s="1" customFormat="1" ht="16.5" customHeight="1">
      <c r="A343" s="176"/>
      <c r="B343" s="177"/>
      <c r="C343" s="243" t="s">
        <v>527</v>
      </c>
      <c r="D343" s="243" t="s">
        <v>139</v>
      </c>
      <c r="E343" s="244" t="s">
        <v>528</v>
      </c>
      <c r="F343" s="245" t="s">
        <v>529</v>
      </c>
      <c r="G343" s="246" t="s">
        <v>142</v>
      </c>
      <c r="H343" s="247">
        <v>1982</v>
      </c>
      <c r="I343" s="337">
        <v>0</v>
      </c>
      <c r="J343" s="248">
        <f>ROUND(I343*H343,2)</f>
        <v>0</v>
      </c>
      <c r="K343" s="245" t="s">
        <v>5</v>
      </c>
      <c r="L343" s="177"/>
      <c r="M343" s="288" t="s">
        <v>5</v>
      </c>
      <c r="N343" s="289" t="s">
        <v>40</v>
      </c>
      <c r="O343" s="178"/>
      <c r="P343" s="290">
        <f>O343*H343</f>
        <v>0</v>
      </c>
      <c r="Q343" s="290">
        <v>0</v>
      </c>
      <c r="R343" s="290">
        <f>Q343*H343</f>
        <v>0</v>
      </c>
      <c r="S343" s="290">
        <v>0</v>
      </c>
      <c r="T343" s="291">
        <f>S343*H343</f>
        <v>0</v>
      </c>
      <c r="U343" s="176"/>
      <c r="V343" s="176"/>
      <c r="AR343" s="24" t="s">
        <v>261</v>
      </c>
      <c r="AT343" s="24" t="s">
        <v>139</v>
      </c>
      <c r="AU343" s="24" t="s">
        <v>77</v>
      </c>
      <c r="AY343" s="24" t="s">
        <v>137</v>
      </c>
      <c r="BE343" s="73">
        <f>IF(N343="základní",J343,0)</f>
        <v>0</v>
      </c>
      <c r="BF343" s="73">
        <f>IF(N343="snížená",J343,0)</f>
        <v>0</v>
      </c>
      <c r="BG343" s="73">
        <f>IF(N343="zákl. přenesená",J343,0)</f>
        <v>0</v>
      </c>
      <c r="BH343" s="73">
        <f>IF(N343="sníž. přenesená",J343,0)</f>
        <v>0</v>
      </c>
      <c r="BI343" s="73">
        <f>IF(N343="nulová",J343,0)</f>
        <v>0</v>
      </c>
      <c r="BJ343" s="24" t="s">
        <v>21</v>
      </c>
      <c r="BK343" s="73">
        <f>ROUND(I343*H343,2)</f>
        <v>0</v>
      </c>
      <c r="BL343" s="24" t="s">
        <v>261</v>
      </c>
      <c r="BM343" s="24" t="s">
        <v>530</v>
      </c>
    </row>
    <row r="344" spans="1:51" s="12" customFormat="1" ht="13.5">
      <c r="A344" s="301"/>
      <c r="B344" s="302"/>
      <c r="C344" s="301"/>
      <c r="D344" s="294" t="s">
        <v>146</v>
      </c>
      <c r="E344" s="303" t="s">
        <v>5</v>
      </c>
      <c r="F344" s="304" t="s">
        <v>514</v>
      </c>
      <c r="G344" s="301"/>
      <c r="H344" s="303" t="s">
        <v>5</v>
      </c>
      <c r="I344" s="301"/>
      <c r="J344" s="301"/>
      <c r="K344" s="301"/>
      <c r="L344" s="302"/>
      <c r="M344" s="305"/>
      <c r="N344" s="306"/>
      <c r="O344" s="306"/>
      <c r="P344" s="306"/>
      <c r="Q344" s="306"/>
      <c r="R344" s="306"/>
      <c r="S344" s="306"/>
      <c r="T344" s="307"/>
      <c r="U344" s="301"/>
      <c r="V344" s="301"/>
      <c r="AT344" s="75" t="s">
        <v>146</v>
      </c>
      <c r="AU344" s="75" t="s">
        <v>77</v>
      </c>
      <c r="AV344" s="12" t="s">
        <v>21</v>
      </c>
      <c r="AW344" s="12" t="s">
        <v>33</v>
      </c>
      <c r="AX344" s="12" t="s">
        <v>69</v>
      </c>
      <c r="AY344" s="75" t="s">
        <v>137</v>
      </c>
    </row>
    <row r="345" spans="1:51" s="12" customFormat="1" ht="13.5">
      <c r="A345" s="301"/>
      <c r="B345" s="302"/>
      <c r="C345" s="301"/>
      <c r="D345" s="294" t="s">
        <v>146</v>
      </c>
      <c r="E345" s="303" t="s">
        <v>5</v>
      </c>
      <c r="F345" s="304" t="s">
        <v>531</v>
      </c>
      <c r="G345" s="301"/>
      <c r="H345" s="303" t="s">
        <v>5</v>
      </c>
      <c r="I345" s="301"/>
      <c r="J345" s="301"/>
      <c r="K345" s="301"/>
      <c r="L345" s="302"/>
      <c r="M345" s="305"/>
      <c r="N345" s="306"/>
      <c r="O345" s="306"/>
      <c r="P345" s="306"/>
      <c r="Q345" s="306"/>
      <c r="R345" s="306"/>
      <c r="S345" s="306"/>
      <c r="T345" s="307"/>
      <c r="U345" s="301"/>
      <c r="V345" s="301"/>
      <c r="AT345" s="75" t="s">
        <v>146</v>
      </c>
      <c r="AU345" s="75" t="s">
        <v>77</v>
      </c>
      <c r="AV345" s="12" t="s">
        <v>21</v>
      </c>
      <c r="AW345" s="12" t="s">
        <v>33</v>
      </c>
      <c r="AX345" s="12" t="s">
        <v>69</v>
      </c>
      <c r="AY345" s="75" t="s">
        <v>137</v>
      </c>
    </row>
    <row r="346" spans="1:51" s="11" customFormat="1" ht="13.5">
      <c r="A346" s="292"/>
      <c r="B346" s="293"/>
      <c r="C346" s="292"/>
      <c r="D346" s="294" t="s">
        <v>146</v>
      </c>
      <c r="E346" s="295" t="s">
        <v>5</v>
      </c>
      <c r="F346" s="296" t="s">
        <v>532</v>
      </c>
      <c r="G346" s="292"/>
      <c r="H346" s="297">
        <v>1982</v>
      </c>
      <c r="I346" s="292"/>
      <c r="J346" s="292"/>
      <c r="K346" s="292"/>
      <c r="L346" s="293"/>
      <c r="M346" s="298"/>
      <c r="N346" s="299"/>
      <c r="O346" s="299"/>
      <c r="P346" s="299"/>
      <c r="Q346" s="299"/>
      <c r="R346" s="299"/>
      <c r="S346" s="299"/>
      <c r="T346" s="300"/>
      <c r="U346" s="292"/>
      <c r="V346" s="292"/>
      <c r="AT346" s="74" t="s">
        <v>146</v>
      </c>
      <c r="AU346" s="74" t="s">
        <v>77</v>
      </c>
      <c r="AV346" s="11" t="s">
        <v>77</v>
      </c>
      <c r="AW346" s="11" t="s">
        <v>33</v>
      </c>
      <c r="AX346" s="11" t="s">
        <v>21</v>
      </c>
      <c r="AY346" s="74" t="s">
        <v>137</v>
      </c>
    </row>
    <row r="347" spans="1:65" s="1" customFormat="1" ht="25.5" customHeight="1">
      <c r="A347" s="176"/>
      <c r="B347" s="177"/>
      <c r="C347" s="243" t="s">
        <v>533</v>
      </c>
      <c r="D347" s="243" t="s">
        <v>139</v>
      </c>
      <c r="E347" s="244" t="s">
        <v>534</v>
      </c>
      <c r="F347" s="245" t="s">
        <v>535</v>
      </c>
      <c r="G347" s="246" t="s">
        <v>188</v>
      </c>
      <c r="H347" s="247">
        <v>258.237</v>
      </c>
      <c r="I347" s="337">
        <v>0</v>
      </c>
      <c r="J347" s="248">
        <f>ROUND(I347*H347,2)</f>
        <v>0</v>
      </c>
      <c r="K347" s="245" t="s">
        <v>143</v>
      </c>
      <c r="L347" s="177"/>
      <c r="M347" s="288" t="s">
        <v>5</v>
      </c>
      <c r="N347" s="289" t="s">
        <v>40</v>
      </c>
      <c r="O347" s="178"/>
      <c r="P347" s="290">
        <f>O347*H347</f>
        <v>0</v>
      </c>
      <c r="Q347" s="290">
        <v>0.00045</v>
      </c>
      <c r="R347" s="290">
        <f>Q347*H347</f>
        <v>0.11620665000000001</v>
      </c>
      <c r="S347" s="290">
        <v>0</v>
      </c>
      <c r="T347" s="291">
        <f>S347*H347</f>
        <v>0</v>
      </c>
      <c r="U347" s="176"/>
      <c r="V347" s="176"/>
      <c r="AR347" s="24" t="s">
        <v>261</v>
      </c>
      <c r="AT347" s="24" t="s">
        <v>139</v>
      </c>
      <c r="AU347" s="24" t="s">
        <v>77</v>
      </c>
      <c r="AY347" s="24" t="s">
        <v>137</v>
      </c>
      <c r="BE347" s="73">
        <f>IF(N347="základní",J347,0)</f>
        <v>0</v>
      </c>
      <c r="BF347" s="73">
        <f>IF(N347="snížená",J347,0)</f>
        <v>0</v>
      </c>
      <c r="BG347" s="73">
        <f>IF(N347="zákl. přenesená",J347,0)</f>
        <v>0</v>
      </c>
      <c r="BH347" s="73">
        <f>IF(N347="sníž. přenesená",J347,0)</f>
        <v>0</v>
      </c>
      <c r="BI347" s="73">
        <f>IF(N347="nulová",J347,0)</f>
        <v>0</v>
      </c>
      <c r="BJ347" s="24" t="s">
        <v>21</v>
      </c>
      <c r="BK347" s="73">
        <f>ROUND(I347*H347,2)</f>
        <v>0</v>
      </c>
      <c r="BL347" s="24" t="s">
        <v>261</v>
      </c>
      <c r="BM347" s="24" t="s">
        <v>536</v>
      </c>
    </row>
    <row r="348" spans="1:51" s="12" customFormat="1" ht="13.5">
      <c r="A348" s="301"/>
      <c r="B348" s="302"/>
      <c r="C348" s="301"/>
      <c r="D348" s="294" t="s">
        <v>146</v>
      </c>
      <c r="E348" s="303" t="s">
        <v>5</v>
      </c>
      <c r="F348" s="304" t="s">
        <v>537</v>
      </c>
      <c r="G348" s="301"/>
      <c r="H348" s="303" t="s">
        <v>5</v>
      </c>
      <c r="I348" s="301"/>
      <c r="J348" s="301"/>
      <c r="K348" s="301"/>
      <c r="L348" s="302"/>
      <c r="M348" s="305"/>
      <c r="N348" s="306"/>
      <c r="O348" s="306"/>
      <c r="P348" s="306"/>
      <c r="Q348" s="306"/>
      <c r="R348" s="306"/>
      <c r="S348" s="306"/>
      <c r="T348" s="307"/>
      <c r="U348" s="301"/>
      <c r="V348" s="301"/>
      <c r="AT348" s="75" t="s">
        <v>146</v>
      </c>
      <c r="AU348" s="75" t="s">
        <v>77</v>
      </c>
      <c r="AV348" s="12" t="s">
        <v>21</v>
      </c>
      <c r="AW348" s="12" t="s">
        <v>33</v>
      </c>
      <c r="AX348" s="12" t="s">
        <v>69</v>
      </c>
      <c r="AY348" s="75" t="s">
        <v>137</v>
      </c>
    </row>
    <row r="349" spans="1:51" s="12" customFormat="1" ht="13.5">
      <c r="A349" s="301"/>
      <c r="B349" s="302"/>
      <c r="C349" s="301"/>
      <c r="D349" s="294" t="s">
        <v>146</v>
      </c>
      <c r="E349" s="303" t="s">
        <v>5</v>
      </c>
      <c r="F349" s="304" t="s">
        <v>538</v>
      </c>
      <c r="G349" s="301"/>
      <c r="H349" s="303" t="s">
        <v>5</v>
      </c>
      <c r="I349" s="301"/>
      <c r="J349" s="301"/>
      <c r="K349" s="301"/>
      <c r="L349" s="302"/>
      <c r="M349" s="305"/>
      <c r="N349" s="306"/>
      <c r="O349" s="306"/>
      <c r="P349" s="306"/>
      <c r="Q349" s="306"/>
      <c r="R349" s="306"/>
      <c r="S349" s="306"/>
      <c r="T349" s="307"/>
      <c r="U349" s="301"/>
      <c r="V349" s="301"/>
      <c r="AT349" s="75" t="s">
        <v>146</v>
      </c>
      <c r="AU349" s="75" t="s">
        <v>77</v>
      </c>
      <c r="AV349" s="12" t="s">
        <v>21</v>
      </c>
      <c r="AW349" s="12" t="s">
        <v>33</v>
      </c>
      <c r="AX349" s="12" t="s">
        <v>69</v>
      </c>
      <c r="AY349" s="75" t="s">
        <v>137</v>
      </c>
    </row>
    <row r="350" spans="1:51" s="11" customFormat="1" ht="13.5">
      <c r="A350" s="292"/>
      <c r="B350" s="293"/>
      <c r="C350" s="292"/>
      <c r="D350" s="294" t="s">
        <v>146</v>
      </c>
      <c r="E350" s="295" t="s">
        <v>5</v>
      </c>
      <c r="F350" s="296" t="s">
        <v>539</v>
      </c>
      <c r="G350" s="292"/>
      <c r="H350" s="297">
        <v>258.237</v>
      </c>
      <c r="I350" s="292"/>
      <c r="J350" s="292"/>
      <c r="K350" s="292"/>
      <c r="L350" s="293"/>
      <c r="M350" s="298"/>
      <c r="N350" s="299"/>
      <c r="O350" s="299"/>
      <c r="P350" s="299"/>
      <c r="Q350" s="299"/>
      <c r="R350" s="299"/>
      <c r="S350" s="299"/>
      <c r="T350" s="300"/>
      <c r="U350" s="292"/>
      <c r="V350" s="292"/>
      <c r="AT350" s="74" t="s">
        <v>146</v>
      </c>
      <c r="AU350" s="74" t="s">
        <v>77</v>
      </c>
      <c r="AV350" s="11" t="s">
        <v>77</v>
      </c>
      <c r="AW350" s="11" t="s">
        <v>33</v>
      </c>
      <c r="AX350" s="11" t="s">
        <v>21</v>
      </c>
      <c r="AY350" s="74" t="s">
        <v>137</v>
      </c>
    </row>
    <row r="351" spans="1:65" s="1" customFormat="1" ht="16.5" customHeight="1">
      <c r="A351" s="176"/>
      <c r="B351" s="177"/>
      <c r="C351" s="308" t="s">
        <v>540</v>
      </c>
      <c r="D351" s="308" t="s">
        <v>162</v>
      </c>
      <c r="E351" s="309" t="s">
        <v>541</v>
      </c>
      <c r="F351" s="310" t="s">
        <v>542</v>
      </c>
      <c r="G351" s="311" t="s">
        <v>142</v>
      </c>
      <c r="H351" s="312">
        <v>258.237</v>
      </c>
      <c r="I351" s="338">
        <v>0</v>
      </c>
      <c r="J351" s="313">
        <f>ROUND(I351*H351,2)</f>
        <v>0</v>
      </c>
      <c r="K351" s="310" t="s">
        <v>143</v>
      </c>
      <c r="L351" s="314"/>
      <c r="M351" s="315" t="s">
        <v>5</v>
      </c>
      <c r="N351" s="316" t="s">
        <v>40</v>
      </c>
      <c r="O351" s="178"/>
      <c r="P351" s="290">
        <f>O351*H351</f>
        <v>0</v>
      </c>
      <c r="Q351" s="290">
        <v>0.0035</v>
      </c>
      <c r="R351" s="290">
        <f>Q351*H351</f>
        <v>0.9038295000000001</v>
      </c>
      <c r="S351" s="290">
        <v>0</v>
      </c>
      <c r="T351" s="291">
        <f>S351*H351</f>
        <v>0</v>
      </c>
      <c r="U351" s="176"/>
      <c r="V351" s="176"/>
      <c r="AR351" s="24" t="s">
        <v>354</v>
      </c>
      <c r="AT351" s="24" t="s">
        <v>162</v>
      </c>
      <c r="AU351" s="24" t="s">
        <v>77</v>
      </c>
      <c r="AY351" s="24" t="s">
        <v>137</v>
      </c>
      <c r="BE351" s="73">
        <f>IF(N351="základní",J351,0)</f>
        <v>0</v>
      </c>
      <c r="BF351" s="73">
        <f>IF(N351="snížená",J351,0)</f>
        <v>0</v>
      </c>
      <c r="BG351" s="73">
        <f>IF(N351="zákl. přenesená",J351,0)</f>
        <v>0</v>
      </c>
      <c r="BH351" s="73">
        <f>IF(N351="sníž. přenesená",J351,0)</f>
        <v>0</v>
      </c>
      <c r="BI351" s="73">
        <f>IF(N351="nulová",J351,0)</f>
        <v>0</v>
      </c>
      <c r="BJ351" s="24" t="s">
        <v>21</v>
      </c>
      <c r="BK351" s="73">
        <f>ROUND(I351*H351,2)</f>
        <v>0</v>
      </c>
      <c r="BL351" s="24" t="s">
        <v>261</v>
      </c>
      <c r="BM351" s="24" t="s">
        <v>543</v>
      </c>
    </row>
    <row r="352" spans="1:65" s="1" customFormat="1" ht="25.5" customHeight="1">
      <c r="A352" s="176"/>
      <c r="B352" s="177"/>
      <c r="C352" s="243" t="s">
        <v>544</v>
      </c>
      <c r="D352" s="243" t="s">
        <v>139</v>
      </c>
      <c r="E352" s="244" t="s">
        <v>545</v>
      </c>
      <c r="F352" s="245" t="s">
        <v>546</v>
      </c>
      <c r="G352" s="246" t="s">
        <v>142</v>
      </c>
      <c r="H352" s="247">
        <v>991</v>
      </c>
      <c r="I352" s="337">
        <v>0</v>
      </c>
      <c r="J352" s="248">
        <f>ROUND(I352*H352,2)</f>
        <v>0</v>
      </c>
      <c r="K352" s="245" t="s">
        <v>143</v>
      </c>
      <c r="L352" s="177"/>
      <c r="M352" s="288" t="s">
        <v>5</v>
      </c>
      <c r="N352" s="289" t="s">
        <v>40</v>
      </c>
      <c r="O352" s="178"/>
      <c r="P352" s="290">
        <f>O352*H352</f>
        <v>0</v>
      </c>
      <c r="Q352" s="290">
        <v>0</v>
      </c>
      <c r="R352" s="290">
        <f>Q352*H352</f>
        <v>0</v>
      </c>
      <c r="S352" s="290">
        <v>0</v>
      </c>
      <c r="T352" s="291">
        <f>S352*H352</f>
        <v>0</v>
      </c>
      <c r="U352" s="176"/>
      <c r="V352" s="176"/>
      <c r="AR352" s="24" t="s">
        <v>261</v>
      </c>
      <c r="AT352" s="24" t="s">
        <v>139</v>
      </c>
      <c r="AU352" s="24" t="s">
        <v>77</v>
      </c>
      <c r="AY352" s="24" t="s">
        <v>137</v>
      </c>
      <c r="BE352" s="73">
        <f>IF(N352="základní",J352,0)</f>
        <v>0</v>
      </c>
      <c r="BF352" s="73">
        <f>IF(N352="snížená",J352,0)</f>
        <v>0</v>
      </c>
      <c r="BG352" s="73">
        <f>IF(N352="zákl. přenesená",J352,0)</f>
        <v>0</v>
      </c>
      <c r="BH352" s="73">
        <f>IF(N352="sníž. přenesená",J352,0)</f>
        <v>0</v>
      </c>
      <c r="BI352" s="73">
        <f>IF(N352="nulová",J352,0)</f>
        <v>0</v>
      </c>
      <c r="BJ352" s="24" t="s">
        <v>21</v>
      </c>
      <c r="BK352" s="73">
        <f>ROUND(I352*H352,2)</f>
        <v>0</v>
      </c>
      <c r="BL352" s="24" t="s">
        <v>261</v>
      </c>
      <c r="BM352" s="24" t="s">
        <v>547</v>
      </c>
    </row>
    <row r="353" spans="1:51" s="12" customFormat="1" ht="13.5">
      <c r="A353" s="301"/>
      <c r="B353" s="302"/>
      <c r="C353" s="301"/>
      <c r="D353" s="294" t="s">
        <v>146</v>
      </c>
      <c r="E353" s="303" t="s">
        <v>5</v>
      </c>
      <c r="F353" s="304" t="s">
        <v>537</v>
      </c>
      <c r="G353" s="301"/>
      <c r="H353" s="303" t="s">
        <v>5</v>
      </c>
      <c r="I353" s="301"/>
      <c r="J353" s="301"/>
      <c r="K353" s="301"/>
      <c r="L353" s="302"/>
      <c r="M353" s="305"/>
      <c r="N353" s="306"/>
      <c r="O353" s="306"/>
      <c r="P353" s="306"/>
      <c r="Q353" s="306"/>
      <c r="R353" s="306"/>
      <c r="S353" s="306"/>
      <c r="T353" s="307"/>
      <c r="U353" s="301"/>
      <c r="V353" s="301"/>
      <c r="AT353" s="75" t="s">
        <v>146</v>
      </c>
      <c r="AU353" s="75" t="s">
        <v>77</v>
      </c>
      <c r="AV353" s="12" t="s">
        <v>21</v>
      </c>
      <c r="AW353" s="12" t="s">
        <v>33</v>
      </c>
      <c r="AX353" s="12" t="s">
        <v>69</v>
      </c>
      <c r="AY353" s="75" t="s">
        <v>137</v>
      </c>
    </row>
    <row r="354" spans="1:51" s="12" customFormat="1" ht="13.5">
      <c r="A354" s="301"/>
      <c r="B354" s="302"/>
      <c r="C354" s="301"/>
      <c r="D354" s="294" t="s">
        <v>146</v>
      </c>
      <c r="E354" s="303" t="s">
        <v>5</v>
      </c>
      <c r="F354" s="304" t="s">
        <v>548</v>
      </c>
      <c r="G354" s="301"/>
      <c r="H354" s="303" t="s">
        <v>5</v>
      </c>
      <c r="I354" s="301"/>
      <c r="J354" s="301"/>
      <c r="K354" s="301"/>
      <c r="L354" s="302"/>
      <c r="M354" s="305"/>
      <c r="N354" s="306"/>
      <c r="O354" s="306"/>
      <c r="P354" s="306"/>
      <c r="Q354" s="306"/>
      <c r="R354" s="306"/>
      <c r="S354" s="306"/>
      <c r="T354" s="307"/>
      <c r="U354" s="301"/>
      <c r="V354" s="301"/>
      <c r="AT354" s="75" t="s">
        <v>146</v>
      </c>
      <c r="AU354" s="75" t="s">
        <v>77</v>
      </c>
      <c r="AV354" s="12" t="s">
        <v>21</v>
      </c>
      <c r="AW354" s="12" t="s">
        <v>33</v>
      </c>
      <c r="AX354" s="12" t="s">
        <v>69</v>
      </c>
      <c r="AY354" s="75" t="s">
        <v>137</v>
      </c>
    </row>
    <row r="355" spans="1:51" s="11" customFormat="1" ht="13.5">
      <c r="A355" s="292"/>
      <c r="B355" s="293"/>
      <c r="C355" s="292"/>
      <c r="D355" s="294" t="s">
        <v>146</v>
      </c>
      <c r="E355" s="295" t="s">
        <v>5</v>
      </c>
      <c r="F355" s="296" t="s">
        <v>516</v>
      </c>
      <c r="G355" s="292"/>
      <c r="H355" s="297">
        <v>991</v>
      </c>
      <c r="I355" s="292"/>
      <c r="J355" s="292"/>
      <c r="K355" s="292"/>
      <c r="L355" s="293"/>
      <c r="M355" s="298"/>
      <c r="N355" s="299"/>
      <c r="O355" s="299"/>
      <c r="P355" s="299"/>
      <c r="Q355" s="299"/>
      <c r="R355" s="299"/>
      <c r="S355" s="299"/>
      <c r="T355" s="300"/>
      <c r="U355" s="292"/>
      <c r="V355" s="292"/>
      <c r="AT355" s="74" t="s">
        <v>146</v>
      </c>
      <c r="AU355" s="74" t="s">
        <v>77</v>
      </c>
      <c r="AV355" s="11" t="s">
        <v>77</v>
      </c>
      <c r="AW355" s="11" t="s">
        <v>33</v>
      </c>
      <c r="AX355" s="11" t="s">
        <v>21</v>
      </c>
      <c r="AY355" s="74" t="s">
        <v>137</v>
      </c>
    </row>
    <row r="356" spans="1:65" s="1" customFormat="1" ht="16.5" customHeight="1">
      <c r="A356" s="176"/>
      <c r="B356" s="177"/>
      <c r="C356" s="308" t="s">
        <v>549</v>
      </c>
      <c r="D356" s="308" t="s">
        <v>162</v>
      </c>
      <c r="E356" s="309" t="s">
        <v>550</v>
      </c>
      <c r="F356" s="310" t="s">
        <v>551</v>
      </c>
      <c r="G356" s="311" t="s">
        <v>142</v>
      </c>
      <c r="H356" s="312">
        <v>1139.65</v>
      </c>
      <c r="I356" s="338">
        <v>0</v>
      </c>
      <c r="J356" s="313">
        <f>ROUND(I356*H356,2)</f>
        <v>0</v>
      </c>
      <c r="K356" s="310" t="s">
        <v>143</v>
      </c>
      <c r="L356" s="314"/>
      <c r="M356" s="315" t="s">
        <v>5</v>
      </c>
      <c r="N356" s="316" t="s">
        <v>40</v>
      </c>
      <c r="O356" s="178"/>
      <c r="P356" s="290">
        <f>O356*H356</f>
        <v>0</v>
      </c>
      <c r="Q356" s="290">
        <v>0.0013</v>
      </c>
      <c r="R356" s="290">
        <f>Q356*H356</f>
        <v>1.4815450000000001</v>
      </c>
      <c r="S356" s="290">
        <v>0</v>
      </c>
      <c r="T356" s="291">
        <f>S356*H356</f>
        <v>0</v>
      </c>
      <c r="U356" s="176"/>
      <c r="V356" s="176"/>
      <c r="AR356" s="24" t="s">
        <v>354</v>
      </c>
      <c r="AT356" s="24" t="s">
        <v>162</v>
      </c>
      <c r="AU356" s="24" t="s">
        <v>77</v>
      </c>
      <c r="AY356" s="24" t="s">
        <v>137</v>
      </c>
      <c r="BE356" s="73">
        <f>IF(N356="základní",J356,0)</f>
        <v>0</v>
      </c>
      <c r="BF356" s="73">
        <f>IF(N356="snížená",J356,0)</f>
        <v>0</v>
      </c>
      <c r="BG356" s="73">
        <f>IF(N356="zákl. přenesená",J356,0)</f>
        <v>0</v>
      </c>
      <c r="BH356" s="73">
        <f>IF(N356="sníž. přenesená",J356,0)</f>
        <v>0</v>
      </c>
      <c r="BI356" s="73">
        <f>IF(N356="nulová",J356,0)</f>
        <v>0</v>
      </c>
      <c r="BJ356" s="24" t="s">
        <v>21</v>
      </c>
      <c r="BK356" s="73">
        <f>ROUND(I356*H356,2)</f>
        <v>0</v>
      </c>
      <c r="BL356" s="24" t="s">
        <v>261</v>
      </c>
      <c r="BM356" s="24" t="s">
        <v>552</v>
      </c>
    </row>
    <row r="357" spans="1:51" s="11" customFormat="1" ht="13.5">
      <c r="A357" s="292"/>
      <c r="B357" s="293"/>
      <c r="C357" s="292"/>
      <c r="D357" s="294" t="s">
        <v>146</v>
      </c>
      <c r="E357" s="292"/>
      <c r="F357" s="296" t="s">
        <v>553</v>
      </c>
      <c r="G357" s="292"/>
      <c r="H357" s="297">
        <v>1139.65</v>
      </c>
      <c r="I357" s="292"/>
      <c r="J357" s="292"/>
      <c r="K357" s="292"/>
      <c r="L357" s="293"/>
      <c r="M357" s="298"/>
      <c r="N357" s="299"/>
      <c r="O357" s="299"/>
      <c r="P357" s="299"/>
      <c r="Q357" s="299"/>
      <c r="R357" s="299"/>
      <c r="S357" s="299"/>
      <c r="T357" s="300"/>
      <c r="U357" s="292"/>
      <c r="V357" s="292"/>
      <c r="AT357" s="74" t="s">
        <v>146</v>
      </c>
      <c r="AU357" s="74" t="s">
        <v>77</v>
      </c>
      <c r="AV357" s="11" t="s">
        <v>77</v>
      </c>
      <c r="AW357" s="11" t="s">
        <v>6</v>
      </c>
      <c r="AX357" s="11" t="s">
        <v>21</v>
      </c>
      <c r="AY357" s="74" t="s">
        <v>137</v>
      </c>
    </row>
    <row r="358" spans="1:65" s="1" customFormat="1" ht="25.5" customHeight="1">
      <c r="A358" s="176"/>
      <c r="B358" s="177"/>
      <c r="C358" s="243" t="s">
        <v>554</v>
      </c>
      <c r="D358" s="243" t="s">
        <v>139</v>
      </c>
      <c r="E358" s="244" t="s">
        <v>555</v>
      </c>
      <c r="F358" s="245" t="s">
        <v>546</v>
      </c>
      <c r="G358" s="246" t="s">
        <v>142</v>
      </c>
      <c r="H358" s="247">
        <v>730.578</v>
      </c>
      <c r="I358" s="337">
        <v>0</v>
      </c>
      <c r="J358" s="248">
        <f>ROUND(I358*H358,2)</f>
        <v>0</v>
      </c>
      <c r="K358" s="245" t="s">
        <v>5</v>
      </c>
      <c r="L358" s="177"/>
      <c r="M358" s="288" t="s">
        <v>5</v>
      </c>
      <c r="N358" s="289" t="s">
        <v>40</v>
      </c>
      <c r="O358" s="178"/>
      <c r="P358" s="290">
        <f>O358*H358</f>
        <v>0</v>
      </c>
      <c r="Q358" s="290">
        <v>0</v>
      </c>
      <c r="R358" s="290">
        <f>Q358*H358</f>
        <v>0</v>
      </c>
      <c r="S358" s="290">
        <v>0</v>
      </c>
      <c r="T358" s="291">
        <f>S358*H358</f>
        <v>0</v>
      </c>
      <c r="U358" s="176"/>
      <c r="V358" s="176"/>
      <c r="AR358" s="24" t="s">
        <v>261</v>
      </c>
      <c r="AT358" s="24" t="s">
        <v>139</v>
      </c>
      <c r="AU358" s="24" t="s">
        <v>77</v>
      </c>
      <c r="AY358" s="24" t="s">
        <v>137</v>
      </c>
      <c r="BE358" s="73">
        <f>IF(N358="základní",J358,0)</f>
        <v>0</v>
      </c>
      <c r="BF358" s="73">
        <f>IF(N358="snížená",J358,0)</f>
        <v>0</v>
      </c>
      <c r="BG358" s="73">
        <f>IF(N358="zákl. přenesená",J358,0)</f>
        <v>0</v>
      </c>
      <c r="BH358" s="73">
        <f>IF(N358="sníž. přenesená",J358,0)</f>
        <v>0</v>
      </c>
      <c r="BI358" s="73">
        <f>IF(N358="nulová",J358,0)</f>
        <v>0</v>
      </c>
      <c r="BJ358" s="24" t="s">
        <v>21</v>
      </c>
      <c r="BK358" s="73">
        <f>ROUND(I358*H358,2)</f>
        <v>0</v>
      </c>
      <c r="BL358" s="24" t="s">
        <v>261</v>
      </c>
      <c r="BM358" s="24" t="s">
        <v>556</v>
      </c>
    </row>
    <row r="359" spans="1:51" s="12" customFormat="1" ht="13.5">
      <c r="A359" s="301"/>
      <c r="B359" s="302"/>
      <c r="C359" s="301"/>
      <c r="D359" s="294" t="s">
        <v>146</v>
      </c>
      <c r="E359" s="303" t="s">
        <v>5</v>
      </c>
      <c r="F359" s="304" t="s">
        <v>557</v>
      </c>
      <c r="G359" s="301"/>
      <c r="H359" s="303" t="s">
        <v>5</v>
      </c>
      <c r="I359" s="301"/>
      <c r="J359" s="301"/>
      <c r="K359" s="301"/>
      <c r="L359" s="302"/>
      <c r="M359" s="305"/>
      <c r="N359" s="306"/>
      <c r="O359" s="306"/>
      <c r="P359" s="306"/>
      <c r="Q359" s="306"/>
      <c r="R359" s="306"/>
      <c r="S359" s="306"/>
      <c r="T359" s="307"/>
      <c r="U359" s="301"/>
      <c r="V359" s="301"/>
      <c r="AT359" s="75" t="s">
        <v>146</v>
      </c>
      <c r="AU359" s="75" t="s">
        <v>77</v>
      </c>
      <c r="AV359" s="12" t="s">
        <v>21</v>
      </c>
      <c r="AW359" s="12" t="s">
        <v>33</v>
      </c>
      <c r="AX359" s="12" t="s">
        <v>69</v>
      </c>
      <c r="AY359" s="75" t="s">
        <v>137</v>
      </c>
    </row>
    <row r="360" spans="1:51" s="12" customFormat="1" ht="13.5">
      <c r="A360" s="301"/>
      <c r="B360" s="302"/>
      <c r="C360" s="301"/>
      <c r="D360" s="294" t="s">
        <v>146</v>
      </c>
      <c r="E360" s="303" t="s">
        <v>5</v>
      </c>
      <c r="F360" s="304" t="s">
        <v>558</v>
      </c>
      <c r="G360" s="301"/>
      <c r="H360" s="303" t="s">
        <v>5</v>
      </c>
      <c r="I360" s="301"/>
      <c r="J360" s="301"/>
      <c r="K360" s="301"/>
      <c r="L360" s="302"/>
      <c r="M360" s="305"/>
      <c r="N360" s="306"/>
      <c r="O360" s="306"/>
      <c r="P360" s="306"/>
      <c r="Q360" s="306"/>
      <c r="R360" s="306"/>
      <c r="S360" s="306"/>
      <c r="T360" s="307"/>
      <c r="U360" s="301"/>
      <c r="V360" s="301"/>
      <c r="AT360" s="75" t="s">
        <v>146</v>
      </c>
      <c r="AU360" s="75" t="s">
        <v>77</v>
      </c>
      <c r="AV360" s="12" t="s">
        <v>21</v>
      </c>
      <c r="AW360" s="12" t="s">
        <v>33</v>
      </c>
      <c r="AX360" s="12" t="s">
        <v>69</v>
      </c>
      <c r="AY360" s="75" t="s">
        <v>137</v>
      </c>
    </row>
    <row r="361" spans="1:51" s="11" customFormat="1" ht="13.5">
      <c r="A361" s="292"/>
      <c r="B361" s="293"/>
      <c r="C361" s="292"/>
      <c r="D361" s="294" t="s">
        <v>146</v>
      </c>
      <c r="E361" s="295" t="s">
        <v>5</v>
      </c>
      <c r="F361" s="296" t="s">
        <v>523</v>
      </c>
      <c r="G361" s="292"/>
      <c r="H361" s="297">
        <v>140.088</v>
      </c>
      <c r="I361" s="292"/>
      <c r="J361" s="292"/>
      <c r="K361" s="292"/>
      <c r="L361" s="293"/>
      <c r="M361" s="298"/>
      <c r="N361" s="299"/>
      <c r="O361" s="299"/>
      <c r="P361" s="299"/>
      <c r="Q361" s="299"/>
      <c r="R361" s="299"/>
      <c r="S361" s="299"/>
      <c r="T361" s="300"/>
      <c r="U361" s="292"/>
      <c r="V361" s="292"/>
      <c r="AT361" s="74" t="s">
        <v>146</v>
      </c>
      <c r="AU361" s="74" t="s">
        <v>77</v>
      </c>
      <c r="AV361" s="11" t="s">
        <v>77</v>
      </c>
      <c r="AW361" s="11" t="s">
        <v>33</v>
      </c>
      <c r="AX361" s="11" t="s">
        <v>69</v>
      </c>
      <c r="AY361" s="74" t="s">
        <v>137</v>
      </c>
    </row>
    <row r="362" spans="1:51" s="11" customFormat="1" ht="13.5">
      <c r="A362" s="292"/>
      <c r="B362" s="293"/>
      <c r="C362" s="292"/>
      <c r="D362" s="294" t="s">
        <v>146</v>
      </c>
      <c r="E362" s="295" t="s">
        <v>5</v>
      </c>
      <c r="F362" s="296" t="s">
        <v>524</v>
      </c>
      <c r="G362" s="292"/>
      <c r="H362" s="297">
        <v>554.33</v>
      </c>
      <c r="I362" s="292"/>
      <c r="J362" s="292"/>
      <c r="K362" s="292"/>
      <c r="L362" s="293"/>
      <c r="M362" s="298"/>
      <c r="N362" s="299"/>
      <c r="O362" s="299"/>
      <c r="P362" s="299"/>
      <c r="Q362" s="299"/>
      <c r="R362" s="299"/>
      <c r="S362" s="299"/>
      <c r="T362" s="300"/>
      <c r="U362" s="292"/>
      <c r="V362" s="292"/>
      <c r="AT362" s="74" t="s">
        <v>146</v>
      </c>
      <c r="AU362" s="74" t="s">
        <v>77</v>
      </c>
      <c r="AV362" s="11" t="s">
        <v>77</v>
      </c>
      <c r="AW362" s="11" t="s">
        <v>33</v>
      </c>
      <c r="AX362" s="11" t="s">
        <v>69</v>
      </c>
      <c r="AY362" s="74" t="s">
        <v>137</v>
      </c>
    </row>
    <row r="363" spans="1:51" s="12" customFormat="1" ht="13.5">
      <c r="A363" s="301"/>
      <c r="B363" s="302"/>
      <c r="C363" s="301"/>
      <c r="D363" s="294" t="s">
        <v>146</v>
      </c>
      <c r="E363" s="303" t="s">
        <v>5</v>
      </c>
      <c r="F363" s="304" t="s">
        <v>559</v>
      </c>
      <c r="G363" s="301"/>
      <c r="H363" s="303" t="s">
        <v>5</v>
      </c>
      <c r="I363" s="301"/>
      <c r="J363" s="301"/>
      <c r="K363" s="301"/>
      <c r="L363" s="302"/>
      <c r="M363" s="305"/>
      <c r="N363" s="306"/>
      <c r="O363" s="306"/>
      <c r="P363" s="306"/>
      <c r="Q363" s="306"/>
      <c r="R363" s="306"/>
      <c r="S363" s="306"/>
      <c r="T363" s="307"/>
      <c r="U363" s="301"/>
      <c r="V363" s="301"/>
      <c r="AT363" s="75" t="s">
        <v>146</v>
      </c>
      <c r="AU363" s="75" t="s">
        <v>77</v>
      </c>
      <c r="AV363" s="12" t="s">
        <v>21</v>
      </c>
      <c r="AW363" s="12" t="s">
        <v>33</v>
      </c>
      <c r="AX363" s="12" t="s">
        <v>69</v>
      </c>
      <c r="AY363" s="75" t="s">
        <v>137</v>
      </c>
    </row>
    <row r="364" spans="1:51" s="11" customFormat="1" ht="13.5">
      <c r="A364" s="292"/>
      <c r="B364" s="293"/>
      <c r="C364" s="292"/>
      <c r="D364" s="294" t="s">
        <v>146</v>
      </c>
      <c r="E364" s="295" t="s">
        <v>5</v>
      </c>
      <c r="F364" s="296" t="s">
        <v>526</v>
      </c>
      <c r="G364" s="292"/>
      <c r="H364" s="297">
        <v>36.16</v>
      </c>
      <c r="I364" s="292"/>
      <c r="J364" s="292"/>
      <c r="K364" s="292"/>
      <c r="L364" s="293"/>
      <c r="M364" s="298"/>
      <c r="N364" s="299"/>
      <c r="O364" s="299"/>
      <c r="P364" s="299"/>
      <c r="Q364" s="299"/>
      <c r="R364" s="299"/>
      <c r="S364" s="299"/>
      <c r="T364" s="300"/>
      <c r="U364" s="292"/>
      <c r="V364" s="292"/>
      <c r="AT364" s="74" t="s">
        <v>146</v>
      </c>
      <c r="AU364" s="74" t="s">
        <v>77</v>
      </c>
      <c r="AV364" s="11" t="s">
        <v>77</v>
      </c>
      <c r="AW364" s="11" t="s">
        <v>33</v>
      </c>
      <c r="AX364" s="11" t="s">
        <v>69</v>
      </c>
      <c r="AY364" s="74" t="s">
        <v>137</v>
      </c>
    </row>
    <row r="365" spans="1:51" s="13" customFormat="1" ht="13.5">
      <c r="A365" s="317"/>
      <c r="B365" s="318"/>
      <c r="C365" s="317"/>
      <c r="D365" s="294" t="s">
        <v>146</v>
      </c>
      <c r="E365" s="319" t="s">
        <v>5</v>
      </c>
      <c r="F365" s="320" t="s">
        <v>179</v>
      </c>
      <c r="G365" s="317"/>
      <c r="H365" s="321">
        <v>730.578</v>
      </c>
      <c r="I365" s="317"/>
      <c r="J365" s="317"/>
      <c r="K365" s="317"/>
      <c r="L365" s="318"/>
      <c r="M365" s="322"/>
      <c r="N365" s="323"/>
      <c r="O365" s="323"/>
      <c r="P365" s="323"/>
      <c r="Q365" s="323"/>
      <c r="R365" s="323"/>
      <c r="S365" s="323"/>
      <c r="T365" s="324"/>
      <c r="U365" s="317"/>
      <c r="V365" s="317"/>
      <c r="AT365" s="76" t="s">
        <v>146</v>
      </c>
      <c r="AU365" s="76" t="s">
        <v>77</v>
      </c>
      <c r="AV365" s="13" t="s">
        <v>144</v>
      </c>
      <c r="AW365" s="13" t="s">
        <v>33</v>
      </c>
      <c r="AX365" s="13" t="s">
        <v>21</v>
      </c>
      <c r="AY365" s="76" t="s">
        <v>137</v>
      </c>
    </row>
    <row r="366" spans="1:65" s="1" customFormat="1" ht="16.5" customHeight="1">
      <c r="A366" s="176"/>
      <c r="B366" s="177"/>
      <c r="C366" s="308" t="s">
        <v>560</v>
      </c>
      <c r="D366" s="308" t="s">
        <v>162</v>
      </c>
      <c r="E366" s="309" t="s">
        <v>561</v>
      </c>
      <c r="F366" s="310" t="s">
        <v>562</v>
      </c>
      <c r="G366" s="311" t="s">
        <v>142</v>
      </c>
      <c r="H366" s="312">
        <v>840.165</v>
      </c>
      <c r="I366" s="338">
        <v>0</v>
      </c>
      <c r="J366" s="313">
        <f>ROUND(I366*H366,2)</f>
        <v>0</v>
      </c>
      <c r="K366" s="310" t="s">
        <v>143</v>
      </c>
      <c r="L366" s="314"/>
      <c r="M366" s="315" t="s">
        <v>5</v>
      </c>
      <c r="N366" s="316" t="s">
        <v>40</v>
      </c>
      <c r="O366" s="178"/>
      <c r="P366" s="290">
        <f>O366*H366</f>
        <v>0</v>
      </c>
      <c r="Q366" s="290">
        <v>0.0019</v>
      </c>
      <c r="R366" s="290">
        <f>Q366*H366</f>
        <v>1.5963135</v>
      </c>
      <c r="S366" s="290">
        <v>0</v>
      </c>
      <c r="T366" s="291">
        <f>S366*H366</f>
        <v>0</v>
      </c>
      <c r="U366" s="176"/>
      <c r="V366" s="176"/>
      <c r="AR366" s="24" t="s">
        <v>354</v>
      </c>
      <c r="AT366" s="24" t="s">
        <v>162</v>
      </c>
      <c r="AU366" s="24" t="s">
        <v>77</v>
      </c>
      <c r="AY366" s="24" t="s">
        <v>137</v>
      </c>
      <c r="BE366" s="73">
        <f>IF(N366="základní",J366,0)</f>
        <v>0</v>
      </c>
      <c r="BF366" s="73">
        <f>IF(N366="snížená",J366,0)</f>
        <v>0</v>
      </c>
      <c r="BG366" s="73">
        <f>IF(N366="zákl. přenesená",J366,0)</f>
        <v>0</v>
      </c>
      <c r="BH366" s="73">
        <f>IF(N366="sníž. přenesená",J366,0)</f>
        <v>0</v>
      </c>
      <c r="BI366" s="73">
        <f>IF(N366="nulová",J366,0)</f>
        <v>0</v>
      </c>
      <c r="BJ366" s="24" t="s">
        <v>21</v>
      </c>
      <c r="BK366" s="73">
        <f>ROUND(I366*H366,2)</f>
        <v>0</v>
      </c>
      <c r="BL366" s="24" t="s">
        <v>261</v>
      </c>
      <c r="BM366" s="24" t="s">
        <v>563</v>
      </c>
    </row>
    <row r="367" spans="1:51" s="11" customFormat="1" ht="13.5">
      <c r="A367" s="292"/>
      <c r="B367" s="293"/>
      <c r="C367" s="292"/>
      <c r="D367" s="294" t="s">
        <v>146</v>
      </c>
      <c r="E367" s="292"/>
      <c r="F367" s="296" t="s">
        <v>564</v>
      </c>
      <c r="G367" s="292"/>
      <c r="H367" s="297">
        <v>840.165</v>
      </c>
      <c r="I367" s="292"/>
      <c r="J367" s="292"/>
      <c r="K367" s="292"/>
      <c r="L367" s="293"/>
      <c r="M367" s="298"/>
      <c r="N367" s="299"/>
      <c r="O367" s="299"/>
      <c r="P367" s="299"/>
      <c r="Q367" s="299"/>
      <c r="R367" s="299"/>
      <c r="S367" s="299"/>
      <c r="T367" s="300"/>
      <c r="U367" s="292"/>
      <c r="V367" s="292"/>
      <c r="AT367" s="74" t="s">
        <v>146</v>
      </c>
      <c r="AU367" s="74" t="s">
        <v>77</v>
      </c>
      <c r="AV367" s="11" t="s">
        <v>77</v>
      </c>
      <c r="AW367" s="11" t="s">
        <v>6</v>
      </c>
      <c r="AX367" s="11" t="s">
        <v>21</v>
      </c>
      <c r="AY367" s="74" t="s">
        <v>137</v>
      </c>
    </row>
    <row r="368" spans="1:65" s="1" customFormat="1" ht="25.5" customHeight="1">
      <c r="A368" s="176"/>
      <c r="B368" s="177"/>
      <c r="C368" s="243" t="s">
        <v>565</v>
      </c>
      <c r="D368" s="243" t="s">
        <v>139</v>
      </c>
      <c r="E368" s="244" t="s">
        <v>566</v>
      </c>
      <c r="F368" s="245" t="s">
        <v>567</v>
      </c>
      <c r="G368" s="246" t="s">
        <v>188</v>
      </c>
      <c r="H368" s="247">
        <v>5844.624</v>
      </c>
      <c r="I368" s="337">
        <v>0</v>
      </c>
      <c r="J368" s="248">
        <f>ROUND(I368*H368,2)</f>
        <v>0</v>
      </c>
      <c r="K368" s="245" t="s">
        <v>143</v>
      </c>
      <c r="L368" s="177"/>
      <c r="M368" s="288" t="s">
        <v>5</v>
      </c>
      <c r="N368" s="289" t="s">
        <v>40</v>
      </c>
      <c r="O368" s="178"/>
      <c r="P368" s="290">
        <f>O368*H368</f>
        <v>0</v>
      </c>
      <c r="Q368" s="290">
        <v>0</v>
      </c>
      <c r="R368" s="290">
        <f>Q368*H368</f>
        <v>0</v>
      </c>
      <c r="S368" s="290">
        <v>0</v>
      </c>
      <c r="T368" s="291">
        <f>S368*H368</f>
        <v>0</v>
      </c>
      <c r="U368" s="176"/>
      <c r="V368" s="176"/>
      <c r="AR368" s="24" t="s">
        <v>261</v>
      </c>
      <c r="AT368" s="24" t="s">
        <v>139</v>
      </c>
      <c r="AU368" s="24" t="s">
        <v>77</v>
      </c>
      <c r="AY368" s="24" t="s">
        <v>137</v>
      </c>
      <c r="BE368" s="73">
        <f>IF(N368="základní",J368,0)</f>
        <v>0</v>
      </c>
      <c r="BF368" s="73">
        <f>IF(N368="snížená",J368,0)</f>
        <v>0</v>
      </c>
      <c r="BG368" s="73">
        <f>IF(N368="zákl. přenesená",J368,0)</f>
        <v>0</v>
      </c>
      <c r="BH368" s="73">
        <f>IF(N368="sníž. přenesená",J368,0)</f>
        <v>0</v>
      </c>
      <c r="BI368" s="73">
        <f>IF(N368="nulová",J368,0)</f>
        <v>0</v>
      </c>
      <c r="BJ368" s="24" t="s">
        <v>21</v>
      </c>
      <c r="BK368" s="73">
        <f>ROUND(I368*H368,2)</f>
        <v>0</v>
      </c>
      <c r="BL368" s="24" t="s">
        <v>261</v>
      </c>
      <c r="BM368" s="24" t="s">
        <v>568</v>
      </c>
    </row>
    <row r="369" spans="1:51" s="11" customFormat="1" ht="13.5">
      <c r="A369" s="292"/>
      <c r="B369" s="293"/>
      <c r="C369" s="292"/>
      <c r="D369" s="294" t="s">
        <v>146</v>
      </c>
      <c r="E369" s="295" t="s">
        <v>5</v>
      </c>
      <c r="F369" s="296" t="s">
        <v>569</v>
      </c>
      <c r="G369" s="292"/>
      <c r="H369" s="297">
        <v>5844.624</v>
      </c>
      <c r="I369" s="292"/>
      <c r="J369" s="292"/>
      <c r="K369" s="292"/>
      <c r="L369" s="293"/>
      <c r="M369" s="298"/>
      <c r="N369" s="299"/>
      <c r="O369" s="299"/>
      <c r="P369" s="299"/>
      <c r="Q369" s="299"/>
      <c r="R369" s="299"/>
      <c r="S369" s="299"/>
      <c r="T369" s="300"/>
      <c r="U369" s="292"/>
      <c r="V369" s="292"/>
      <c r="AT369" s="74" t="s">
        <v>146</v>
      </c>
      <c r="AU369" s="74" t="s">
        <v>77</v>
      </c>
      <c r="AV369" s="11" t="s">
        <v>77</v>
      </c>
      <c r="AW369" s="11" t="s">
        <v>33</v>
      </c>
      <c r="AX369" s="11" t="s">
        <v>21</v>
      </c>
      <c r="AY369" s="74" t="s">
        <v>137</v>
      </c>
    </row>
    <row r="370" spans="1:65" s="1" customFormat="1" ht="16.5" customHeight="1">
      <c r="A370" s="176"/>
      <c r="B370" s="177"/>
      <c r="C370" s="308" t="s">
        <v>570</v>
      </c>
      <c r="D370" s="308" t="s">
        <v>162</v>
      </c>
      <c r="E370" s="309" t="s">
        <v>571</v>
      </c>
      <c r="F370" s="310" t="s">
        <v>572</v>
      </c>
      <c r="G370" s="311" t="s">
        <v>188</v>
      </c>
      <c r="H370" s="312">
        <v>6136.855</v>
      </c>
      <c r="I370" s="338">
        <v>0</v>
      </c>
      <c r="J370" s="313">
        <f>ROUND(I370*H370,2)</f>
        <v>0</v>
      </c>
      <c r="K370" s="310" t="s">
        <v>143</v>
      </c>
      <c r="L370" s="314"/>
      <c r="M370" s="315" t="s">
        <v>5</v>
      </c>
      <c r="N370" s="316" t="s">
        <v>40</v>
      </c>
      <c r="O370" s="178"/>
      <c r="P370" s="290">
        <f>O370*H370</f>
        <v>0</v>
      </c>
      <c r="Q370" s="290">
        <v>7E-05</v>
      </c>
      <c r="R370" s="290">
        <f>Q370*H370</f>
        <v>0.42957984999999993</v>
      </c>
      <c r="S370" s="290">
        <v>0</v>
      </c>
      <c r="T370" s="291">
        <f>S370*H370</f>
        <v>0</v>
      </c>
      <c r="U370" s="176"/>
      <c r="V370" s="176"/>
      <c r="AR370" s="24" t="s">
        <v>354</v>
      </c>
      <c r="AT370" s="24" t="s">
        <v>162</v>
      </c>
      <c r="AU370" s="24" t="s">
        <v>77</v>
      </c>
      <c r="AY370" s="24" t="s">
        <v>137</v>
      </c>
      <c r="BE370" s="73">
        <f>IF(N370="základní",J370,0)</f>
        <v>0</v>
      </c>
      <c r="BF370" s="73">
        <f>IF(N370="snížená",J370,0)</f>
        <v>0</v>
      </c>
      <c r="BG370" s="73">
        <f>IF(N370="zákl. přenesená",J370,0)</f>
        <v>0</v>
      </c>
      <c r="BH370" s="73">
        <f>IF(N370="sníž. přenesená",J370,0)</f>
        <v>0</v>
      </c>
      <c r="BI370" s="73">
        <f>IF(N370="nulová",J370,0)</f>
        <v>0</v>
      </c>
      <c r="BJ370" s="24" t="s">
        <v>21</v>
      </c>
      <c r="BK370" s="73">
        <f>ROUND(I370*H370,2)</f>
        <v>0</v>
      </c>
      <c r="BL370" s="24" t="s">
        <v>261</v>
      </c>
      <c r="BM370" s="24" t="s">
        <v>573</v>
      </c>
    </row>
    <row r="371" spans="1:51" s="11" customFormat="1" ht="13.5">
      <c r="A371" s="292"/>
      <c r="B371" s="293"/>
      <c r="C371" s="292"/>
      <c r="D371" s="294" t="s">
        <v>146</v>
      </c>
      <c r="E371" s="292"/>
      <c r="F371" s="296" t="s">
        <v>574</v>
      </c>
      <c r="G371" s="292"/>
      <c r="H371" s="297">
        <v>6136.855</v>
      </c>
      <c r="I371" s="292"/>
      <c r="J371" s="292"/>
      <c r="K371" s="292"/>
      <c r="L371" s="293"/>
      <c r="M371" s="298"/>
      <c r="N371" s="299"/>
      <c r="O371" s="299"/>
      <c r="P371" s="299"/>
      <c r="Q371" s="299"/>
      <c r="R371" s="299"/>
      <c r="S371" s="299"/>
      <c r="T371" s="300"/>
      <c r="U371" s="292"/>
      <c r="V371" s="292"/>
      <c r="AT371" s="74" t="s">
        <v>146</v>
      </c>
      <c r="AU371" s="74" t="s">
        <v>77</v>
      </c>
      <c r="AV371" s="11" t="s">
        <v>77</v>
      </c>
      <c r="AW371" s="11" t="s">
        <v>6</v>
      </c>
      <c r="AX371" s="11" t="s">
        <v>21</v>
      </c>
      <c r="AY371" s="74" t="s">
        <v>137</v>
      </c>
    </row>
    <row r="372" spans="1:65" s="1" customFormat="1" ht="25.5" customHeight="1">
      <c r="A372" s="176"/>
      <c r="B372" s="177"/>
      <c r="C372" s="243" t="s">
        <v>575</v>
      </c>
      <c r="D372" s="243" t="s">
        <v>139</v>
      </c>
      <c r="E372" s="244" t="s">
        <v>576</v>
      </c>
      <c r="F372" s="245" t="s">
        <v>577</v>
      </c>
      <c r="G372" s="246" t="s">
        <v>188</v>
      </c>
      <c r="H372" s="247">
        <v>234.085</v>
      </c>
      <c r="I372" s="337">
        <v>0</v>
      </c>
      <c r="J372" s="248">
        <f>ROUND(I372*H372,2)</f>
        <v>0</v>
      </c>
      <c r="K372" s="245" t="s">
        <v>143</v>
      </c>
      <c r="L372" s="177"/>
      <c r="M372" s="288" t="s">
        <v>5</v>
      </c>
      <c r="N372" s="289" t="s">
        <v>40</v>
      </c>
      <c r="O372" s="178"/>
      <c r="P372" s="290">
        <f>O372*H372</f>
        <v>0</v>
      </c>
      <c r="Q372" s="290">
        <v>0.00111</v>
      </c>
      <c r="R372" s="290">
        <f>Q372*H372</f>
        <v>0.25983435000000005</v>
      </c>
      <c r="S372" s="290">
        <v>0</v>
      </c>
      <c r="T372" s="291">
        <f>S372*H372</f>
        <v>0</v>
      </c>
      <c r="U372" s="176"/>
      <c r="V372" s="176"/>
      <c r="AR372" s="24" t="s">
        <v>261</v>
      </c>
      <c r="AT372" s="24" t="s">
        <v>139</v>
      </c>
      <c r="AU372" s="24" t="s">
        <v>77</v>
      </c>
      <c r="AY372" s="24" t="s">
        <v>137</v>
      </c>
      <c r="BE372" s="73">
        <f>IF(N372="základní",J372,0)</f>
        <v>0</v>
      </c>
      <c r="BF372" s="73">
        <f>IF(N372="snížená",J372,0)</f>
        <v>0</v>
      </c>
      <c r="BG372" s="73">
        <f>IF(N372="zákl. přenesená",J372,0)</f>
        <v>0</v>
      </c>
      <c r="BH372" s="73">
        <f>IF(N372="sníž. přenesená",J372,0)</f>
        <v>0</v>
      </c>
      <c r="BI372" s="73">
        <f>IF(N372="nulová",J372,0)</f>
        <v>0</v>
      </c>
      <c r="BJ372" s="24" t="s">
        <v>21</v>
      </c>
      <c r="BK372" s="73">
        <f>ROUND(I372*H372,2)</f>
        <v>0</v>
      </c>
      <c r="BL372" s="24" t="s">
        <v>261</v>
      </c>
      <c r="BM372" s="24" t="s">
        <v>578</v>
      </c>
    </row>
    <row r="373" spans="1:51" s="12" customFormat="1" ht="13.5">
      <c r="A373" s="301"/>
      <c r="B373" s="302"/>
      <c r="C373" s="301"/>
      <c r="D373" s="294" t="s">
        <v>146</v>
      </c>
      <c r="E373" s="303" t="s">
        <v>5</v>
      </c>
      <c r="F373" s="304" t="s">
        <v>250</v>
      </c>
      <c r="G373" s="301"/>
      <c r="H373" s="303" t="s">
        <v>5</v>
      </c>
      <c r="I373" s="301"/>
      <c r="J373" s="301"/>
      <c r="K373" s="301"/>
      <c r="L373" s="302"/>
      <c r="M373" s="305"/>
      <c r="N373" s="306"/>
      <c r="O373" s="306"/>
      <c r="P373" s="306"/>
      <c r="Q373" s="306"/>
      <c r="R373" s="306"/>
      <c r="S373" s="306"/>
      <c r="T373" s="307"/>
      <c r="U373" s="301"/>
      <c r="V373" s="301"/>
      <c r="AT373" s="75" t="s">
        <v>146</v>
      </c>
      <c r="AU373" s="75" t="s">
        <v>77</v>
      </c>
      <c r="AV373" s="12" t="s">
        <v>21</v>
      </c>
      <c r="AW373" s="12" t="s">
        <v>33</v>
      </c>
      <c r="AX373" s="12" t="s">
        <v>69</v>
      </c>
      <c r="AY373" s="75" t="s">
        <v>137</v>
      </c>
    </row>
    <row r="374" spans="1:51" s="11" customFormat="1" ht="13.5">
      <c r="A374" s="292"/>
      <c r="B374" s="293"/>
      <c r="C374" s="292"/>
      <c r="D374" s="294" t="s">
        <v>146</v>
      </c>
      <c r="E374" s="295" t="s">
        <v>5</v>
      </c>
      <c r="F374" s="296" t="s">
        <v>579</v>
      </c>
      <c r="G374" s="292"/>
      <c r="H374" s="297">
        <v>130.04</v>
      </c>
      <c r="I374" s="292"/>
      <c r="J374" s="292"/>
      <c r="K374" s="292"/>
      <c r="L374" s="293"/>
      <c r="M374" s="298"/>
      <c r="N374" s="299"/>
      <c r="O374" s="299"/>
      <c r="P374" s="299"/>
      <c r="Q374" s="299"/>
      <c r="R374" s="299"/>
      <c r="S374" s="299"/>
      <c r="T374" s="300"/>
      <c r="U374" s="292"/>
      <c r="V374" s="292"/>
      <c r="AT374" s="74" t="s">
        <v>146</v>
      </c>
      <c r="AU374" s="74" t="s">
        <v>77</v>
      </c>
      <c r="AV374" s="11" t="s">
        <v>77</v>
      </c>
      <c r="AW374" s="11" t="s">
        <v>33</v>
      </c>
      <c r="AX374" s="11" t="s">
        <v>69</v>
      </c>
      <c r="AY374" s="74" t="s">
        <v>137</v>
      </c>
    </row>
    <row r="375" spans="1:51" s="11" customFormat="1" ht="13.5">
      <c r="A375" s="292"/>
      <c r="B375" s="293"/>
      <c r="C375" s="292"/>
      <c r="D375" s="294" t="s">
        <v>146</v>
      </c>
      <c r="E375" s="295" t="s">
        <v>5</v>
      </c>
      <c r="F375" s="296" t="s">
        <v>580</v>
      </c>
      <c r="G375" s="292"/>
      <c r="H375" s="297">
        <v>18.35</v>
      </c>
      <c r="I375" s="292"/>
      <c r="J375" s="292"/>
      <c r="K375" s="292"/>
      <c r="L375" s="293"/>
      <c r="M375" s="298"/>
      <c r="N375" s="299"/>
      <c r="O375" s="299"/>
      <c r="P375" s="299"/>
      <c r="Q375" s="299"/>
      <c r="R375" s="299"/>
      <c r="S375" s="299"/>
      <c r="T375" s="300"/>
      <c r="U375" s="292"/>
      <c r="V375" s="292"/>
      <c r="AT375" s="74" t="s">
        <v>146</v>
      </c>
      <c r="AU375" s="74" t="s">
        <v>77</v>
      </c>
      <c r="AV375" s="11" t="s">
        <v>77</v>
      </c>
      <c r="AW375" s="11" t="s">
        <v>33</v>
      </c>
      <c r="AX375" s="11" t="s">
        <v>69</v>
      </c>
      <c r="AY375" s="74" t="s">
        <v>137</v>
      </c>
    </row>
    <row r="376" spans="1:51" s="12" customFormat="1" ht="13.5">
      <c r="A376" s="301"/>
      <c r="B376" s="302"/>
      <c r="C376" s="301"/>
      <c r="D376" s="294" t="s">
        <v>146</v>
      </c>
      <c r="E376" s="303" t="s">
        <v>5</v>
      </c>
      <c r="F376" s="304" t="s">
        <v>253</v>
      </c>
      <c r="G376" s="301"/>
      <c r="H376" s="303" t="s">
        <v>5</v>
      </c>
      <c r="I376" s="301"/>
      <c r="J376" s="301"/>
      <c r="K376" s="301"/>
      <c r="L376" s="302"/>
      <c r="M376" s="305"/>
      <c r="N376" s="306"/>
      <c r="O376" s="306"/>
      <c r="P376" s="306"/>
      <c r="Q376" s="306"/>
      <c r="R376" s="306"/>
      <c r="S376" s="306"/>
      <c r="T376" s="307"/>
      <c r="U376" s="301"/>
      <c r="V376" s="301"/>
      <c r="AT376" s="75" t="s">
        <v>146</v>
      </c>
      <c r="AU376" s="75" t="s">
        <v>77</v>
      </c>
      <c r="AV376" s="12" t="s">
        <v>21</v>
      </c>
      <c r="AW376" s="12" t="s">
        <v>33</v>
      </c>
      <c r="AX376" s="12" t="s">
        <v>69</v>
      </c>
      <c r="AY376" s="75" t="s">
        <v>137</v>
      </c>
    </row>
    <row r="377" spans="1:51" s="11" customFormat="1" ht="13.5">
      <c r="A377" s="292"/>
      <c r="B377" s="293"/>
      <c r="C377" s="292"/>
      <c r="D377" s="294" t="s">
        <v>146</v>
      </c>
      <c r="E377" s="295" t="s">
        <v>5</v>
      </c>
      <c r="F377" s="296" t="s">
        <v>581</v>
      </c>
      <c r="G377" s="292"/>
      <c r="H377" s="297">
        <v>182.1</v>
      </c>
      <c r="I377" s="292"/>
      <c r="J377" s="292"/>
      <c r="K377" s="292"/>
      <c r="L377" s="293"/>
      <c r="M377" s="298"/>
      <c r="N377" s="299"/>
      <c r="O377" s="299"/>
      <c r="P377" s="299"/>
      <c r="Q377" s="299"/>
      <c r="R377" s="299"/>
      <c r="S377" s="299"/>
      <c r="T377" s="300"/>
      <c r="U377" s="292"/>
      <c r="V377" s="292"/>
      <c r="AT377" s="74" t="s">
        <v>146</v>
      </c>
      <c r="AU377" s="74" t="s">
        <v>77</v>
      </c>
      <c r="AV377" s="11" t="s">
        <v>77</v>
      </c>
      <c r="AW377" s="11" t="s">
        <v>33</v>
      </c>
      <c r="AX377" s="11" t="s">
        <v>69</v>
      </c>
      <c r="AY377" s="74" t="s">
        <v>137</v>
      </c>
    </row>
    <row r="378" spans="1:51" s="12" customFormat="1" ht="13.5">
      <c r="A378" s="301"/>
      <c r="B378" s="302"/>
      <c r="C378" s="301"/>
      <c r="D378" s="294" t="s">
        <v>146</v>
      </c>
      <c r="E378" s="303" t="s">
        <v>5</v>
      </c>
      <c r="F378" s="304" t="s">
        <v>255</v>
      </c>
      <c r="G378" s="301"/>
      <c r="H378" s="303" t="s">
        <v>5</v>
      </c>
      <c r="I378" s="301"/>
      <c r="J378" s="301"/>
      <c r="K378" s="301"/>
      <c r="L378" s="302"/>
      <c r="M378" s="305"/>
      <c r="N378" s="306"/>
      <c r="O378" s="306"/>
      <c r="P378" s="306"/>
      <c r="Q378" s="306"/>
      <c r="R378" s="306"/>
      <c r="S378" s="306"/>
      <c r="T378" s="307"/>
      <c r="U378" s="301"/>
      <c r="V378" s="301"/>
      <c r="AT378" s="75" t="s">
        <v>146</v>
      </c>
      <c r="AU378" s="75" t="s">
        <v>77</v>
      </c>
      <c r="AV378" s="12" t="s">
        <v>21</v>
      </c>
      <c r="AW378" s="12" t="s">
        <v>33</v>
      </c>
      <c r="AX378" s="12" t="s">
        <v>69</v>
      </c>
      <c r="AY378" s="75" t="s">
        <v>137</v>
      </c>
    </row>
    <row r="379" spans="1:51" s="11" customFormat="1" ht="13.5">
      <c r="A379" s="292"/>
      <c r="B379" s="293"/>
      <c r="C379" s="292"/>
      <c r="D379" s="294" t="s">
        <v>146</v>
      </c>
      <c r="E379" s="295" t="s">
        <v>5</v>
      </c>
      <c r="F379" s="296" t="s">
        <v>582</v>
      </c>
      <c r="G379" s="292"/>
      <c r="H379" s="297">
        <v>104.4</v>
      </c>
      <c r="I379" s="292"/>
      <c r="J379" s="292"/>
      <c r="K379" s="292"/>
      <c r="L379" s="293"/>
      <c r="M379" s="298"/>
      <c r="N379" s="299"/>
      <c r="O379" s="299"/>
      <c r="P379" s="299"/>
      <c r="Q379" s="299"/>
      <c r="R379" s="299"/>
      <c r="S379" s="299"/>
      <c r="T379" s="300"/>
      <c r="U379" s="292"/>
      <c r="V379" s="292"/>
      <c r="AT379" s="74" t="s">
        <v>146</v>
      </c>
      <c r="AU379" s="74" t="s">
        <v>77</v>
      </c>
      <c r="AV379" s="11" t="s">
        <v>77</v>
      </c>
      <c r="AW379" s="11" t="s">
        <v>33</v>
      </c>
      <c r="AX379" s="11" t="s">
        <v>69</v>
      </c>
      <c r="AY379" s="74" t="s">
        <v>137</v>
      </c>
    </row>
    <row r="380" spans="1:51" s="12" customFormat="1" ht="13.5">
      <c r="A380" s="301"/>
      <c r="B380" s="302"/>
      <c r="C380" s="301"/>
      <c r="D380" s="294" t="s">
        <v>146</v>
      </c>
      <c r="E380" s="303" t="s">
        <v>5</v>
      </c>
      <c r="F380" s="304" t="s">
        <v>559</v>
      </c>
      <c r="G380" s="301"/>
      <c r="H380" s="303" t="s">
        <v>5</v>
      </c>
      <c r="I380" s="301"/>
      <c r="J380" s="301"/>
      <c r="K380" s="301"/>
      <c r="L380" s="302"/>
      <c r="M380" s="305"/>
      <c r="N380" s="306"/>
      <c r="O380" s="306"/>
      <c r="P380" s="306"/>
      <c r="Q380" s="306"/>
      <c r="R380" s="306"/>
      <c r="S380" s="306"/>
      <c r="T380" s="307"/>
      <c r="U380" s="301"/>
      <c r="V380" s="301"/>
      <c r="AT380" s="75" t="s">
        <v>146</v>
      </c>
      <c r="AU380" s="75" t="s">
        <v>77</v>
      </c>
      <c r="AV380" s="12" t="s">
        <v>21</v>
      </c>
      <c r="AW380" s="12" t="s">
        <v>33</v>
      </c>
      <c r="AX380" s="12" t="s">
        <v>69</v>
      </c>
      <c r="AY380" s="75" t="s">
        <v>137</v>
      </c>
    </row>
    <row r="381" spans="1:51" s="11" customFormat="1" ht="13.5">
      <c r="A381" s="292"/>
      <c r="B381" s="293"/>
      <c r="C381" s="292"/>
      <c r="D381" s="294" t="s">
        <v>146</v>
      </c>
      <c r="E381" s="295" t="s">
        <v>5</v>
      </c>
      <c r="F381" s="296" t="s">
        <v>583</v>
      </c>
      <c r="G381" s="292"/>
      <c r="H381" s="297">
        <v>24.1</v>
      </c>
      <c r="I381" s="292"/>
      <c r="J381" s="292"/>
      <c r="K381" s="292"/>
      <c r="L381" s="293"/>
      <c r="M381" s="298"/>
      <c r="N381" s="299"/>
      <c r="O381" s="299"/>
      <c r="P381" s="299"/>
      <c r="Q381" s="299"/>
      <c r="R381" s="299"/>
      <c r="S381" s="299"/>
      <c r="T381" s="300"/>
      <c r="U381" s="292"/>
      <c r="V381" s="292"/>
      <c r="AT381" s="74" t="s">
        <v>146</v>
      </c>
      <c r="AU381" s="74" t="s">
        <v>77</v>
      </c>
      <c r="AV381" s="11" t="s">
        <v>77</v>
      </c>
      <c r="AW381" s="11" t="s">
        <v>33</v>
      </c>
      <c r="AX381" s="11" t="s">
        <v>69</v>
      </c>
      <c r="AY381" s="74" t="s">
        <v>137</v>
      </c>
    </row>
    <row r="382" spans="1:51" s="13" customFormat="1" ht="13.5">
      <c r="A382" s="317"/>
      <c r="B382" s="318"/>
      <c r="C382" s="317"/>
      <c r="D382" s="294" t="s">
        <v>146</v>
      </c>
      <c r="E382" s="319" t="s">
        <v>5</v>
      </c>
      <c r="F382" s="320" t="s">
        <v>179</v>
      </c>
      <c r="G382" s="317"/>
      <c r="H382" s="321">
        <v>458.99</v>
      </c>
      <c r="I382" s="317"/>
      <c r="J382" s="317"/>
      <c r="K382" s="317"/>
      <c r="L382" s="318"/>
      <c r="M382" s="322"/>
      <c r="N382" s="323"/>
      <c r="O382" s="323"/>
      <c r="P382" s="323"/>
      <c r="Q382" s="323"/>
      <c r="R382" s="323"/>
      <c r="S382" s="323"/>
      <c r="T382" s="324"/>
      <c r="U382" s="317"/>
      <c r="V382" s="317"/>
      <c r="AT382" s="76" t="s">
        <v>146</v>
      </c>
      <c r="AU382" s="76" t="s">
        <v>77</v>
      </c>
      <c r="AV382" s="13" t="s">
        <v>144</v>
      </c>
      <c r="AW382" s="13" t="s">
        <v>33</v>
      </c>
      <c r="AX382" s="13" t="s">
        <v>69</v>
      </c>
      <c r="AY382" s="76" t="s">
        <v>137</v>
      </c>
    </row>
    <row r="383" spans="1:51" s="11" customFormat="1" ht="13.5">
      <c r="A383" s="292"/>
      <c r="B383" s="293"/>
      <c r="C383" s="292"/>
      <c r="D383" s="294" t="s">
        <v>146</v>
      </c>
      <c r="E383" s="295" t="s">
        <v>5</v>
      </c>
      <c r="F383" s="296" t="s">
        <v>584</v>
      </c>
      <c r="G383" s="292"/>
      <c r="H383" s="297">
        <v>234.085</v>
      </c>
      <c r="I383" s="292"/>
      <c r="J383" s="292"/>
      <c r="K383" s="292"/>
      <c r="L383" s="293"/>
      <c r="M383" s="298"/>
      <c r="N383" s="299"/>
      <c r="O383" s="299"/>
      <c r="P383" s="299"/>
      <c r="Q383" s="299"/>
      <c r="R383" s="299"/>
      <c r="S383" s="299"/>
      <c r="T383" s="300"/>
      <c r="U383" s="292"/>
      <c r="V383" s="292"/>
      <c r="AT383" s="74" t="s">
        <v>146</v>
      </c>
      <c r="AU383" s="74" t="s">
        <v>77</v>
      </c>
      <c r="AV383" s="11" t="s">
        <v>77</v>
      </c>
      <c r="AW383" s="11" t="s">
        <v>33</v>
      </c>
      <c r="AX383" s="11" t="s">
        <v>21</v>
      </c>
      <c r="AY383" s="74" t="s">
        <v>137</v>
      </c>
    </row>
    <row r="384" spans="1:65" s="1" customFormat="1" ht="16.5" customHeight="1">
      <c r="A384" s="176"/>
      <c r="B384" s="177"/>
      <c r="C384" s="243" t="s">
        <v>585</v>
      </c>
      <c r="D384" s="243" t="s">
        <v>139</v>
      </c>
      <c r="E384" s="244" t="s">
        <v>586</v>
      </c>
      <c r="F384" s="245" t="s">
        <v>587</v>
      </c>
      <c r="G384" s="246" t="s">
        <v>142</v>
      </c>
      <c r="H384" s="247">
        <v>1721.578</v>
      </c>
      <c r="I384" s="337">
        <v>0</v>
      </c>
      <c r="J384" s="248">
        <f>ROUND(I384*H384,2)</f>
        <v>0</v>
      </c>
      <c r="K384" s="245" t="s">
        <v>143</v>
      </c>
      <c r="L384" s="177"/>
      <c r="M384" s="288" t="s">
        <v>5</v>
      </c>
      <c r="N384" s="289" t="s">
        <v>40</v>
      </c>
      <c r="O384" s="178"/>
      <c r="P384" s="290">
        <f>O384*H384</f>
        <v>0</v>
      </c>
      <c r="Q384" s="290">
        <v>0</v>
      </c>
      <c r="R384" s="290">
        <f>Q384*H384</f>
        <v>0</v>
      </c>
      <c r="S384" s="290">
        <v>0</v>
      </c>
      <c r="T384" s="291">
        <f>S384*H384</f>
        <v>0</v>
      </c>
      <c r="U384" s="176"/>
      <c r="V384" s="176"/>
      <c r="AR384" s="24" t="s">
        <v>261</v>
      </c>
      <c r="AT384" s="24" t="s">
        <v>139</v>
      </c>
      <c r="AU384" s="24" t="s">
        <v>77</v>
      </c>
      <c r="AY384" s="24" t="s">
        <v>137</v>
      </c>
      <c r="BE384" s="73">
        <f>IF(N384="základní",J384,0)</f>
        <v>0</v>
      </c>
      <c r="BF384" s="73">
        <f>IF(N384="snížená",J384,0)</f>
        <v>0</v>
      </c>
      <c r="BG384" s="73">
        <f>IF(N384="zákl. přenesená",J384,0)</f>
        <v>0</v>
      </c>
      <c r="BH384" s="73">
        <f>IF(N384="sníž. přenesená",J384,0)</f>
        <v>0</v>
      </c>
      <c r="BI384" s="73">
        <f>IF(N384="nulová",J384,0)</f>
        <v>0</v>
      </c>
      <c r="BJ384" s="24" t="s">
        <v>21</v>
      </c>
      <c r="BK384" s="73">
        <f>ROUND(I384*H384,2)</f>
        <v>0</v>
      </c>
      <c r="BL384" s="24" t="s">
        <v>261</v>
      </c>
      <c r="BM384" s="24" t="s">
        <v>588</v>
      </c>
    </row>
    <row r="385" spans="1:51" s="12" customFormat="1" ht="13.5">
      <c r="A385" s="301"/>
      <c r="B385" s="302"/>
      <c r="C385" s="301"/>
      <c r="D385" s="294" t="s">
        <v>146</v>
      </c>
      <c r="E385" s="303" t="s">
        <v>5</v>
      </c>
      <c r="F385" s="304" t="s">
        <v>537</v>
      </c>
      <c r="G385" s="301"/>
      <c r="H385" s="303" t="s">
        <v>5</v>
      </c>
      <c r="I385" s="301"/>
      <c r="J385" s="301"/>
      <c r="K385" s="301"/>
      <c r="L385" s="302"/>
      <c r="M385" s="305"/>
      <c r="N385" s="306"/>
      <c r="O385" s="306"/>
      <c r="P385" s="306"/>
      <c r="Q385" s="306"/>
      <c r="R385" s="306"/>
      <c r="S385" s="306"/>
      <c r="T385" s="307"/>
      <c r="U385" s="301"/>
      <c r="V385" s="301"/>
      <c r="AT385" s="75" t="s">
        <v>146</v>
      </c>
      <c r="AU385" s="75" t="s">
        <v>77</v>
      </c>
      <c r="AV385" s="12" t="s">
        <v>21</v>
      </c>
      <c r="AW385" s="12" t="s">
        <v>33</v>
      </c>
      <c r="AX385" s="12" t="s">
        <v>69</v>
      </c>
      <c r="AY385" s="75" t="s">
        <v>137</v>
      </c>
    </row>
    <row r="386" spans="1:51" s="12" customFormat="1" ht="13.5">
      <c r="A386" s="301"/>
      <c r="B386" s="302"/>
      <c r="C386" s="301"/>
      <c r="D386" s="294" t="s">
        <v>146</v>
      </c>
      <c r="E386" s="303" t="s">
        <v>5</v>
      </c>
      <c r="F386" s="304" t="s">
        <v>548</v>
      </c>
      <c r="G386" s="301"/>
      <c r="H386" s="303" t="s">
        <v>5</v>
      </c>
      <c r="I386" s="301"/>
      <c r="J386" s="301"/>
      <c r="K386" s="301"/>
      <c r="L386" s="302"/>
      <c r="M386" s="305"/>
      <c r="N386" s="306"/>
      <c r="O386" s="306"/>
      <c r="P386" s="306"/>
      <c r="Q386" s="306"/>
      <c r="R386" s="306"/>
      <c r="S386" s="306"/>
      <c r="T386" s="307"/>
      <c r="U386" s="301"/>
      <c r="V386" s="301"/>
      <c r="AT386" s="75" t="s">
        <v>146</v>
      </c>
      <c r="AU386" s="75" t="s">
        <v>77</v>
      </c>
      <c r="AV386" s="12" t="s">
        <v>21</v>
      </c>
      <c r="AW386" s="12" t="s">
        <v>33</v>
      </c>
      <c r="AX386" s="12" t="s">
        <v>69</v>
      </c>
      <c r="AY386" s="75" t="s">
        <v>137</v>
      </c>
    </row>
    <row r="387" spans="1:51" s="11" customFormat="1" ht="13.5">
      <c r="A387" s="292"/>
      <c r="B387" s="293"/>
      <c r="C387" s="292"/>
      <c r="D387" s="294" t="s">
        <v>146</v>
      </c>
      <c r="E387" s="295" t="s">
        <v>5</v>
      </c>
      <c r="F387" s="296" t="s">
        <v>516</v>
      </c>
      <c r="G387" s="292"/>
      <c r="H387" s="297">
        <v>991</v>
      </c>
      <c r="I387" s="292"/>
      <c r="J387" s="292"/>
      <c r="K387" s="292"/>
      <c r="L387" s="293"/>
      <c r="M387" s="298"/>
      <c r="N387" s="299"/>
      <c r="O387" s="299"/>
      <c r="P387" s="299"/>
      <c r="Q387" s="299"/>
      <c r="R387" s="299"/>
      <c r="S387" s="299"/>
      <c r="T387" s="300"/>
      <c r="U387" s="292"/>
      <c r="V387" s="292"/>
      <c r="AT387" s="74" t="s">
        <v>146</v>
      </c>
      <c r="AU387" s="74" t="s">
        <v>77</v>
      </c>
      <c r="AV387" s="11" t="s">
        <v>77</v>
      </c>
      <c r="AW387" s="11" t="s">
        <v>33</v>
      </c>
      <c r="AX387" s="11" t="s">
        <v>69</v>
      </c>
      <c r="AY387" s="74" t="s">
        <v>137</v>
      </c>
    </row>
    <row r="388" spans="1:51" s="12" customFormat="1" ht="13.5">
      <c r="A388" s="301"/>
      <c r="B388" s="302"/>
      <c r="C388" s="301"/>
      <c r="D388" s="294" t="s">
        <v>146</v>
      </c>
      <c r="E388" s="303" t="s">
        <v>5</v>
      </c>
      <c r="F388" s="304" t="s">
        <v>557</v>
      </c>
      <c r="G388" s="301"/>
      <c r="H388" s="303" t="s">
        <v>5</v>
      </c>
      <c r="I388" s="301"/>
      <c r="J388" s="301"/>
      <c r="K388" s="301"/>
      <c r="L388" s="302"/>
      <c r="M388" s="305"/>
      <c r="N388" s="306"/>
      <c r="O388" s="306"/>
      <c r="P388" s="306"/>
      <c r="Q388" s="306"/>
      <c r="R388" s="306"/>
      <c r="S388" s="306"/>
      <c r="T388" s="307"/>
      <c r="U388" s="301"/>
      <c r="V388" s="301"/>
      <c r="AT388" s="75" t="s">
        <v>146</v>
      </c>
      <c r="AU388" s="75" t="s">
        <v>77</v>
      </c>
      <c r="AV388" s="12" t="s">
        <v>21</v>
      </c>
      <c r="AW388" s="12" t="s">
        <v>33</v>
      </c>
      <c r="AX388" s="12" t="s">
        <v>69</v>
      </c>
      <c r="AY388" s="75" t="s">
        <v>137</v>
      </c>
    </row>
    <row r="389" spans="1:51" s="12" customFormat="1" ht="13.5">
      <c r="A389" s="301"/>
      <c r="B389" s="302"/>
      <c r="C389" s="301"/>
      <c r="D389" s="294" t="s">
        <v>146</v>
      </c>
      <c r="E389" s="303" t="s">
        <v>5</v>
      </c>
      <c r="F389" s="304" t="s">
        <v>558</v>
      </c>
      <c r="G389" s="301"/>
      <c r="H389" s="303" t="s">
        <v>5</v>
      </c>
      <c r="I389" s="301"/>
      <c r="J389" s="301"/>
      <c r="K389" s="301"/>
      <c r="L389" s="302"/>
      <c r="M389" s="305"/>
      <c r="N389" s="306"/>
      <c r="O389" s="306"/>
      <c r="P389" s="306"/>
      <c r="Q389" s="306"/>
      <c r="R389" s="306"/>
      <c r="S389" s="306"/>
      <c r="T389" s="307"/>
      <c r="U389" s="301"/>
      <c r="V389" s="301"/>
      <c r="AT389" s="75" t="s">
        <v>146</v>
      </c>
      <c r="AU389" s="75" t="s">
        <v>77</v>
      </c>
      <c r="AV389" s="12" t="s">
        <v>21</v>
      </c>
      <c r="AW389" s="12" t="s">
        <v>33</v>
      </c>
      <c r="AX389" s="12" t="s">
        <v>69</v>
      </c>
      <c r="AY389" s="75" t="s">
        <v>137</v>
      </c>
    </row>
    <row r="390" spans="1:51" s="11" customFormat="1" ht="13.5">
      <c r="A390" s="292"/>
      <c r="B390" s="293"/>
      <c r="C390" s="292"/>
      <c r="D390" s="294" t="s">
        <v>146</v>
      </c>
      <c r="E390" s="295" t="s">
        <v>5</v>
      </c>
      <c r="F390" s="296" t="s">
        <v>523</v>
      </c>
      <c r="G390" s="292"/>
      <c r="H390" s="297">
        <v>140.088</v>
      </c>
      <c r="I390" s="292"/>
      <c r="J390" s="292"/>
      <c r="K390" s="292"/>
      <c r="L390" s="293"/>
      <c r="M390" s="298"/>
      <c r="N390" s="299"/>
      <c r="O390" s="299"/>
      <c r="P390" s="299"/>
      <c r="Q390" s="299"/>
      <c r="R390" s="299"/>
      <c r="S390" s="299"/>
      <c r="T390" s="300"/>
      <c r="U390" s="292"/>
      <c r="V390" s="292"/>
      <c r="AT390" s="74" t="s">
        <v>146</v>
      </c>
      <c r="AU390" s="74" t="s">
        <v>77</v>
      </c>
      <c r="AV390" s="11" t="s">
        <v>77</v>
      </c>
      <c r="AW390" s="11" t="s">
        <v>33</v>
      </c>
      <c r="AX390" s="11" t="s">
        <v>69</v>
      </c>
      <c r="AY390" s="74" t="s">
        <v>137</v>
      </c>
    </row>
    <row r="391" spans="1:51" s="11" customFormat="1" ht="13.5">
      <c r="A391" s="292"/>
      <c r="B391" s="293"/>
      <c r="C391" s="292"/>
      <c r="D391" s="294" t="s">
        <v>146</v>
      </c>
      <c r="E391" s="295" t="s">
        <v>5</v>
      </c>
      <c r="F391" s="296" t="s">
        <v>524</v>
      </c>
      <c r="G391" s="292"/>
      <c r="H391" s="297">
        <v>554.33</v>
      </c>
      <c r="I391" s="292"/>
      <c r="J391" s="292"/>
      <c r="K391" s="292"/>
      <c r="L391" s="293"/>
      <c r="M391" s="298"/>
      <c r="N391" s="299"/>
      <c r="O391" s="299"/>
      <c r="P391" s="299"/>
      <c r="Q391" s="299"/>
      <c r="R391" s="299"/>
      <c r="S391" s="299"/>
      <c r="T391" s="300"/>
      <c r="U391" s="292"/>
      <c r="V391" s="292"/>
      <c r="AT391" s="74" t="s">
        <v>146</v>
      </c>
      <c r="AU391" s="74" t="s">
        <v>77</v>
      </c>
      <c r="AV391" s="11" t="s">
        <v>77</v>
      </c>
      <c r="AW391" s="11" t="s">
        <v>33</v>
      </c>
      <c r="AX391" s="11" t="s">
        <v>69</v>
      </c>
      <c r="AY391" s="74" t="s">
        <v>137</v>
      </c>
    </row>
    <row r="392" spans="1:51" s="12" customFormat="1" ht="13.5">
      <c r="A392" s="301"/>
      <c r="B392" s="302"/>
      <c r="C392" s="301"/>
      <c r="D392" s="294" t="s">
        <v>146</v>
      </c>
      <c r="E392" s="303" t="s">
        <v>5</v>
      </c>
      <c r="F392" s="304" t="s">
        <v>559</v>
      </c>
      <c r="G392" s="301"/>
      <c r="H392" s="303" t="s">
        <v>5</v>
      </c>
      <c r="I392" s="301"/>
      <c r="J392" s="301"/>
      <c r="K392" s="301"/>
      <c r="L392" s="302"/>
      <c r="M392" s="305"/>
      <c r="N392" s="306"/>
      <c r="O392" s="306"/>
      <c r="P392" s="306"/>
      <c r="Q392" s="306"/>
      <c r="R392" s="306"/>
      <c r="S392" s="306"/>
      <c r="T392" s="307"/>
      <c r="U392" s="301"/>
      <c r="V392" s="301"/>
      <c r="AT392" s="75" t="s">
        <v>146</v>
      </c>
      <c r="AU392" s="75" t="s">
        <v>77</v>
      </c>
      <c r="AV392" s="12" t="s">
        <v>21</v>
      </c>
      <c r="AW392" s="12" t="s">
        <v>33</v>
      </c>
      <c r="AX392" s="12" t="s">
        <v>69</v>
      </c>
      <c r="AY392" s="75" t="s">
        <v>137</v>
      </c>
    </row>
    <row r="393" spans="1:51" s="11" customFormat="1" ht="13.5">
      <c r="A393" s="292"/>
      <c r="B393" s="293"/>
      <c r="C393" s="292"/>
      <c r="D393" s="294" t="s">
        <v>146</v>
      </c>
      <c r="E393" s="295" t="s">
        <v>5</v>
      </c>
      <c r="F393" s="296" t="s">
        <v>526</v>
      </c>
      <c r="G393" s="292"/>
      <c r="H393" s="297">
        <v>36.16</v>
      </c>
      <c r="I393" s="292"/>
      <c r="J393" s="292"/>
      <c r="K393" s="292"/>
      <c r="L393" s="293"/>
      <c r="M393" s="298"/>
      <c r="N393" s="299"/>
      <c r="O393" s="299"/>
      <c r="P393" s="299"/>
      <c r="Q393" s="299"/>
      <c r="R393" s="299"/>
      <c r="S393" s="299"/>
      <c r="T393" s="300"/>
      <c r="U393" s="292"/>
      <c r="V393" s="292"/>
      <c r="AT393" s="74" t="s">
        <v>146</v>
      </c>
      <c r="AU393" s="74" t="s">
        <v>77</v>
      </c>
      <c r="AV393" s="11" t="s">
        <v>77</v>
      </c>
      <c r="AW393" s="11" t="s">
        <v>33</v>
      </c>
      <c r="AX393" s="11" t="s">
        <v>69</v>
      </c>
      <c r="AY393" s="74" t="s">
        <v>137</v>
      </c>
    </row>
    <row r="394" spans="1:51" s="13" customFormat="1" ht="13.5">
      <c r="A394" s="317"/>
      <c r="B394" s="318"/>
      <c r="C394" s="317"/>
      <c r="D394" s="294" t="s">
        <v>146</v>
      </c>
      <c r="E394" s="319" t="s">
        <v>5</v>
      </c>
      <c r="F394" s="320" t="s">
        <v>179</v>
      </c>
      <c r="G394" s="317"/>
      <c r="H394" s="321">
        <v>1721.578</v>
      </c>
      <c r="I394" s="317"/>
      <c r="J394" s="317"/>
      <c r="K394" s="317"/>
      <c r="L394" s="318"/>
      <c r="M394" s="322"/>
      <c r="N394" s="323"/>
      <c r="O394" s="323"/>
      <c r="P394" s="323"/>
      <c r="Q394" s="323"/>
      <c r="R394" s="323"/>
      <c r="S394" s="323"/>
      <c r="T394" s="324"/>
      <c r="U394" s="317"/>
      <c r="V394" s="317"/>
      <c r="AT394" s="76" t="s">
        <v>146</v>
      </c>
      <c r="AU394" s="76" t="s">
        <v>77</v>
      </c>
      <c r="AV394" s="13" t="s">
        <v>144</v>
      </c>
      <c r="AW394" s="13" t="s">
        <v>33</v>
      </c>
      <c r="AX394" s="13" t="s">
        <v>21</v>
      </c>
      <c r="AY394" s="76" t="s">
        <v>137</v>
      </c>
    </row>
    <row r="395" spans="1:65" s="1" customFormat="1" ht="16.5" customHeight="1">
      <c r="A395" s="176"/>
      <c r="B395" s="177"/>
      <c r="C395" s="308" t="s">
        <v>589</v>
      </c>
      <c r="D395" s="308" t="s">
        <v>162</v>
      </c>
      <c r="E395" s="309" t="s">
        <v>590</v>
      </c>
      <c r="F395" s="310" t="s">
        <v>591</v>
      </c>
      <c r="G395" s="311" t="s">
        <v>142</v>
      </c>
      <c r="H395" s="312">
        <v>1979.815</v>
      </c>
      <c r="I395" s="338">
        <v>0</v>
      </c>
      <c r="J395" s="313">
        <f>ROUND(I395*H395,2)</f>
        <v>0</v>
      </c>
      <c r="K395" s="310" t="s">
        <v>143</v>
      </c>
      <c r="L395" s="314"/>
      <c r="M395" s="315" t="s">
        <v>5</v>
      </c>
      <c r="N395" s="316" t="s">
        <v>40</v>
      </c>
      <c r="O395" s="178"/>
      <c r="P395" s="290">
        <f>O395*H395</f>
        <v>0</v>
      </c>
      <c r="Q395" s="290">
        <v>0.0003</v>
      </c>
      <c r="R395" s="290">
        <f>Q395*H395</f>
        <v>0.5939445</v>
      </c>
      <c r="S395" s="290">
        <v>0</v>
      </c>
      <c r="T395" s="291">
        <f>S395*H395</f>
        <v>0</v>
      </c>
      <c r="U395" s="176"/>
      <c r="V395" s="176"/>
      <c r="AR395" s="24" t="s">
        <v>354</v>
      </c>
      <c r="AT395" s="24" t="s">
        <v>162</v>
      </c>
      <c r="AU395" s="24" t="s">
        <v>77</v>
      </c>
      <c r="AY395" s="24" t="s">
        <v>137</v>
      </c>
      <c r="BE395" s="73">
        <f>IF(N395="základní",J395,0)</f>
        <v>0</v>
      </c>
      <c r="BF395" s="73">
        <f>IF(N395="snížená",J395,0)</f>
        <v>0</v>
      </c>
      <c r="BG395" s="73">
        <f>IF(N395="zákl. přenesená",J395,0)</f>
        <v>0</v>
      </c>
      <c r="BH395" s="73">
        <f>IF(N395="sníž. přenesená",J395,0)</f>
        <v>0</v>
      </c>
      <c r="BI395" s="73">
        <f>IF(N395="nulová",J395,0)</f>
        <v>0</v>
      </c>
      <c r="BJ395" s="24" t="s">
        <v>21</v>
      </c>
      <c r="BK395" s="73">
        <f>ROUND(I395*H395,2)</f>
        <v>0</v>
      </c>
      <c r="BL395" s="24" t="s">
        <v>261</v>
      </c>
      <c r="BM395" s="24" t="s">
        <v>592</v>
      </c>
    </row>
    <row r="396" spans="1:51" s="11" customFormat="1" ht="13.5">
      <c r="A396" s="292"/>
      <c r="B396" s="293"/>
      <c r="C396" s="292"/>
      <c r="D396" s="294" t="s">
        <v>146</v>
      </c>
      <c r="E396" s="292"/>
      <c r="F396" s="296" t="s">
        <v>593</v>
      </c>
      <c r="G396" s="292"/>
      <c r="H396" s="297">
        <v>1979.815</v>
      </c>
      <c r="I396" s="292"/>
      <c r="J396" s="292"/>
      <c r="K396" s="292"/>
      <c r="L396" s="293"/>
      <c r="M396" s="298"/>
      <c r="N396" s="299"/>
      <c r="O396" s="299"/>
      <c r="P396" s="299"/>
      <c r="Q396" s="299"/>
      <c r="R396" s="299"/>
      <c r="S396" s="299"/>
      <c r="T396" s="300"/>
      <c r="U396" s="292"/>
      <c r="V396" s="292"/>
      <c r="AT396" s="74" t="s">
        <v>146</v>
      </c>
      <c r="AU396" s="74" t="s">
        <v>77</v>
      </c>
      <c r="AV396" s="11" t="s">
        <v>77</v>
      </c>
      <c r="AW396" s="11" t="s">
        <v>6</v>
      </c>
      <c r="AX396" s="11" t="s">
        <v>21</v>
      </c>
      <c r="AY396" s="74" t="s">
        <v>137</v>
      </c>
    </row>
    <row r="397" spans="1:65" s="1" customFormat="1" ht="16.5" customHeight="1">
      <c r="A397" s="176"/>
      <c r="B397" s="177"/>
      <c r="C397" s="243" t="s">
        <v>594</v>
      </c>
      <c r="D397" s="243" t="s">
        <v>139</v>
      </c>
      <c r="E397" s="244" t="s">
        <v>595</v>
      </c>
      <c r="F397" s="245" t="s">
        <v>596</v>
      </c>
      <c r="G397" s="246" t="s">
        <v>142</v>
      </c>
      <c r="H397" s="247">
        <v>991</v>
      </c>
      <c r="I397" s="337">
        <v>0</v>
      </c>
      <c r="J397" s="248">
        <f>ROUND(I397*H397,2)</f>
        <v>0</v>
      </c>
      <c r="K397" s="245" t="s">
        <v>143</v>
      </c>
      <c r="L397" s="177"/>
      <c r="M397" s="288" t="s">
        <v>5</v>
      </c>
      <c r="N397" s="289" t="s">
        <v>40</v>
      </c>
      <c r="O397" s="178"/>
      <c r="P397" s="290">
        <f>O397*H397</f>
        <v>0</v>
      </c>
      <c r="Q397" s="290">
        <v>0</v>
      </c>
      <c r="R397" s="290">
        <f>Q397*H397</f>
        <v>0</v>
      </c>
      <c r="S397" s="290">
        <v>0</v>
      </c>
      <c r="T397" s="291">
        <f>S397*H397</f>
        <v>0</v>
      </c>
      <c r="U397" s="176"/>
      <c r="V397" s="176"/>
      <c r="AR397" s="24" t="s">
        <v>261</v>
      </c>
      <c r="AT397" s="24" t="s">
        <v>139</v>
      </c>
      <c r="AU397" s="24" t="s">
        <v>77</v>
      </c>
      <c r="AY397" s="24" t="s">
        <v>137</v>
      </c>
      <c r="BE397" s="73">
        <f>IF(N397="základní",J397,0)</f>
        <v>0</v>
      </c>
      <c r="BF397" s="73">
        <f>IF(N397="snížená",J397,0)</f>
        <v>0</v>
      </c>
      <c r="BG397" s="73">
        <f>IF(N397="zákl. přenesená",J397,0)</f>
        <v>0</v>
      </c>
      <c r="BH397" s="73">
        <f>IF(N397="sníž. přenesená",J397,0)</f>
        <v>0</v>
      </c>
      <c r="BI397" s="73">
        <f>IF(N397="nulová",J397,0)</f>
        <v>0</v>
      </c>
      <c r="BJ397" s="24" t="s">
        <v>21</v>
      </c>
      <c r="BK397" s="73">
        <f>ROUND(I397*H397,2)</f>
        <v>0</v>
      </c>
      <c r="BL397" s="24" t="s">
        <v>261</v>
      </c>
      <c r="BM397" s="24" t="s">
        <v>597</v>
      </c>
    </row>
    <row r="398" spans="1:51" s="12" customFormat="1" ht="13.5">
      <c r="A398" s="301"/>
      <c r="B398" s="302"/>
      <c r="C398" s="301"/>
      <c r="D398" s="294" t="s">
        <v>146</v>
      </c>
      <c r="E398" s="303" t="s">
        <v>5</v>
      </c>
      <c r="F398" s="304" t="s">
        <v>537</v>
      </c>
      <c r="G398" s="301"/>
      <c r="H398" s="303" t="s">
        <v>5</v>
      </c>
      <c r="I398" s="301"/>
      <c r="J398" s="301"/>
      <c r="K398" s="301"/>
      <c r="L398" s="302"/>
      <c r="M398" s="305"/>
      <c r="N398" s="306"/>
      <c r="O398" s="306"/>
      <c r="P398" s="306"/>
      <c r="Q398" s="306"/>
      <c r="R398" s="306"/>
      <c r="S398" s="306"/>
      <c r="T398" s="307"/>
      <c r="U398" s="301"/>
      <c r="V398" s="301"/>
      <c r="AT398" s="75" t="s">
        <v>146</v>
      </c>
      <c r="AU398" s="75" t="s">
        <v>77</v>
      </c>
      <c r="AV398" s="12" t="s">
        <v>21</v>
      </c>
      <c r="AW398" s="12" t="s">
        <v>33</v>
      </c>
      <c r="AX398" s="12" t="s">
        <v>69</v>
      </c>
      <c r="AY398" s="75" t="s">
        <v>137</v>
      </c>
    </row>
    <row r="399" spans="1:51" s="12" customFormat="1" ht="13.5">
      <c r="A399" s="301"/>
      <c r="B399" s="302"/>
      <c r="C399" s="301"/>
      <c r="D399" s="294" t="s">
        <v>146</v>
      </c>
      <c r="E399" s="303" t="s">
        <v>5</v>
      </c>
      <c r="F399" s="304" t="s">
        <v>548</v>
      </c>
      <c r="G399" s="301"/>
      <c r="H399" s="303" t="s">
        <v>5</v>
      </c>
      <c r="I399" s="301"/>
      <c r="J399" s="301"/>
      <c r="K399" s="301"/>
      <c r="L399" s="302"/>
      <c r="M399" s="305"/>
      <c r="N399" s="306"/>
      <c r="O399" s="306"/>
      <c r="P399" s="306"/>
      <c r="Q399" s="306"/>
      <c r="R399" s="306"/>
      <c r="S399" s="306"/>
      <c r="T399" s="307"/>
      <c r="U399" s="301"/>
      <c r="V399" s="301"/>
      <c r="AT399" s="75" t="s">
        <v>146</v>
      </c>
      <c r="AU399" s="75" t="s">
        <v>77</v>
      </c>
      <c r="AV399" s="12" t="s">
        <v>21</v>
      </c>
      <c r="AW399" s="12" t="s">
        <v>33</v>
      </c>
      <c r="AX399" s="12" t="s">
        <v>69</v>
      </c>
      <c r="AY399" s="75" t="s">
        <v>137</v>
      </c>
    </row>
    <row r="400" spans="1:51" s="11" customFormat="1" ht="13.5">
      <c r="A400" s="292"/>
      <c r="B400" s="293"/>
      <c r="C400" s="292"/>
      <c r="D400" s="294" t="s">
        <v>146</v>
      </c>
      <c r="E400" s="295" t="s">
        <v>5</v>
      </c>
      <c r="F400" s="296" t="s">
        <v>516</v>
      </c>
      <c r="G400" s="292"/>
      <c r="H400" s="297">
        <v>991</v>
      </c>
      <c r="I400" s="292"/>
      <c r="J400" s="292"/>
      <c r="K400" s="292"/>
      <c r="L400" s="293"/>
      <c r="M400" s="298"/>
      <c r="N400" s="299"/>
      <c r="O400" s="299"/>
      <c r="P400" s="299"/>
      <c r="Q400" s="299"/>
      <c r="R400" s="299"/>
      <c r="S400" s="299"/>
      <c r="T400" s="300"/>
      <c r="U400" s="292"/>
      <c r="V400" s="292"/>
      <c r="AT400" s="74" t="s">
        <v>146</v>
      </c>
      <c r="AU400" s="74" t="s">
        <v>77</v>
      </c>
      <c r="AV400" s="11" t="s">
        <v>77</v>
      </c>
      <c r="AW400" s="11" t="s">
        <v>33</v>
      </c>
      <c r="AX400" s="11" t="s">
        <v>21</v>
      </c>
      <c r="AY400" s="74" t="s">
        <v>137</v>
      </c>
    </row>
    <row r="401" spans="1:65" s="1" customFormat="1" ht="16.5" customHeight="1">
      <c r="A401" s="176"/>
      <c r="B401" s="177"/>
      <c r="C401" s="308" t="s">
        <v>598</v>
      </c>
      <c r="D401" s="308" t="s">
        <v>162</v>
      </c>
      <c r="E401" s="309" t="s">
        <v>590</v>
      </c>
      <c r="F401" s="310" t="s">
        <v>591</v>
      </c>
      <c r="G401" s="311" t="s">
        <v>142</v>
      </c>
      <c r="H401" s="312">
        <v>1139.65</v>
      </c>
      <c r="I401" s="338">
        <v>0</v>
      </c>
      <c r="J401" s="313">
        <f>ROUND(I401*H401,2)</f>
        <v>0</v>
      </c>
      <c r="K401" s="310" t="s">
        <v>143</v>
      </c>
      <c r="L401" s="314"/>
      <c r="M401" s="315" t="s">
        <v>5</v>
      </c>
      <c r="N401" s="316" t="s">
        <v>40</v>
      </c>
      <c r="O401" s="178"/>
      <c r="P401" s="290">
        <f>O401*H401</f>
        <v>0</v>
      </c>
      <c r="Q401" s="290">
        <v>0.0003</v>
      </c>
      <c r="R401" s="290">
        <f>Q401*H401</f>
        <v>0.341895</v>
      </c>
      <c r="S401" s="290">
        <v>0</v>
      </c>
      <c r="T401" s="291">
        <f>S401*H401</f>
        <v>0</v>
      </c>
      <c r="U401" s="176"/>
      <c r="V401" s="176"/>
      <c r="AR401" s="24" t="s">
        <v>354</v>
      </c>
      <c r="AT401" s="24" t="s">
        <v>162</v>
      </c>
      <c r="AU401" s="24" t="s">
        <v>77</v>
      </c>
      <c r="AY401" s="24" t="s">
        <v>137</v>
      </c>
      <c r="BE401" s="73">
        <f>IF(N401="základní",J401,0)</f>
        <v>0</v>
      </c>
      <c r="BF401" s="73">
        <f>IF(N401="snížená",J401,0)</f>
        <v>0</v>
      </c>
      <c r="BG401" s="73">
        <f>IF(N401="zákl. přenesená",J401,0)</f>
        <v>0</v>
      </c>
      <c r="BH401" s="73">
        <f>IF(N401="sníž. přenesená",J401,0)</f>
        <v>0</v>
      </c>
      <c r="BI401" s="73">
        <f>IF(N401="nulová",J401,0)</f>
        <v>0</v>
      </c>
      <c r="BJ401" s="24" t="s">
        <v>21</v>
      </c>
      <c r="BK401" s="73">
        <f>ROUND(I401*H401,2)</f>
        <v>0</v>
      </c>
      <c r="BL401" s="24" t="s">
        <v>261</v>
      </c>
      <c r="BM401" s="24" t="s">
        <v>599</v>
      </c>
    </row>
    <row r="402" spans="1:51" s="11" customFormat="1" ht="13.5">
      <c r="A402" s="292"/>
      <c r="B402" s="293"/>
      <c r="C402" s="292"/>
      <c r="D402" s="294" t="s">
        <v>146</v>
      </c>
      <c r="E402" s="292"/>
      <c r="F402" s="296" t="s">
        <v>553</v>
      </c>
      <c r="G402" s="292"/>
      <c r="H402" s="297">
        <v>1139.65</v>
      </c>
      <c r="I402" s="292"/>
      <c r="J402" s="292"/>
      <c r="K402" s="292"/>
      <c r="L402" s="293"/>
      <c r="M402" s="298"/>
      <c r="N402" s="299"/>
      <c r="O402" s="299"/>
      <c r="P402" s="299"/>
      <c r="Q402" s="299"/>
      <c r="R402" s="299"/>
      <c r="S402" s="299"/>
      <c r="T402" s="300"/>
      <c r="U402" s="292"/>
      <c r="V402" s="292"/>
      <c r="AT402" s="74" t="s">
        <v>146</v>
      </c>
      <c r="AU402" s="74" t="s">
        <v>77</v>
      </c>
      <c r="AV402" s="11" t="s">
        <v>77</v>
      </c>
      <c r="AW402" s="11" t="s">
        <v>6</v>
      </c>
      <c r="AX402" s="11" t="s">
        <v>21</v>
      </c>
      <c r="AY402" s="74" t="s">
        <v>137</v>
      </c>
    </row>
    <row r="403" spans="1:65" s="1" customFormat="1" ht="25.5" customHeight="1">
      <c r="A403" s="176"/>
      <c r="B403" s="177"/>
      <c r="C403" s="243" t="s">
        <v>600</v>
      </c>
      <c r="D403" s="243" t="s">
        <v>139</v>
      </c>
      <c r="E403" s="244" t="s">
        <v>601</v>
      </c>
      <c r="F403" s="245" t="s">
        <v>602</v>
      </c>
      <c r="G403" s="246" t="s">
        <v>142</v>
      </c>
      <c r="H403" s="247">
        <v>991</v>
      </c>
      <c r="I403" s="337">
        <v>0</v>
      </c>
      <c r="J403" s="248">
        <f>ROUND(I403*H403,2)</f>
        <v>0</v>
      </c>
      <c r="K403" s="245" t="s">
        <v>143</v>
      </c>
      <c r="L403" s="177"/>
      <c r="M403" s="288" t="s">
        <v>5</v>
      </c>
      <c r="N403" s="289" t="s">
        <v>40</v>
      </c>
      <c r="O403" s="178"/>
      <c r="P403" s="290">
        <f>O403*H403</f>
        <v>0</v>
      </c>
      <c r="Q403" s="290">
        <v>0.0825</v>
      </c>
      <c r="R403" s="290">
        <f>Q403*H403</f>
        <v>81.75750000000001</v>
      </c>
      <c r="S403" s="290">
        <v>0</v>
      </c>
      <c r="T403" s="291">
        <f>S403*H403</f>
        <v>0</v>
      </c>
      <c r="U403" s="176"/>
      <c r="V403" s="176"/>
      <c r="AR403" s="24" t="s">
        <v>261</v>
      </c>
      <c r="AT403" s="24" t="s">
        <v>139</v>
      </c>
      <c r="AU403" s="24" t="s">
        <v>77</v>
      </c>
      <c r="AY403" s="24" t="s">
        <v>137</v>
      </c>
      <c r="BE403" s="73">
        <f>IF(N403="základní",J403,0)</f>
        <v>0</v>
      </c>
      <c r="BF403" s="73">
        <f>IF(N403="snížená",J403,0)</f>
        <v>0</v>
      </c>
      <c r="BG403" s="73">
        <f>IF(N403="zákl. přenesená",J403,0)</f>
        <v>0</v>
      </c>
      <c r="BH403" s="73">
        <f>IF(N403="sníž. přenesená",J403,0)</f>
        <v>0</v>
      </c>
      <c r="BI403" s="73">
        <f>IF(N403="nulová",J403,0)</f>
        <v>0</v>
      </c>
      <c r="BJ403" s="24" t="s">
        <v>21</v>
      </c>
      <c r="BK403" s="73">
        <f>ROUND(I403*H403,2)</f>
        <v>0</v>
      </c>
      <c r="BL403" s="24" t="s">
        <v>261</v>
      </c>
      <c r="BM403" s="24" t="s">
        <v>603</v>
      </c>
    </row>
    <row r="404" spans="1:51" s="12" customFormat="1" ht="13.5">
      <c r="A404" s="301"/>
      <c r="B404" s="302"/>
      <c r="C404" s="301"/>
      <c r="D404" s="294" t="s">
        <v>146</v>
      </c>
      <c r="E404" s="303" t="s">
        <v>5</v>
      </c>
      <c r="F404" s="304" t="s">
        <v>537</v>
      </c>
      <c r="G404" s="301"/>
      <c r="H404" s="303" t="s">
        <v>5</v>
      </c>
      <c r="I404" s="301"/>
      <c r="J404" s="301"/>
      <c r="K404" s="301"/>
      <c r="L404" s="302"/>
      <c r="M404" s="305"/>
      <c r="N404" s="306"/>
      <c r="O404" s="306"/>
      <c r="P404" s="306"/>
      <c r="Q404" s="306"/>
      <c r="R404" s="306"/>
      <c r="S404" s="306"/>
      <c r="T404" s="307"/>
      <c r="U404" s="301"/>
      <c r="V404" s="301"/>
      <c r="AT404" s="75" t="s">
        <v>146</v>
      </c>
      <c r="AU404" s="75" t="s">
        <v>77</v>
      </c>
      <c r="AV404" s="12" t="s">
        <v>21</v>
      </c>
      <c r="AW404" s="12" t="s">
        <v>33</v>
      </c>
      <c r="AX404" s="12" t="s">
        <v>69</v>
      </c>
      <c r="AY404" s="75" t="s">
        <v>137</v>
      </c>
    </row>
    <row r="405" spans="1:51" s="12" customFormat="1" ht="13.5">
      <c r="A405" s="301"/>
      <c r="B405" s="302"/>
      <c r="C405" s="301"/>
      <c r="D405" s="294" t="s">
        <v>146</v>
      </c>
      <c r="E405" s="303" t="s">
        <v>5</v>
      </c>
      <c r="F405" s="304" t="s">
        <v>604</v>
      </c>
      <c r="G405" s="301"/>
      <c r="H405" s="303" t="s">
        <v>5</v>
      </c>
      <c r="I405" s="301"/>
      <c r="J405" s="301"/>
      <c r="K405" s="301"/>
      <c r="L405" s="302"/>
      <c r="M405" s="305"/>
      <c r="N405" s="306"/>
      <c r="O405" s="306"/>
      <c r="P405" s="306"/>
      <c r="Q405" s="306"/>
      <c r="R405" s="306"/>
      <c r="S405" s="306"/>
      <c r="T405" s="307"/>
      <c r="U405" s="301"/>
      <c r="V405" s="301"/>
      <c r="AT405" s="75" t="s">
        <v>146</v>
      </c>
      <c r="AU405" s="75" t="s">
        <v>77</v>
      </c>
      <c r="AV405" s="12" t="s">
        <v>21</v>
      </c>
      <c r="AW405" s="12" t="s">
        <v>33</v>
      </c>
      <c r="AX405" s="12" t="s">
        <v>69</v>
      </c>
      <c r="AY405" s="75" t="s">
        <v>137</v>
      </c>
    </row>
    <row r="406" spans="1:51" s="11" customFormat="1" ht="13.5">
      <c r="A406" s="292"/>
      <c r="B406" s="293"/>
      <c r="C406" s="292"/>
      <c r="D406" s="294" t="s">
        <v>146</v>
      </c>
      <c r="E406" s="295" t="s">
        <v>5</v>
      </c>
      <c r="F406" s="296" t="s">
        <v>516</v>
      </c>
      <c r="G406" s="292"/>
      <c r="H406" s="297">
        <v>991</v>
      </c>
      <c r="I406" s="292"/>
      <c r="J406" s="292"/>
      <c r="K406" s="292"/>
      <c r="L406" s="293"/>
      <c r="M406" s="298"/>
      <c r="N406" s="299"/>
      <c r="O406" s="299"/>
      <c r="P406" s="299"/>
      <c r="Q406" s="299"/>
      <c r="R406" s="299"/>
      <c r="S406" s="299"/>
      <c r="T406" s="300"/>
      <c r="U406" s="292"/>
      <c r="V406" s="292"/>
      <c r="AT406" s="74" t="s">
        <v>146</v>
      </c>
      <c r="AU406" s="74" t="s">
        <v>77</v>
      </c>
      <c r="AV406" s="11" t="s">
        <v>77</v>
      </c>
      <c r="AW406" s="11" t="s">
        <v>33</v>
      </c>
      <c r="AX406" s="11" t="s">
        <v>21</v>
      </c>
      <c r="AY406" s="74" t="s">
        <v>137</v>
      </c>
    </row>
    <row r="407" spans="1:65" s="1" customFormat="1" ht="16.5" customHeight="1">
      <c r="A407" s="176"/>
      <c r="B407" s="177"/>
      <c r="C407" s="243" t="s">
        <v>605</v>
      </c>
      <c r="D407" s="243" t="s">
        <v>139</v>
      </c>
      <c r="E407" s="244" t="s">
        <v>606</v>
      </c>
      <c r="F407" s="245" t="s">
        <v>607</v>
      </c>
      <c r="G407" s="246" t="s">
        <v>142</v>
      </c>
      <c r="H407" s="247">
        <v>183.596</v>
      </c>
      <c r="I407" s="337">
        <v>0</v>
      </c>
      <c r="J407" s="248">
        <f>ROUND(I407*H407,2)</f>
        <v>0</v>
      </c>
      <c r="K407" s="245" t="s">
        <v>143</v>
      </c>
      <c r="L407" s="177"/>
      <c r="M407" s="288" t="s">
        <v>5</v>
      </c>
      <c r="N407" s="289" t="s">
        <v>40</v>
      </c>
      <c r="O407" s="178"/>
      <c r="P407" s="290">
        <f>O407*H407</f>
        <v>0</v>
      </c>
      <c r="Q407" s="290">
        <v>0.00077</v>
      </c>
      <c r="R407" s="290">
        <f>Q407*H407</f>
        <v>0.14136892</v>
      </c>
      <c r="S407" s="290">
        <v>0</v>
      </c>
      <c r="T407" s="291">
        <f>S407*H407</f>
        <v>0</v>
      </c>
      <c r="U407" s="176"/>
      <c r="V407" s="176"/>
      <c r="AR407" s="24" t="s">
        <v>261</v>
      </c>
      <c r="AT407" s="24" t="s">
        <v>139</v>
      </c>
      <c r="AU407" s="24" t="s">
        <v>77</v>
      </c>
      <c r="AY407" s="24" t="s">
        <v>137</v>
      </c>
      <c r="BE407" s="73">
        <f>IF(N407="základní",J407,0)</f>
        <v>0</v>
      </c>
      <c r="BF407" s="73">
        <f>IF(N407="snížená",J407,0)</f>
        <v>0</v>
      </c>
      <c r="BG407" s="73">
        <f>IF(N407="zákl. přenesená",J407,0)</f>
        <v>0</v>
      </c>
      <c r="BH407" s="73">
        <f>IF(N407="sníž. přenesená",J407,0)</f>
        <v>0</v>
      </c>
      <c r="BI407" s="73">
        <f>IF(N407="nulová",J407,0)</f>
        <v>0</v>
      </c>
      <c r="BJ407" s="24" t="s">
        <v>21</v>
      </c>
      <c r="BK407" s="73">
        <f>ROUND(I407*H407,2)</f>
        <v>0</v>
      </c>
      <c r="BL407" s="24" t="s">
        <v>261</v>
      </c>
      <c r="BM407" s="24" t="s">
        <v>608</v>
      </c>
    </row>
    <row r="408" spans="1:51" s="12" customFormat="1" ht="13.5">
      <c r="A408" s="301"/>
      <c r="B408" s="302"/>
      <c r="C408" s="301"/>
      <c r="D408" s="294" t="s">
        <v>146</v>
      </c>
      <c r="E408" s="303" t="s">
        <v>5</v>
      </c>
      <c r="F408" s="304" t="s">
        <v>250</v>
      </c>
      <c r="G408" s="301"/>
      <c r="H408" s="303" t="s">
        <v>5</v>
      </c>
      <c r="I408" s="301"/>
      <c r="J408" s="301"/>
      <c r="K408" s="301"/>
      <c r="L408" s="302"/>
      <c r="M408" s="305"/>
      <c r="N408" s="306"/>
      <c r="O408" s="306"/>
      <c r="P408" s="306"/>
      <c r="Q408" s="306"/>
      <c r="R408" s="306"/>
      <c r="S408" s="306"/>
      <c r="T408" s="307"/>
      <c r="U408" s="301"/>
      <c r="V408" s="301"/>
      <c r="AT408" s="75" t="s">
        <v>146</v>
      </c>
      <c r="AU408" s="75" t="s">
        <v>77</v>
      </c>
      <c r="AV408" s="12" t="s">
        <v>21</v>
      </c>
      <c r="AW408" s="12" t="s">
        <v>33</v>
      </c>
      <c r="AX408" s="12" t="s">
        <v>69</v>
      </c>
      <c r="AY408" s="75" t="s">
        <v>137</v>
      </c>
    </row>
    <row r="409" spans="1:51" s="11" customFormat="1" ht="13.5">
      <c r="A409" s="292"/>
      <c r="B409" s="293"/>
      <c r="C409" s="292"/>
      <c r="D409" s="294" t="s">
        <v>146</v>
      </c>
      <c r="E409" s="295" t="s">
        <v>5</v>
      </c>
      <c r="F409" s="296" t="s">
        <v>609</v>
      </c>
      <c r="G409" s="292"/>
      <c r="H409" s="297">
        <v>52.016</v>
      </c>
      <c r="I409" s="292"/>
      <c r="J409" s="292"/>
      <c r="K409" s="292"/>
      <c r="L409" s="293"/>
      <c r="M409" s="298"/>
      <c r="N409" s="299"/>
      <c r="O409" s="299"/>
      <c r="P409" s="299"/>
      <c r="Q409" s="299"/>
      <c r="R409" s="299"/>
      <c r="S409" s="299"/>
      <c r="T409" s="300"/>
      <c r="U409" s="292"/>
      <c r="V409" s="292"/>
      <c r="AT409" s="74" t="s">
        <v>146</v>
      </c>
      <c r="AU409" s="74" t="s">
        <v>77</v>
      </c>
      <c r="AV409" s="11" t="s">
        <v>77</v>
      </c>
      <c r="AW409" s="11" t="s">
        <v>33</v>
      </c>
      <c r="AX409" s="11" t="s">
        <v>69</v>
      </c>
      <c r="AY409" s="74" t="s">
        <v>137</v>
      </c>
    </row>
    <row r="410" spans="1:51" s="11" customFormat="1" ht="13.5">
      <c r="A410" s="292"/>
      <c r="B410" s="293"/>
      <c r="C410" s="292"/>
      <c r="D410" s="294" t="s">
        <v>146</v>
      </c>
      <c r="E410" s="295" t="s">
        <v>5</v>
      </c>
      <c r="F410" s="296" t="s">
        <v>610</v>
      </c>
      <c r="G410" s="292"/>
      <c r="H410" s="297">
        <v>7.34</v>
      </c>
      <c r="I410" s="292"/>
      <c r="J410" s="292"/>
      <c r="K410" s="292"/>
      <c r="L410" s="293"/>
      <c r="M410" s="298"/>
      <c r="N410" s="299"/>
      <c r="O410" s="299"/>
      <c r="P410" s="299"/>
      <c r="Q410" s="299"/>
      <c r="R410" s="299"/>
      <c r="S410" s="299"/>
      <c r="T410" s="300"/>
      <c r="U410" s="292"/>
      <c r="V410" s="292"/>
      <c r="AT410" s="74" t="s">
        <v>146</v>
      </c>
      <c r="AU410" s="74" t="s">
        <v>77</v>
      </c>
      <c r="AV410" s="11" t="s">
        <v>77</v>
      </c>
      <c r="AW410" s="11" t="s">
        <v>33</v>
      </c>
      <c r="AX410" s="11" t="s">
        <v>69</v>
      </c>
      <c r="AY410" s="74" t="s">
        <v>137</v>
      </c>
    </row>
    <row r="411" spans="1:51" s="12" customFormat="1" ht="13.5">
      <c r="A411" s="301"/>
      <c r="B411" s="302"/>
      <c r="C411" s="301"/>
      <c r="D411" s="294" t="s">
        <v>146</v>
      </c>
      <c r="E411" s="303" t="s">
        <v>5</v>
      </c>
      <c r="F411" s="304" t="s">
        <v>253</v>
      </c>
      <c r="G411" s="301"/>
      <c r="H411" s="303" t="s">
        <v>5</v>
      </c>
      <c r="I411" s="301"/>
      <c r="J411" s="301"/>
      <c r="K411" s="301"/>
      <c r="L411" s="302"/>
      <c r="M411" s="305"/>
      <c r="N411" s="306"/>
      <c r="O411" s="306"/>
      <c r="P411" s="306"/>
      <c r="Q411" s="306"/>
      <c r="R411" s="306"/>
      <c r="S411" s="306"/>
      <c r="T411" s="307"/>
      <c r="U411" s="301"/>
      <c r="V411" s="301"/>
      <c r="AT411" s="75" t="s">
        <v>146</v>
      </c>
      <c r="AU411" s="75" t="s">
        <v>77</v>
      </c>
      <c r="AV411" s="12" t="s">
        <v>21</v>
      </c>
      <c r="AW411" s="12" t="s">
        <v>33</v>
      </c>
      <c r="AX411" s="12" t="s">
        <v>69</v>
      </c>
      <c r="AY411" s="75" t="s">
        <v>137</v>
      </c>
    </row>
    <row r="412" spans="1:51" s="11" customFormat="1" ht="13.5">
      <c r="A412" s="292"/>
      <c r="B412" s="293"/>
      <c r="C412" s="292"/>
      <c r="D412" s="294" t="s">
        <v>146</v>
      </c>
      <c r="E412" s="295" t="s">
        <v>5</v>
      </c>
      <c r="F412" s="296" t="s">
        <v>611</v>
      </c>
      <c r="G412" s="292"/>
      <c r="H412" s="297">
        <v>72.84</v>
      </c>
      <c r="I412" s="292"/>
      <c r="J412" s="292"/>
      <c r="K412" s="292"/>
      <c r="L412" s="293"/>
      <c r="M412" s="298"/>
      <c r="N412" s="299"/>
      <c r="O412" s="299"/>
      <c r="P412" s="299"/>
      <c r="Q412" s="299"/>
      <c r="R412" s="299"/>
      <c r="S412" s="299"/>
      <c r="T412" s="300"/>
      <c r="U412" s="292"/>
      <c r="V412" s="292"/>
      <c r="AT412" s="74" t="s">
        <v>146</v>
      </c>
      <c r="AU412" s="74" t="s">
        <v>77</v>
      </c>
      <c r="AV412" s="11" t="s">
        <v>77</v>
      </c>
      <c r="AW412" s="11" t="s">
        <v>33</v>
      </c>
      <c r="AX412" s="11" t="s">
        <v>69</v>
      </c>
      <c r="AY412" s="74" t="s">
        <v>137</v>
      </c>
    </row>
    <row r="413" spans="1:51" s="12" customFormat="1" ht="13.5">
      <c r="A413" s="301"/>
      <c r="B413" s="302"/>
      <c r="C413" s="301"/>
      <c r="D413" s="294" t="s">
        <v>146</v>
      </c>
      <c r="E413" s="303" t="s">
        <v>5</v>
      </c>
      <c r="F413" s="304" t="s">
        <v>255</v>
      </c>
      <c r="G413" s="301"/>
      <c r="H413" s="303" t="s">
        <v>5</v>
      </c>
      <c r="I413" s="301"/>
      <c r="J413" s="301"/>
      <c r="K413" s="301"/>
      <c r="L413" s="302"/>
      <c r="M413" s="305"/>
      <c r="N413" s="306"/>
      <c r="O413" s="306"/>
      <c r="P413" s="306"/>
      <c r="Q413" s="306"/>
      <c r="R413" s="306"/>
      <c r="S413" s="306"/>
      <c r="T413" s="307"/>
      <c r="U413" s="301"/>
      <c r="V413" s="301"/>
      <c r="AT413" s="75" t="s">
        <v>146</v>
      </c>
      <c r="AU413" s="75" t="s">
        <v>77</v>
      </c>
      <c r="AV413" s="12" t="s">
        <v>21</v>
      </c>
      <c r="AW413" s="12" t="s">
        <v>33</v>
      </c>
      <c r="AX413" s="12" t="s">
        <v>69</v>
      </c>
      <c r="AY413" s="75" t="s">
        <v>137</v>
      </c>
    </row>
    <row r="414" spans="1:51" s="11" customFormat="1" ht="13.5">
      <c r="A414" s="292"/>
      <c r="B414" s="293"/>
      <c r="C414" s="292"/>
      <c r="D414" s="294" t="s">
        <v>146</v>
      </c>
      <c r="E414" s="295" t="s">
        <v>5</v>
      </c>
      <c r="F414" s="296" t="s">
        <v>612</v>
      </c>
      <c r="G414" s="292"/>
      <c r="H414" s="297">
        <v>41.76</v>
      </c>
      <c r="I414" s="292"/>
      <c r="J414" s="292"/>
      <c r="K414" s="292"/>
      <c r="L414" s="293"/>
      <c r="M414" s="298"/>
      <c r="N414" s="299"/>
      <c r="O414" s="299"/>
      <c r="P414" s="299"/>
      <c r="Q414" s="299"/>
      <c r="R414" s="299"/>
      <c r="S414" s="299"/>
      <c r="T414" s="300"/>
      <c r="U414" s="292"/>
      <c r="V414" s="292"/>
      <c r="AT414" s="74" t="s">
        <v>146</v>
      </c>
      <c r="AU414" s="74" t="s">
        <v>77</v>
      </c>
      <c r="AV414" s="11" t="s">
        <v>77</v>
      </c>
      <c r="AW414" s="11" t="s">
        <v>33</v>
      </c>
      <c r="AX414" s="11" t="s">
        <v>69</v>
      </c>
      <c r="AY414" s="74" t="s">
        <v>137</v>
      </c>
    </row>
    <row r="415" spans="1:51" s="12" customFormat="1" ht="13.5">
      <c r="A415" s="301"/>
      <c r="B415" s="302"/>
      <c r="C415" s="301"/>
      <c r="D415" s="294" t="s">
        <v>146</v>
      </c>
      <c r="E415" s="303" t="s">
        <v>5</v>
      </c>
      <c r="F415" s="304" t="s">
        <v>559</v>
      </c>
      <c r="G415" s="301"/>
      <c r="H415" s="303" t="s">
        <v>5</v>
      </c>
      <c r="I415" s="301"/>
      <c r="J415" s="301"/>
      <c r="K415" s="301"/>
      <c r="L415" s="302"/>
      <c r="M415" s="305"/>
      <c r="N415" s="306"/>
      <c r="O415" s="306"/>
      <c r="P415" s="306"/>
      <c r="Q415" s="306"/>
      <c r="R415" s="306"/>
      <c r="S415" s="306"/>
      <c r="T415" s="307"/>
      <c r="U415" s="301"/>
      <c r="V415" s="301"/>
      <c r="AT415" s="75" t="s">
        <v>146</v>
      </c>
      <c r="AU415" s="75" t="s">
        <v>77</v>
      </c>
      <c r="AV415" s="12" t="s">
        <v>21</v>
      </c>
      <c r="AW415" s="12" t="s">
        <v>33</v>
      </c>
      <c r="AX415" s="12" t="s">
        <v>69</v>
      </c>
      <c r="AY415" s="75" t="s">
        <v>137</v>
      </c>
    </row>
    <row r="416" spans="1:51" s="11" customFormat="1" ht="13.5">
      <c r="A416" s="292"/>
      <c r="B416" s="293"/>
      <c r="C416" s="292"/>
      <c r="D416" s="294" t="s">
        <v>146</v>
      </c>
      <c r="E416" s="295" t="s">
        <v>5</v>
      </c>
      <c r="F416" s="296" t="s">
        <v>613</v>
      </c>
      <c r="G416" s="292"/>
      <c r="H416" s="297">
        <v>9.64</v>
      </c>
      <c r="I416" s="292"/>
      <c r="J416" s="292"/>
      <c r="K416" s="292"/>
      <c r="L416" s="293"/>
      <c r="M416" s="298"/>
      <c r="N416" s="299"/>
      <c r="O416" s="299"/>
      <c r="P416" s="299"/>
      <c r="Q416" s="299"/>
      <c r="R416" s="299"/>
      <c r="S416" s="299"/>
      <c r="T416" s="300"/>
      <c r="U416" s="292"/>
      <c r="V416" s="292"/>
      <c r="AT416" s="74" t="s">
        <v>146</v>
      </c>
      <c r="AU416" s="74" t="s">
        <v>77</v>
      </c>
      <c r="AV416" s="11" t="s">
        <v>77</v>
      </c>
      <c r="AW416" s="11" t="s">
        <v>33</v>
      </c>
      <c r="AX416" s="11" t="s">
        <v>69</v>
      </c>
      <c r="AY416" s="74" t="s">
        <v>137</v>
      </c>
    </row>
    <row r="417" spans="1:51" s="13" customFormat="1" ht="13.5">
      <c r="A417" s="317"/>
      <c r="B417" s="318"/>
      <c r="C417" s="317"/>
      <c r="D417" s="294" t="s">
        <v>146</v>
      </c>
      <c r="E417" s="319" t="s">
        <v>5</v>
      </c>
      <c r="F417" s="320" t="s">
        <v>179</v>
      </c>
      <c r="G417" s="317"/>
      <c r="H417" s="321">
        <v>183.596</v>
      </c>
      <c r="I417" s="317"/>
      <c r="J417" s="317"/>
      <c r="K417" s="317"/>
      <c r="L417" s="318"/>
      <c r="M417" s="322"/>
      <c r="N417" s="323"/>
      <c r="O417" s="323"/>
      <c r="P417" s="323"/>
      <c r="Q417" s="323"/>
      <c r="R417" s="323"/>
      <c r="S417" s="323"/>
      <c r="T417" s="324"/>
      <c r="U417" s="317"/>
      <c r="V417" s="317"/>
      <c r="AT417" s="76" t="s">
        <v>146</v>
      </c>
      <c r="AU417" s="76" t="s">
        <v>77</v>
      </c>
      <c r="AV417" s="13" t="s">
        <v>144</v>
      </c>
      <c r="AW417" s="13" t="s">
        <v>33</v>
      </c>
      <c r="AX417" s="13" t="s">
        <v>21</v>
      </c>
      <c r="AY417" s="76" t="s">
        <v>137</v>
      </c>
    </row>
    <row r="418" spans="1:65" s="1" customFormat="1" ht="16.5" customHeight="1">
      <c r="A418" s="176"/>
      <c r="B418" s="177"/>
      <c r="C418" s="308" t="s">
        <v>614</v>
      </c>
      <c r="D418" s="308" t="s">
        <v>162</v>
      </c>
      <c r="E418" s="309" t="s">
        <v>561</v>
      </c>
      <c r="F418" s="310" t="s">
        <v>562</v>
      </c>
      <c r="G418" s="311" t="s">
        <v>142</v>
      </c>
      <c r="H418" s="312">
        <v>220.315</v>
      </c>
      <c r="I418" s="338">
        <v>0</v>
      </c>
      <c r="J418" s="313">
        <f>ROUND(I418*H418,2)</f>
        <v>0</v>
      </c>
      <c r="K418" s="310" t="s">
        <v>143</v>
      </c>
      <c r="L418" s="314"/>
      <c r="M418" s="315" t="s">
        <v>5</v>
      </c>
      <c r="N418" s="316" t="s">
        <v>40</v>
      </c>
      <c r="O418" s="178"/>
      <c r="P418" s="290">
        <f>O418*H418</f>
        <v>0</v>
      </c>
      <c r="Q418" s="290">
        <v>0.0019</v>
      </c>
      <c r="R418" s="290">
        <f>Q418*H418</f>
        <v>0.4185985</v>
      </c>
      <c r="S418" s="290">
        <v>0</v>
      </c>
      <c r="T418" s="291">
        <f>S418*H418</f>
        <v>0</v>
      </c>
      <c r="U418" s="176"/>
      <c r="V418" s="176"/>
      <c r="AR418" s="24" t="s">
        <v>354</v>
      </c>
      <c r="AT418" s="24" t="s">
        <v>162</v>
      </c>
      <c r="AU418" s="24" t="s">
        <v>77</v>
      </c>
      <c r="AY418" s="24" t="s">
        <v>137</v>
      </c>
      <c r="BE418" s="73">
        <f>IF(N418="základní",J418,0)</f>
        <v>0</v>
      </c>
      <c r="BF418" s="73">
        <f>IF(N418="snížená",J418,0)</f>
        <v>0</v>
      </c>
      <c r="BG418" s="73">
        <f>IF(N418="zákl. přenesená",J418,0)</f>
        <v>0</v>
      </c>
      <c r="BH418" s="73">
        <f>IF(N418="sníž. přenesená",J418,0)</f>
        <v>0</v>
      </c>
      <c r="BI418" s="73">
        <f>IF(N418="nulová",J418,0)</f>
        <v>0</v>
      </c>
      <c r="BJ418" s="24" t="s">
        <v>21</v>
      </c>
      <c r="BK418" s="73">
        <f>ROUND(I418*H418,2)</f>
        <v>0</v>
      </c>
      <c r="BL418" s="24" t="s">
        <v>261</v>
      </c>
      <c r="BM418" s="24" t="s">
        <v>615</v>
      </c>
    </row>
    <row r="419" spans="1:51" s="11" customFormat="1" ht="13.5">
      <c r="A419" s="292"/>
      <c r="B419" s="293"/>
      <c r="C419" s="292"/>
      <c r="D419" s="294" t="s">
        <v>146</v>
      </c>
      <c r="E419" s="292"/>
      <c r="F419" s="296" t="s">
        <v>616</v>
      </c>
      <c r="G419" s="292"/>
      <c r="H419" s="297">
        <v>220.315</v>
      </c>
      <c r="I419" s="292"/>
      <c r="J419" s="292"/>
      <c r="K419" s="292"/>
      <c r="L419" s="293"/>
      <c r="M419" s="298"/>
      <c r="N419" s="299"/>
      <c r="O419" s="299"/>
      <c r="P419" s="299"/>
      <c r="Q419" s="299"/>
      <c r="R419" s="299"/>
      <c r="S419" s="299"/>
      <c r="T419" s="300"/>
      <c r="U419" s="292"/>
      <c r="V419" s="292"/>
      <c r="AT419" s="74" t="s">
        <v>146</v>
      </c>
      <c r="AU419" s="74" t="s">
        <v>77</v>
      </c>
      <c r="AV419" s="11" t="s">
        <v>77</v>
      </c>
      <c r="AW419" s="11" t="s">
        <v>6</v>
      </c>
      <c r="AX419" s="11" t="s">
        <v>21</v>
      </c>
      <c r="AY419" s="74" t="s">
        <v>137</v>
      </c>
    </row>
    <row r="420" spans="1:65" s="1" customFormat="1" ht="25.5" customHeight="1">
      <c r="A420" s="176"/>
      <c r="B420" s="177"/>
      <c r="C420" s="243" t="s">
        <v>617</v>
      </c>
      <c r="D420" s="243" t="s">
        <v>139</v>
      </c>
      <c r="E420" s="244" t="s">
        <v>618</v>
      </c>
      <c r="F420" s="245" t="s">
        <v>619</v>
      </c>
      <c r="G420" s="246" t="s">
        <v>188</v>
      </c>
      <c r="H420" s="247">
        <v>9</v>
      </c>
      <c r="I420" s="337">
        <v>0</v>
      </c>
      <c r="J420" s="248">
        <f>ROUND(I420*H420,2)</f>
        <v>0</v>
      </c>
      <c r="K420" s="245" t="s">
        <v>143</v>
      </c>
      <c r="L420" s="177"/>
      <c r="M420" s="288" t="s">
        <v>5</v>
      </c>
      <c r="N420" s="289" t="s">
        <v>40</v>
      </c>
      <c r="O420" s="178"/>
      <c r="P420" s="290">
        <f>O420*H420</f>
        <v>0</v>
      </c>
      <c r="Q420" s="290">
        <v>0.00029</v>
      </c>
      <c r="R420" s="290">
        <f>Q420*H420</f>
        <v>0.00261</v>
      </c>
      <c r="S420" s="290">
        <v>0</v>
      </c>
      <c r="T420" s="291">
        <f>S420*H420</f>
        <v>0</v>
      </c>
      <c r="U420" s="176"/>
      <c r="V420" s="176"/>
      <c r="AR420" s="24" t="s">
        <v>261</v>
      </c>
      <c r="AT420" s="24" t="s">
        <v>139</v>
      </c>
      <c r="AU420" s="24" t="s">
        <v>77</v>
      </c>
      <c r="AY420" s="24" t="s">
        <v>137</v>
      </c>
      <c r="BE420" s="73">
        <f>IF(N420="základní",J420,0)</f>
        <v>0</v>
      </c>
      <c r="BF420" s="73">
        <f>IF(N420="snížená",J420,0)</f>
        <v>0</v>
      </c>
      <c r="BG420" s="73">
        <f>IF(N420="zákl. přenesená",J420,0)</f>
        <v>0</v>
      </c>
      <c r="BH420" s="73">
        <f>IF(N420="sníž. přenesená",J420,0)</f>
        <v>0</v>
      </c>
      <c r="BI420" s="73">
        <f>IF(N420="nulová",J420,0)</f>
        <v>0</v>
      </c>
      <c r="BJ420" s="24" t="s">
        <v>21</v>
      </c>
      <c r="BK420" s="73">
        <f>ROUND(I420*H420,2)</f>
        <v>0</v>
      </c>
      <c r="BL420" s="24" t="s">
        <v>261</v>
      </c>
      <c r="BM420" s="24" t="s">
        <v>620</v>
      </c>
    </row>
    <row r="421" spans="1:51" s="11" customFormat="1" ht="13.5">
      <c r="A421" s="292"/>
      <c r="B421" s="293"/>
      <c r="C421" s="292"/>
      <c r="D421" s="294" t="s">
        <v>146</v>
      </c>
      <c r="E421" s="295" t="s">
        <v>5</v>
      </c>
      <c r="F421" s="296" t="s">
        <v>621</v>
      </c>
      <c r="G421" s="292"/>
      <c r="H421" s="297">
        <v>9</v>
      </c>
      <c r="I421" s="292"/>
      <c r="J421" s="292"/>
      <c r="K421" s="292"/>
      <c r="L421" s="293"/>
      <c r="M421" s="298"/>
      <c r="N421" s="299"/>
      <c r="O421" s="299"/>
      <c r="P421" s="299"/>
      <c r="Q421" s="299"/>
      <c r="R421" s="299"/>
      <c r="S421" s="299"/>
      <c r="T421" s="300"/>
      <c r="U421" s="292"/>
      <c r="V421" s="292"/>
      <c r="AT421" s="74" t="s">
        <v>146</v>
      </c>
      <c r="AU421" s="74" t="s">
        <v>77</v>
      </c>
      <c r="AV421" s="11" t="s">
        <v>77</v>
      </c>
      <c r="AW421" s="11" t="s">
        <v>33</v>
      </c>
      <c r="AX421" s="11" t="s">
        <v>21</v>
      </c>
      <c r="AY421" s="74" t="s">
        <v>137</v>
      </c>
    </row>
    <row r="422" spans="1:65" s="1" customFormat="1" ht="25.5" customHeight="1">
      <c r="A422" s="176"/>
      <c r="B422" s="177"/>
      <c r="C422" s="243" t="s">
        <v>622</v>
      </c>
      <c r="D422" s="243" t="s">
        <v>139</v>
      </c>
      <c r="E422" s="244" t="s">
        <v>623</v>
      </c>
      <c r="F422" s="245" t="s">
        <v>624</v>
      </c>
      <c r="G422" s="246" t="s">
        <v>142</v>
      </c>
      <c r="H422" s="247">
        <v>1685.418</v>
      </c>
      <c r="I422" s="337">
        <v>0</v>
      </c>
      <c r="J422" s="248">
        <f>ROUND(I422*H422,2)</f>
        <v>0</v>
      </c>
      <c r="K422" s="245" t="s">
        <v>143</v>
      </c>
      <c r="L422" s="177"/>
      <c r="M422" s="288" t="s">
        <v>5</v>
      </c>
      <c r="N422" s="289" t="s">
        <v>40</v>
      </c>
      <c r="O422" s="178"/>
      <c r="P422" s="290">
        <f>O422*H422</f>
        <v>0</v>
      </c>
      <c r="Q422" s="290">
        <v>0</v>
      </c>
      <c r="R422" s="290">
        <f>Q422*H422</f>
        <v>0</v>
      </c>
      <c r="S422" s="290">
        <v>0.084</v>
      </c>
      <c r="T422" s="291">
        <f>S422*H422</f>
        <v>141.575112</v>
      </c>
      <c r="U422" s="176"/>
      <c r="V422" s="176"/>
      <c r="AR422" s="24" t="s">
        <v>261</v>
      </c>
      <c r="AT422" s="24" t="s">
        <v>139</v>
      </c>
      <c r="AU422" s="24" t="s">
        <v>77</v>
      </c>
      <c r="AY422" s="24" t="s">
        <v>137</v>
      </c>
      <c r="BE422" s="73">
        <f>IF(N422="základní",J422,0)</f>
        <v>0</v>
      </c>
      <c r="BF422" s="73">
        <f>IF(N422="snížená",J422,0)</f>
        <v>0</v>
      </c>
      <c r="BG422" s="73">
        <f>IF(N422="zákl. přenesená",J422,0)</f>
        <v>0</v>
      </c>
      <c r="BH422" s="73">
        <f>IF(N422="sníž. přenesená",J422,0)</f>
        <v>0</v>
      </c>
      <c r="BI422" s="73">
        <f>IF(N422="nulová",J422,0)</f>
        <v>0</v>
      </c>
      <c r="BJ422" s="24" t="s">
        <v>21</v>
      </c>
      <c r="BK422" s="73">
        <f>ROUND(I422*H422,2)</f>
        <v>0</v>
      </c>
      <c r="BL422" s="24" t="s">
        <v>261</v>
      </c>
      <c r="BM422" s="24" t="s">
        <v>625</v>
      </c>
    </row>
    <row r="423" spans="1:51" s="12" customFormat="1" ht="13.5">
      <c r="A423" s="301"/>
      <c r="B423" s="302"/>
      <c r="C423" s="301"/>
      <c r="D423" s="294" t="s">
        <v>146</v>
      </c>
      <c r="E423" s="303" t="s">
        <v>5</v>
      </c>
      <c r="F423" s="304" t="s">
        <v>514</v>
      </c>
      <c r="G423" s="301"/>
      <c r="H423" s="303" t="s">
        <v>5</v>
      </c>
      <c r="I423" s="301"/>
      <c r="J423" s="301"/>
      <c r="K423" s="301"/>
      <c r="L423" s="302"/>
      <c r="M423" s="305"/>
      <c r="N423" s="306"/>
      <c r="O423" s="306"/>
      <c r="P423" s="306"/>
      <c r="Q423" s="306"/>
      <c r="R423" s="306"/>
      <c r="S423" s="306"/>
      <c r="T423" s="307"/>
      <c r="U423" s="301"/>
      <c r="V423" s="301"/>
      <c r="AT423" s="75" t="s">
        <v>146</v>
      </c>
      <c r="AU423" s="75" t="s">
        <v>77</v>
      </c>
      <c r="AV423" s="12" t="s">
        <v>21</v>
      </c>
      <c r="AW423" s="12" t="s">
        <v>33</v>
      </c>
      <c r="AX423" s="12" t="s">
        <v>69</v>
      </c>
      <c r="AY423" s="75" t="s">
        <v>137</v>
      </c>
    </row>
    <row r="424" spans="1:51" s="12" customFormat="1" ht="13.5">
      <c r="A424" s="301"/>
      <c r="B424" s="302"/>
      <c r="C424" s="301"/>
      <c r="D424" s="294" t="s">
        <v>146</v>
      </c>
      <c r="E424" s="303" t="s">
        <v>5</v>
      </c>
      <c r="F424" s="304" t="s">
        <v>626</v>
      </c>
      <c r="G424" s="301"/>
      <c r="H424" s="303" t="s">
        <v>5</v>
      </c>
      <c r="I424" s="301"/>
      <c r="J424" s="301"/>
      <c r="K424" s="301"/>
      <c r="L424" s="302"/>
      <c r="M424" s="305"/>
      <c r="N424" s="306"/>
      <c r="O424" s="306"/>
      <c r="P424" s="306"/>
      <c r="Q424" s="306"/>
      <c r="R424" s="306"/>
      <c r="S424" s="306"/>
      <c r="T424" s="307"/>
      <c r="U424" s="301"/>
      <c r="V424" s="301"/>
      <c r="AT424" s="75" t="s">
        <v>146</v>
      </c>
      <c r="AU424" s="75" t="s">
        <v>77</v>
      </c>
      <c r="AV424" s="12" t="s">
        <v>21</v>
      </c>
      <c r="AW424" s="12" t="s">
        <v>33</v>
      </c>
      <c r="AX424" s="12" t="s">
        <v>69</v>
      </c>
      <c r="AY424" s="75" t="s">
        <v>137</v>
      </c>
    </row>
    <row r="425" spans="1:51" s="11" customFormat="1" ht="13.5">
      <c r="A425" s="292"/>
      <c r="B425" s="293"/>
      <c r="C425" s="292"/>
      <c r="D425" s="294" t="s">
        <v>146</v>
      </c>
      <c r="E425" s="295" t="s">
        <v>5</v>
      </c>
      <c r="F425" s="296" t="s">
        <v>516</v>
      </c>
      <c r="G425" s="292"/>
      <c r="H425" s="297">
        <v>991</v>
      </c>
      <c r="I425" s="292"/>
      <c r="J425" s="292"/>
      <c r="K425" s="292"/>
      <c r="L425" s="293"/>
      <c r="M425" s="298"/>
      <c r="N425" s="299"/>
      <c r="O425" s="299"/>
      <c r="P425" s="299"/>
      <c r="Q425" s="299"/>
      <c r="R425" s="299"/>
      <c r="S425" s="299"/>
      <c r="T425" s="300"/>
      <c r="U425" s="292"/>
      <c r="V425" s="292"/>
      <c r="AT425" s="74" t="s">
        <v>146</v>
      </c>
      <c r="AU425" s="74" t="s">
        <v>77</v>
      </c>
      <c r="AV425" s="11" t="s">
        <v>77</v>
      </c>
      <c r="AW425" s="11" t="s">
        <v>33</v>
      </c>
      <c r="AX425" s="11" t="s">
        <v>69</v>
      </c>
      <c r="AY425" s="74" t="s">
        <v>137</v>
      </c>
    </row>
    <row r="426" spans="1:51" s="12" customFormat="1" ht="13.5">
      <c r="A426" s="301"/>
      <c r="B426" s="302"/>
      <c r="C426" s="301"/>
      <c r="D426" s="294" t="s">
        <v>146</v>
      </c>
      <c r="E426" s="303" t="s">
        <v>5</v>
      </c>
      <c r="F426" s="304" t="s">
        <v>521</v>
      </c>
      <c r="G426" s="301"/>
      <c r="H426" s="303" t="s">
        <v>5</v>
      </c>
      <c r="I426" s="301"/>
      <c r="J426" s="301"/>
      <c r="K426" s="301"/>
      <c r="L426" s="302"/>
      <c r="M426" s="305"/>
      <c r="N426" s="306"/>
      <c r="O426" s="306"/>
      <c r="P426" s="306"/>
      <c r="Q426" s="306"/>
      <c r="R426" s="306"/>
      <c r="S426" s="306"/>
      <c r="T426" s="307"/>
      <c r="U426" s="301"/>
      <c r="V426" s="301"/>
      <c r="AT426" s="75" t="s">
        <v>146</v>
      </c>
      <c r="AU426" s="75" t="s">
        <v>77</v>
      </c>
      <c r="AV426" s="12" t="s">
        <v>21</v>
      </c>
      <c r="AW426" s="12" t="s">
        <v>33</v>
      </c>
      <c r="AX426" s="12" t="s">
        <v>69</v>
      </c>
      <c r="AY426" s="75" t="s">
        <v>137</v>
      </c>
    </row>
    <row r="427" spans="1:51" s="12" customFormat="1" ht="13.5">
      <c r="A427" s="301"/>
      <c r="B427" s="302"/>
      <c r="C427" s="301"/>
      <c r="D427" s="294" t="s">
        <v>146</v>
      </c>
      <c r="E427" s="303" t="s">
        <v>5</v>
      </c>
      <c r="F427" s="304" t="s">
        <v>627</v>
      </c>
      <c r="G427" s="301"/>
      <c r="H427" s="303" t="s">
        <v>5</v>
      </c>
      <c r="I427" s="301"/>
      <c r="J427" s="301"/>
      <c r="K427" s="301"/>
      <c r="L427" s="302"/>
      <c r="M427" s="305"/>
      <c r="N427" s="306"/>
      <c r="O427" s="306"/>
      <c r="P427" s="306"/>
      <c r="Q427" s="306"/>
      <c r="R427" s="306"/>
      <c r="S427" s="306"/>
      <c r="T427" s="307"/>
      <c r="U427" s="301"/>
      <c r="V427" s="301"/>
      <c r="AT427" s="75" t="s">
        <v>146</v>
      </c>
      <c r="AU427" s="75" t="s">
        <v>77</v>
      </c>
      <c r="AV427" s="12" t="s">
        <v>21</v>
      </c>
      <c r="AW427" s="12" t="s">
        <v>33</v>
      </c>
      <c r="AX427" s="12" t="s">
        <v>69</v>
      </c>
      <c r="AY427" s="75" t="s">
        <v>137</v>
      </c>
    </row>
    <row r="428" spans="1:51" s="11" customFormat="1" ht="13.5">
      <c r="A428" s="292"/>
      <c r="B428" s="293"/>
      <c r="C428" s="292"/>
      <c r="D428" s="294" t="s">
        <v>146</v>
      </c>
      <c r="E428" s="295" t="s">
        <v>5</v>
      </c>
      <c r="F428" s="296" t="s">
        <v>523</v>
      </c>
      <c r="G428" s="292"/>
      <c r="H428" s="297">
        <v>140.088</v>
      </c>
      <c r="I428" s="292"/>
      <c r="J428" s="292"/>
      <c r="K428" s="292"/>
      <c r="L428" s="293"/>
      <c r="M428" s="298"/>
      <c r="N428" s="299"/>
      <c r="O428" s="299"/>
      <c r="P428" s="299"/>
      <c r="Q428" s="299"/>
      <c r="R428" s="299"/>
      <c r="S428" s="299"/>
      <c r="T428" s="300"/>
      <c r="U428" s="292"/>
      <c r="V428" s="292"/>
      <c r="AT428" s="74" t="s">
        <v>146</v>
      </c>
      <c r="AU428" s="74" t="s">
        <v>77</v>
      </c>
      <c r="AV428" s="11" t="s">
        <v>77</v>
      </c>
      <c r="AW428" s="11" t="s">
        <v>33</v>
      </c>
      <c r="AX428" s="11" t="s">
        <v>69</v>
      </c>
      <c r="AY428" s="74" t="s">
        <v>137</v>
      </c>
    </row>
    <row r="429" spans="1:51" s="11" customFormat="1" ht="13.5">
      <c r="A429" s="292"/>
      <c r="B429" s="293"/>
      <c r="C429" s="292"/>
      <c r="D429" s="294" t="s">
        <v>146</v>
      </c>
      <c r="E429" s="295" t="s">
        <v>5</v>
      </c>
      <c r="F429" s="296" t="s">
        <v>524</v>
      </c>
      <c r="G429" s="292"/>
      <c r="H429" s="297">
        <v>554.33</v>
      </c>
      <c r="I429" s="292"/>
      <c r="J429" s="292"/>
      <c r="K429" s="292"/>
      <c r="L429" s="293"/>
      <c r="M429" s="298"/>
      <c r="N429" s="299"/>
      <c r="O429" s="299"/>
      <c r="P429" s="299"/>
      <c r="Q429" s="299"/>
      <c r="R429" s="299"/>
      <c r="S429" s="299"/>
      <c r="T429" s="300"/>
      <c r="U429" s="292"/>
      <c r="V429" s="292"/>
      <c r="AT429" s="74" t="s">
        <v>146</v>
      </c>
      <c r="AU429" s="74" t="s">
        <v>77</v>
      </c>
      <c r="AV429" s="11" t="s">
        <v>77</v>
      </c>
      <c r="AW429" s="11" t="s">
        <v>33</v>
      </c>
      <c r="AX429" s="11" t="s">
        <v>69</v>
      </c>
      <c r="AY429" s="74" t="s">
        <v>137</v>
      </c>
    </row>
    <row r="430" spans="1:51" s="13" customFormat="1" ht="13.5">
      <c r="A430" s="317"/>
      <c r="B430" s="318"/>
      <c r="C430" s="317"/>
      <c r="D430" s="294" t="s">
        <v>146</v>
      </c>
      <c r="E430" s="319" t="s">
        <v>5</v>
      </c>
      <c r="F430" s="320" t="s">
        <v>179</v>
      </c>
      <c r="G430" s="317"/>
      <c r="H430" s="321">
        <v>1685.418</v>
      </c>
      <c r="I430" s="317"/>
      <c r="J430" s="317"/>
      <c r="K430" s="317"/>
      <c r="L430" s="318"/>
      <c r="M430" s="322"/>
      <c r="N430" s="323"/>
      <c r="O430" s="323"/>
      <c r="P430" s="323"/>
      <c r="Q430" s="323"/>
      <c r="R430" s="323"/>
      <c r="S430" s="323"/>
      <c r="T430" s="324"/>
      <c r="U430" s="317"/>
      <c r="V430" s="317"/>
      <c r="AT430" s="76" t="s">
        <v>146</v>
      </c>
      <c r="AU430" s="76" t="s">
        <v>77</v>
      </c>
      <c r="AV430" s="13" t="s">
        <v>144</v>
      </c>
      <c r="AW430" s="13" t="s">
        <v>33</v>
      </c>
      <c r="AX430" s="13" t="s">
        <v>21</v>
      </c>
      <c r="AY430" s="76" t="s">
        <v>137</v>
      </c>
    </row>
    <row r="431" spans="1:65" s="1" customFormat="1" ht="16.5" customHeight="1">
      <c r="A431" s="176"/>
      <c r="B431" s="177"/>
      <c r="C431" s="243" t="s">
        <v>628</v>
      </c>
      <c r="D431" s="243" t="s">
        <v>139</v>
      </c>
      <c r="E431" s="244" t="s">
        <v>629</v>
      </c>
      <c r="F431" s="245" t="s">
        <v>630</v>
      </c>
      <c r="G431" s="246" t="s">
        <v>454</v>
      </c>
      <c r="H431" s="247">
        <v>88.043</v>
      </c>
      <c r="I431" s="337">
        <v>0</v>
      </c>
      <c r="J431" s="248">
        <f>ROUND(I431*H431,2)</f>
        <v>0</v>
      </c>
      <c r="K431" s="245" t="s">
        <v>143</v>
      </c>
      <c r="L431" s="177"/>
      <c r="M431" s="288" t="s">
        <v>5</v>
      </c>
      <c r="N431" s="289" t="s">
        <v>40</v>
      </c>
      <c r="O431" s="178"/>
      <c r="P431" s="290">
        <f>O431*H431</f>
        <v>0</v>
      </c>
      <c r="Q431" s="290">
        <v>0</v>
      </c>
      <c r="R431" s="290">
        <f>Q431*H431</f>
        <v>0</v>
      </c>
      <c r="S431" s="290">
        <v>0</v>
      </c>
      <c r="T431" s="291">
        <f>S431*H431</f>
        <v>0</v>
      </c>
      <c r="U431" s="176"/>
      <c r="V431" s="176"/>
      <c r="AR431" s="24" t="s">
        <v>261</v>
      </c>
      <c r="AT431" s="24" t="s">
        <v>139</v>
      </c>
      <c r="AU431" s="24" t="s">
        <v>77</v>
      </c>
      <c r="AY431" s="24" t="s">
        <v>137</v>
      </c>
      <c r="BE431" s="73">
        <f>IF(N431="základní",J431,0)</f>
        <v>0</v>
      </c>
      <c r="BF431" s="73">
        <f>IF(N431="snížená",J431,0)</f>
        <v>0</v>
      </c>
      <c r="BG431" s="73">
        <f>IF(N431="zákl. přenesená",J431,0)</f>
        <v>0</v>
      </c>
      <c r="BH431" s="73">
        <f>IF(N431="sníž. přenesená",J431,0)</f>
        <v>0</v>
      </c>
      <c r="BI431" s="73">
        <f>IF(N431="nulová",J431,0)</f>
        <v>0</v>
      </c>
      <c r="BJ431" s="24" t="s">
        <v>21</v>
      </c>
      <c r="BK431" s="73">
        <f>ROUND(I431*H431,2)</f>
        <v>0</v>
      </c>
      <c r="BL431" s="24" t="s">
        <v>261</v>
      </c>
      <c r="BM431" s="24" t="s">
        <v>631</v>
      </c>
    </row>
    <row r="432" spans="1:63" s="10" customFormat="1" ht="29.85" customHeight="1">
      <c r="A432" s="236"/>
      <c r="B432" s="237"/>
      <c r="C432" s="236"/>
      <c r="D432" s="238" t="s">
        <v>68</v>
      </c>
      <c r="E432" s="241" t="s">
        <v>632</v>
      </c>
      <c r="F432" s="241" t="s">
        <v>633</v>
      </c>
      <c r="G432" s="236"/>
      <c r="H432" s="236"/>
      <c r="I432" s="236"/>
      <c r="J432" s="242">
        <f>BK432</f>
        <v>0</v>
      </c>
      <c r="K432" s="236"/>
      <c r="L432" s="237"/>
      <c r="M432" s="284"/>
      <c r="N432" s="285"/>
      <c r="O432" s="285"/>
      <c r="P432" s="286">
        <f>SUM(P433:P467)</f>
        <v>0</v>
      </c>
      <c r="Q432" s="285"/>
      <c r="R432" s="286">
        <f>SUM(R433:R467)</f>
        <v>5.92863256</v>
      </c>
      <c r="S432" s="285"/>
      <c r="T432" s="287">
        <f>SUM(T433:T467)</f>
        <v>1.2499524</v>
      </c>
      <c r="U432" s="236"/>
      <c r="V432" s="236"/>
      <c r="AR432" s="61" t="s">
        <v>77</v>
      </c>
      <c r="AT432" s="66" t="s">
        <v>68</v>
      </c>
      <c r="AU432" s="66" t="s">
        <v>21</v>
      </c>
      <c r="AY432" s="61" t="s">
        <v>137</v>
      </c>
      <c r="BK432" s="67">
        <f>SUM(BK433:BK467)</f>
        <v>0</v>
      </c>
    </row>
    <row r="433" spans="1:65" s="1" customFormat="1" ht="25.5" customHeight="1">
      <c r="A433" s="176"/>
      <c r="B433" s="177"/>
      <c r="C433" s="243" t="s">
        <v>634</v>
      </c>
      <c r="D433" s="243" t="s">
        <v>139</v>
      </c>
      <c r="E433" s="244" t="s">
        <v>635</v>
      </c>
      <c r="F433" s="245" t="s">
        <v>636</v>
      </c>
      <c r="G433" s="246" t="s">
        <v>142</v>
      </c>
      <c r="H433" s="247">
        <v>694.418</v>
      </c>
      <c r="I433" s="337">
        <v>0</v>
      </c>
      <c r="J433" s="248">
        <f>ROUND(I433*H433,2)</f>
        <v>0</v>
      </c>
      <c r="K433" s="245" t="s">
        <v>143</v>
      </c>
      <c r="L433" s="177"/>
      <c r="M433" s="288" t="s">
        <v>5</v>
      </c>
      <c r="N433" s="289" t="s">
        <v>40</v>
      </c>
      <c r="O433" s="178"/>
      <c r="P433" s="290">
        <f>O433*H433</f>
        <v>0</v>
      </c>
      <c r="Q433" s="290">
        <v>0</v>
      </c>
      <c r="R433" s="290">
        <f>Q433*H433</f>
        <v>0</v>
      </c>
      <c r="S433" s="290">
        <v>0.0018</v>
      </c>
      <c r="T433" s="291">
        <f>S433*H433</f>
        <v>1.2499524</v>
      </c>
      <c r="U433" s="176"/>
      <c r="V433" s="176"/>
      <c r="AR433" s="24" t="s">
        <v>261</v>
      </c>
      <c r="AT433" s="24" t="s">
        <v>139</v>
      </c>
      <c r="AU433" s="24" t="s">
        <v>77</v>
      </c>
      <c r="AY433" s="24" t="s">
        <v>137</v>
      </c>
      <c r="BE433" s="73">
        <f>IF(N433="základní",J433,0)</f>
        <v>0</v>
      </c>
      <c r="BF433" s="73">
        <f>IF(N433="snížená",J433,0)</f>
        <v>0</v>
      </c>
      <c r="BG433" s="73">
        <f>IF(N433="zákl. přenesená",J433,0)</f>
        <v>0</v>
      </c>
      <c r="BH433" s="73">
        <f>IF(N433="sníž. přenesená",J433,0)</f>
        <v>0</v>
      </c>
      <c r="BI433" s="73">
        <f>IF(N433="nulová",J433,0)</f>
        <v>0</v>
      </c>
      <c r="BJ433" s="24" t="s">
        <v>21</v>
      </c>
      <c r="BK433" s="73">
        <f>ROUND(I433*H433,2)</f>
        <v>0</v>
      </c>
      <c r="BL433" s="24" t="s">
        <v>261</v>
      </c>
      <c r="BM433" s="24" t="s">
        <v>637</v>
      </c>
    </row>
    <row r="434" spans="1:51" s="12" customFormat="1" ht="13.5">
      <c r="A434" s="301"/>
      <c r="B434" s="302"/>
      <c r="C434" s="301"/>
      <c r="D434" s="294" t="s">
        <v>146</v>
      </c>
      <c r="E434" s="303" t="s">
        <v>5</v>
      </c>
      <c r="F434" s="304" t="s">
        <v>521</v>
      </c>
      <c r="G434" s="301"/>
      <c r="H434" s="303" t="s">
        <v>5</v>
      </c>
      <c r="I434" s="301"/>
      <c r="J434" s="301"/>
      <c r="K434" s="301"/>
      <c r="L434" s="302"/>
      <c r="M434" s="305"/>
      <c r="N434" s="306"/>
      <c r="O434" s="306"/>
      <c r="P434" s="306"/>
      <c r="Q434" s="306"/>
      <c r="R434" s="306"/>
      <c r="S434" s="306"/>
      <c r="T434" s="307"/>
      <c r="U434" s="301"/>
      <c r="V434" s="301"/>
      <c r="AT434" s="75" t="s">
        <v>146</v>
      </c>
      <c r="AU434" s="75" t="s">
        <v>77</v>
      </c>
      <c r="AV434" s="12" t="s">
        <v>21</v>
      </c>
      <c r="AW434" s="12" t="s">
        <v>33</v>
      </c>
      <c r="AX434" s="12" t="s">
        <v>69</v>
      </c>
      <c r="AY434" s="75" t="s">
        <v>137</v>
      </c>
    </row>
    <row r="435" spans="1:51" s="12" customFormat="1" ht="13.5">
      <c r="A435" s="301"/>
      <c r="B435" s="302"/>
      <c r="C435" s="301"/>
      <c r="D435" s="294" t="s">
        <v>146</v>
      </c>
      <c r="E435" s="303" t="s">
        <v>5</v>
      </c>
      <c r="F435" s="304" t="s">
        <v>638</v>
      </c>
      <c r="G435" s="301"/>
      <c r="H435" s="303" t="s">
        <v>5</v>
      </c>
      <c r="I435" s="301"/>
      <c r="J435" s="301"/>
      <c r="K435" s="301"/>
      <c r="L435" s="302"/>
      <c r="M435" s="305"/>
      <c r="N435" s="306"/>
      <c r="O435" s="306"/>
      <c r="P435" s="306"/>
      <c r="Q435" s="306"/>
      <c r="R435" s="306"/>
      <c r="S435" s="306"/>
      <c r="T435" s="307"/>
      <c r="U435" s="301"/>
      <c r="V435" s="301"/>
      <c r="AT435" s="75" t="s">
        <v>146</v>
      </c>
      <c r="AU435" s="75" t="s">
        <v>77</v>
      </c>
      <c r="AV435" s="12" t="s">
        <v>21</v>
      </c>
      <c r="AW435" s="12" t="s">
        <v>33</v>
      </c>
      <c r="AX435" s="12" t="s">
        <v>69</v>
      </c>
      <c r="AY435" s="75" t="s">
        <v>137</v>
      </c>
    </row>
    <row r="436" spans="1:51" s="11" customFormat="1" ht="13.5">
      <c r="A436" s="292"/>
      <c r="B436" s="293"/>
      <c r="C436" s="292"/>
      <c r="D436" s="294" t="s">
        <v>146</v>
      </c>
      <c r="E436" s="295" t="s">
        <v>5</v>
      </c>
      <c r="F436" s="296" t="s">
        <v>523</v>
      </c>
      <c r="G436" s="292"/>
      <c r="H436" s="297">
        <v>140.088</v>
      </c>
      <c r="I436" s="292"/>
      <c r="J436" s="292"/>
      <c r="K436" s="292"/>
      <c r="L436" s="293"/>
      <c r="M436" s="298"/>
      <c r="N436" s="299"/>
      <c r="O436" s="299"/>
      <c r="P436" s="299"/>
      <c r="Q436" s="299"/>
      <c r="R436" s="299"/>
      <c r="S436" s="299"/>
      <c r="T436" s="300"/>
      <c r="U436" s="292"/>
      <c r="V436" s="292"/>
      <c r="AT436" s="74" t="s">
        <v>146</v>
      </c>
      <c r="AU436" s="74" t="s">
        <v>77</v>
      </c>
      <c r="AV436" s="11" t="s">
        <v>77</v>
      </c>
      <c r="AW436" s="11" t="s">
        <v>33</v>
      </c>
      <c r="AX436" s="11" t="s">
        <v>69</v>
      </c>
      <c r="AY436" s="74" t="s">
        <v>137</v>
      </c>
    </row>
    <row r="437" spans="1:51" s="11" customFormat="1" ht="13.5">
      <c r="A437" s="292"/>
      <c r="B437" s="293"/>
      <c r="C437" s="292"/>
      <c r="D437" s="294" t="s">
        <v>146</v>
      </c>
      <c r="E437" s="295" t="s">
        <v>5</v>
      </c>
      <c r="F437" s="296" t="s">
        <v>524</v>
      </c>
      <c r="G437" s="292"/>
      <c r="H437" s="297">
        <v>554.33</v>
      </c>
      <c r="I437" s="292"/>
      <c r="J437" s="292"/>
      <c r="K437" s="292"/>
      <c r="L437" s="293"/>
      <c r="M437" s="298"/>
      <c r="N437" s="299"/>
      <c r="O437" s="299"/>
      <c r="P437" s="299"/>
      <c r="Q437" s="299"/>
      <c r="R437" s="299"/>
      <c r="S437" s="299"/>
      <c r="T437" s="300"/>
      <c r="U437" s="292"/>
      <c r="V437" s="292"/>
      <c r="AT437" s="74" t="s">
        <v>146</v>
      </c>
      <c r="AU437" s="74" t="s">
        <v>77</v>
      </c>
      <c r="AV437" s="11" t="s">
        <v>77</v>
      </c>
      <c r="AW437" s="11" t="s">
        <v>33</v>
      </c>
      <c r="AX437" s="11" t="s">
        <v>69</v>
      </c>
      <c r="AY437" s="74" t="s">
        <v>137</v>
      </c>
    </row>
    <row r="438" spans="1:51" s="13" customFormat="1" ht="13.5">
      <c r="A438" s="317"/>
      <c r="B438" s="318"/>
      <c r="C438" s="317"/>
      <c r="D438" s="294" t="s">
        <v>146</v>
      </c>
      <c r="E438" s="319" t="s">
        <v>5</v>
      </c>
      <c r="F438" s="320" t="s">
        <v>179</v>
      </c>
      <c r="G438" s="317"/>
      <c r="H438" s="321">
        <v>694.418</v>
      </c>
      <c r="I438" s="317"/>
      <c r="J438" s="317"/>
      <c r="K438" s="317"/>
      <c r="L438" s="318"/>
      <c r="M438" s="322"/>
      <c r="N438" s="323"/>
      <c r="O438" s="323"/>
      <c r="P438" s="323"/>
      <c r="Q438" s="323"/>
      <c r="R438" s="323"/>
      <c r="S438" s="323"/>
      <c r="T438" s="324"/>
      <c r="U438" s="317"/>
      <c r="V438" s="317"/>
      <c r="AT438" s="76" t="s">
        <v>146</v>
      </c>
      <c r="AU438" s="76" t="s">
        <v>77</v>
      </c>
      <c r="AV438" s="13" t="s">
        <v>144</v>
      </c>
      <c r="AW438" s="13" t="s">
        <v>33</v>
      </c>
      <c r="AX438" s="13" t="s">
        <v>21</v>
      </c>
      <c r="AY438" s="76" t="s">
        <v>137</v>
      </c>
    </row>
    <row r="439" spans="1:65" s="1" customFormat="1" ht="25.5" customHeight="1">
      <c r="A439" s="176"/>
      <c r="B439" s="177"/>
      <c r="C439" s="243" t="s">
        <v>639</v>
      </c>
      <c r="D439" s="243" t="s">
        <v>139</v>
      </c>
      <c r="E439" s="244" t="s">
        <v>640</v>
      </c>
      <c r="F439" s="245" t="s">
        <v>641</v>
      </c>
      <c r="G439" s="246" t="s">
        <v>142</v>
      </c>
      <c r="H439" s="247">
        <v>754.578</v>
      </c>
      <c r="I439" s="337">
        <v>0</v>
      </c>
      <c r="J439" s="248">
        <f>ROUND(I439*H439,2)</f>
        <v>0</v>
      </c>
      <c r="K439" s="245" t="s">
        <v>143</v>
      </c>
      <c r="L439" s="177"/>
      <c r="M439" s="288" t="s">
        <v>5</v>
      </c>
      <c r="N439" s="289" t="s">
        <v>40</v>
      </c>
      <c r="O439" s="178"/>
      <c r="P439" s="290">
        <f>O439*H439</f>
        <v>0</v>
      </c>
      <c r="Q439" s="290">
        <v>0</v>
      </c>
      <c r="R439" s="290">
        <f>Q439*H439</f>
        <v>0</v>
      </c>
      <c r="S439" s="290">
        <v>0</v>
      </c>
      <c r="T439" s="291">
        <f>S439*H439</f>
        <v>0</v>
      </c>
      <c r="U439" s="176"/>
      <c r="V439" s="176"/>
      <c r="AR439" s="24" t="s">
        <v>261</v>
      </c>
      <c r="AT439" s="24" t="s">
        <v>139</v>
      </c>
      <c r="AU439" s="24" t="s">
        <v>77</v>
      </c>
      <c r="AY439" s="24" t="s">
        <v>137</v>
      </c>
      <c r="BE439" s="73">
        <f>IF(N439="základní",J439,0)</f>
        <v>0</v>
      </c>
      <c r="BF439" s="73">
        <f>IF(N439="snížená",J439,0)</f>
        <v>0</v>
      </c>
      <c r="BG439" s="73">
        <f>IF(N439="zákl. přenesená",J439,0)</f>
        <v>0</v>
      </c>
      <c r="BH439" s="73">
        <f>IF(N439="sníž. přenesená",J439,0)</f>
        <v>0</v>
      </c>
      <c r="BI439" s="73">
        <f>IF(N439="nulová",J439,0)</f>
        <v>0</v>
      </c>
      <c r="BJ439" s="24" t="s">
        <v>21</v>
      </c>
      <c r="BK439" s="73">
        <f>ROUND(I439*H439,2)</f>
        <v>0</v>
      </c>
      <c r="BL439" s="24" t="s">
        <v>261</v>
      </c>
      <c r="BM439" s="24" t="s">
        <v>642</v>
      </c>
    </row>
    <row r="440" spans="1:51" s="12" customFormat="1" ht="13.5">
      <c r="A440" s="301"/>
      <c r="B440" s="302"/>
      <c r="C440" s="301"/>
      <c r="D440" s="294" t="s">
        <v>146</v>
      </c>
      <c r="E440" s="303" t="s">
        <v>5</v>
      </c>
      <c r="F440" s="304" t="s">
        <v>643</v>
      </c>
      <c r="G440" s="301"/>
      <c r="H440" s="303" t="s">
        <v>5</v>
      </c>
      <c r="I440" s="301"/>
      <c r="J440" s="301"/>
      <c r="K440" s="301"/>
      <c r="L440" s="302"/>
      <c r="M440" s="305"/>
      <c r="N440" s="306"/>
      <c r="O440" s="306"/>
      <c r="P440" s="306"/>
      <c r="Q440" s="306"/>
      <c r="R440" s="306"/>
      <c r="S440" s="306"/>
      <c r="T440" s="307"/>
      <c r="U440" s="301"/>
      <c r="V440" s="301"/>
      <c r="AT440" s="75" t="s">
        <v>146</v>
      </c>
      <c r="AU440" s="75" t="s">
        <v>77</v>
      </c>
      <c r="AV440" s="12" t="s">
        <v>21</v>
      </c>
      <c r="AW440" s="12" t="s">
        <v>33</v>
      </c>
      <c r="AX440" s="12" t="s">
        <v>69</v>
      </c>
      <c r="AY440" s="75" t="s">
        <v>137</v>
      </c>
    </row>
    <row r="441" spans="1:51" s="12" customFormat="1" ht="13.5">
      <c r="A441" s="301"/>
      <c r="B441" s="302"/>
      <c r="C441" s="301"/>
      <c r="D441" s="294" t="s">
        <v>146</v>
      </c>
      <c r="E441" s="303" t="s">
        <v>5</v>
      </c>
      <c r="F441" s="304" t="s">
        <v>558</v>
      </c>
      <c r="G441" s="301"/>
      <c r="H441" s="303" t="s">
        <v>5</v>
      </c>
      <c r="I441" s="301"/>
      <c r="J441" s="301"/>
      <c r="K441" s="301"/>
      <c r="L441" s="302"/>
      <c r="M441" s="305"/>
      <c r="N441" s="306"/>
      <c r="O441" s="306"/>
      <c r="P441" s="306"/>
      <c r="Q441" s="306"/>
      <c r="R441" s="306"/>
      <c r="S441" s="306"/>
      <c r="T441" s="307"/>
      <c r="U441" s="301"/>
      <c r="V441" s="301"/>
      <c r="AT441" s="75" t="s">
        <v>146</v>
      </c>
      <c r="AU441" s="75" t="s">
        <v>77</v>
      </c>
      <c r="AV441" s="12" t="s">
        <v>21</v>
      </c>
      <c r="AW441" s="12" t="s">
        <v>33</v>
      </c>
      <c r="AX441" s="12" t="s">
        <v>69</v>
      </c>
      <c r="AY441" s="75" t="s">
        <v>137</v>
      </c>
    </row>
    <row r="442" spans="1:51" s="11" customFormat="1" ht="13.5">
      <c r="A442" s="292"/>
      <c r="B442" s="293"/>
      <c r="C442" s="292"/>
      <c r="D442" s="294" t="s">
        <v>146</v>
      </c>
      <c r="E442" s="295" t="s">
        <v>5</v>
      </c>
      <c r="F442" s="296" t="s">
        <v>523</v>
      </c>
      <c r="G442" s="292"/>
      <c r="H442" s="297">
        <v>140.088</v>
      </c>
      <c r="I442" s="292"/>
      <c r="J442" s="292"/>
      <c r="K442" s="292"/>
      <c r="L442" s="293"/>
      <c r="M442" s="298"/>
      <c r="N442" s="299"/>
      <c r="O442" s="299"/>
      <c r="P442" s="299"/>
      <c r="Q442" s="299"/>
      <c r="R442" s="299"/>
      <c r="S442" s="299"/>
      <c r="T442" s="300"/>
      <c r="U442" s="292"/>
      <c r="V442" s="292"/>
      <c r="AT442" s="74" t="s">
        <v>146</v>
      </c>
      <c r="AU442" s="74" t="s">
        <v>77</v>
      </c>
      <c r="AV442" s="11" t="s">
        <v>77</v>
      </c>
      <c r="AW442" s="11" t="s">
        <v>33</v>
      </c>
      <c r="AX442" s="11" t="s">
        <v>69</v>
      </c>
      <c r="AY442" s="74" t="s">
        <v>137</v>
      </c>
    </row>
    <row r="443" spans="1:51" s="11" customFormat="1" ht="13.5">
      <c r="A443" s="292"/>
      <c r="B443" s="293"/>
      <c r="C443" s="292"/>
      <c r="D443" s="294" t="s">
        <v>146</v>
      </c>
      <c r="E443" s="295" t="s">
        <v>5</v>
      </c>
      <c r="F443" s="296" t="s">
        <v>644</v>
      </c>
      <c r="G443" s="292"/>
      <c r="H443" s="297">
        <v>578.33</v>
      </c>
      <c r="I443" s="292"/>
      <c r="J443" s="292"/>
      <c r="K443" s="292"/>
      <c r="L443" s="293"/>
      <c r="M443" s="298"/>
      <c r="N443" s="299"/>
      <c r="O443" s="299"/>
      <c r="P443" s="299"/>
      <c r="Q443" s="299"/>
      <c r="R443" s="299"/>
      <c r="S443" s="299"/>
      <c r="T443" s="300"/>
      <c r="U443" s="292"/>
      <c r="V443" s="292"/>
      <c r="AT443" s="74" t="s">
        <v>146</v>
      </c>
      <c r="AU443" s="74" t="s">
        <v>77</v>
      </c>
      <c r="AV443" s="11" t="s">
        <v>77</v>
      </c>
      <c r="AW443" s="11" t="s">
        <v>33</v>
      </c>
      <c r="AX443" s="11" t="s">
        <v>69</v>
      </c>
      <c r="AY443" s="74" t="s">
        <v>137</v>
      </c>
    </row>
    <row r="444" spans="1:51" s="12" customFormat="1" ht="13.5">
      <c r="A444" s="301"/>
      <c r="B444" s="302"/>
      <c r="C444" s="301"/>
      <c r="D444" s="294" t="s">
        <v>146</v>
      </c>
      <c r="E444" s="303" t="s">
        <v>5</v>
      </c>
      <c r="F444" s="304" t="s">
        <v>559</v>
      </c>
      <c r="G444" s="301"/>
      <c r="H444" s="303" t="s">
        <v>5</v>
      </c>
      <c r="I444" s="301"/>
      <c r="J444" s="301"/>
      <c r="K444" s="301"/>
      <c r="L444" s="302"/>
      <c r="M444" s="305"/>
      <c r="N444" s="306"/>
      <c r="O444" s="306"/>
      <c r="P444" s="306"/>
      <c r="Q444" s="306"/>
      <c r="R444" s="306"/>
      <c r="S444" s="306"/>
      <c r="T444" s="307"/>
      <c r="U444" s="301"/>
      <c r="V444" s="301"/>
      <c r="AT444" s="75" t="s">
        <v>146</v>
      </c>
      <c r="AU444" s="75" t="s">
        <v>77</v>
      </c>
      <c r="AV444" s="12" t="s">
        <v>21</v>
      </c>
      <c r="AW444" s="12" t="s">
        <v>33</v>
      </c>
      <c r="AX444" s="12" t="s">
        <v>69</v>
      </c>
      <c r="AY444" s="75" t="s">
        <v>137</v>
      </c>
    </row>
    <row r="445" spans="1:51" s="11" customFormat="1" ht="13.5">
      <c r="A445" s="292"/>
      <c r="B445" s="293"/>
      <c r="C445" s="292"/>
      <c r="D445" s="294" t="s">
        <v>146</v>
      </c>
      <c r="E445" s="295" t="s">
        <v>5</v>
      </c>
      <c r="F445" s="296" t="s">
        <v>526</v>
      </c>
      <c r="G445" s="292"/>
      <c r="H445" s="297">
        <v>36.16</v>
      </c>
      <c r="I445" s="292"/>
      <c r="J445" s="292"/>
      <c r="K445" s="292"/>
      <c r="L445" s="293"/>
      <c r="M445" s="298"/>
      <c r="N445" s="299"/>
      <c r="O445" s="299"/>
      <c r="P445" s="299"/>
      <c r="Q445" s="299"/>
      <c r="R445" s="299"/>
      <c r="S445" s="299"/>
      <c r="T445" s="300"/>
      <c r="U445" s="292"/>
      <c r="V445" s="292"/>
      <c r="AT445" s="74" t="s">
        <v>146</v>
      </c>
      <c r="AU445" s="74" t="s">
        <v>77</v>
      </c>
      <c r="AV445" s="11" t="s">
        <v>77</v>
      </c>
      <c r="AW445" s="11" t="s">
        <v>33</v>
      </c>
      <c r="AX445" s="11" t="s">
        <v>69</v>
      </c>
      <c r="AY445" s="74" t="s">
        <v>137</v>
      </c>
    </row>
    <row r="446" spans="1:51" s="13" customFormat="1" ht="13.5">
      <c r="A446" s="317"/>
      <c r="B446" s="318"/>
      <c r="C446" s="317"/>
      <c r="D446" s="294" t="s">
        <v>146</v>
      </c>
      <c r="E446" s="319" t="s">
        <v>5</v>
      </c>
      <c r="F446" s="320" t="s">
        <v>179</v>
      </c>
      <c r="G446" s="317"/>
      <c r="H446" s="321">
        <v>754.578</v>
      </c>
      <c r="I446" s="317"/>
      <c r="J446" s="317"/>
      <c r="K446" s="317"/>
      <c r="L446" s="318"/>
      <c r="M446" s="322"/>
      <c r="N446" s="323"/>
      <c r="O446" s="323"/>
      <c r="P446" s="323"/>
      <c r="Q446" s="323"/>
      <c r="R446" s="323"/>
      <c r="S446" s="323"/>
      <c r="T446" s="324"/>
      <c r="U446" s="317"/>
      <c r="V446" s="317"/>
      <c r="AT446" s="76" t="s">
        <v>146</v>
      </c>
      <c r="AU446" s="76" t="s">
        <v>77</v>
      </c>
      <c r="AV446" s="13" t="s">
        <v>144</v>
      </c>
      <c r="AW446" s="13" t="s">
        <v>33</v>
      </c>
      <c r="AX446" s="13" t="s">
        <v>21</v>
      </c>
      <c r="AY446" s="76" t="s">
        <v>137</v>
      </c>
    </row>
    <row r="447" spans="1:65" s="1" customFormat="1" ht="25.5" customHeight="1">
      <c r="A447" s="176"/>
      <c r="B447" s="177"/>
      <c r="C447" s="308" t="s">
        <v>645</v>
      </c>
      <c r="D447" s="308" t="s">
        <v>162</v>
      </c>
      <c r="E447" s="309" t="s">
        <v>646</v>
      </c>
      <c r="F447" s="310" t="s">
        <v>647</v>
      </c>
      <c r="G447" s="311" t="s">
        <v>142</v>
      </c>
      <c r="H447" s="312">
        <v>36.883</v>
      </c>
      <c r="I447" s="338">
        <v>0</v>
      </c>
      <c r="J447" s="313">
        <f>ROUND(I447*H447,2)</f>
        <v>0</v>
      </c>
      <c r="K447" s="310" t="s">
        <v>143</v>
      </c>
      <c r="L447" s="314"/>
      <c r="M447" s="315" t="s">
        <v>5</v>
      </c>
      <c r="N447" s="316" t="s">
        <v>40</v>
      </c>
      <c r="O447" s="178"/>
      <c r="P447" s="290">
        <f>O447*H447</f>
        <v>0</v>
      </c>
      <c r="Q447" s="290">
        <v>0.0025</v>
      </c>
      <c r="R447" s="290">
        <f>Q447*H447</f>
        <v>0.09220750000000001</v>
      </c>
      <c r="S447" s="290">
        <v>0</v>
      </c>
      <c r="T447" s="291">
        <f>S447*H447</f>
        <v>0</v>
      </c>
      <c r="U447" s="176"/>
      <c r="V447" s="176"/>
      <c r="AR447" s="24" t="s">
        <v>354</v>
      </c>
      <c r="AT447" s="24" t="s">
        <v>162</v>
      </c>
      <c r="AU447" s="24" t="s">
        <v>77</v>
      </c>
      <c r="AY447" s="24" t="s">
        <v>137</v>
      </c>
      <c r="BE447" s="73">
        <f>IF(N447="základní",J447,0)</f>
        <v>0</v>
      </c>
      <c r="BF447" s="73">
        <f>IF(N447="snížená",J447,0)</f>
        <v>0</v>
      </c>
      <c r="BG447" s="73">
        <f>IF(N447="zákl. přenesená",J447,0)</f>
        <v>0</v>
      </c>
      <c r="BH447" s="73">
        <f>IF(N447="sníž. přenesená",J447,0)</f>
        <v>0</v>
      </c>
      <c r="BI447" s="73">
        <f>IF(N447="nulová",J447,0)</f>
        <v>0</v>
      </c>
      <c r="BJ447" s="24" t="s">
        <v>21</v>
      </c>
      <c r="BK447" s="73">
        <f>ROUND(I447*H447,2)</f>
        <v>0</v>
      </c>
      <c r="BL447" s="24" t="s">
        <v>261</v>
      </c>
      <c r="BM447" s="24" t="s">
        <v>648</v>
      </c>
    </row>
    <row r="448" spans="1:51" s="12" customFormat="1" ht="13.5">
      <c r="A448" s="301"/>
      <c r="B448" s="302"/>
      <c r="C448" s="301"/>
      <c r="D448" s="294" t="s">
        <v>146</v>
      </c>
      <c r="E448" s="303" t="s">
        <v>5</v>
      </c>
      <c r="F448" s="304" t="s">
        <v>649</v>
      </c>
      <c r="G448" s="301"/>
      <c r="H448" s="303" t="s">
        <v>5</v>
      </c>
      <c r="I448" s="301"/>
      <c r="J448" s="301"/>
      <c r="K448" s="301"/>
      <c r="L448" s="302"/>
      <c r="M448" s="305"/>
      <c r="N448" s="306"/>
      <c r="O448" s="306"/>
      <c r="P448" s="306"/>
      <c r="Q448" s="306"/>
      <c r="R448" s="306"/>
      <c r="S448" s="306"/>
      <c r="T448" s="307"/>
      <c r="U448" s="301"/>
      <c r="V448" s="301"/>
      <c r="AT448" s="75" t="s">
        <v>146</v>
      </c>
      <c r="AU448" s="75" t="s">
        <v>77</v>
      </c>
      <c r="AV448" s="12" t="s">
        <v>21</v>
      </c>
      <c r="AW448" s="12" t="s">
        <v>33</v>
      </c>
      <c r="AX448" s="12" t="s">
        <v>69</v>
      </c>
      <c r="AY448" s="75" t="s">
        <v>137</v>
      </c>
    </row>
    <row r="449" spans="1:51" s="12" customFormat="1" ht="13.5">
      <c r="A449" s="301"/>
      <c r="B449" s="302"/>
      <c r="C449" s="301"/>
      <c r="D449" s="294" t="s">
        <v>146</v>
      </c>
      <c r="E449" s="303" t="s">
        <v>5</v>
      </c>
      <c r="F449" s="304" t="s">
        <v>650</v>
      </c>
      <c r="G449" s="301"/>
      <c r="H449" s="303" t="s">
        <v>5</v>
      </c>
      <c r="I449" s="301"/>
      <c r="J449" s="301"/>
      <c r="K449" s="301"/>
      <c r="L449" s="302"/>
      <c r="M449" s="305"/>
      <c r="N449" s="306"/>
      <c r="O449" s="306"/>
      <c r="P449" s="306"/>
      <c r="Q449" s="306"/>
      <c r="R449" s="306"/>
      <c r="S449" s="306"/>
      <c r="T449" s="307"/>
      <c r="U449" s="301"/>
      <c r="V449" s="301"/>
      <c r="AT449" s="75" t="s">
        <v>146</v>
      </c>
      <c r="AU449" s="75" t="s">
        <v>77</v>
      </c>
      <c r="AV449" s="12" t="s">
        <v>21</v>
      </c>
      <c r="AW449" s="12" t="s">
        <v>33</v>
      </c>
      <c r="AX449" s="12" t="s">
        <v>69</v>
      </c>
      <c r="AY449" s="75" t="s">
        <v>137</v>
      </c>
    </row>
    <row r="450" spans="1:51" s="11" customFormat="1" ht="13.5">
      <c r="A450" s="292"/>
      <c r="B450" s="293"/>
      <c r="C450" s="292"/>
      <c r="D450" s="294" t="s">
        <v>146</v>
      </c>
      <c r="E450" s="295" t="s">
        <v>5</v>
      </c>
      <c r="F450" s="296" t="s">
        <v>526</v>
      </c>
      <c r="G450" s="292"/>
      <c r="H450" s="297">
        <v>36.16</v>
      </c>
      <c r="I450" s="292"/>
      <c r="J450" s="292"/>
      <c r="K450" s="292"/>
      <c r="L450" s="293"/>
      <c r="M450" s="298"/>
      <c r="N450" s="299"/>
      <c r="O450" s="299"/>
      <c r="P450" s="299"/>
      <c r="Q450" s="299"/>
      <c r="R450" s="299"/>
      <c r="S450" s="299"/>
      <c r="T450" s="300"/>
      <c r="U450" s="292"/>
      <c r="V450" s="292"/>
      <c r="AT450" s="74" t="s">
        <v>146</v>
      </c>
      <c r="AU450" s="74" t="s">
        <v>77</v>
      </c>
      <c r="AV450" s="11" t="s">
        <v>77</v>
      </c>
      <c r="AW450" s="11" t="s">
        <v>33</v>
      </c>
      <c r="AX450" s="11" t="s">
        <v>21</v>
      </c>
      <c r="AY450" s="74" t="s">
        <v>137</v>
      </c>
    </row>
    <row r="451" spans="1:51" s="11" customFormat="1" ht="13.5">
      <c r="A451" s="292"/>
      <c r="B451" s="293"/>
      <c r="C451" s="292"/>
      <c r="D451" s="294" t="s">
        <v>146</v>
      </c>
      <c r="E451" s="292"/>
      <c r="F451" s="296" t="s">
        <v>651</v>
      </c>
      <c r="G451" s="292"/>
      <c r="H451" s="297">
        <v>36.883</v>
      </c>
      <c r="I451" s="292"/>
      <c r="J451" s="292"/>
      <c r="K451" s="292"/>
      <c r="L451" s="293"/>
      <c r="M451" s="298"/>
      <c r="N451" s="299"/>
      <c r="O451" s="299"/>
      <c r="P451" s="299"/>
      <c r="Q451" s="299"/>
      <c r="R451" s="299"/>
      <c r="S451" s="299"/>
      <c r="T451" s="300"/>
      <c r="U451" s="292"/>
      <c r="V451" s="292"/>
      <c r="AT451" s="74" t="s">
        <v>146</v>
      </c>
      <c r="AU451" s="74" t="s">
        <v>77</v>
      </c>
      <c r="AV451" s="11" t="s">
        <v>77</v>
      </c>
      <c r="AW451" s="11" t="s">
        <v>6</v>
      </c>
      <c r="AX451" s="11" t="s">
        <v>21</v>
      </c>
      <c r="AY451" s="74" t="s">
        <v>137</v>
      </c>
    </row>
    <row r="452" spans="1:65" s="1" customFormat="1" ht="16.5" customHeight="1">
      <c r="A452" s="176"/>
      <c r="B452" s="177"/>
      <c r="C452" s="308" t="s">
        <v>652</v>
      </c>
      <c r="D452" s="308" t="s">
        <v>162</v>
      </c>
      <c r="E452" s="309" t="s">
        <v>653</v>
      </c>
      <c r="F452" s="310" t="s">
        <v>654</v>
      </c>
      <c r="G452" s="311" t="s">
        <v>142</v>
      </c>
      <c r="H452" s="312">
        <v>732.786</v>
      </c>
      <c r="I452" s="338">
        <v>0</v>
      </c>
      <c r="J452" s="313">
        <f>ROUND(I452*H452,2)</f>
        <v>0</v>
      </c>
      <c r="K452" s="310" t="s">
        <v>143</v>
      </c>
      <c r="L452" s="314"/>
      <c r="M452" s="315" t="s">
        <v>5</v>
      </c>
      <c r="N452" s="316" t="s">
        <v>40</v>
      </c>
      <c r="O452" s="178"/>
      <c r="P452" s="290">
        <f>O452*H452</f>
        <v>0</v>
      </c>
      <c r="Q452" s="290">
        <v>0.0035</v>
      </c>
      <c r="R452" s="290">
        <f>Q452*H452</f>
        <v>2.564751</v>
      </c>
      <c r="S452" s="290">
        <v>0</v>
      </c>
      <c r="T452" s="291">
        <f>S452*H452</f>
        <v>0</v>
      </c>
      <c r="U452" s="176"/>
      <c r="V452" s="176"/>
      <c r="AR452" s="24" t="s">
        <v>354</v>
      </c>
      <c r="AT452" s="24" t="s">
        <v>162</v>
      </c>
      <c r="AU452" s="24" t="s">
        <v>77</v>
      </c>
      <c r="AY452" s="24" t="s">
        <v>137</v>
      </c>
      <c r="BE452" s="73">
        <f>IF(N452="základní",J452,0)</f>
        <v>0</v>
      </c>
      <c r="BF452" s="73">
        <f>IF(N452="snížená",J452,0)</f>
        <v>0</v>
      </c>
      <c r="BG452" s="73">
        <f>IF(N452="zákl. přenesená",J452,0)</f>
        <v>0</v>
      </c>
      <c r="BH452" s="73">
        <f>IF(N452="sníž. přenesená",J452,0)</f>
        <v>0</v>
      </c>
      <c r="BI452" s="73">
        <f>IF(N452="nulová",J452,0)</f>
        <v>0</v>
      </c>
      <c r="BJ452" s="24" t="s">
        <v>21</v>
      </c>
      <c r="BK452" s="73">
        <f>ROUND(I452*H452,2)</f>
        <v>0</v>
      </c>
      <c r="BL452" s="24" t="s">
        <v>261</v>
      </c>
      <c r="BM452" s="24" t="s">
        <v>655</v>
      </c>
    </row>
    <row r="453" spans="1:51" s="12" customFormat="1" ht="13.5">
      <c r="A453" s="301"/>
      <c r="B453" s="302"/>
      <c r="C453" s="301"/>
      <c r="D453" s="294" t="s">
        <v>146</v>
      </c>
      <c r="E453" s="303" t="s">
        <v>5</v>
      </c>
      <c r="F453" s="304" t="s">
        <v>643</v>
      </c>
      <c r="G453" s="301"/>
      <c r="H453" s="303" t="s">
        <v>5</v>
      </c>
      <c r="I453" s="301"/>
      <c r="J453" s="301"/>
      <c r="K453" s="301"/>
      <c r="L453" s="302"/>
      <c r="M453" s="305"/>
      <c r="N453" s="306"/>
      <c r="O453" s="306"/>
      <c r="P453" s="306"/>
      <c r="Q453" s="306"/>
      <c r="R453" s="306"/>
      <c r="S453" s="306"/>
      <c r="T453" s="307"/>
      <c r="U453" s="301"/>
      <c r="V453" s="301"/>
      <c r="AT453" s="75" t="s">
        <v>146</v>
      </c>
      <c r="AU453" s="75" t="s">
        <v>77</v>
      </c>
      <c r="AV453" s="12" t="s">
        <v>21</v>
      </c>
      <c r="AW453" s="12" t="s">
        <v>33</v>
      </c>
      <c r="AX453" s="12" t="s">
        <v>69</v>
      </c>
      <c r="AY453" s="75" t="s">
        <v>137</v>
      </c>
    </row>
    <row r="454" spans="1:51" s="12" customFormat="1" ht="13.5">
      <c r="A454" s="301"/>
      <c r="B454" s="302"/>
      <c r="C454" s="301"/>
      <c r="D454" s="294" t="s">
        <v>146</v>
      </c>
      <c r="E454" s="303" t="s">
        <v>5</v>
      </c>
      <c r="F454" s="304" t="s">
        <v>558</v>
      </c>
      <c r="G454" s="301"/>
      <c r="H454" s="303" t="s">
        <v>5</v>
      </c>
      <c r="I454" s="301"/>
      <c r="J454" s="301"/>
      <c r="K454" s="301"/>
      <c r="L454" s="302"/>
      <c r="M454" s="305"/>
      <c r="N454" s="306"/>
      <c r="O454" s="306"/>
      <c r="P454" s="306"/>
      <c r="Q454" s="306"/>
      <c r="R454" s="306"/>
      <c r="S454" s="306"/>
      <c r="T454" s="307"/>
      <c r="U454" s="301"/>
      <c r="V454" s="301"/>
      <c r="AT454" s="75" t="s">
        <v>146</v>
      </c>
      <c r="AU454" s="75" t="s">
        <v>77</v>
      </c>
      <c r="AV454" s="12" t="s">
        <v>21</v>
      </c>
      <c r="AW454" s="12" t="s">
        <v>33</v>
      </c>
      <c r="AX454" s="12" t="s">
        <v>69</v>
      </c>
      <c r="AY454" s="75" t="s">
        <v>137</v>
      </c>
    </row>
    <row r="455" spans="1:51" s="11" customFormat="1" ht="13.5">
      <c r="A455" s="292"/>
      <c r="B455" s="293"/>
      <c r="C455" s="292"/>
      <c r="D455" s="294" t="s">
        <v>146</v>
      </c>
      <c r="E455" s="295" t="s">
        <v>5</v>
      </c>
      <c r="F455" s="296" t="s">
        <v>523</v>
      </c>
      <c r="G455" s="292"/>
      <c r="H455" s="297">
        <v>140.088</v>
      </c>
      <c r="I455" s="292"/>
      <c r="J455" s="292"/>
      <c r="K455" s="292"/>
      <c r="L455" s="293"/>
      <c r="M455" s="298"/>
      <c r="N455" s="299"/>
      <c r="O455" s="299"/>
      <c r="P455" s="299"/>
      <c r="Q455" s="299"/>
      <c r="R455" s="299"/>
      <c r="S455" s="299"/>
      <c r="T455" s="300"/>
      <c r="U455" s="292"/>
      <c r="V455" s="292"/>
      <c r="AT455" s="74" t="s">
        <v>146</v>
      </c>
      <c r="AU455" s="74" t="s">
        <v>77</v>
      </c>
      <c r="AV455" s="11" t="s">
        <v>77</v>
      </c>
      <c r="AW455" s="11" t="s">
        <v>33</v>
      </c>
      <c r="AX455" s="11" t="s">
        <v>69</v>
      </c>
      <c r="AY455" s="74" t="s">
        <v>137</v>
      </c>
    </row>
    <row r="456" spans="1:51" s="11" customFormat="1" ht="13.5">
      <c r="A456" s="292"/>
      <c r="B456" s="293"/>
      <c r="C456" s="292"/>
      <c r="D456" s="294" t="s">
        <v>146</v>
      </c>
      <c r="E456" s="295" t="s">
        <v>5</v>
      </c>
      <c r="F456" s="296" t="s">
        <v>644</v>
      </c>
      <c r="G456" s="292"/>
      <c r="H456" s="297">
        <v>578.33</v>
      </c>
      <c r="I456" s="292"/>
      <c r="J456" s="292"/>
      <c r="K456" s="292"/>
      <c r="L456" s="293"/>
      <c r="M456" s="298"/>
      <c r="N456" s="299"/>
      <c r="O456" s="299"/>
      <c r="P456" s="299"/>
      <c r="Q456" s="299"/>
      <c r="R456" s="299"/>
      <c r="S456" s="299"/>
      <c r="T456" s="300"/>
      <c r="U456" s="292"/>
      <c r="V456" s="292"/>
      <c r="AT456" s="74" t="s">
        <v>146</v>
      </c>
      <c r="AU456" s="74" t="s">
        <v>77</v>
      </c>
      <c r="AV456" s="11" t="s">
        <v>77</v>
      </c>
      <c r="AW456" s="11" t="s">
        <v>33</v>
      </c>
      <c r="AX456" s="11" t="s">
        <v>69</v>
      </c>
      <c r="AY456" s="74" t="s">
        <v>137</v>
      </c>
    </row>
    <row r="457" spans="1:51" s="13" customFormat="1" ht="13.5">
      <c r="A457" s="317"/>
      <c r="B457" s="318"/>
      <c r="C457" s="317"/>
      <c r="D457" s="294" t="s">
        <v>146</v>
      </c>
      <c r="E457" s="319" t="s">
        <v>5</v>
      </c>
      <c r="F457" s="320" t="s">
        <v>179</v>
      </c>
      <c r="G457" s="317"/>
      <c r="H457" s="321">
        <v>718.418</v>
      </c>
      <c r="I457" s="317"/>
      <c r="J457" s="317"/>
      <c r="K457" s="317"/>
      <c r="L457" s="318"/>
      <c r="M457" s="322"/>
      <c r="N457" s="323"/>
      <c r="O457" s="323"/>
      <c r="P457" s="323"/>
      <c r="Q457" s="323"/>
      <c r="R457" s="323"/>
      <c r="S457" s="323"/>
      <c r="T457" s="324"/>
      <c r="U457" s="317"/>
      <c r="V457" s="317"/>
      <c r="AT457" s="76" t="s">
        <v>146</v>
      </c>
      <c r="AU457" s="76" t="s">
        <v>77</v>
      </c>
      <c r="AV457" s="13" t="s">
        <v>144</v>
      </c>
      <c r="AW457" s="13" t="s">
        <v>33</v>
      </c>
      <c r="AX457" s="13" t="s">
        <v>21</v>
      </c>
      <c r="AY457" s="76" t="s">
        <v>137</v>
      </c>
    </row>
    <row r="458" spans="1:51" s="11" customFormat="1" ht="13.5">
      <c r="A458" s="292"/>
      <c r="B458" s="293"/>
      <c r="C458" s="292"/>
      <c r="D458" s="294" t="s">
        <v>146</v>
      </c>
      <c r="E458" s="292"/>
      <c r="F458" s="296" t="s">
        <v>656</v>
      </c>
      <c r="G458" s="292"/>
      <c r="H458" s="297">
        <v>732.786</v>
      </c>
      <c r="I458" s="292"/>
      <c r="J458" s="292"/>
      <c r="K458" s="292"/>
      <c r="L458" s="293"/>
      <c r="M458" s="298"/>
      <c r="N458" s="299"/>
      <c r="O458" s="299"/>
      <c r="P458" s="299"/>
      <c r="Q458" s="299"/>
      <c r="R458" s="299"/>
      <c r="S458" s="299"/>
      <c r="T458" s="300"/>
      <c r="U458" s="292"/>
      <c r="V458" s="292"/>
      <c r="AT458" s="74" t="s">
        <v>146</v>
      </c>
      <c r="AU458" s="74" t="s">
        <v>77</v>
      </c>
      <c r="AV458" s="11" t="s">
        <v>77</v>
      </c>
      <c r="AW458" s="11" t="s">
        <v>6</v>
      </c>
      <c r="AX458" s="11" t="s">
        <v>21</v>
      </c>
      <c r="AY458" s="74" t="s">
        <v>137</v>
      </c>
    </row>
    <row r="459" spans="1:65" s="1" customFormat="1" ht="25.5" customHeight="1">
      <c r="A459" s="176"/>
      <c r="B459" s="177"/>
      <c r="C459" s="243" t="s">
        <v>657</v>
      </c>
      <c r="D459" s="243" t="s">
        <v>139</v>
      </c>
      <c r="E459" s="244" t="s">
        <v>658</v>
      </c>
      <c r="F459" s="245" t="s">
        <v>659</v>
      </c>
      <c r="G459" s="246" t="s">
        <v>142</v>
      </c>
      <c r="H459" s="247">
        <v>718.418</v>
      </c>
      <c r="I459" s="337">
        <v>0</v>
      </c>
      <c r="J459" s="248">
        <f>ROUND(I459*H459,2)</f>
        <v>0</v>
      </c>
      <c r="K459" s="245" t="s">
        <v>143</v>
      </c>
      <c r="L459" s="177"/>
      <c r="M459" s="288" t="s">
        <v>5</v>
      </c>
      <c r="N459" s="289" t="s">
        <v>40</v>
      </c>
      <c r="O459" s="178"/>
      <c r="P459" s="290">
        <f>O459*H459</f>
        <v>0</v>
      </c>
      <c r="Q459" s="290">
        <v>0.00027</v>
      </c>
      <c r="R459" s="290">
        <f>Q459*H459</f>
        <v>0.19397286</v>
      </c>
      <c r="S459" s="290">
        <v>0</v>
      </c>
      <c r="T459" s="291">
        <f>S459*H459</f>
        <v>0</v>
      </c>
      <c r="U459" s="176"/>
      <c r="V459" s="176"/>
      <c r="AR459" s="24" t="s">
        <v>261</v>
      </c>
      <c r="AT459" s="24" t="s">
        <v>139</v>
      </c>
      <c r="AU459" s="24" t="s">
        <v>77</v>
      </c>
      <c r="AY459" s="24" t="s">
        <v>137</v>
      </c>
      <c r="BE459" s="73">
        <f>IF(N459="základní",J459,0)</f>
        <v>0</v>
      </c>
      <c r="BF459" s="73">
        <f>IF(N459="snížená",J459,0)</f>
        <v>0</v>
      </c>
      <c r="BG459" s="73">
        <f>IF(N459="zákl. přenesená",J459,0)</f>
        <v>0</v>
      </c>
      <c r="BH459" s="73">
        <f>IF(N459="sníž. přenesená",J459,0)</f>
        <v>0</v>
      </c>
      <c r="BI459" s="73">
        <f>IF(N459="nulová",J459,0)</f>
        <v>0</v>
      </c>
      <c r="BJ459" s="24" t="s">
        <v>21</v>
      </c>
      <c r="BK459" s="73">
        <f>ROUND(I459*H459,2)</f>
        <v>0</v>
      </c>
      <c r="BL459" s="24" t="s">
        <v>261</v>
      </c>
      <c r="BM459" s="24" t="s">
        <v>660</v>
      </c>
    </row>
    <row r="460" spans="1:51" s="12" customFormat="1" ht="13.5">
      <c r="A460" s="301"/>
      <c r="B460" s="302"/>
      <c r="C460" s="301"/>
      <c r="D460" s="294" t="s">
        <v>146</v>
      </c>
      <c r="E460" s="303" t="s">
        <v>5</v>
      </c>
      <c r="F460" s="304" t="s">
        <v>643</v>
      </c>
      <c r="G460" s="301"/>
      <c r="H460" s="303" t="s">
        <v>5</v>
      </c>
      <c r="I460" s="301"/>
      <c r="J460" s="301"/>
      <c r="K460" s="301"/>
      <c r="L460" s="302"/>
      <c r="M460" s="305"/>
      <c r="N460" s="306"/>
      <c r="O460" s="306"/>
      <c r="P460" s="306"/>
      <c r="Q460" s="306"/>
      <c r="R460" s="306"/>
      <c r="S460" s="306"/>
      <c r="T460" s="307"/>
      <c r="U460" s="301"/>
      <c r="V460" s="301"/>
      <c r="AT460" s="75" t="s">
        <v>146</v>
      </c>
      <c r="AU460" s="75" t="s">
        <v>77</v>
      </c>
      <c r="AV460" s="12" t="s">
        <v>21</v>
      </c>
      <c r="AW460" s="12" t="s">
        <v>33</v>
      </c>
      <c r="AX460" s="12" t="s">
        <v>69</v>
      </c>
      <c r="AY460" s="75" t="s">
        <v>137</v>
      </c>
    </row>
    <row r="461" spans="1:51" s="12" customFormat="1" ht="13.5">
      <c r="A461" s="301"/>
      <c r="B461" s="302"/>
      <c r="C461" s="301"/>
      <c r="D461" s="294" t="s">
        <v>146</v>
      </c>
      <c r="E461" s="303" t="s">
        <v>5</v>
      </c>
      <c r="F461" s="304" t="s">
        <v>558</v>
      </c>
      <c r="G461" s="301"/>
      <c r="H461" s="303" t="s">
        <v>5</v>
      </c>
      <c r="I461" s="301"/>
      <c r="J461" s="301"/>
      <c r="K461" s="301"/>
      <c r="L461" s="302"/>
      <c r="M461" s="305"/>
      <c r="N461" s="306"/>
      <c r="O461" s="306"/>
      <c r="P461" s="306"/>
      <c r="Q461" s="306"/>
      <c r="R461" s="306"/>
      <c r="S461" s="306"/>
      <c r="T461" s="307"/>
      <c r="U461" s="301"/>
      <c r="V461" s="301"/>
      <c r="AT461" s="75" t="s">
        <v>146</v>
      </c>
      <c r="AU461" s="75" t="s">
        <v>77</v>
      </c>
      <c r="AV461" s="12" t="s">
        <v>21</v>
      </c>
      <c r="AW461" s="12" t="s">
        <v>33</v>
      </c>
      <c r="AX461" s="12" t="s">
        <v>69</v>
      </c>
      <c r="AY461" s="75" t="s">
        <v>137</v>
      </c>
    </row>
    <row r="462" spans="1:51" s="11" customFormat="1" ht="13.5">
      <c r="A462" s="292"/>
      <c r="B462" s="293"/>
      <c r="C462" s="292"/>
      <c r="D462" s="294" t="s">
        <v>146</v>
      </c>
      <c r="E462" s="295" t="s">
        <v>5</v>
      </c>
      <c r="F462" s="296" t="s">
        <v>523</v>
      </c>
      <c r="G462" s="292"/>
      <c r="H462" s="297">
        <v>140.088</v>
      </c>
      <c r="I462" s="292"/>
      <c r="J462" s="292"/>
      <c r="K462" s="292"/>
      <c r="L462" s="293"/>
      <c r="M462" s="298"/>
      <c r="N462" s="299"/>
      <c r="O462" s="299"/>
      <c r="P462" s="299"/>
      <c r="Q462" s="299"/>
      <c r="R462" s="299"/>
      <c r="S462" s="299"/>
      <c r="T462" s="300"/>
      <c r="U462" s="292"/>
      <c r="V462" s="292"/>
      <c r="AT462" s="74" t="s">
        <v>146</v>
      </c>
      <c r="AU462" s="74" t="s">
        <v>77</v>
      </c>
      <c r="AV462" s="11" t="s">
        <v>77</v>
      </c>
      <c r="AW462" s="11" t="s">
        <v>33</v>
      </c>
      <c r="AX462" s="11" t="s">
        <v>69</v>
      </c>
      <c r="AY462" s="74" t="s">
        <v>137</v>
      </c>
    </row>
    <row r="463" spans="1:51" s="11" customFormat="1" ht="13.5">
      <c r="A463" s="292"/>
      <c r="B463" s="293"/>
      <c r="C463" s="292"/>
      <c r="D463" s="294" t="s">
        <v>146</v>
      </c>
      <c r="E463" s="295" t="s">
        <v>5</v>
      </c>
      <c r="F463" s="296" t="s">
        <v>644</v>
      </c>
      <c r="G463" s="292"/>
      <c r="H463" s="297">
        <v>578.33</v>
      </c>
      <c r="I463" s="292"/>
      <c r="J463" s="292"/>
      <c r="K463" s="292"/>
      <c r="L463" s="293"/>
      <c r="M463" s="298"/>
      <c r="N463" s="299"/>
      <c r="O463" s="299"/>
      <c r="P463" s="299"/>
      <c r="Q463" s="299"/>
      <c r="R463" s="299"/>
      <c r="S463" s="299"/>
      <c r="T463" s="300"/>
      <c r="U463" s="292"/>
      <c r="V463" s="292"/>
      <c r="AT463" s="74" t="s">
        <v>146</v>
      </c>
      <c r="AU463" s="74" t="s">
        <v>77</v>
      </c>
      <c r="AV463" s="11" t="s">
        <v>77</v>
      </c>
      <c r="AW463" s="11" t="s">
        <v>33</v>
      </c>
      <c r="AX463" s="11" t="s">
        <v>69</v>
      </c>
      <c r="AY463" s="74" t="s">
        <v>137</v>
      </c>
    </row>
    <row r="464" spans="1:51" s="13" customFormat="1" ht="13.5">
      <c r="A464" s="317"/>
      <c r="B464" s="318"/>
      <c r="C464" s="317"/>
      <c r="D464" s="294" t="s">
        <v>146</v>
      </c>
      <c r="E464" s="319" t="s">
        <v>5</v>
      </c>
      <c r="F464" s="320" t="s">
        <v>179</v>
      </c>
      <c r="G464" s="317"/>
      <c r="H464" s="321">
        <v>718.418</v>
      </c>
      <c r="I464" s="317"/>
      <c r="J464" s="317"/>
      <c r="K464" s="317"/>
      <c r="L464" s="318"/>
      <c r="M464" s="322"/>
      <c r="N464" s="323"/>
      <c r="O464" s="323"/>
      <c r="P464" s="323"/>
      <c r="Q464" s="323"/>
      <c r="R464" s="323"/>
      <c r="S464" s="323"/>
      <c r="T464" s="324"/>
      <c r="U464" s="317"/>
      <c r="V464" s="317"/>
      <c r="AT464" s="76" t="s">
        <v>146</v>
      </c>
      <c r="AU464" s="76" t="s">
        <v>77</v>
      </c>
      <c r="AV464" s="13" t="s">
        <v>144</v>
      </c>
      <c r="AW464" s="13" t="s">
        <v>33</v>
      </c>
      <c r="AX464" s="13" t="s">
        <v>21</v>
      </c>
      <c r="AY464" s="76" t="s">
        <v>137</v>
      </c>
    </row>
    <row r="465" spans="1:65" s="1" customFormat="1" ht="16.5" customHeight="1">
      <c r="A465" s="176"/>
      <c r="B465" s="177"/>
      <c r="C465" s="308" t="s">
        <v>661</v>
      </c>
      <c r="D465" s="308" t="s">
        <v>162</v>
      </c>
      <c r="E465" s="309" t="s">
        <v>662</v>
      </c>
      <c r="F465" s="310" t="s">
        <v>663</v>
      </c>
      <c r="G465" s="311" t="s">
        <v>142</v>
      </c>
      <c r="H465" s="312">
        <v>732.786</v>
      </c>
      <c r="I465" s="338">
        <v>0</v>
      </c>
      <c r="J465" s="313">
        <f>ROUND(I465*H465,2)</f>
        <v>0</v>
      </c>
      <c r="K465" s="310" t="s">
        <v>143</v>
      </c>
      <c r="L465" s="314"/>
      <c r="M465" s="315" t="s">
        <v>5</v>
      </c>
      <c r="N465" s="316" t="s">
        <v>40</v>
      </c>
      <c r="O465" s="178"/>
      <c r="P465" s="290">
        <f>O465*H465</f>
        <v>0</v>
      </c>
      <c r="Q465" s="290">
        <v>0.0042</v>
      </c>
      <c r="R465" s="290">
        <f>Q465*H465</f>
        <v>3.0777011999999995</v>
      </c>
      <c r="S465" s="290">
        <v>0</v>
      </c>
      <c r="T465" s="291">
        <f>S465*H465</f>
        <v>0</v>
      </c>
      <c r="U465" s="176"/>
      <c r="V465" s="176"/>
      <c r="AR465" s="24" t="s">
        <v>354</v>
      </c>
      <c r="AT465" s="24" t="s">
        <v>162</v>
      </c>
      <c r="AU465" s="24" t="s">
        <v>77</v>
      </c>
      <c r="AY465" s="24" t="s">
        <v>137</v>
      </c>
      <c r="BE465" s="73">
        <f>IF(N465="základní",J465,0)</f>
        <v>0</v>
      </c>
      <c r="BF465" s="73">
        <f>IF(N465="snížená",J465,0)</f>
        <v>0</v>
      </c>
      <c r="BG465" s="73">
        <f>IF(N465="zákl. přenesená",J465,0)</f>
        <v>0</v>
      </c>
      <c r="BH465" s="73">
        <f>IF(N465="sníž. přenesená",J465,0)</f>
        <v>0</v>
      </c>
      <c r="BI465" s="73">
        <f>IF(N465="nulová",J465,0)</f>
        <v>0</v>
      </c>
      <c r="BJ465" s="24" t="s">
        <v>21</v>
      </c>
      <c r="BK465" s="73">
        <f>ROUND(I465*H465,2)</f>
        <v>0</v>
      </c>
      <c r="BL465" s="24" t="s">
        <v>261</v>
      </c>
      <c r="BM465" s="24" t="s">
        <v>664</v>
      </c>
    </row>
    <row r="466" spans="1:51" s="11" customFormat="1" ht="13.5">
      <c r="A466" s="292"/>
      <c r="B466" s="293"/>
      <c r="C466" s="292"/>
      <c r="D466" s="294" t="s">
        <v>146</v>
      </c>
      <c r="E466" s="292"/>
      <c r="F466" s="296" t="s">
        <v>656</v>
      </c>
      <c r="G466" s="292"/>
      <c r="H466" s="297">
        <v>732.786</v>
      </c>
      <c r="I466" s="292"/>
      <c r="J466" s="292"/>
      <c r="K466" s="292"/>
      <c r="L466" s="293"/>
      <c r="M466" s="298"/>
      <c r="N466" s="299"/>
      <c r="O466" s="299"/>
      <c r="P466" s="299"/>
      <c r="Q466" s="299"/>
      <c r="R466" s="299"/>
      <c r="S466" s="299"/>
      <c r="T466" s="300"/>
      <c r="U466" s="292"/>
      <c r="V466" s="292"/>
      <c r="AT466" s="74" t="s">
        <v>146</v>
      </c>
      <c r="AU466" s="74" t="s">
        <v>77</v>
      </c>
      <c r="AV466" s="11" t="s">
        <v>77</v>
      </c>
      <c r="AW466" s="11" t="s">
        <v>6</v>
      </c>
      <c r="AX466" s="11" t="s">
        <v>21</v>
      </c>
      <c r="AY466" s="74" t="s">
        <v>137</v>
      </c>
    </row>
    <row r="467" spans="1:65" s="1" customFormat="1" ht="16.5" customHeight="1">
      <c r="A467" s="176"/>
      <c r="B467" s="177"/>
      <c r="C467" s="243" t="s">
        <v>665</v>
      </c>
      <c r="D467" s="243" t="s">
        <v>139</v>
      </c>
      <c r="E467" s="244" t="s">
        <v>666</v>
      </c>
      <c r="F467" s="245" t="s">
        <v>667</v>
      </c>
      <c r="G467" s="246" t="s">
        <v>454</v>
      </c>
      <c r="H467" s="247">
        <v>5.929</v>
      </c>
      <c r="I467" s="337">
        <v>0</v>
      </c>
      <c r="J467" s="248">
        <f>ROUND(I467*H467,2)</f>
        <v>0</v>
      </c>
      <c r="K467" s="245" t="s">
        <v>143</v>
      </c>
      <c r="L467" s="177"/>
      <c r="M467" s="288" t="s">
        <v>5</v>
      </c>
      <c r="N467" s="289" t="s">
        <v>40</v>
      </c>
      <c r="O467" s="178"/>
      <c r="P467" s="290">
        <f>O467*H467</f>
        <v>0</v>
      </c>
      <c r="Q467" s="290">
        <v>0</v>
      </c>
      <c r="R467" s="290">
        <f>Q467*H467</f>
        <v>0</v>
      </c>
      <c r="S467" s="290">
        <v>0</v>
      </c>
      <c r="T467" s="291">
        <f>S467*H467</f>
        <v>0</v>
      </c>
      <c r="U467" s="176"/>
      <c r="V467" s="176"/>
      <c r="AR467" s="24" t="s">
        <v>261</v>
      </c>
      <c r="AT467" s="24" t="s">
        <v>139</v>
      </c>
      <c r="AU467" s="24" t="s">
        <v>77</v>
      </c>
      <c r="AY467" s="24" t="s">
        <v>137</v>
      </c>
      <c r="BE467" s="73">
        <f>IF(N467="základní",J467,0)</f>
        <v>0</v>
      </c>
      <c r="BF467" s="73">
        <f>IF(N467="snížená",J467,0)</f>
        <v>0</v>
      </c>
      <c r="BG467" s="73">
        <f>IF(N467="zákl. přenesená",J467,0)</f>
        <v>0</v>
      </c>
      <c r="BH467" s="73">
        <f>IF(N467="sníž. přenesená",J467,0)</f>
        <v>0</v>
      </c>
      <c r="BI467" s="73">
        <f>IF(N467="nulová",J467,0)</f>
        <v>0</v>
      </c>
      <c r="BJ467" s="24" t="s">
        <v>21</v>
      </c>
      <c r="BK467" s="73">
        <f>ROUND(I467*H467,2)</f>
        <v>0</v>
      </c>
      <c r="BL467" s="24" t="s">
        <v>261</v>
      </c>
      <c r="BM467" s="24" t="s">
        <v>668</v>
      </c>
    </row>
    <row r="468" spans="1:63" s="10" customFormat="1" ht="29.85" customHeight="1">
      <c r="A468" s="236"/>
      <c r="B468" s="237"/>
      <c r="C468" s="236"/>
      <c r="D468" s="238" t="s">
        <v>68</v>
      </c>
      <c r="E468" s="241" t="s">
        <v>669</v>
      </c>
      <c r="F468" s="241" t="s">
        <v>670</v>
      </c>
      <c r="G468" s="236"/>
      <c r="H468" s="236"/>
      <c r="I468" s="236"/>
      <c r="J468" s="242">
        <f>BK468</f>
        <v>0</v>
      </c>
      <c r="K468" s="236"/>
      <c r="L468" s="237"/>
      <c r="M468" s="284"/>
      <c r="N468" s="285"/>
      <c r="O468" s="285"/>
      <c r="P468" s="286">
        <f>SUM(P469:P471)</f>
        <v>0</v>
      </c>
      <c r="Q468" s="285"/>
      <c r="R468" s="286">
        <f>SUM(R469:R471)</f>
        <v>0</v>
      </c>
      <c r="S468" s="285"/>
      <c r="T468" s="287">
        <f>SUM(T469:T471)</f>
        <v>0</v>
      </c>
      <c r="U468" s="236"/>
      <c r="V468" s="236"/>
      <c r="AR468" s="61" t="s">
        <v>77</v>
      </c>
      <c r="AT468" s="66" t="s">
        <v>68</v>
      </c>
      <c r="AU468" s="66" t="s">
        <v>21</v>
      </c>
      <c r="AY468" s="61" t="s">
        <v>137</v>
      </c>
      <c r="BK468" s="67">
        <f>SUM(BK469:BK471)</f>
        <v>0</v>
      </c>
    </row>
    <row r="469" spans="1:65" s="1" customFormat="1" ht="16.5" customHeight="1">
      <c r="A469" s="176"/>
      <c r="B469" s="177"/>
      <c r="C469" s="243" t="s">
        <v>671</v>
      </c>
      <c r="D469" s="243" t="s">
        <v>139</v>
      </c>
      <c r="E469" s="244" t="s">
        <v>672</v>
      </c>
      <c r="F469" s="245" t="s">
        <v>673</v>
      </c>
      <c r="G469" s="246" t="s">
        <v>188</v>
      </c>
      <c r="H469" s="247">
        <v>9</v>
      </c>
      <c r="I469" s="337">
        <v>0</v>
      </c>
      <c r="J469" s="248">
        <f>ROUND(I469*H469,2)</f>
        <v>0</v>
      </c>
      <c r="K469" s="245" t="s">
        <v>5</v>
      </c>
      <c r="L469" s="177"/>
      <c r="M469" s="288" t="s">
        <v>5</v>
      </c>
      <c r="N469" s="289" t="s">
        <v>40</v>
      </c>
      <c r="O469" s="178"/>
      <c r="P469" s="290">
        <f>O469*H469</f>
        <v>0</v>
      </c>
      <c r="Q469" s="290">
        <v>0</v>
      </c>
      <c r="R469" s="290">
        <f>Q469*H469</f>
        <v>0</v>
      </c>
      <c r="S469" s="290">
        <v>0</v>
      </c>
      <c r="T469" s="291">
        <f>S469*H469</f>
        <v>0</v>
      </c>
      <c r="U469" s="176"/>
      <c r="V469" s="176"/>
      <c r="AR469" s="24" t="s">
        <v>261</v>
      </c>
      <c r="AT469" s="24" t="s">
        <v>139</v>
      </c>
      <c r="AU469" s="24" t="s">
        <v>77</v>
      </c>
      <c r="AY469" s="24" t="s">
        <v>137</v>
      </c>
      <c r="BE469" s="73">
        <f>IF(N469="základní",J469,0)</f>
        <v>0</v>
      </c>
      <c r="BF469" s="73">
        <f>IF(N469="snížená",J469,0)</f>
        <v>0</v>
      </c>
      <c r="BG469" s="73">
        <f>IF(N469="zákl. přenesená",J469,0)</f>
        <v>0</v>
      </c>
      <c r="BH469" s="73">
        <f>IF(N469="sníž. přenesená",J469,0)</f>
        <v>0</v>
      </c>
      <c r="BI469" s="73">
        <f>IF(N469="nulová",J469,0)</f>
        <v>0</v>
      </c>
      <c r="BJ469" s="24" t="s">
        <v>21</v>
      </c>
      <c r="BK469" s="73">
        <f>ROUND(I469*H469,2)</f>
        <v>0</v>
      </c>
      <c r="BL469" s="24" t="s">
        <v>261</v>
      </c>
      <c r="BM469" s="24" t="s">
        <v>674</v>
      </c>
    </row>
    <row r="470" spans="1:51" s="12" customFormat="1" ht="13.5">
      <c r="A470" s="301"/>
      <c r="B470" s="302"/>
      <c r="C470" s="301"/>
      <c r="D470" s="294" t="s">
        <v>146</v>
      </c>
      <c r="E470" s="303" t="s">
        <v>5</v>
      </c>
      <c r="F470" s="304" t="s">
        <v>675</v>
      </c>
      <c r="G470" s="301"/>
      <c r="H470" s="303" t="s">
        <v>5</v>
      </c>
      <c r="I470" s="301"/>
      <c r="J470" s="301"/>
      <c r="K470" s="301"/>
      <c r="L470" s="302"/>
      <c r="M470" s="305"/>
      <c r="N470" s="306"/>
      <c r="O470" s="306"/>
      <c r="P470" s="306"/>
      <c r="Q470" s="306"/>
      <c r="R470" s="306"/>
      <c r="S470" s="306"/>
      <c r="T470" s="307"/>
      <c r="U470" s="301"/>
      <c r="V470" s="301"/>
      <c r="AT470" s="75" t="s">
        <v>146</v>
      </c>
      <c r="AU470" s="75" t="s">
        <v>77</v>
      </c>
      <c r="AV470" s="12" t="s">
        <v>21</v>
      </c>
      <c r="AW470" s="12" t="s">
        <v>33</v>
      </c>
      <c r="AX470" s="12" t="s">
        <v>69</v>
      </c>
      <c r="AY470" s="75" t="s">
        <v>137</v>
      </c>
    </row>
    <row r="471" spans="1:51" s="11" customFormat="1" ht="13.5">
      <c r="A471" s="292"/>
      <c r="B471" s="293"/>
      <c r="C471" s="292"/>
      <c r="D471" s="294" t="s">
        <v>146</v>
      </c>
      <c r="E471" s="295" t="s">
        <v>5</v>
      </c>
      <c r="F471" s="296" t="s">
        <v>216</v>
      </c>
      <c r="G471" s="292"/>
      <c r="H471" s="297">
        <v>9</v>
      </c>
      <c r="I471" s="292"/>
      <c r="J471" s="292"/>
      <c r="K471" s="292"/>
      <c r="L471" s="293"/>
      <c r="M471" s="298"/>
      <c r="N471" s="299"/>
      <c r="O471" s="299"/>
      <c r="P471" s="299"/>
      <c r="Q471" s="299"/>
      <c r="R471" s="299"/>
      <c r="S471" s="299"/>
      <c r="T471" s="300"/>
      <c r="U471" s="292"/>
      <c r="V471" s="292"/>
      <c r="AT471" s="74" t="s">
        <v>146</v>
      </c>
      <c r="AU471" s="74" t="s">
        <v>77</v>
      </c>
      <c r="AV471" s="11" t="s">
        <v>77</v>
      </c>
      <c r="AW471" s="11" t="s">
        <v>33</v>
      </c>
      <c r="AX471" s="11" t="s">
        <v>21</v>
      </c>
      <c r="AY471" s="74" t="s">
        <v>137</v>
      </c>
    </row>
    <row r="472" spans="1:63" s="10" customFormat="1" ht="29.85" customHeight="1">
      <c r="A472" s="236"/>
      <c r="B472" s="237"/>
      <c r="C472" s="236"/>
      <c r="D472" s="238" t="s">
        <v>68</v>
      </c>
      <c r="E472" s="241" t="s">
        <v>676</v>
      </c>
      <c r="F472" s="241" t="s">
        <v>677</v>
      </c>
      <c r="G472" s="236"/>
      <c r="H472" s="236"/>
      <c r="I472" s="236"/>
      <c r="J472" s="242">
        <f>BK472</f>
        <v>0</v>
      </c>
      <c r="K472" s="236"/>
      <c r="L472" s="237"/>
      <c r="M472" s="284"/>
      <c r="N472" s="285"/>
      <c r="O472" s="285"/>
      <c r="P472" s="286">
        <f>SUM(P473:P476)</f>
        <v>0</v>
      </c>
      <c r="Q472" s="285"/>
      <c r="R472" s="286">
        <f>SUM(R473:R476)</f>
        <v>0</v>
      </c>
      <c r="S472" s="285"/>
      <c r="T472" s="287">
        <f>SUM(T473:T476)</f>
        <v>0</v>
      </c>
      <c r="U472" s="236"/>
      <c r="V472" s="236"/>
      <c r="AR472" s="61" t="s">
        <v>77</v>
      </c>
      <c r="AT472" s="66" t="s">
        <v>68</v>
      </c>
      <c r="AU472" s="66" t="s">
        <v>21</v>
      </c>
      <c r="AY472" s="61" t="s">
        <v>137</v>
      </c>
      <c r="BK472" s="67">
        <f>SUM(BK473:BK476)</f>
        <v>0</v>
      </c>
    </row>
    <row r="473" spans="1:65" s="1" customFormat="1" ht="16.5" customHeight="1">
      <c r="A473" s="176"/>
      <c r="B473" s="177"/>
      <c r="C473" s="243" t="s">
        <v>678</v>
      </c>
      <c r="D473" s="243" t="s">
        <v>139</v>
      </c>
      <c r="E473" s="244" t="s">
        <v>679</v>
      </c>
      <c r="F473" s="245" t="s">
        <v>680</v>
      </c>
      <c r="G473" s="246" t="s">
        <v>188</v>
      </c>
      <c r="H473" s="247">
        <v>404</v>
      </c>
      <c r="I473" s="337">
        <v>0</v>
      </c>
      <c r="J473" s="248">
        <f>ROUND(I473*H473,2)</f>
        <v>0</v>
      </c>
      <c r="K473" s="245" t="s">
        <v>5</v>
      </c>
      <c r="L473" s="177"/>
      <c r="M473" s="288" t="s">
        <v>5</v>
      </c>
      <c r="N473" s="289" t="s">
        <v>40</v>
      </c>
      <c r="O473" s="178"/>
      <c r="P473" s="290">
        <f>O473*H473</f>
        <v>0</v>
      </c>
      <c r="Q473" s="290">
        <v>0</v>
      </c>
      <c r="R473" s="290">
        <f>Q473*H473</f>
        <v>0</v>
      </c>
      <c r="S473" s="290">
        <v>0</v>
      </c>
      <c r="T473" s="291">
        <f>S473*H473</f>
        <v>0</v>
      </c>
      <c r="U473" s="176"/>
      <c r="V473" s="176"/>
      <c r="AR473" s="24" t="s">
        <v>261</v>
      </c>
      <c r="AT473" s="24" t="s">
        <v>139</v>
      </c>
      <c r="AU473" s="24" t="s">
        <v>77</v>
      </c>
      <c r="AY473" s="24" t="s">
        <v>137</v>
      </c>
      <c r="BE473" s="73">
        <f>IF(N473="základní",J473,0)</f>
        <v>0</v>
      </c>
      <c r="BF473" s="73">
        <f>IF(N473="snížená",J473,0)</f>
        <v>0</v>
      </c>
      <c r="BG473" s="73">
        <f>IF(N473="zákl. přenesená",J473,0)</f>
        <v>0</v>
      </c>
      <c r="BH473" s="73">
        <f>IF(N473="sníž. přenesená",J473,0)</f>
        <v>0</v>
      </c>
      <c r="BI473" s="73">
        <f>IF(N473="nulová",J473,0)</f>
        <v>0</v>
      </c>
      <c r="BJ473" s="24" t="s">
        <v>21</v>
      </c>
      <c r="BK473" s="73">
        <f>ROUND(I473*H473,2)</f>
        <v>0</v>
      </c>
      <c r="BL473" s="24" t="s">
        <v>261</v>
      </c>
      <c r="BM473" s="24" t="s">
        <v>681</v>
      </c>
    </row>
    <row r="474" spans="1:65" s="1" customFormat="1" ht="25.5" customHeight="1">
      <c r="A474" s="176"/>
      <c r="B474" s="177"/>
      <c r="C474" s="243" t="s">
        <v>682</v>
      </c>
      <c r="D474" s="243" t="s">
        <v>139</v>
      </c>
      <c r="E474" s="244" t="s">
        <v>683</v>
      </c>
      <c r="F474" s="245" t="s">
        <v>684</v>
      </c>
      <c r="G474" s="246" t="s">
        <v>330</v>
      </c>
      <c r="H474" s="247">
        <v>2</v>
      </c>
      <c r="I474" s="337">
        <v>0</v>
      </c>
      <c r="J474" s="248">
        <f>ROUND(I474*H474,2)</f>
        <v>0</v>
      </c>
      <c r="K474" s="245" t="s">
        <v>5</v>
      </c>
      <c r="L474" s="177"/>
      <c r="M474" s="288" t="s">
        <v>5</v>
      </c>
      <c r="N474" s="289" t="s">
        <v>40</v>
      </c>
      <c r="O474" s="178"/>
      <c r="P474" s="290">
        <f>O474*H474</f>
        <v>0</v>
      </c>
      <c r="Q474" s="290">
        <v>0</v>
      </c>
      <c r="R474" s="290">
        <f>Q474*H474</f>
        <v>0</v>
      </c>
      <c r="S474" s="290">
        <v>0</v>
      </c>
      <c r="T474" s="291">
        <f>S474*H474</f>
        <v>0</v>
      </c>
      <c r="U474" s="176"/>
      <c r="V474" s="176"/>
      <c r="AR474" s="24" t="s">
        <v>261</v>
      </c>
      <c r="AT474" s="24" t="s">
        <v>139</v>
      </c>
      <c r="AU474" s="24" t="s">
        <v>77</v>
      </c>
      <c r="AY474" s="24" t="s">
        <v>137</v>
      </c>
      <c r="BE474" s="73">
        <f>IF(N474="základní",J474,0)</f>
        <v>0</v>
      </c>
      <c r="BF474" s="73">
        <f>IF(N474="snížená",J474,0)</f>
        <v>0</v>
      </c>
      <c r="BG474" s="73">
        <f>IF(N474="zákl. přenesená",J474,0)</f>
        <v>0</v>
      </c>
      <c r="BH474" s="73">
        <f>IF(N474="sníž. přenesená",J474,0)</f>
        <v>0</v>
      </c>
      <c r="BI474" s="73">
        <f>IF(N474="nulová",J474,0)</f>
        <v>0</v>
      </c>
      <c r="BJ474" s="24" t="s">
        <v>21</v>
      </c>
      <c r="BK474" s="73">
        <f>ROUND(I474*H474,2)</f>
        <v>0</v>
      </c>
      <c r="BL474" s="24" t="s">
        <v>261</v>
      </c>
      <c r="BM474" s="24" t="s">
        <v>685</v>
      </c>
    </row>
    <row r="475" spans="1:51" s="12" customFormat="1" ht="13.5">
      <c r="A475" s="301"/>
      <c r="B475" s="302"/>
      <c r="C475" s="301"/>
      <c r="D475" s="294" t="s">
        <v>146</v>
      </c>
      <c r="E475" s="303" t="s">
        <v>5</v>
      </c>
      <c r="F475" s="304" t="s">
        <v>686</v>
      </c>
      <c r="G475" s="301"/>
      <c r="H475" s="303" t="s">
        <v>5</v>
      </c>
      <c r="I475" s="301"/>
      <c r="J475" s="301"/>
      <c r="K475" s="301"/>
      <c r="L475" s="302"/>
      <c r="M475" s="305"/>
      <c r="N475" s="306"/>
      <c r="O475" s="306"/>
      <c r="P475" s="306"/>
      <c r="Q475" s="306"/>
      <c r="R475" s="306"/>
      <c r="S475" s="306"/>
      <c r="T475" s="307"/>
      <c r="U475" s="301"/>
      <c r="V475" s="301"/>
      <c r="AT475" s="75" t="s">
        <v>146</v>
      </c>
      <c r="AU475" s="75" t="s">
        <v>77</v>
      </c>
      <c r="AV475" s="12" t="s">
        <v>21</v>
      </c>
      <c r="AW475" s="12" t="s">
        <v>33</v>
      </c>
      <c r="AX475" s="12" t="s">
        <v>69</v>
      </c>
      <c r="AY475" s="75" t="s">
        <v>137</v>
      </c>
    </row>
    <row r="476" spans="1:51" s="11" customFormat="1" ht="13.5">
      <c r="A476" s="292"/>
      <c r="B476" s="293"/>
      <c r="C476" s="292"/>
      <c r="D476" s="294" t="s">
        <v>146</v>
      </c>
      <c r="E476" s="295" t="s">
        <v>5</v>
      </c>
      <c r="F476" s="296" t="s">
        <v>77</v>
      </c>
      <c r="G476" s="292"/>
      <c r="H476" s="297">
        <v>2</v>
      </c>
      <c r="I476" s="292"/>
      <c r="J476" s="292"/>
      <c r="K476" s="292"/>
      <c r="L476" s="293"/>
      <c r="M476" s="298"/>
      <c r="N476" s="299"/>
      <c r="O476" s="299"/>
      <c r="P476" s="299"/>
      <c r="Q476" s="299"/>
      <c r="R476" s="299"/>
      <c r="S476" s="299"/>
      <c r="T476" s="300"/>
      <c r="U476" s="292"/>
      <c r="V476" s="292"/>
      <c r="AT476" s="74" t="s">
        <v>146</v>
      </c>
      <c r="AU476" s="74" t="s">
        <v>77</v>
      </c>
      <c r="AV476" s="11" t="s">
        <v>77</v>
      </c>
      <c r="AW476" s="11" t="s">
        <v>33</v>
      </c>
      <c r="AX476" s="11" t="s">
        <v>21</v>
      </c>
      <c r="AY476" s="74" t="s">
        <v>137</v>
      </c>
    </row>
    <row r="477" spans="1:63" s="10" customFormat="1" ht="29.85" customHeight="1">
      <c r="A477" s="236"/>
      <c r="B477" s="237"/>
      <c r="C477" s="236"/>
      <c r="D477" s="238" t="s">
        <v>68</v>
      </c>
      <c r="E477" s="241" t="s">
        <v>687</v>
      </c>
      <c r="F477" s="241" t="s">
        <v>78</v>
      </c>
      <c r="G477" s="236"/>
      <c r="H477" s="236"/>
      <c r="I477" s="236"/>
      <c r="J477" s="242">
        <f>BK477</f>
        <v>0</v>
      </c>
      <c r="K477" s="236"/>
      <c r="L477" s="237"/>
      <c r="M477" s="284"/>
      <c r="N477" s="285"/>
      <c r="O477" s="285"/>
      <c r="P477" s="286">
        <f>SUM(P478:P483)</f>
        <v>0</v>
      </c>
      <c r="Q477" s="285"/>
      <c r="R477" s="286">
        <f>SUM(R478:R483)</f>
        <v>0</v>
      </c>
      <c r="S477" s="285"/>
      <c r="T477" s="287">
        <f>SUM(T478:T483)</f>
        <v>0</v>
      </c>
      <c r="U477" s="236"/>
      <c r="V477" s="236"/>
      <c r="AR477" s="61" t="s">
        <v>77</v>
      </c>
      <c r="AT477" s="66" t="s">
        <v>68</v>
      </c>
      <c r="AU477" s="66" t="s">
        <v>21</v>
      </c>
      <c r="AY477" s="61" t="s">
        <v>137</v>
      </c>
      <c r="BK477" s="67">
        <f>SUM(BK478:BK483)</f>
        <v>0</v>
      </c>
    </row>
    <row r="478" spans="1:65" s="1" customFormat="1" ht="16.5" customHeight="1">
      <c r="A478" s="176"/>
      <c r="B478" s="177"/>
      <c r="C478" s="243" t="s">
        <v>688</v>
      </c>
      <c r="D478" s="243" t="s">
        <v>139</v>
      </c>
      <c r="E478" s="244" t="s">
        <v>689</v>
      </c>
      <c r="F478" s="245" t="s">
        <v>690</v>
      </c>
      <c r="G478" s="246" t="s">
        <v>330</v>
      </c>
      <c r="H478" s="247">
        <v>18</v>
      </c>
      <c r="I478" s="337">
        <v>0</v>
      </c>
      <c r="J478" s="248">
        <f>ROUND(I478*H478,2)</f>
        <v>0</v>
      </c>
      <c r="K478" s="245" t="s">
        <v>5</v>
      </c>
      <c r="L478" s="177"/>
      <c r="M478" s="288" t="s">
        <v>5</v>
      </c>
      <c r="N478" s="289" t="s">
        <v>40</v>
      </c>
      <c r="O478" s="178"/>
      <c r="P478" s="290">
        <f>O478*H478</f>
        <v>0</v>
      </c>
      <c r="Q478" s="290">
        <v>0</v>
      </c>
      <c r="R478" s="290">
        <f>Q478*H478</f>
        <v>0</v>
      </c>
      <c r="S478" s="290">
        <v>0</v>
      </c>
      <c r="T478" s="291">
        <f>S478*H478</f>
        <v>0</v>
      </c>
      <c r="U478" s="176"/>
      <c r="V478" s="176"/>
      <c r="AR478" s="24" t="s">
        <v>261</v>
      </c>
      <c r="AT478" s="24" t="s">
        <v>139</v>
      </c>
      <c r="AU478" s="24" t="s">
        <v>77</v>
      </c>
      <c r="AY478" s="24" t="s">
        <v>137</v>
      </c>
      <c r="BE478" s="73">
        <f>IF(N478="základní",J478,0)</f>
        <v>0</v>
      </c>
      <c r="BF478" s="73">
        <f>IF(N478="snížená",J478,0)</f>
        <v>0</v>
      </c>
      <c r="BG478" s="73">
        <f>IF(N478="zákl. přenesená",J478,0)</f>
        <v>0</v>
      </c>
      <c r="BH478" s="73">
        <f>IF(N478="sníž. přenesená",J478,0)</f>
        <v>0</v>
      </c>
      <c r="BI478" s="73">
        <f>IF(N478="nulová",J478,0)</f>
        <v>0</v>
      </c>
      <c r="BJ478" s="24" t="s">
        <v>21</v>
      </c>
      <c r="BK478" s="73">
        <f>ROUND(I478*H478,2)</f>
        <v>0</v>
      </c>
      <c r="BL478" s="24" t="s">
        <v>261</v>
      </c>
      <c r="BM478" s="24" t="s">
        <v>691</v>
      </c>
    </row>
    <row r="479" spans="1:51" s="12" customFormat="1" ht="13.5">
      <c r="A479" s="301"/>
      <c r="B479" s="302"/>
      <c r="C479" s="301"/>
      <c r="D479" s="294" t="s">
        <v>146</v>
      </c>
      <c r="E479" s="303" t="s">
        <v>5</v>
      </c>
      <c r="F479" s="304" t="s">
        <v>692</v>
      </c>
      <c r="G479" s="301"/>
      <c r="H479" s="303" t="s">
        <v>5</v>
      </c>
      <c r="I479" s="301"/>
      <c r="J479" s="301"/>
      <c r="K479" s="301"/>
      <c r="L479" s="302"/>
      <c r="M479" s="305"/>
      <c r="N479" s="306"/>
      <c r="O479" s="306"/>
      <c r="P479" s="306"/>
      <c r="Q479" s="306"/>
      <c r="R479" s="306"/>
      <c r="S479" s="306"/>
      <c r="T479" s="307"/>
      <c r="U479" s="301"/>
      <c r="V479" s="301"/>
      <c r="AT479" s="75" t="s">
        <v>146</v>
      </c>
      <c r="AU479" s="75" t="s">
        <v>77</v>
      </c>
      <c r="AV479" s="12" t="s">
        <v>21</v>
      </c>
      <c r="AW479" s="12" t="s">
        <v>33</v>
      </c>
      <c r="AX479" s="12" t="s">
        <v>69</v>
      </c>
      <c r="AY479" s="75" t="s">
        <v>137</v>
      </c>
    </row>
    <row r="480" spans="1:51" s="11" customFormat="1" ht="13.5">
      <c r="A480" s="292"/>
      <c r="B480" s="293"/>
      <c r="C480" s="292"/>
      <c r="D480" s="294" t="s">
        <v>146</v>
      </c>
      <c r="E480" s="295" t="s">
        <v>5</v>
      </c>
      <c r="F480" s="296" t="s">
        <v>693</v>
      </c>
      <c r="G480" s="292"/>
      <c r="H480" s="297">
        <v>13</v>
      </c>
      <c r="I480" s="292"/>
      <c r="J480" s="292"/>
      <c r="K480" s="292"/>
      <c r="L480" s="293"/>
      <c r="M480" s="298"/>
      <c r="N480" s="299"/>
      <c r="O480" s="299"/>
      <c r="P480" s="299"/>
      <c r="Q480" s="299"/>
      <c r="R480" s="299"/>
      <c r="S480" s="299"/>
      <c r="T480" s="300"/>
      <c r="U480" s="292"/>
      <c r="V480" s="292"/>
      <c r="AT480" s="74" t="s">
        <v>146</v>
      </c>
      <c r="AU480" s="74" t="s">
        <v>77</v>
      </c>
      <c r="AV480" s="11" t="s">
        <v>77</v>
      </c>
      <c r="AW480" s="11" t="s">
        <v>33</v>
      </c>
      <c r="AX480" s="11" t="s">
        <v>69</v>
      </c>
      <c r="AY480" s="74" t="s">
        <v>137</v>
      </c>
    </row>
    <row r="481" spans="1:51" s="11" customFormat="1" ht="13.5">
      <c r="A481" s="292"/>
      <c r="B481" s="293"/>
      <c r="C481" s="292"/>
      <c r="D481" s="294" t="s">
        <v>146</v>
      </c>
      <c r="E481" s="295" t="s">
        <v>5</v>
      </c>
      <c r="F481" s="296" t="s">
        <v>694</v>
      </c>
      <c r="G481" s="292"/>
      <c r="H481" s="297">
        <v>4</v>
      </c>
      <c r="I481" s="292"/>
      <c r="J481" s="292"/>
      <c r="K481" s="292"/>
      <c r="L481" s="293"/>
      <c r="M481" s="298"/>
      <c r="N481" s="299"/>
      <c r="O481" s="299"/>
      <c r="P481" s="299"/>
      <c r="Q481" s="299"/>
      <c r="R481" s="299"/>
      <c r="S481" s="299"/>
      <c r="T481" s="300"/>
      <c r="U481" s="292"/>
      <c r="V481" s="292"/>
      <c r="AT481" s="74" t="s">
        <v>146</v>
      </c>
      <c r="AU481" s="74" t="s">
        <v>77</v>
      </c>
      <c r="AV481" s="11" t="s">
        <v>77</v>
      </c>
      <c r="AW481" s="11" t="s">
        <v>33</v>
      </c>
      <c r="AX481" s="11" t="s">
        <v>69</v>
      </c>
      <c r="AY481" s="74" t="s">
        <v>137</v>
      </c>
    </row>
    <row r="482" spans="1:51" s="11" customFormat="1" ht="13.5">
      <c r="A482" s="292"/>
      <c r="B482" s="293"/>
      <c r="C482" s="292"/>
      <c r="D482" s="294" t="s">
        <v>146</v>
      </c>
      <c r="E482" s="295" t="s">
        <v>5</v>
      </c>
      <c r="F482" s="296" t="s">
        <v>695</v>
      </c>
      <c r="G482" s="292"/>
      <c r="H482" s="297">
        <v>1</v>
      </c>
      <c r="I482" s="292"/>
      <c r="J482" s="292"/>
      <c r="K482" s="292"/>
      <c r="L482" s="293"/>
      <c r="M482" s="298"/>
      <c r="N482" s="299"/>
      <c r="O482" s="299"/>
      <c r="P482" s="299"/>
      <c r="Q482" s="299"/>
      <c r="R482" s="299"/>
      <c r="S482" s="299"/>
      <c r="T482" s="300"/>
      <c r="U482" s="292"/>
      <c r="V482" s="292"/>
      <c r="AT482" s="74" t="s">
        <v>146</v>
      </c>
      <c r="AU482" s="74" t="s">
        <v>77</v>
      </c>
      <c r="AV482" s="11" t="s">
        <v>77</v>
      </c>
      <c r="AW482" s="11" t="s">
        <v>33</v>
      </c>
      <c r="AX482" s="11" t="s">
        <v>69</v>
      </c>
      <c r="AY482" s="74" t="s">
        <v>137</v>
      </c>
    </row>
    <row r="483" spans="1:51" s="13" customFormat="1" ht="13.5">
      <c r="A483" s="317"/>
      <c r="B483" s="318"/>
      <c r="C483" s="317"/>
      <c r="D483" s="294" t="s">
        <v>146</v>
      </c>
      <c r="E483" s="319" t="s">
        <v>5</v>
      </c>
      <c r="F483" s="320" t="s">
        <v>179</v>
      </c>
      <c r="G483" s="317"/>
      <c r="H483" s="321">
        <v>18</v>
      </c>
      <c r="I483" s="317"/>
      <c r="J483" s="317"/>
      <c r="K483" s="317"/>
      <c r="L483" s="318"/>
      <c r="M483" s="322"/>
      <c r="N483" s="323"/>
      <c r="O483" s="323"/>
      <c r="P483" s="323"/>
      <c r="Q483" s="323"/>
      <c r="R483" s="323"/>
      <c r="S483" s="323"/>
      <c r="T483" s="324"/>
      <c r="U483" s="317"/>
      <c r="V483" s="317"/>
      <c r="AT483" s="76" t="s">
        <v>146</v>
      </c>
      <c r="AU483" s="76" t="s">
        <v>77</v>
      </c>
      <c r="AV483" s="13" t="s">
        <v>144</v>
      </c>
      <c r="AW483" s="13" t="s">
        <v>33</v>
      </c>
      <c r="AX483" s="13" t="s">
        <v>21</v>
      </c>
      <c r="AY483" s="76" t="s">
        <v>137</v>
      </c>
    </row>
    <row r="484" spans="1:63" s="10" customFormat="1" ht="29.85" customHeight="1">
      <c r="A484" s="236"/>
      <c r="B484" s="237"/>
      <c r="C484" s="236"/>
      <c r="D484" s="238" t="s">
        <v>68</v>
      </c>
      <c r="E484" s="241" t="s">
        <v>696</v>
      </c>
      <c r="F484" s="241" t="s">
        <v>697</v>
      </c>
      <c r="G484" s="236"/>
      <c r="H484" s="236"/>
      <c r="I484" s="236"/>
      <c r="J484" s="242">
        <f>BK484</f>
        <v>0</v>
      </c>
      <c r="K484" s="236"/>
      <c r="L484" s="237"/>
      <c r="M484" s="284"/>
      <c r="N484" s="285"/>
      <c r="O484" s="285"/>
      <c r="P484" s="286">
        <f>SUM(P485:P490)</f>
        <v>0</v>
      </c>
      <c r="Q484" s="285"/>
      <c r="R484" s="286">
        <f>SUM(R485:R490)</f>
        <v>0</v>
      </c>
      <c r="S484" s="285"/>
      <c r="T484" s="287">
        <f>SUM(T485:T490)</f>
        <v>21.526958</v>
      </c>
      <c r="U484" s="236"/>
      <c r="V484" s="236"/>
      <c r="AR484" s="61" t="s">
        <v>77</v>
      </c>
      <c r="AT484" s="66" t="s">
        <v>68</v>
      </c>
      <c r="AU484" s="66" t="s">
        <v>21</v>
      </c>
      <c r="AY484" s="61" t="s">
        <v>137</v>
      </c>
      <c r="BK484" s="67">
        <f>SUM(BK485:BK490)</f>
        <v>0</v>
      </c>
    </row>
    <row r="485" spans="1:65" s="1" customFormat="1" ht="16.5" customHeight="1">
      <c r="A485" s="176"/>
      <c r="B485" s="177"/>
      <c r="C485" s="243" t="s">
        <v>698</v>
      </c>
      <c r="D485" s="243" t="s">
        <v>139</v>
      </c>
      <c r="E485" s="244" t="s">
        <v>699</v>
      </c>
      <c r="F485" s="245" t="s">
        <v>700</v>
      </c>
      <c r="G485" s="246" t="s">
        <v>142</v>
      </c>
      <c r="H485" s="247">
        <v>694.418</v>
      </c>
      <c r="I485" s="337">
        <v>0</v>
      </c>
      <c r="J485" s="248">
        <f>ROUND(I485*H485,2)</f>
        <v>0</v>
      </c>
      <c r="K485" s="245" t="s">
        <v>143</v>
      </c>
      <c r="L485" s="177"/>
      <c r="M485" s="288" t="s">
        <v>5</v>
      </c>
      <c r="N485" s="289" t="s">
        <v>40</v>
      </c>
      <c r="O485" s="178"/>
      <c r="P485" s="290">
        <f>O485*H485</f>
        <v>0</v>
      </c>
      <c r="Q485" s="290">
        <v>0</v>
      </c>
      <c r="R485" s="290">
        <f>Q485*H485</f>
        <v>0</v>
      </c>
      <c r="S485" s="290">
        <v>0.031</v>
      </c>
      <c r="T485" s="291">
        <f>S485*H485</f>
        <v>21.526958</v>
      </c>
      <c r="U485" s="176"/>
      <c r="V485" s="176"/>
      <c r="AR485" s="24" t="s">
        <v>261</v>
      </c>
      <c r="AT485" s="24" t="s">
        <v>139</v>
      </c>
      <c r="AU485" s="24" t="s">
        <v>77</v>
      </c>
      <c r="AY485" s="24" t="s">
        <v>137</v>
      </c>
      <c r="BE485" s="73">
        <f>IF(N485="základní",J485,0)</f>
        <v>0</v>
      </c>
      <c r="BF485" s="73">
        <f>IF(N485="snížená",J485,0)</f>
        <v>0</v>
      </c>
      <c r="BG485" s="73">
        <f>IF(N485="zákl. přenesená",J485,0)</f>
        <v>0</v>
      </c>
      <c r="BH485" s="73">
        <f>IF(N485="sníž. přenesená",J485,0)</f>
        <v>0</v>
      </c>
      <c r="BI485" s="73">
        <f>IF(N485="nulová",J485,0)</f>
        <v>0</v>
      </c>
      <c r="BJ485" s="24" t="s">
        <v>21</v>
      </c>
      <c r="BK485" s="73">
        <f>ROUND(I485*H485,2)</f>
        <v>0</v>
      </c>
      <c r="BL485" s="24" t="s">
        <v>261</v>
      </c>
      <c r="BM485" s="24" t="s">
        <v>701</v>
      </c>
    </row>
    <row r="486" spans="1:51" s="12" customFormat="1" ht="13.5">
      <c r="A486" s="301"/>
      <c r="B486" s="302"/>
      <c r="C486" s="301"/>
      <c r="D486" s="294" t="s">
        <v>146</v>
      </c>
      <c r="E486" s="303" t="s">
        <v>5</v>
      </c>
      <c r="F486" s="304" t="s">
        <v>521</v>
      </c>
      <c r="G486" s="301"/>
      <c r="H486" s="303" t="s">
        <v>5</v>
      </c>
      <c r="I486" s="301"/>
      <c r="J486" s="301"/>
      <c r="K486" s="301"/>
      <c r="L486" s="302"/>
      <c r="M486" s="305"/>
      <c r="N486" s="306"/>
      <c r="O486" s="306"/>
      <c r="P486" s="306"/>
      <c r="Q486" s="306"/>
      <c r="R486" s="306"/>
      <c r="S486" s="306"/>
      <c r="T486" s="307"/>
      <c r="U486" s="301"/>
      <c r="V486" s="301"/>
      <c r="AT486" s="75" t="s">
        <v>146</v>
      </c>
      <c r="AU486" s="75" t="s">
        <v>77</v>
      </c>
      <c r="AV486" s="12" t="s">
        <v>21</v>
      </c>
      <c r="AW486" s="12" t="s">
        <v>33</v>
      </c>
      <c r="AX486" s="12" t="s">
        <v>69</v>
      </c>
      <c r="AY486" s="75" t="s">
        <v>137</v>
      </c>
    </row>
    <row r="487" spans="1:51" s="12" customFormat="1" ht="13.5">
      <c r="A487" s="301"/>
      <c r="B487" s="302"/>
      <c r="C487" s="301"/>
      <c r="D487" s="294" t="s">
        <v>146</v>
      </c>
      <c r="E487" s="303" t="s">
        <v>5</v>
      </c>
      <c r="F487" s="304" t="s">
        <v>638</v>
      </c>
      <c r="G487" s="301"/>
      <c r="H487" s="303" t="s">
        <v>5</v>
      </c>
      <c r="I487" s="301"/>
      <c r="J487" s="301"/>
      <c r="K487" s="301"/>
      <c r="L487" s="302"/>
      <c r="M487" s="305"/>
      <c r="N487" s="306"/>
      <c r="O487" s="306"/>
      <c r="P487" s="306"/>
      <c r="Q487" s="306"/>
      <c r="R487" s="306"/>
      <c r="S487" s="306"/>
      <c r="T487" s="307"/>
      <c r="U487" s="301"/>
      <c r="V487" s="301"/>
      <c r="AT487" s="75" t="s">
        <v>146</v>
      </c>
      <c r="AU487" s="75" t="s">
        <v>77</v>
      </c>
      <c r="AV487" s="12" t="s">
        <v>21</v>
      </c>
      <c r="AW487" s="12" t="s">
        <v>33</v>
      </c>
      <c r="AX487" s="12" t="s">
        <v>69</v>
      </c>
      <c r="AY487" s="75" t="s">
        <v>137</v>
      </c>
    </row>
    <row r="488" spans="1:51" s="11" customFormat="1" ht="13.5">
      <c r="A488" s="292"/>
      <c r="B488" s="293"/>
      <c r="C488" s="292"/>
      <c r="D488" s="294" t="s">
        <v>146</v>
      </c>
      <c r="E488" s="295" t="s">
        <v>5</v>
      </c>
      <c r="F488" s="296" t="s">
        <v>523</v>
      </c>
      <c r="G488" s="292"/>
      <c r="H488" s="297">
        <v>140.088</v>
      </c>
      <c r="I488" s="292"/>
      <c r="J488" s="292"/>
      <c r="K488" s="292"/>
      <c r="L488" s="293"/>
      <c r="M488" s="298"/>
      <c r="N488" s="299"/>
      <c r="O488" s="299"/>
      <c r="P488" s="299"/>
      <c r="Q488" s="299"/>
      <c r="R488" s="299"/>
      <c r="S488" s="299"/>
      <c r="T488" s="300"/>
      <c r="U488" s="292"/>
      <c r="V488" s="292"/>
      <c r="AT488" s="74" t="s">
        <v>146</v>
      </c>
      <c r="AU488" s="74" t="s">
        <v>77</v>
      </c>
      <c r="AV488" s="11" t="s">
        <v>77</v>
      </c>
      <c r="AW488" s="11" t="s">
        <v>33</v>
      </c>
      <c r="AX488" s="11" t="s">
        <v>69</v>
      </c>
      <c r="AY488" s="74" t="s">
        <v>137</v>
      </c>
    </row>
    <row r="489" spans="1:51" s="11" customFormat="1" ht="13.5">
      <c r="A489" s="292"/>
      <c r="B489" s="293"/>
      <c r="C489" s="292"/>
      <c r="D489" s="294" t="s">
        <v>146</v>
      </c>
      <c r="E489" s="295" t="s">
        <v>5</v>
      </c>
      <c r="F489" s="296" t="s">
        <v>524</v>
      </c>
      <c r="G489" s="292"/>
      <c r="H489" s="297">
        <v>554.33</v>
      </c>
      <c r="I489" s="292"/>
      <c r="J489" s="292"/>
      <c r="K489" s="292"/>
      <c r="L489" s="293"/>
      <c r="M489" s="298"/>
      <c r="N489" s="299"/>
      <c r="O489" s="299"/>
      <c r="P489" s="299"/>
      <c r="Q489" s="299"/>
      <c r="R489" s="299"/>
      <c r="S489" s="299"/>
      <c r="T489" s="300"/>
      <c r="U489" s="292"/>
      <c r="V489" s="292"/>
      <c r="AT489" s="74" t="s">
        <v>146</v>
      </c>
      <c r="AU489" s="74" t="s">
        <v>77</v>
      </c>
      <c r="AV489" s="11" t="s">
        <v>77</v>
      </c>
      <c r="AW489" s="11" t="s">
        <v>33</v>
      </c>
      <c r="AX489" s="11" t="s">
        <v>69</v>
      </c>
      <c r="AY489" s="74" t="s">
        <v>137</v>
      </c>
    </row>
    <row r="490" spans="1:51" s="13" customFormat="1" ht="13.5">
      <c r="A490" s="317"/>
      <c r="B490" s="318"/>
      <c r="C490" s="317"/>
      <c r="D490" s="294" t="s">
        <v>146</v>
      </c>
      <c r="E490" s="319" t="s">
        <v>5</v>
      </c>
      <c r="F490" s="320" t="s">
        <v>179</v>
      </c>
      <c r="G490" s="317"/>
      <c r="H490" s="321">
        <v>694.418</v>
      </c>
      <c r="I490" s="317"/>
      <c r="J490" s="317"/>
      <c r="K490" s="317"/>
      <c r="L490" s="318"/>
      <c r="M490" s="322"/>
      <c r="N490" s="323"/>
      <c r="O490" s="323"/>
      <c r="P490" s="323"/>
      <c r="Q490" s="323"/>
      <c r="R490" s="323"/>
      <c r="S490" s="323"/>
      <c r="T490" s="324"/>
      <c r="U490" s="317"/>
      <c r="V490" s="317"/>
      <c r="AT490" s="76" t="s">
        <v>146</v>
      </c>
      <c r="AU490" s="76" t="s">
        <v>77</v>
      </c>
      <c r="AV490" s="13" t="s">
        <v>144</v>
      </c>
      <c r="AW490" s="13" t="s">
        <v>33</v>
      </c>
      <c r="AX490" s="13" t="s">
        <v>21</v>
      </c>
      <c r="AY490" s="76" t="s">
        <v>137</v>
      </c>
    </row>
    <row r="491" spans="1:63" s="10" customFormat="1" ht="29.85" customHeight="1">
      <c r="A491" s="236"/>
      <c r="B491" s="237"/>
      <c r="C491" s="236"/>
      <c r="D491" s="238" t="s">
        <v>68</v>
      </c>
      <c r="E491" s="241" t="s">
        <v>702</v>
      </c>
      <c r="F491" s="241" t="s">
        <v>703</v>
      </c>
      <c r="G491" s="236"/>
      <c r="H491" s="236"/>
      <c r="I491" s="236"/>
      <c r="J491" s="242">
        <f>BK491</f>
        <v>0</v>
      </c>
      <c r="K491" s="236"/>
      <c r="L491" s="237"/>
      <c r="M491" s="284"/>
      <c r="N491" s="285"/>
      <c r="O491" s="285"/>
      <c r="P491" s="286">
        <f>SUM(P492:P503)</f>
        <v>0</v>
      </c>
      <c r="Q491" s="285"/>
      <c r="R491" s="286">
        <f>SUM(R492:R503)</f>
        <v>0.117594</v>
      </c>
      <c r="S491" s="285"/>
      <c r="T491" s="287">
        <f>SUM(T492:T503)</f>
        <v>0.2676</v>
      </c>
      <c r="U491" s="236"/>
      <c r="V491" s="236"/>
      <c r="AR491" s="61" t="s">
        <v>77</v>
      </c>
      <c r="AT491" s="66" t="s">
        <v>68</v>
      </c>
      <c r="AU491" s="66" t="s">
        <v>21</v>
      </c>
      <c r="AY491" s="61" t="s">
        <v>137</v>
      </c>
      <c r="BK491" s="67">
        <f>SUM(BK492:BK503)</f>
        <v>0</v>
      </c>
    </row>
    <row r="492" spans="1:65" s="1" customFormat="1" ht="16.5" customHeight="1">
      <c r="A492" s="176"/>
      <c r="B492" s="177"/>
      <c r="C492" s="243" t="s">
        <v>704</v>
      </c>
      <c r="D492" s="243" t="s">
        <v>139</v>
      </c>
      <c r="E492" s="244" t="s">
        <v>705</v>
      </c>
      <c r="F492" s="245" t="s">
        <v>706</v>
      </c>
      <c r="G492" s="246" t="s">
        <v>282</v>
      </c>
      <c r="H492" s="247">
        <v>5.1</v>
      </c>
      <c r="I492" s="337">
        <v>0</v>
      </c>
      <c r="J492" s="248">
        <f>ROUND(I492*H492,2)</f>
        <v>0</v>
      </c>
      <c r="K492" s="245" t="s">
        <v>143</v>
      </c>
      <c r="L492" s="177"/>
      <c r="M492" s="288" t="s">
        <v>5</v>
      </c>
      <c r="N492" s="289" t="s">
        <v>40</v>
      </c>
      <c r="O492" s="178"/>
      <c r="P492" s="290">
        <f>O492*H492</f>
        <v>0</v>
      </c>
      <c r="Q492" s="290">
        <v>0.00134</v>
      </c>
      <c r="R492" s="290">
        <f>Q492*H492</f>
        <v>0.006834</v>
      </c>
      <c r="S492" s="290">
        <v>0</v>
      </c>
      <c r="T492" s="291">
        <f>S492*H492</f>
        <v>0</v>
      </c>
      <c r="U492" s="176"/>
      <c r="V492" s="176"/>
      <c r="AR492" s="24" t="s">
        <v>261</v>
      </c>
      <c r="AT492" s="24" t="s">
        <v>139</v>
      </c>
      <c r="AU492" s="24" t="s">
        <v>77</v>
      </c>
      <c r="AY492" s="24" t="s">
        <v>137</v>
      </c>
      <c r="BE492" s="73">
        <f>IF(N492="základní",J492,0)</f>
        <v>0</v>
      </c>
      <c r="BF492" s="73">
        <f>IF(N492="snížená",J492,0)</f>
        <v>0</v>
      </c>
      <c r="BG492" s="73">
        <f>IF(N492="zákl. přenesená",J492,0)</f>
        <v>0</v>
      </c>
      <c r="BH492" s="73">
        <f>IF(N492="sníž. přenesená",J492,0)</f>
        <v>0</v>
      </c>
      <c r="BI492" s="73">
        <f>IF(N492="nulová",J492,0)</f>
        <v>0</v>
      </c>
      <c r="BJ492" s="24" t="s">
        <v>21</v>
      </c>
      <c r="BK492" s="73">
        <f>ROUND(I492*H492,2)</f>
        <v>0</v>
      </c>
      <c r="BL492" s="24" t="s">
        <v>261</v>
      </c>
      <c r="BM492" s="24" t="s">
        <v>707</v>
      </c>
    </row>
    <row r="493" spans="1:51" s="12" customFormat="1" ht="13.5">
      <c r="A493" s="301"/>
      <c r="B493" s="302"/>
      <c r="C493" s="301"/>
      <c r="D493" s="294" t="s">
        <v>146</v>
      </c>
      <c r="E493" s="303" t="s">
        <v>5</v>
      </c>
      <c r="F493" s="304" t="s">
        <v>708</v>
      </c>
      <c r="G493" s="301"/>
      <c r="H493" s="303" t="s">
        <v>5</v>
      </c>
      <c r="I493" s="301"/>
      <c r="J493" s="301"/>
      <c r="K493" s="301"/>
      <c r="L493" s="302"/>
      <c r="M493" s="305"/>
      <c r="N493" s="306"/>
      <c r="O493" s="306"/>
      <c r="P493" s="306"/>
      <c r="Q493" s="306"/>
      <c r="R493" s="306"/>
      <c r="S493" s="306"/>
      <c r="T493" s="307"/>
      <c r="U493" s="301"/>
      <c r="V493" s="301"/>
      <c r="AT493" s="75" t="s">
        <v>146</v>
      </c>
      <c r="AU493" s="75" t="s">
        <v>77</v>
      </c>
      <c r="AV493" s="12" t="s">
        <v>21</v>
      </c>
      <c r="AW493" s="12" t="s">
        <v>33</v>
      </c>
      <c r="AX493" s="12" t="s">
        <v>69</v>
      </c>
      <c r="AY493" s="75" t="s">
        <v>137</v>
      </c>
    </row>
    <row r="494" spans="1:51" s="11" customFormat="1" ht="13.5">
      <c r="A494" s="292"/>
      <c r="B494" s="293"/>
      <c r="C494" s="292"/>
      <c r="D494" s="294" t="s">
        <v>146</v>
      </c>
      <c r="E494" s="295" t="s">
        <v>5</v>
      </c>
      <c r="F494" s="296" t="s">
        <v>709</v>
      </c>
      <c r="G494" s="292"/>
      <c r="H494" s="297">
        <v>5.1</v>
      </c>
      <c r="I494" s="292"/>
      <c r="J494" s="292"/>
      <c r="K494" s="292"/>
      <c r="L494" s="293"/>
      <c r="M494" s="298"/>
      <c r="N494" s="299"/>
      <c r="O494" s="299"/>
      <c r="P494" s="299"/>
      <c r="Q494" s="299"/>
      <c r="R494" s="299"/>
      <c r="S494" s="299"/>
      <c r="T494" s="300"/>
      <c r="U494" s="292"/>
      <c r="V494" s="292"/>
      <c r="AT494" s="74" t="s">
        <v>146</v>
      </c>
      <c r="AU494" s="74" t="s">
        <v>77</v>
      </c>
      <c r="AV494" s="11" t="s">
        <v>77</v>
      </c>
      <c r="AW494" s="11" t="s">
        <v>33</v>
      </c>
      <c r="AX494" s="11" t="s">
        <v>21</v>
      </c>
      <c r="AY494" s="74" t="s">
        <v>137</v>
      </c>
    </row>
    <row r="495" spans="1:65" s="1" customFormat="1" ht="16.5" customHeight="1">
      <c r="A495" s="176"/>
      <c r="B495" s="177"/>
      <c r="C495" s="243" t="s">
        <v>710</v>
      </c>
      <c r="D495" s="243" t="s">
        <v>139</v>
      </c>
      <c r="E495" s="244" t="s">
        <v>711</v>
      </c>
      <c r="F495" s="245" t="s">
        <v>712</v>
      </c>
      <c r="G495" s="246" t="s">
        <v>142</v>
      </c>
      <c r="H495" s="247">
        <v>12</v>
      </c>
      <c r="I495" s="337">
        <v>0</v>
      </c>
      <c r="J495" s="248">
        <f>ROUND(I495*H495,2)</f>
        <v>0</v>
      </c>
      <c r="K495" s="245" t="s">
        <v>143</v>
      </c>
      <c r="L495" s="177"/>
      <c r="M495" s="288" t="s">
        <v>5</v>
      </c>
      <c r="N495" s="289" t="s">
        <v>40</v>
      </c>
      <c r="O495" s="178"/>
      <c r="P495" s="290">
        <f>O495*H495</f>
        <v>0</v>
      </c>
      <c r="Q495" s="290">
        <v>0.00043</v>
      </c>
      <c r="R495" s="290">
        <f>Q495*H495</f>
        <v>0.00516</v>
      </c>
      <c r="S495" s="290">
        <v>0</v>
      </c>
      <c r="T495" s="291">
        <f>S495*H495</f>
        <v>0</v>
      </c>
      <c r="U495" s="176"/>
      <c r="V495" s="176"/>
      <c r="AR495" s="24" t="s">
        <v>261</v>
      </c>
      <c r="AT495" s="24" t="s">
        <v>139</v>
      </c>
      <c r="AU495" s="24" t="s">
        <v>77</v>
      </c>
      <c r="AY495" s="24" t="s">
        <v>137</v>
      </c>
      <c r="BE495" s="73">
        <f>IF(N495="základní",J495,0)</f>
        <v>0</v>
      </c>
      <c r="BF495" s="73">
        <f>IF(N495="snížená",J495,0)</f>
        <v>0</v>
      </c>
      <c r="BG495" s="73">
        <f>IF(N495="zákl. přenesená",J495,0)</f>
        <v>0</v>
      </c>
      <c r="BH495" s="73">
        <f>IF(N495="sníž. přenesená",J495,0)</f>
        <v>0</v>
      </c>
      <c r="BI495" s="73">
        <f>IF(N495="nulová",J495,0)</f>
        <v>0</v>
      </c>
      <c r="BJ495" s="24" t="s">
        <v>21</v>
      </c>
      <c r="BK495" s="73">
        <f>ROUND(I495*H495,2)</f>
        <v>0</v>
      </c>
      <c r="BL495" s="24" t="s">
        <v>261</v>
      </c>
      <c r="BM495" s="24" t="s">
        <v>713</v>
      </c>
    </row>
    <row r="496" spans="1:51" s="12" customFormat="1" ht="13.5">
      <c r="A496" s="301"/>
      <c r="B496" s="302"/>
      <c r="C496" s="301"/>
      <c r="D496" s="294" t="s">
        <v>146</v>
      </c>
      <c r="E496" s="303" t="s">
        <v>5</v>
      </c>
      <c r="F496" s="304" t="s">
        <v>714</v>
      </c>
      <c r="G496" s="301"/>
      <c r="H496" s="303" t="s">
        <v>5</v>
      </c>
      <c r="I496" s="301"/>
      <c r="J496" s="301"/>
      <c r="K496" s="301"/>
      <c r="L496" s="302"/>
      <c r="M496" s="305"/>
      <c r="N496" s="306"/>
      <c r="O496" s="306"/>
      <c r="P496" s="306"/>
      <c r="Q496" s="306"/>
      <c r="R496" s="306"/>
      <c r="S496" s="306"/>
      <c r="T496" s="307"/>
      <c r="U496" s="301"/>
      <c r="V496" s="301"/>
      <c r="AT496" s="75" t="s">
        <v>146</v>
      </c>
      <c r="AU496" s="75" t="s">
        <v>77</v>
      </c>
      <c r="AV496" s="12" t="s">
        <v>21</v>
      </c>
      <c r="AW496" s="12" t="s">
        <v>33</v>
      </c>
      <c r="AX496" s="12" t="s">
        <v>69</v>
      </c>
      <c r="AY496" s="75" t="s">
        <v>137</v>
      </c>
    </row>
    <row r="497" spans="1:51" s="11" customFormat="1" ht="13.5">
      <c r="A497" s="292"/>
      <c r="B497" s="293"/>
      <c r="C497" s="292"/>
      <c r="D497" s="294" t="s">
        <v>146</v>
      </c>
      <c r="E497" s="295" t="s">
        <v>5</v>
      </c>
      <c r="F497" s="296" t="s">
        <v>715</v>
      </c>
      <c r="G497" s="292"/>
      <c r="H497" s="297">
        <v>12</v>
      </c>
      <c r="I497" s="292"/>
      <c r="J497" s="292"/>
      <c r="K497" s="292"/>
      <c r="L497" s="293"/>
      <c r="M497" s="298"/>
      <c r="N497" s="299"/>
      <c r="O497" s="299"/>
      <c r="P497" s="299"/>
      <c r="Q497" s="299"/>
      <c r="R497" s="299"/>
      <c r="S497" s="299"/>
      <c r="T497" s="300"/>
      <c r="U497" s="292"/>
      <c r="V497" s="292"/>
      <c r="AT497" s="74" t="s">
        <v>146</v>
      </c>
      <c r="AU497" s="74" t="s">
        <v>77</v>
      </c>
      <c r="AV497" s="11" t="s">
        <v>77</v>
      </c>
      <c r="AW497" s="11" t="s">
        <v>33</v>
      </c>
      <c r="AX497" s="11" t="s">
        <v>21</v>
      </c>
      <c r="AY497" s="74" t="s">
        <v>137</v>
      </c>
    </row>
    <row r="498" spans="1:65" s="1" customFormat="1" ht="16.5" customHeight="1">
      <c r="A498" s="176"/>
      <c r="B498" s="177"/>
      <c r="C498" s="308" t="s">
        <v>716</v>
      </c>
      <c r="D498" s="308" t="s">
        <v>162</v>
      </c>
      <c r="E498" s="309" t="s">
        <v>717</v>
      </c>
      <c r="F498" s="310" t="s">
        <v>718</v>
      </c>
      <c r="G498" s="311" t="s">
        <v>142</v>
      </c>
      <c r="H498" s="312">
        <v>13.2</v>
      </c>
      <c r="I498" s="338">
        <v>0</v>
      </c>
      <c r="J498" s="313">
        <f>ROUND(I498*H498,2)</f>
        <v>0</v>
      </c>
      <c r="K498" s="310" t="s">
        <v>5</v>
      </c>
      <c r="L498" s="314"/>
      <c r="M498" s="315" t="s">
        <v>5</v>
      </c>
      <c r="N498" s="316" t="s">
        <v>40</v>
      </c>
      <c r="O498" s="178"/>
      <c r="P498" s="290">
        <f>O498*H498</f>
        <v>0</v>
      </c>
      <c r="Q498" s="290">
        <v>0.008</v>
      </c>
      <c r="R498" s="290">
        <f>Q498*H498</f>
        <v>0.1056</v>
      </c>
      <c r="S498" s="290">
        <v>0</v>
      </c>
      <c r="T498" s="291">
        <f>S498*H498</f>
        <v>0</v>
      </c>
      <c r="U498" s="176"/>
      <c r="V498" s="176"/>
      <c r="AR498" s="24" t="s">
        <v>354</v>
      </c>
      <c r="AT498" s="24" t="s">
        <v>162</v>
      </c>
      <c r="AU498" s="24" t="s">
        <v>77</v>
      </c>
      <c r="AY498" s="24" t="s">
        <v>137</v>
      </c>
      <c r="BE498" s="73">
        <f>IF(N498="základní",J498,0)</f>
        <v>0</v>
      </c>
      <c r="BF498" s="73">
        <f>IF(N498="snížená",J498,0)</f>
        <v>0</v>
      </c>
      <c r="BG498" s="73">
        <f>IF(N498="zákl. přenesená",J498,0)</f>
        <v>0</v>
      </c>
      <c r="BH498" s="73">
        <f>IF(N498="sníž. přenesená",J498,0)</f>
        <v>0</v>
      </c>
      <c r="BI498" s="73">
        <f>IF(N498="nulová",J498,0)</f>
        <v>0</v>
      </c>
      <c r="BJ498" s="24" t="s">
        <v>21</v>
      </c>
      <c r="BK498" s="73">
        <f>ROUND(I498*H498,2)</f>
        <v>0</v>
      </c>
      <c r="BL498" s="24" t="s">
        <v>261</v>
      </c>
      <c r="BM498" s="24" t="s">
        <v>719</v>
      </c>
    </row>
    <row r="499" spans="1:51" s="11" customFormat="1" ht="13.5">
      <c r="A499" s="292"/>
      <c r="B499" s="293"/>
      <c r="C499" s="292"/>
      <c r="D499" s="294" t="s">
        <v>146</v>
      </c>
      <c r="E499" s="292"/>
      <c r="F499" s="296" t="s">
        <v>720</v>
      </c>
      <c r="G499" s="292"/>
      <c r="H499" s="297">
        <v>13.2</v>
      </c>
      <c r="I499" s="292"/>
      <c r="J499" s="292"/>
      <c r="K499" s="292"/>
      <c r="L499" s="293"/>
      <c r="M499" s="298"/>
      <c r="N499" s="299"/>
      <c r="O499" s="299"/>
      <c r="P499" s="299"/>
      <c r="Q499" s="299"/>
      <c r="R499" s="299"/>
      <c r="S499" s="299"/>
      <c r="T499" s="300"/>
      <c r="U499" s="292"/>
      <c r="V499" s="292"/>
      <c r="AT499" s="74" t="s">
        <v>146</v>
      </c>
      <c r="AU499" s="74" t="s">
        <v>77</v>
      </c>
      <c r="AV499" s="11" t="s">
        <v>77</v>
      </c>
      <c r="AW499" s="11" t="s">
        <v>6</v>
      </c>
      <c r="AX499" s="11" t="s">
        <v>21</v>
      </c>
      <c r="AY499" s="74" t="s">
        <v>137</v>
      </c>
    </row>
    <row r="500" spans="1:65" s="1" customFormat="1" ht="16.5" customHeight="1">
      <c r="A500" s="176"/>
      <c r="B500" s="177"/>
      <c r="C500" s="243" t="s">
        <v>721</v>
      </c>
      <c r="D500" s="243" t="s">
        <v>139</v>
      </c>
      <c r="E500" s="244" t="s">
        <v>722</v>
      </c>
      <c r="F500" s="245" t="s">
        <v>723</v>
      </c>
      <c r="G500" s="246" t="s">
        <v>142</v>
      </c>
      <c r="H500" s="247">
        <v>12</v>
      </c>
      <c r="I500" s="337">
        <v>0</v>
      </c>
      <c r="J500" s="248">
        <f>ROUND(I500*H500,2)</f>
        <v>0</v>
      </c>
      <c r="K500" s="245" t="s">
        <v>143</v>
      </c>
      <c r="L500" s="177"/>
      <c r="M500" s="288" t="s">
        <v>5</v>
      </c>
      <c r="N500" s="289" t="s">
        <v>40</v>
      </c>
      <c r="O500" s="178"/>
      <c r="P500" s="290">
        <f>O500*H500</f>
        <v>0</v>
      </c>
      <c r="Q500" s="290">
        <v>0</v>
      </c>
      <c r="R500" s="290">
        <f>Q500*H500</f>
        <v>0</v>
      </c>
      <c r="S500" s="290">
        <v>0.0223</v>
      </c>
      <c r="T500" s="291">
        <f>S500*H500</f>
        <v>0.2676</v>
      </c>
      <c r="U500" s="176"/>
      <c r="V500" s="176"/>
      <c r="AR500" s="24" t="s">
        <v>261</v>
      </c>
      <c r="AT500" s="24" t="s">
        <v>139</v>
      </c>
      <c r="AU500" s="24" t="s">
        <v>77</v>
      </c>
      <c r="AY500" s="24" t="s">
        <v>137</v>
      </c>
      <c r="BE500" s="73">
        <f>IF(N500="základní",J500,0)</f>
        <v>0</v>
      </c>
      <c r="BF500" s="73">
        <f>IF(N500="snížená",J500,0)</f>
        <v>0</v>
      </c>
      <c r="BG500" s="73">
        <f>IF(N500="zákl. přenesená",J500,0)</f>
        <v>0</v>
      </c>
      <c r="BH500" s="73">
        <f>IF(N500="sníž. přenesená",J500,0)</f>
        <v>0</v>
      </c>
      <c r="BI500" s="73">
        <f>IF(N500="nulová",J500,0)</f>
        <v>0</v>
      </c>
      <c r="BJ500" s="24" t="s">
        <v>21</v>
      </c>
      <c r="BK500" s="73">
        <f>ROUND(I500*H500,2)</f>
        <v>0</v>
      </c>
      <c r="BL500" s="24" t="s">
        <v>261</v>
      </c>
      <c r="BM500" s="24" t="s">
        <v>724</v>
      </c>
    </row>
    <row r="501" spans="1:51" s="12" customFormat="1" ht="24">
      <c r="A501" s="301"/>
      <c r="B501" s="302"/>
      <c r="C501" s="301"/>
      <c r="D501" s="294" t="s">
        <v>146</v>
      </c>
      <c r="E501" s="303" t="s">
        <v>5</v>
      </c>
      <c r="F501" s="304" t="s">
        <v>725</v>
      </c>
      <c r="G501" s="301"/>
      <c r="H501" s="303" t="s">
        <v>5</v>
      </c>
      <c r="I501" s="301"/>
      <c r="J501" s="301"/>
      <c r="K501" s="301"/>
      <c r="L501" s="302"/>
      <c r="M501" s="305"/>
      <c r="N501" s="306"/>
      <c r="O501" s="306"/>
      <c r="P501" s="306"/>
      <c r="Q501" s="306"/>
      <c r="R501" s="306"/>
      <c r="S501" s="306"/>
      <c r="T501" s="307"/>
      <c r="U501" s="301"/>
      <c r="V501" s="301"/>
      <c r="AT501" s="75" t="s">
        <v>146</v>
      </c>
      <c r="AU501" s="75" t="s">
        <v>77</v>
      </c>
      <c r="AV501" s="12" t="s">
        <v>21</v>
      </c>
      <c r="AW501" s="12" t="s">
        <v>33</v>
      </c>
      <c r="AX501" s="12" t="s">
        <v>69</v>
      </c>
      <c r="AY501" s="75" t="s">
        <v>137</v>
      </c>
    </row>
    <row r="502" spans="1:51" s="11" customFormat="1" ht="13.5">
      <c r="A502" s="292"/>
      <c r="B502" s="293"/>
      <c r="C502" s="292"/>
      <c r="D502" s="294" t="s">
        <v>146</v>
      </c>
      <c r="E502" s="295" t="s">
        <v>5</v>
      </c>
      <c r="F502" s="296" t="s">
        <v>715</v>
      </c>
      <c r="G502" s="292"/>
      <c r="H502" s="297">
        <v>12</v>
      </c>
      <c r="I502" s="292"/>
      <c r="J502" s="292"/>
      <c r="K502" s="292"/>
      <c r="L502" s="293"/>
      <c r="M502" s="298"/>
      <c r="N502" s="299"/>
      <c r="O502" s="299"/>
      <c r="P502" s="299"/>
      <c r="Q502" s="299"/>
      <c r="R502" s="299"/>
      <c r="S502" s="299"/>
      <c r="T502" s="300"/>
      <c r="U502" s="292"/>
      <c r="V502" s="292"/>
      <c r="AT502" s="74" t="s">
        <v>146</v>
      </c>
      <c r="AU502" s="74" t="s">
        <v>77</v>
      </c>
      <c r="AV502" s="11" t="s">
        <v>77</v>
      </c>
      <c r="AW502" s="11" t="s">
        <v>33</v>
      </c>
      <c r="AX502" s="11" t="s">
        <v>21</v>
      </c>
      <c r="AY502" s="74" t="s">
        <v>137</v>
      </c>
    </row>
    <row r="503" spans="1:65" s="1" customFormat="1" ht="16.5" customHeight="1">
      <c r="A503" s="176"/>
      <c r="B503" s="177"/>
      <c r="C503" s="243" t="s">
        <v>726</v>
      </c>
      <c r="D503" s="243" t="s">
        <v>139</v>
      </c>
      <c r="E503" s="244" t="s">
        <v>727</v>
      </c>
      <c r="F503" s="245" t="s">
        <v>728</v>
      </c>
      <c r="G503" s="246" t="s">
        <v>454</v>
      </c>
      <c r="H503" s="247">
        <v>0.118</v>
      </c>
      <c r="I503" s="337">
        <v>0</v>
      </c>
      <c r="J503" s="248">
        <f>ROUND(I503*H503,2)</f>
        <v>0</v>
      </c>
      <c r="K503" s="245" t="s">
        <v>143</v>
      </c>
      <c r="L503" s="177"/>
      <c r="M503" s="288" t="s">
        <v>5</v>
      </c>
      <c r="N503" s="289" t="s">
        <v>40</v>
      </c>
      <c r="O503" s="178"/>
      <c r="P503" s="290">
        <f>O503*H503</f>
        <v>0</v>
      </c>
      <c r="Q503" s="290">
        <v>0</v>
      </c>
      <c r="R503" s="290">
        <f>Q503*H503</f>
        <v>0</v>
      </c>
      <c r="S503" s="290">
        <v>0</v>
      </c>
      <c r="T503" s="291">
        <f>S503*H503</f>
        <v>0</v>
      </c>
      <c r="U503" s="176"/>
      <c r="V503" s="176"/>
      <c r="AR503" s="24" t="s">
        <v>261</v>
      </c>
      <c r="AT503" s="24" t="s">
        <v>139</v>
      </c>
      <c r="AU503" s="24" t="s">
        <v>77</v>
      </c>
      <c r="AY503" s="24" t="s">
        <v>137</v>
      </c>
      <c r="BE503" s="73">
        <f>IF(N503="základní",J503,0)</f>
        <v>0</v>
      </c>
      <c r="BF503" s="73">
        <f>IF(N503="snížená",J503,0)</f>
        <v>0</v>
      </c>
      <c r="BG503" s="73">
        <f>IF(N503="zákl. přenesená",J503,0)</f>
        <v>0</v>
      </c>
      <c r="BH503" s="73">
        <f>IF(N503="sníž. přenesená",J503,0)</f>
        <v>0</v>
      </c>
      <c r="BI503" s="73">
        <f>IF(N503="nulová",J503,0)</f>
        <v>0</v>
      </c>
      <c r="BJ503" s="24" t="s">
        <v>21</v>
      </c>
      <c r="BK503" s="73">
        <f>ROUND(I503*H503,2)</f>
        <v>0</v>
      </c>
      <c r="BL503" s="24" t="s">
        <v>261</v>
      </c>
      <c r="BM503" s="24" t="s">
        <v>729</v>
      </c>
    </row>
    <row r="504" spans="1:63" s="10" customFormat="1" ht="29.85" customHeight="1">
      <c r="A504" s="236"/>
      <c r="B504" s="237"/>
      <c r="C504" s="236"/>
      <c r="D504" s="238" t="s">
        <v>68</v>
      </c>
      <c r="E504" s="241" t="s">
        <v>730</v>
      </c>
      <c r="F504" s="241" t="s">
        <v>731</v>
      </c>
      <c r="G504" s="236"/>
      <c r="H504" s="236"/>
      <c r="I504" s="236"/>
      <c r="J504" s="242">
        <f>BK504</f>
        <v>0</v>
      </c>
      <c r="K504" s="236"/>
      <c r="L504" s="237"/>
      <c r="M504" s="284"/>
      <c r="N504" s="285"/>
      <c r="O504" s="285"/>
      <c r="P504" s="286">
        <f>SUM(P505:P560)</f>
        <v>0</v>
      </c>
      <c r="Q504" s="285"/>
      <c r="R504" s="286">
        <f>SUM(R505:R560)</f>
        <v>7.739182899999999</v>
      </c>
      <c r="S504" s="285"/>
      <c r="T504" s="287">
        <f>SUM(T505:T560)</f>
        <v>3.470405</v>
      </c>
      <c r="U504" s="236"/>
      <c r="V504" s="236"/>
      <c r="AR504" s="61" t="s">
        <v>77</v>
      </c>
      <c r="AT504" s="66" t="s">
        <v>68</v>
      </c>
      <c r="AU504" s="66" t="s">
        <v>21</v>
      </c>
      <c r="AY504" s="61" t="s">
        <v>137</v>
      </c>
      <c r="BK504" s="67">
        <f>SUM(BK505:BK560)</f>
        <v>0</v>
      </c>
    </row>
    <row r="505" spans="1:65" s="1" customFormat="1" ht="16.5" customHeight="1">
      <c r="A505" s="176"/>
      <c r="B505" s="177"/>
      <c r="C505" s="243" t="s">
        <v>732</v>
      </c>
      <c r="D505" s="243" t="s">
        <v>139</v>
      </c>
      <c r="E505" s="244" t="s">
        <v>733</v>
      </c>
      <c r="F505" s="245" t="s">
        <v>734</v>
      </c>
      <c r="G505" s="246" t="s">
        <v>282</v>
      </c>
      <c r="H505" s="247">
        <v>733.2</v>
      </c>
      <c r="I505" s="337">
        <v>0</v>
      </c>
      <c r="J505" s="248">
        <f aca="true" t="shared" si="0" ref="J505:J510">ROUND(I505*H505,2)</f>
        <v>0</v>
      </c>
      <c r="K505" s="245" t="s">
        <v>143</v>
      </c>
      <c r="L505" s="177"/>
      <c r="M505" s="288" t="s">
        <v>5</v>
      </c>
      <c r="N505" s="289" t="s">
        <v>40</v>
      </c>
      <c r="O505" s="178"/>
      <c r="P505" s="290">
        <f aca="true" t="shared" si="1" ref="P505:P510">O505*H505</f>
        <v>0</v>
      </c>
      <c r="Q505" s="290">
        <v>0</v>
      </c>
      <c r="R505" s="290">
        <f aca="true" t="shared" si="2" ref="R505:R510">Q505*H505</f>
        <v>0</v>
      </c>
      <c r="S505" s="290">
        <v>0.00191</v>
      </c>
      <c r="T505" s="291">
        <f aca="true" t="shared" si="3" ref="T505:T510">S505*H505</f>
        <v>1.4004120000000002</v>
      </c>
      <c r="U505" s="176"/>
      <c r="V505" s="176"/>
      <c r="AR505" s="24" t="s">
        <v>261</v>
      </c>
      <c r="AT505" s="24" t="s">
        <v>139</v>
      </c>
      <c r="AU505" s="24" t="s">
        <v>77</v>
      </c>
      <c r="AY505" s="24" t="s">
        <v>137</v>
      </c>
      <c r="BE505" s="73">
        <f aca="true" t="shared" si="4" ref="BE505:BE510">IF(N505="základní",J505,0)</f>
        <v>0</v>
      </c>
      <c r="BF505" s="73">
        <f aca="true" t="shared" si="5" ref="BF505:BF510">IF(N505="snížená",J505,0)</f>
        <v>0</v>
      </c>
      <c r="BG505" s="73">
        <f aca="true" t="shared" si="6" ref="BG505:BG510">IF(N505="zákl. přenesená",J505,0)</f>
        <v>0</v>
      </c>
      <c r="BH505" s="73">
        <f aca="true" t="shared" si="7" ref="BH505:BH510">IF(N505="sníž. přenesená",J505,0)</f>
        <v>0</v>
      </c>
      <c r="BI505" s="73">
        <f aca="true" t="shared" si="8" ref="BI505:BI510">IF(N505="nulová",J505,0)</f>
        <v>0</v>
      </c>
      <c r="BJ505" s="24" t="s">
        <v>21</v>
      </c>
      <c r="BK505" s="73">
        <f aca="true" t="shared" si="9" ref="BK505:BK510">ROUND(I505*H505,2)</f>
        <v>0</v>
      </c>
      <c r="BL505" s="24" t="s">
        <v>261</v>
      </c>
      <c r="BM505" s="24" t="s">
        <v>735</v>
      </c>
    </row>
    <row r="506" spans="1:65" s="1" customFormat="1" ht="16.5" customHeight="1">
      <c r="A506" s="176"/>
      <c r="B506" s="177"/>
      <c r="C506" s="243" t="s">
        <v>736</v>
      </c>
      <c r="D506" s="243" t="s">
        <v>139</v>
      </c>
      <c r="E506" s="244" t="s">
        <v>737</v>
      </c>
      <c r="F506" s="245" t="s">
        <v>738</v>
      </c>
      <c r="G506" s="246" t="s">
        <v>282</v>
      </c>
      <c r="H506" s="247">
        <v>1017.7</v>
      </c>
      <c r="I506" s="337">
        <v>0</v>
      </c>
      <c r="J506" s="248">
        <f t="shared" si="0"/>
        <v>0</v>
      </c>
      <c r="K506" s="245" t="s">
        <v>143</v>
      </c>
      <c r="L506" s="177"/>
      <c r="M506" s="288" t="s">
        <v>5</v>
      </c>
      <c r="N506" s="289" t="s">
        <v>40</v>
      </c>
      <c r="O506" s="178"/>
      <c r="P506" s="290">
        <f t="shared" si="1"/>
        <v>0</v>
      </c>
      <c r="Q506" s="290">
        <v>0</v>
      </c>
      <c r="R506" s="290">
        <f t="shared" si="2"/>
        <v>0</v>
      </c>
      <c r="S506" s="290">
        <v>0.00167</v>
      </c>
      <c r="T506" s="291">
        <f t="shared" si="3"/>
        <v>1.699559</v>
      </c>
      <c r="U506" s="176"/>
      <c r="V506" s="176"/>
      <c r="AR506" s="24" t="s">
        <v>261</v>
      </c>
      <c r="AT506" s="24" t="s">
        <v>139</v>
      </c>
      <c r="AU506" s="24" t="s">
        <v>77</v>
      </c>
      <c r="AY506" s="24" t="s">
        <v>137</v>
      </c>
      <c r="BE506" s="73">
        <f t="shared" si="4"/>
        <v>0</v>
      </c>
      <c r="BF506" s="73">
        <f t="shared" si="5"/>
        <v>0</v>
      </c>
      <c r="BG506" s="73">
        <f t="shared" si="6"/>
        <v>0</v>
      </c>
      <c r="BH506" s="73">
        <f t="shared" si="7"/>
        <v>0</v>
      </c>
      <c r="BI506" s="73">
        <f t="shared" si="8"/>
        <v>0</v>
      </c>
      <c r="BJ506" s="24" t="s">
        <v>21</v>
      </c>
      <c r="BK506" s="73">
        <f t="shared" si="9"/>
        <v>0</v>
      </c>
      <c r="BL506" s="24" t="s">
        <v>261</v>
      </c>
      <c r="BM506" s="24" t="s">
        <v>739</v>
      </c>
    </row>
    <row r="507" spans="1:65" s="1" customFormat="1" ht="16.5" customHeight="1">
      <c r="A507" s="176"/>
      <c r="B507" s="177"/>
      <c r="C507" s="243" t="s">
        <v>740</v>
      </c>
      <c r="D507" s="243" t="s">
        <v>139</v>
      </c>
      <c r="E507" s="244" t="s">
        <v>741</v>
      </c>
      <c r="F507" s="245" t="s">
        <v>742</v>
      </c>
      <c r="G507" s="246" t="s">
        <v>282</v>
      </c>
      <c r="H507" s="247">
        <v>148.8</v>
      </c>
      <c r="I507" s="337">
        <v>0</v>
      </c>
      <c r="J507" s="248">
        <f t="shared" si="0"/>
        <v>0</v>
      </c>
      <c r="K507" s="245" t="s">
        <v>143</v>
      </c>
      <c r="L507" s="177"/>
      <c r="M507" s="288" t="s">
        <v>5</v>
      </c>
      <c r="N507" s="289" t="s">
        <v>40</v>
      </c>
      <c r="O507" s="178"/>
      <c r="P507" s="290">
        <f t="shared" si="1"/>
        <v>0</v>
      </c>
      <c r="Q507" s="290">
        <v>0</v>
      </c>
      <c r="R507" s="290">
        <f t="shared" si="2"/>
        <v>0</v>
      </c>
      <c r="S507" s="290">
        <v>0.00223</v>
      </c>
      <c r="T507" s="291">
        <f t="shared" si="3"/>
        <v>0.33182400000000006</v>
      </c>
      <c r="U507" s="176"/>
      <c r="V507" s="176"/>
      <c r="AR507" s="24" t="s">
        <v>261</v>
      </c>
      <c r="AT507" s="24" t="s">
        <v>139</v>
      </c>
      <c r="AU507" s="24" t="s">
        <v>77</v>
      </c>
      <c r="AY507" s="24" t="s">
        <v>137</v>
      </c>
      <c r="BE507" s="73">
        <f t="shared" si="4"/>
        <v>0</v>
      </c>
      <c r="BF507" s="73">
        <f t="shared" si="5"/>
        <v>0</v>
      </c>
      <c r="BG507" s="73">
        <f t="shared" si="6"/>
        <v>0</v>
      </c>
      <c r="BH507" s="73">
        <f t="shared" si="7"/>
        <v>0</v>
      </c>
      <c r="BI507" s="73">
        <f t="shared" si="8"/>
        <v>0</v>
      </c>
      <c r="BJ507" s="24" t="s">
        <v>21</v>
      </c>
      <c r="BK507" s="73">
        <f t="shared" si="9"/>
        <v>0</v>
      </c>
      <c r="BL507" s="24" t="s">
        <v>261</v>
      </c>
      <c r="BM507" s="24" t="s">
        <v>743</v>
      </c>
    </row>
    <row r="508" spans="1:65" s="1" customFormat="1" ht="16.5" customHeight="1">
      <c r="A508" s="176"/>
      <c r="B508" s="177"/>
      <c r="C508" s="243" t="s">
        <v>744</v>
      </c>
      <c r="D508" s="243" t="s">
        <v>139</v>
      </c>
      <c r="E508" s="244" t="s">
        <v>745</v>
      </c>
      <c r="F508" s="245" t="s">
        <v>746</v>
      </c>
      <c r="G508" s="246" t="s">
        <v>282</v>
      </c>
      <c r="H508" s="247">
        <v>7.5</v>
      </c>
      <c r="I508" s="337">
        <v>0</v>
      </c>
      <c r="J508" s="248">
        <f t="shared" si="0"/>
        <v>0</v>
      </c>
      <c r="K508" s="245" t="s">
        <v>143</v>
      </c>
      <c r="L508" s="177"/>
      <c r="M508" s="288" t="s">
        <v>5</v>
      </c>
      <c r="N508" s="289" t="s">
        <v>40</v>
      </c>
      <c r="O508" s="178"/>
      <c r="P508" s="290">
        <f t="shared" si="1"/>
        <v>0</v>
      </c>
      <c r="Q508" s="290">
        <v>0</v>
      </c>
      <c r="R508" s="290">
        <f t="shared" si="2"/>
        <v>0</v>
      </c>
      <c r="S508" s="290">
        <v>0.00394</v>
      </c>
      <c r="T508" s="291">
        <f t="shared" si="3"/>
        <v>0.02955</v>
      </c>
      <c r="U508" s="176"/>
      <c r="V508" s="176"/>
      <c r="AR508" s="24" t="s">
        <v>261</v>
      </c>
      <c r="AT508" s="24" t="s">
        <v>139</v>
      </c>
      <c r="AU508" s="24" t="s">
        <v>77</v>
      </c>
      <c r="AY508" s="24" t="s">
        <v>137</v>
      </c>
      <c r="BE508" s="73">
        <f t="shared" si="4"/>
        <v>0</v>
      </c>
      <c r="BF508" s="73">
        <f t="shared" si="5"/>
        <v>0</v>
      </c>
      <c r="BG508" s="73">
        <f t="shared" si="6"/>
        <v>0</v>
      </c>
      <c r="BH508" s="73">
        <f t="shared" si="7"/>
        <v>0</v>
      </c>
      <c r="BI508" s="73">
        <f t="shared" si="8"/>
        <v>0</v>
      </c>
      <c r="BJ508" s="24" t="s">
        <v>21</v>
      </c>
      <c r="BK508" s="73">
        <f t="shared" si="9"/>
        <v>0</v>
      </c>
      <c r="BL508" s="24" t="s">
        <v>261</v>
      </c>
      <c r="BM508" s="24" t="s">
        <v>747</v>
      </c>
    </row>
    <row r="509" spans="1:65" s="1" customFormat="1" ht="16.5" customHeight="1">
      <c r="A509" s="176"/>
      <c r="B509" s="177"/>
      <c r="C509" s="243" t="s">
        <v>748</v>
      </c>
      <c r="D509" s="243" t="s">
        <v>139</v>
      </c>
      <c r="E509" s="244" t="s">
        <v>749</v>
      </c>
      <c r="F509" s="245" t="s">
        <v>750</v>
      </c>
      <c r="G509" s="246" t="s">
        <v>188</v>
      </c>
      <c r="H509" s="247">
        <v>1</v>
      </c>
      <c r="I509" s="337">
        <v>0</v>
      </c>
      <c r="J509" s="248">
        <f t="shared" si="0"/>
        <v>0</v>
      </c>
      <c r="K509" s="245" t="s">
        <v>143</v>
      </c>
      <c r="L509" s="177"/>
      <c r="M509" s="288" t="s">
        <v>5</v>
      </c>
      <c r="N509" s="289" t="s">
        <v>40</v>
      </c>
      <c r="O509" s="178"/>
      <c r="P509" s="290">
        <f t="shared" si="1"/>
        <v>0</v>
      </c>
      <c r="Q509" s="290">
        <v>0</v>
      </c>
      <c r="R509" s="290">
        <f t="shared" si="2"/>
        <v>0</v>
      </c>
      <c r="S509" s="290">
        <v>0.00906</v>
      </c>
      <c r="T509" s="291">
        <f t="shared" si="3"/>
        <v>0.00906</v>
      </c>
      <c r="U509" s="176"/>
      <c r="V509" s="176"/>
      <c r="AR509" s="24" t="s">
        <v>261</v>
      </c>
      <c r="AT509" s="24" t="s">
        <v>139</v>
      </c>
      <c r="AU509" s="24" t="s">
        <v>77</v>
      </c>
      <c r="AY509" s="24" t="s">
        <v>137</v>
      </c>
      <c r="BE509" s="73">
        <f t="shared" si="4"/>
        <v>0</v>
      </c>
      <c r="BF509" s="73">
        <f t="shared" si="5"/>
        <v>0</v>
      </c>
      <c r="BG509" s="73">
        <f t="shared" si="6"/>
        <v>0</v>
      </c>
      <c r="BH509" s="73">
        <f t="shared" si="7"/>
        <v>0</v>
      </c>
      <c r="BI509" s="73">
        <f t="shared" si="8"/>
        <v>0</v>
      </c>
      <c r="BJ509" s="24" t="s">
        <v>21</v>
      </c>
      <c r="BK509" s="73">
        <f t="shared" si="9"/>
        <v>0</v>
      </c>
      <c r="BL509" s="24" t="s">
        <v>261</v>
      </c>
      <c r="BM509" s="24" t="s">
        <v>751</v>
      </c>
    </row>
    <row r="510" spans="1:65" s="1" customFormat="1" ht="25.5" customHeight="1">
      <c r="A510" s="176"/>
      <c r="B510" s="177"/>
      <c r="C510" s="243" t="s">
        <v>752</v>
      </c>
      <c r="D510" s="243" t="s">
        <v>139</v>
      </c>
      <c r="E510" s="244" t="s">
        <v>753</v>
      </c>
      <c r="F510" s="245" t="s">
        <v>754</v>
      </c>
      <c r="G510" s="246" t="s">
        <v>282</v>
      </c>
      <c r="H510" s="247">
        <v>25</v>
      </c>
      <c r="I510" s="337">
        <v>0</v>
      </c>
      <c r="J510" s="248">
        <f t="shared" si="0"/>
        <v>0</v>
      </c>
      <c r="K510" s="245" t="s">
        <v>143</v>
      </c>
      <c r="L510" s="177"/>
      <c r="M510" s="288" t="s">
        <v>5</v>
      </c>
      <c r="N510" s="289" t="s">
        <v>40</v>
      </c>
      <c r="O510" s="178"/>
      <c r="P510" s="290">
        <f t="shared" si="1"/>
        <v>0</v>
      </c>
      <c r="Q510" s="290">
        <v>0.00222</v>
      </c>
      <c r="R510" s="290">
        <f t="shared" si="2"/>
        <v>0.05550000000000001</v>
      </c>
      <c r="S510" s="290">
        <v>0</v>
      </c>
      <c r="T510" s="291">
        <f t="shared" si="3"/>
        <v>0</v>
      </c>
      <c r="U510" s="176"/>
      <c r="V510" s="176"/>
      <c r="AR510" s="24" t="s">
        <v>261</v>
      </c>
      <c r="AT510" s="24" t="s">
        <v>139</v>
      </c>
      <c r="AU510" s="24" t="s">
        <v>77</v>
      </c>
      <c r="AY510" s="24" t="s">
        <v>137</v>
      </c>
      <c r="BE510" s="73">
        <f t="shared" si="4"/>
        <v>0</v>
      </c>
      <c r="BF510" s="73">
        <f t="shared" si="5"/>
        <v>0</v>
      </c>
      <c r="BG510" s="73">
        <f t="shared" si="6"/>
        <v>0</v>
      </c>
      <c r="BH510" s="73">
        <f t="shared" si="7"/>
        <v>0</v>
      </c>
      <c r="BI510" s="73">
        <f t="shared" si="8"/>
        <v>0</v>
      </c>
      <c r="BJ510" s="24" t="s">
        <v>21</v>
      </c>
      <c r="BK510" s="73">
        <f t="shared" si="9"/>
        <v>0</v>
      </c>
      <c r="BL510" s="24" t="s">
        <v>261</v>
      </c>
      <c r="BM510" s="24" t="s">
        <v>755</v>
      </c>
    </row>
    <row r="511" spans="1:51" s="12" customFormat="1" ht="13.5">
      <c r="A511" s="301"/>
      <c r="B511" s="302"/>
      <c r="C511" s="301"/>
      <c r="D511" s="294" t="s">
        <v>146</v>
      </c>
      <c r="E511" s="303" t="s">
        <v>5</v>
      </c>
      <c r="F511" s="304" t="s">
        <v>756</v>
      </c>
      <c r="G511" s="301"/>
      <c r="H511" s="303" t="s">
        <v>5</v>
      </c>
      <c r="I511" s="301"/>
      <c r="J511" s="301"/>
      <c r="K511" s="301"/>
      <c r="L511" s="302"/>
      <c r="M511" s="305"/>
      <c r="N511" s="306"/>
      <c r="O511" s="306"/>
      <c r="P511" s="306"/>
      <c r="Q511" s="306"/>
      <c r="R511" s="306"/>
      <c r="S511" s="306"/>
      <c r="T511" s="307"/>
      <c r="U511" s="301"/>
      <c r="V511" s="301"/>
      <c r="AT511" s="75" t="s">
        <v>146</v>
      </c>
      <c r="AU511" s="75" t="s">
        <v>77</v>
      </c>
      <c r="AV511" s="12" t="s">
        <v>21</v>
      </c>
      <c r="AW511" s="12" t="s">
        <v>33</v>
      </c>
      <c r="AX511" s="12" t="s">
        <v>69</v>
      </c>
      <c r="AY511" s="75" t="s">
        <v>137</v>
      </c>
    </row>
    <row r="512" spans="1:51" s="11" customFormat="1" ht="13.5">
      <c r="A512" s="292"/>
      <c r="B512" s="293"/>
      <c r="C512" s="292"/>
      <c r="D512" s="294" t="s">
        <v>146</v>
      </c>
      <c r="E512" s="295" t="s">
        <v>5</v>
      </c>
      <c r="F512" s="296" t="s">
        <v>757</v>
      </c>
      <c r="G512" s="292"/>
      <c r="H512" s="297">
        <v>25</v>
      </c>
      <c r="I512" s="292"/>
      <c r="J512" s="292"/>
      <c r="K512" s="292"/>
      <c r="L512" s="293"/>
      <c r="M512" s="298"/>
      <c r="N512" s="299"/>
      <c r="O512" s="299"/>
      <c r="P512" s="299"/>
      <c r="Q512" s="299"/>
      <c r="R512" s="299"/>
      <c r="S512" s="299"/>
      <c r="T512" s="300"/>
      <c r="U512" s="292"/>
      <c r="V512" s="292"/>
      <c r="AT512" s="74" t="s">
        <v>146</v>
      </c>
      <c r="AU512" s="74" t="s">
        <v>77</v>
      </c>
      <c r="AV512" s="11" t="s">
        <v>77</v>
      </c>
      <c r="AW512" s="11" t="s">
        <v>33</v>
      </c>
      <c r="AX512" s="11" t="s">
        <v>21</v>
      </c>
      <c r="AY512" s="74" t="s">
        <v>137</v>
      </c>
    </row>
    <row r="513" spans="1:65" s="1" customFormat="1" ht="25.5" customHeight="1">
      <c r="A513" s="176"/>
      <c r="B513" s="177"/>
      <c r="C513" s="243" t="s">
        <v>758</v>
      </c>
      <c r="D513" s="243" t="s">
        <v>139</v>
      </c>
      <c r="E513" s="244" t="s">
        <v>759</v>
      </c>
      <c r="F513" s="245" t="s">
        <v>760</v>
      </c>
      <c r="G513" s="246" t="s">
        <v>282</v>
      </c>
      <c r="H513" s="247">
        <v>83.1</v>
      </c>
      <c r="I513" s="337">
        <v>0</v>
      </c>
      <c r="J513" s="248">
        <f>ROUND(I513*H513,2)</f>
        <v>0</v>
      </c>
      <c r="K513" s="245" t="s">
        <v>143</v>
      </c>
      <c r="L513" s="177"/>
      <c r="M513" s="288" t="s">
        <v>5</v>
      </c>
      <c r="N513" s="289" t="s">
        <v>40</v>
      </c>
      <c r="O513" s="178"/>
      <c r="P513" s="290">
        <f>O513*H513</f>
        <v>0</v>
      </c>
      <c r="Q513" s="290">
        <v>0.00351</v>
      </c>
      <c r="R513" s="290">
        <f>Q513*H513</f>
        <v>0.29168099999999997</v>
      </c>
      <c r="S513" s="290">
        <v>0</v>
      </c>
      <c r="T513" s="291">
        <f>S513*H513</f>
        <v>0</v>
      </c>
      <c r="U513" s="176"/>
      <c r="V513" s="176"/>
      <c r="AR513" s="24" t="s">
        <v>261</v>
      </c>
      <c r="AT513" s="24" t="s">
        <v>139</v>
      </c>
      <c r="AU513" s="24" t="s">
        <v>77</v>
      </c>
      <c r="AY513" s="24" t="s">
        <v>137</v>
      </c>
      <c r="BE513" s="73">
        <f>IF(N513="základní",J513,0)</f>
        <v>0</v>
      </c>
      <c r="BF513" s="73">
        <f>IF(N513="snížená",J513,0)</f>
        <v>0</v>
      </c>
      <c r="BG513" s="73">
        <f>IF(N513="zákl. přenesená",J513,0)</f>
        <v>0</v>
      </c>
      <c r="BH513" s="73">
        <f>IF(N513="sníž. přenesená",J513,0)</f>
        <v>0</v>
      </c>
      <c r="BI513" s="73">
        <f>IF(N513="nulová",J513,0)</f>
        <v>0</v>
      </c>
      <c r="BJ513" s="24" t="s">
        <v>21</v>
      </c>
      <c r="BK513" s="73">
        <f>ROUND(I513*H513,2)</f>
        <v>0</v>
      </c>
      <c r="BL513" s="24" t="s">
        <v>261</v>
      </c>
      <c r="BM513" s="24" t="s">
        <v>761</v>
      </c>
    </row>
    <row r="514" spans="1:51" s="12" customFormat="1" ht="13.5">
      <c r="A514" s="301"/>
      <c r="B514" s="302"/>
      <c r="C514" s="301"/>
      <c r="D514" s="294" t="s">
        <v>146</v>
      </c>
      <c r="E514" s="303" t="s">
        <v>5</v>
      </c>
      <c r="F514" s="304" t="s">
        <v>391</v>
      </c>
      <c r="G514" s="301"/>
      <c r="H514" s="303" t="s">
        <v>5</v>
      </c>
      <c r="I514" s="301"/>
      <c r="J514" s="301"/>
      <c r="K514" s="301"/>
      <c r="L514" s="302"/>
      <c r="M514" s="305"/>
      <c r="N514" s="306"/>
      <c r="O514" s="306"/>
      <c r="P514" s="306"/>
      <c r="Q514" s="306"/>
      <c r="R514" s="306"/>
      <c r="S514" s="306"/>
      <c r="T514" s="307"/>
      <c r="U514" s="301"/>
      <c r="V514" s="301"/>
      <c r="AT514" s="75" t="s">
        <v>146</v>
      </c>
      <c r="AU514" s="75" t="s">
        <v>77</v>
      </c>
      <c r="AV514" s="12" t="s">
        <v>21</v>
      </c>
      <c r="AW514" s="12" t="s">
        <v>33</v>
      </c>
      <c r="AX514" s="12" t="s">
        <v>69</v>
      </c>
      <c r="AY514" s="75" t="s">
        <v>137</v>
      </c>
    </row>
    <row r="515" spans="1:51" s="11" customFormat="1" ht="13.5">
      <c r="A515" s="292"/>
      <c r="B515" s="293"/>
      <c r="C515" s="292"/>
      <c r="D515" s="294" t="s">
        <v>146</v>
      </c>
      <c r="E515" s="295" t="s">
        <v>5</v>
      </c>
      <c r="F515" s="296" t="s">
        <v>762</v>
      </c>
      <c r="G515" s="292"/>
      <c r="H515" s="297">
        <v>25</v>
      </c>
      <c r="I515" s="292"/>
      <c r="J515" s="292"/>
      <c r="K515" s="292"/>
      <c r="L515" s="293"/>
      <c r="M515" s="298"/>
      <c r="N515" s="299"/>
      <c r="O515" s="299"/>
      <c r="P515" s="299"/>
      <c r="Q515" s="299"/>
      <c r="R515" s="299"/>
      <c r="S515" s="299"/>
      <c r="T515" s="300"/>
      <c r="U515" s="292"/>
      <c r="V515" s="292"/>
      <c r="AT515" s="74" t="s">
        <v>146</v>
      </c>
      <c r="AU515" s="74" t="s">
        <v>77</v>
      </c>
      <c r="AV515" s="11" t="s">
        <v>77</v>
      </c>
      <c r="AW515" s="11" t="s">
        <v>33</v>
      </c>
      <c r="AX515" s="11" t="s">
        <v>69</v>
      </c>
      <c r="AY515" s="74" t="s">
        <v>137</v>
      </c>
    </row>
    <row r="516" spans="1:51" s="11" customFormat="1" ht="13.5">
      <c r="A516" s="292"/>
      <c r="B516" s="293"/>
      <c r="C516" s="292"/>
      <c r="D516" s="294" t="s">
        <v>146</v>
      </c>
      <c r="E516" s="295" t="s">
        <v>5</v>
      </c>
      <c r="F516" s="296" t="s">
        <v>763</v>
      </c>
      <c r="G516" s="292"/>
      <c r="H516" s="297">
        <v>25.6</v>
      </c>
      <c r="I516" s="292"/>
      <c r="J516" s="292"/>
      <c r="K516" s="292"/>
      <c r="L516" s="293"/>
      <c r="M516" s="298"/>
      <c r="N516" s="299"/>
      <c r="O516" s="299"/>
      <c r="P516" s="299"/>
      <c r="Q516" s="299"/>
      <c r="R516" s="299"/>
      <c r="S516" s="299"/>
      <c r="T516" s="300"/>
      <c r="U516" s="292"/>
      <c r="V516" s="292"/>
      <c r="AT516" s="74" t="s">
        <v>146</v>
      </c>
      <c r="AU516" s="74" t="s">
        <v>77</v>
      </c>
      <c r="AV516" s="11" t="s">
        <v>77</v>
      </c>
      <c r="AW516" s="11" t="s">
        <v>33</v>
      </c>
      <c r="AX516" s="11" t="s">
        <v>69</v>
      </c>
      <c r="AY516" s="74" t="s">
        <v>137</v>
      </c>
    </row>
    <row r="517" spans="1:51" s="11" customFormat="1" ht="13.5">
      <c r="A517" s="292"/>
      <c r="B517" s="293"/>
      <c r="C517" s="292"/>
      <c r="D517" s="294" t="s">
        <v>146</v>
      </c>
      <c r="E517" s="295" t="s">
        <v>5</v>
      </c>
      <c r="F517" s="296" t="s">
        <v>764</v>
      </c>
      <c r="G517" s="292"/>
      <c r="H517" s="297">
        <v>32.5</v>
      </c>
      <c r="I517" s="292"/>
      <c r="J517" s="292"/>
      <c r="K517" s="292"/>
      <c r="L517" s="293"/>
      <c r="M517" s="298"/>
      <c r="N517" s="299"/>
      <c r="O517" s="299"/>
      <c r="P517" s="299"/>
      <c r="Q517" s="299"/>
      <c r="R517" s="299"/>
      <c r="S517" s="299"/>
      <c r="T517" s="300"/>
      <c r="U517" s="292"/>
      <c r="V517" s="292"/>
      <c r="AT517" s="74" t="s">
        <v>146</v>
      </c>
      <c r="AU517" s="74" t="s">
        <v>77</v>
      </c>
      <c r="AV517" s="11" t="s">
        <v>77</v>
      </c>
      <c r="AW517" s="11" t="s">
        <v>33</v>
      </c>
      <c r="AX517" s="11" t="s">
        <v>69</v>
      </c>
      <c r="AY517" s="74" t="s">
        <v>137</v>
      </c>
    </row>
    <row r="518" spans="1:51" s="13" customFormat="1" ht="13.5">
      <c r="A518" s="317"/>
      <c r="B518" s="318"/>
      <c r="C518" s="317"/>
      <c r="D518" s="294" t="s">
        <v>146</v>
      </c>
      <c r="E518" s="319" t="s">
        <v>5</v>
      </c>
      <c r="F518" s="320" t="s">
        <v>179</v>
      </c>
      <c r="G518" s="317"/>
      <c r="H518" s="321">
        <v>83.1</v>
      </c>
      <c r="I518" s="317"/>
      <c r="J518" s="317"/>
      <c r="K518" s="317"/>
      <c r="L518" s="318"/>
      <c r="M518" s="322"/>
      <c r="N518" s="323"/>
      <c r="O518" s="323"/>
      <c r="P518" s="323"/>
      <c r="Q518" s="323"/>
      <c r="R518" s="323"/>
      <c r="S518" s="323"/>
      <c r="T518" s="324"/>
      <c r="U518" s="317"/>
      <c r="V518" s="317"/>
      <c r="AT518" s="76" t="s">
        <v>146</v>
      </c>
      <c r="AU518" s="76" t="s">
        <v>77</v>
      </c>
      <c r="AV518" s="13" t="s">
        <v>144</v>
      </c>
      <c r="AW518" s="13" t="s">
        <v>33</v>
      </c>
      <c r="AX518" s="13" t="s">
        <v>21</v>
      </c>
      <c r="AY518" s="76" t="s">
        <v>137</v>
      </c>
    </row>
    <row r="519" spans="1:65" s="1" customFormat="1" ht="25.5" customHeight="1">
      <c r="A519" s="176"/>
      <c r="B519" s="177"/>
      <c r="C519" s="243" t="s">
        <v>765</v>
      </c>
      <c r="D519" s="243" t="s">
        <v>139</v>
      </c>
      <c r="E519" s="244" t="s">
        <v>766</v>
      </c>
      <c r="F519" s="245" t="s">
        <v>767</v>
      </c>
      <c r="G519" s="246" t="s">
        <v>282</v>
      </c>
      <c r="H519" s="247">
        <v>183.2</v>
      </c>
      <c r="I519" s="337">
        <v>0</v>
      </c>
      <c r="J519" s="248">
        <f>ROUND(I519*H519,2)</f>
        <v>0</v>
      </c>
      <c r="K519" s="245" t="s">
        <v>143</v>
      </c>
      <c r="L519" s="177"/>
      <c r="M519" s="288" t="s">
        <v>5</v>
      </c>
      <c r="N519" s="289" t="s">
        <v>40</v>
      </c>
      <c r="O519" s="178"/>
      <c r="P519" s="290">
        <f>O519*H519</f>
        <v>0</v>
      </c>
      <c r="Q519" s="290">
        <v>0.00437</v>
      </c>
      <c r="R519" s="290">
        <f>Q519*H519</f>
        <v>0.8005839999999999</v>
      </c>
      <c r="S519" s="290">
        <v>0</v>
      </c>
      <c r="T519" s="291">
        <f>S519*H519</f>
        <v>0</v>
      </c>
      <c r="U519" s="176"/>
      <c r="V519" s="176"/>
      <c r="AR519" s="24" t="s">
        <v>261</v>
      </c>
      <c r="AT519" s="24" t="s">
        <v>139</v>
      </c>
      <c r="AU519" s="24" t="s">
        <v>77</v>
      </c>
      <c r="AY519" s="24" t="s">
        <v>137</v>
      </c>
      <c r="BE519" s="73">
        <f>IF(N519="základní",J519,0)</f>
        <v>0</v>
      </c>
      <c r="BF519" s="73">
        <f>IF(N519="snížená",J519,0)</f>
        <v>0</v>
      </c>
      <c r="BG519" s="73">
        <f>IF(N519="zákl. přenesená",J519,0)</f>
        <v>0</v>
      </c>
      <c r="BH519" s="73">
        <f>IF(N519="sníž. přenesená",J519,0)</f>
        <v>0</v>
      </c>
      <c r="BI519" s="73">
        <f>IF(N519="nulová",J519,0)</f>
        <v>0</v>
      </c>
      <c r="BJ519" s="24" t="s">
        <v>21</v>
      </c>
      <c r="BK519" s="73">
        <f>ROUND(I519*H519,2)</f>
        <v>0</v>
      </c>
      <c r="BL519" s="24" t="s">
        <v>261</v>
      </c>
      <c r="BM519" s="24" t="s">
        <v>768</v>
      </c>
    </row>
    <row r="520" spans="1:51" s="12" customFormat="1" ht="13.5">
      <c r="A520" s="301"/>
      <c r="B520" s="302"/>
      <c r="C520" s="301"/>
      <c r="D520" s="294" t="s">
        <v>146</v>
      </c>
      <c r="E520" s="303" t="s">
        <v>5</v>
      </c>
      <c r="F520" s="304" t="s">
        <v>397</v>
      </c>
      <c r="G520" s="301"/>
      <c r="H520" s="303" t="s">
        <v>5</v>
      </c>
      <c r="I520" s="301"/>
      <c r="J520" s="301"/>
      <c r="K520" s="301"/>
      <c r="L520" s="302"/>
      <c r="M520" s="305"/>
      <c r="N520" s="306"/>
      <c r="O520" s="306"/>
      <c r="P520" s="306"/>
      <c r="Q520" s="306"/>
      <c r="R520" s="306"/>
      <c r="S520" s="306"/>
      <c r="T520" s="307"/>
      <c r="U520" s="301"/>
      <c r="V520" s="301"/>
      <c r="AT520" s="75" t="s">
        <v>146</v>
      </c>
      <c r="AU520" s="75" t="s">
        <v>77</v>
      </c>
      <c r="AV520" s="12" t="s">
        <v>21</v>
      </c>
      <c r="AW520" s="12" t="s">
        <v>33</v>
      </c>
      <c r="AX520" s="12" t="s">
        <v>69</v>
      </c>
      <c r="AY520" s="75" t="s">
        <v>137</v>
      </c>
    </row>
    <row r="521" spans="1:51" s="11" customFormat="1" ht="13.5">
      <c r="A521" s="292"/>
      <c r="B521" s="293"/>
      <c r="C521" s="292"/>
      <c r="D521" s="294" t="s">
        <v>146</v>
      </c>
      <c r="E521" s="295" t="s">
        <v>5</v>
      </c>
      <c r="F521" s="296" t="s">
        <v>769</v>
      </c>
      <c r="G521" s="292"/>
      <c r="H521" s="297">
        <v>162.5</v>
      </c>
      <c r="I521" s="292"/>
      <c r="J521" s="292"/>
      <c r="K521" s="292"/>
      <c r="L521" s="293"/>
      <c r="M521" s="298"/>
      <c r="N521" s="299"/>
      <c r="O521" s="299"/>
      <c r="P521" s="299"/>
      <c r="Q521" s="299"/>
      <c r="R521" s="299"/>
      <c r="S521" s="299"/>
      <c r="T521" s="300"/>
      <c r="U521" s="292"/>
      <c r="V521" s="292"/>
      <c r="AT521" s="74" t="s">
        <v>146</v>
      </c>
      <c r="AU521" s="74" t="s">
        <v>77</v>
      </c>
      <c r="AV521" s="11" t="s">
        <v>77</v>
      </c>
      <c r="AW521" s="11" t="s">
        <v>33</v>
      </c>
      <c r="AX521" s="11" t="s">
        <v>69</v>
      </c>
      <c r="AY521" s="74" t="s">
        <v>137</v>
      </c>
    </row>
    <row r="522" spans="1:51" s="11" customFormat="1" ht="13.5">
      <c r="A522" s="292"/>
      <c r="B522" s="293"/>
      <c r="C522" s="292"/>
      <c r="D522" s="294" t="s">
        <v>146</v>
      </c>
      <c r="E522" s="295" t="s">
        <v>5</v>
      </c>
      <c r="F522" s="296" t="s">
        <v>770</v>
      </c>
      <c r="G522" s="292"/>
      <c r="H522" s="297">
        <v>15.8</v>
      </c>
      <c r="I522" s="292"/>
      <c r="J522" s="292"/>
      <c r="K522" s="292"/>
      <c r="L522" s="293"/>
      <c r="M522" s="298"/>
      <c r="N522" s="299"/>
      <c r="O522" s="299"/>
      <c r="P522" s="299"/>
      <c r="Q522" s="299"/>
      <c r="R522" s="299"/>
      <c r="S522" s="299"/>
      <c r="T522" s="300"/>
      <c r="U522" s="292"/>
      <c r="V522" s="292"/>
      <c r="AT522" s="74" t="s">
        <v>146</v>
      </c>
      <c r="AU522" s="74" t="s">
        <v>77</v>
      </c>
      <c r="AV522" s="11" t="s">
        <v>77</v>
      </c>
      <c r="AW522" s="11" t="s">
        <v>33</v>
      </c>
      <c r="AX522" s="11" t="s">
        <v>69</v>
      </c>
      <c r="AY522" s="74" t="s">
        <v>137</v>
      </c>
    </row>
    <row r="523" spans="1:51" s="11" customFormat="1" ht="13.5">
      <c r="A523" s="292"/>
      <c r="B523" s="293"/>
      <c r="C523" s="292"/>
      <c r="D523" s="294" t="s">
        <v>146</v>
      </c>
      <c r="E523" s="295" t="s">
        <v>5</v>
      </c>
      <c r="F523" s="296" t="s">
        <v>771</v>
      </c>
      <c r="G523" s="292"/>
      <c r="H523" s="297">
        <v>4.9</v>
      </c>
      <c r="I523" s="292"/>
      <c r="J523" s="292"/>
      <c r="K523" s="292"/>
      <c r="L523" s="293"/>
      <c r="M523" s="298"/>
      <c r="N523" s="299"/>
      <c r="O523" s="299"/>
      <c r="P523" s="299"/>
      <c r="Q523" s="299"/>
      <c r="R523" s="299"/>
      <c r="S523" s="299"/>
      <c r="T523" s="300"/>
      <c r="U523" s="292"/>
      <c r="V523" s="292"/>
      <c r="AT523" s="74" t="s">
        <v>146</v>
      </c>
      <c r="AU523" s="74" t="s">
        <v>77</v>
      </c>
      <c r="AV523" s="11" t="s">
        <v>77</v>
      </c>
      <c r="AW523" s="11" t="s">
        <v>33</v>
      </c>
      <c r="AX523" s="11" t="s">
        <v>69</v>
      </c>
      <c r="AY523" s="74" t="s">
        <v>137</v>
      </c>
    </row>
    <row r="524" spans="1:51" s="13" customFormat="1" ht="13.5">
      <c r="A524" s="317"/>
      <c r="B524" s="318"/>
      <c r="C524" s="317"/>
      <c r="D524" s="294" t="s">
        <v>146</v>
      </c>
      <c r="E524" s="319" t="s">
        <v>5</v>
      </c>
      <c r="F524" s="320" t="s">
        <v>179</v>
      </c>
      <c r="G524" s="317"/>
      <c r="H524" s="321">
        <v>183.2</v>
      </c>
      <c r="I524" s="317"/>
      <c r="J524" s="317"/>
      <c r="K524" s="317"/>
      <c r="L524" s="318"/>
      <c r="M524" s="322"/>
      <c r="N524" s="323"/>
      <c r="O524" s="323"/>
      <c r="P524" s="323"/>
      <c r="Q524" s="323"/>
      <c r="R524" s="323"/>
      <c r="S524" s="323"/>
      <c r="T524" s="324"/>
      <c r="U524" s="317"/>
      <c r="V524" s="317"/>
      <c r="AT524" s="76" t="s">
        <v>146</v>
      </c>
      <c r="AU524" s="76" t="s">
        <v>77</v>
      </c>
      <c r="AV524" s="13" t="s">
        <v>144</v>
      </c>
      <c r="AW524" s="13" t="s">
        <v>33</v>
      </c>
      <c r="AX524" s="13" t="s">
        <v>21</v>
      </c>
      <c r="AY524" s="76" t="s">
        <v>137</v>
      </c>
    </row>
    <row r="525" spans="1:65" s="1" customFormat="1" ht="25.5" customHeight="1">
      <c r="A525" s="176"/>
      <c r="B525" s="177"/>
      <c r="C525" s="243" t="s">
        <v>772</v>
      </c>
      <c r="D525" s="243" t="s">
        <v>139</v>
      </c>
      <c r="E525" s="244" t="s">
        <v>773</v>
      </c>
      <c r="F525" s="245" t="s">
        <v>774</v>
      </c>
      <c r="G525" s="246" t="s">
        <v>282</v>
      </c>
      <c r="H525" s="247">
        <v>254.5</v>
      </c>
      <c r="I525" s="337">
        <v>0</v>
      </c>
      <c r="J525" s="248">
        <f>ROUND(I525*H525,2)</f>
        <v>0</v>
      </c>
      <c r="K525" s="245" t="s">
        <v>143</v>
      </c>
      <c r="L525" s="177"/>
      <c r="M525" s="288" t="s">
        <v>5</v>
      </c>
      <c r="N525" s="289" t="s">
        <v>40</v>
      </c>
      <c r="O525" s="178"/>
      <c r="P525" s="290">
        <f>O525*H525</f>
        <v>0</v>
      </c>
      <c r="Q525" s="290">
        <v>0.00584</v>
      </c>
      <c r="R525" s="290">
        <f>Q525*H525</f>
        <v>1.4862799999999998</v>
      </c>
      <c r="S525" s="290">
        <v>0</v>
      </c>
      <c r="T525" s="291">
        <f>S525*H525</f>
        <v>0</v>
      </c>
      <c r="U525" s="176"/>
      <c r="V525" s="176"/>
      <c r="AR525" s="24" t="s">
        <v>261</v>
      </c>
      <c r="AT525" s="24" t="s">
        <v>139</v>
      </c>
      <c r="AU525" s="24" t="s">
        <v>77</v>
      </c>
      <c r="AY525" s="24" t="s">
        <v>137</v>
      </c>
      <c r="BE525" s="73">
        <f>IF(N525="základní",J525,0)</f>
        <v>0</v>
      </c>
      <c r="BF525" s="73">
        <f>IF(N525="snížená",J525,0)</f>
        <v>0</v>
      </c>
      <c r="BG525" s="73">
        <f>IF(N525="zákl. přenesená",J525,0)</f>
        <v>0</v>
      </c>
      <c r="BH525" s="73">
        <f>IF(N525="sníž. přenesená",J525,0)</f>
        <v>0</v>
      </c>
      <c r="BI525" s="73">
        <f>IF(N525="nulová",J525,0)</f>
        <v>0</v>
      </c>
      <c r="BJ525" s="24" t="s">
        <v>21</v>
      </c>
      <c r="BK525" s="73">
        <f>ROUND(I525*H525,2)</f>
        <v>0</v>
      </c>
      <c r="BL525" s="24" t="s">
        <v>261</v>
      </c>
      <c r="BM525" s="24" t="s">
        <v>775</v>
      </c>
    </row>
    <row r="526" spans="1:51" s="12" customFormat="1" ht="13.5">
      <c r="A526" s="301"/>
      <c r="B526" s="302"/>
      <c r="C526" s="301"/>
      <c r="D526" s="294" t="s">
        <v>146</v>
      </c>
      <c r="E526" s="303" t="s">
        <v>5</v>
      </c>
      <c r="F526" s="304" t="s">
        <v>397</v>
      </c>
      <c r="G526" s="301"/>
      <c r="H526" s="303" t="s">
        <v>5</v>
      </c>
      <c r="I526" s="301"/>
      <c r="J526" s="301"/>
      <c r="K526" s="301"/>
      <c r="L526" s="302"/>
      <c r="M526" s="305"/>
      <c r="N526" s="306"/>
      <c r="O526" s="306"/>
      <c r="P526" s="306"/>
      <c r="Q526" s="306"/>
      <c r="R526" s="306"/>
      <c r="S526" s="306"/>
      <c r="T526" s="307"/>
      <c r="U526" s="301"/>
      <c r="V526" s="301"/>
      <c r="AT526" s="75" t="s">
        <v>146</v>
      </c>
      <c r="AU526" s="75" t="s">
        <v>77</v>
      </c>
      <c r="AV526" s="12" t="s">
        <v>21</v>
      </c>
      <c r="AW526" s="12" t="s">
        <v>33</v>
      </c>
      <c r="AX526" s="12" t="s">
        <v>69</v>
      </c>
      <c r="AY526" s="75" t="s">
        <v>137</v>
      </c>
    </row>
    <row r="527" spans="1:51" s="11" customFormat="1" ht="13.5">
      <c r="A527" s="292"/>
      <c r="B527" s="293"/>
      <c r="C527" s="292"/>
      <c r="D527" s="294" t="s">
        <v>146</v>
      </c>
      <c r="E527" s="295" t="s">
        <v>5</v>
      </c>
      <c r="F527" s="296" t="s">
        <v>776</v>
      </c>
      <c r="G527" s="292"/>
      <c r="H527" s="297">
        <v>97.3</v>
      </c>
      <c r="I527" s="292"/>
      <c r="J527" s="292"/>
      <c r="K527" s="292"/>
      <c r="L527" s="293"/>
      <c r="M527" s="298"/>
      <c r="N527" s="299"/>
      <c r="O527" s="299"/>
      <c r="P527" s="299"/>
      <c r="Q527" s="299"/>
      <c r="R527" s="299"/>
      <c r="S527" s="299"/>
      <c r="T527" s="300"/>
      <c r="U527" s="292"/>
      <c r="V527" s="292"/>
      <c r="AT527" s="74" t="s">
        <v>146</v>
      </c>
      <c r="AU527" s="74" t="s">
        <v>77</v>
      </c>
      <c r="AV527" s="11" t="s">
        <v>77</v>
      </c>
      <c r="AW527" s="11" t="s">
        <v>33</v>
      </c>
      <c r="AX527" s="11" t="s">
        <v>69</v>
      </c>
      <c r="AY527" s="74" t="s">
        <v>137</v>
      </c>
    </row>
    <row r="528" spans="1:51" s="11" customFormat="1" ht="13.5">
      <c r="A528" s="292"/>
      <c r="B528" s="293"/>
      <c r="C528" s="292"/>
      <c r="D528" s="294" t="s">
        <v>146</v>
      </c>
      <c r="E528" s="295" t="s">
        <v>5</v>
      </c>
      <c r="F528" s="296" t="s">
        <v>777</v>
      </c>
      <c r="G528" s="292"/>
      <c r="H528" s="297">
        <v>7.3</v>
      </c>
      <c r="I528" s="292"/>
      <c r="J528" s="292"/>
      <c r="K528" s="292"/>
      <c r="L528" s="293"/>
      <c r="M528" s="298"/>
      <c r="N528" s="299"/>
      <c r="O528" s="299"/>
      <c r="P528" s="299"/>
      <c r="Q528" s="299"/>
      <c r="R528" s="299"/>
      <c r="S528" s="299"/>
      <c r="T528" s="300"/>
      <c r="U528" s="292"/>
      <c r="V528" s="292"/>
      <c r="AT528" s="74" t="s">
        <v>146</v>
      </c>
      <c r="AU528" s="74" t="s">
        <v>77</v>
      </c>
      <c r="AV528" s="11" t="s">
        <v>77</v>
      </c>
      <c r="AW528" s="11" t="s">
        <v>33</v>
      </c>
      <c r="AX528" s="11" t="s">
        <v>69</v>
      </c>
      <c r="AY528" s="74" t="s">
        <v>137</v>
      </c>
    </row>
    <row r="529" spans="1:51" s="11" customFormat="1" ht="13.5">
      <c r="A529" s="292"/>
      <c r="B529" s="293"/>
      <c r="C529" s="292"/>
      <c r="D529" s="294" t="s">
        <v>146</v>
      </c>
      <c r="E529" s="295" t="s">
        <v>5</v>
      </c>
      <c r="F529" s="296" t="s">
        <v>778</v>
      </c>
      <c r="G529" s="292"/>
      <c r="H529" s="297">
        <v>30.9</v>
      </c>
      <c r="I529" s="292"/>
      <c r="J529" s="292"/>
      <c r="K529" s="292"/>
      <c r="L529" s="293"/>
      <c r="M529" s="298"/>
      <c r="N529" s="299"/>
      <c r="O529" s="299"/>
      <c r="P529" s="299"/>
      <c r="Q529" s="299"/>
      <c r="R529" s="299"/>
      <c r="S529" s="299"/>
      <c r="T529" s="300"/>
      <c r="U529" s="292"/>
      <c r="V529" s="292"/>
      <c r="AT529" s="74" t="s">
        <v>146</v>
      </c>
      <c r="AU529" s="74" t="s">
        <v>77</v>
      </c>
      <c r="AV529" s="11" t="s">
        <v>77</v>
      </c>
      <c r="AW529" s="11" t="s">
        <v>33</v>
      </c>
      <c r="AX529" s="11" t="s">
        <v>69</v>
      </c>
      <c r="AY529" s="74" t="s">
        <v>137</v>
      </c>
    </row>
    <row r="530" spans="1:51" s="11" customFormat="1" ht="13.5">
      <c r="A530" s="292"/>
      <c r="B530" s="293"/>
      <c r="C530" s="292"/>
      <c r="D530" s="294" t="s">
        <v>146</v>
      </c>
      <c r="E530" s="295" t="s">
        <v>5</v>
      </c>
      <c r="F530" s="296" t="s">
        <v>779</v>
      </c>
      <c r="G530" s="292"/>
      <c r="H530" s="297">
        <v>115.1</v>
      </c>
      <c r="I530" s="292"/>
      <c r="J530" s="292"/>
      <c r="K530" s="292"/>
      <c r="L530" s="293"/>
      <c r="M530" s="298"/>
      <c r="N530" s="299"/>
      <c r="O530" s="299"/>
      <c r="P530" s="299"/>
      <c r="Q530" s="299"/>
      <c r="R530" s="299"/>
      <c r="S530" s="299"/>
      <c r="T530" s="300"/>
      <c r="U530" s="292"/>
      <c r="V530" s="292"/>
      <c r="AT530" s="74" t="s">
        <v>146</v>
      </c>
      <c r="AU530" s="74" t="s">
        <v>77</v>
      </c>
      <c r="AV530" s="11" t="s">
        <v>77</v>
      </c>
      <c r="AW530" s="11" t="s">
        <v>33</v>
      </c>
      <c r="AX530" s="11" t="s">
        <v>69</v>
      </c>
      <c r="AY530" s="74" t="s">
        <v>137</v>
      </c>
    </row>
    <row r="531" spans="1:51" s="11" customFormat="1" ht="13.5">
      <c r="A531" s="292"/>
      <c r="B531" s="293"/>
      <c r="C531" s="292"/>
      <c r="D531" s="294" t="s">
        <v>146</v>
      </c>
      <c r="E531" s="295" t="s">
        <v>5</v>
      </c>
      <c r="F531" s="296" t="s">
        <v>780</v>
      </c>
      <c r="G531" s="292"/>
      <c r="H531" s="297">
        <v>3.9</v>
      </c>
      <c r="I531" s="292"/>
      <c r="J531" s="292"/>
      <c r="K531" s="292"/>
      <c r="L531" s="293"/>
      <c r="M531" s="298"/>
      <c r="N531" s="299"/>
      <c r="O531" s="299"/>
      <c r="P531" s="299"/>
      <c r="Q531" s="299"/>
      <c r="R531" s="299"/>
      <c r="S531" s="299"/>
      <c r="T531" s="300"/>
      <c r="U531" s="292"/>
      <c r="V531" s="292"/>
      <c r="AT531" s="74" t="s">
        <v>146</v>
      </c>
      <c r="AU531" s="74" t="s">
        <v>77</v>
      </c>
      <c r="AV531" s="11" t="s">
        <v>77</v>
      </c>
      <c r="AW531" s="11" t="s">
        <v>33</v>
      </c>
      <c r="AX531" s="11" t="s">
        <v>69</v>
      </c>
      <c r="AY531" s="74" t="s">
        <v>137</v>
      </c>
    </row>
    <row r="532" spans="1:51" s="13" customFormat="1" ht="13.5">
      <c r="A532" s="317"/>
      <c r="B532" s="318"/>
      <c r="C532" s="317"/>
      <c r="D532" s="294" t="s">
        <v>146</v>
      </c>
      <c r="E532" s="319" t="s">
        <v>5</v>
      </c>
      <c r="F532" s="320" t="s">
        <v>179</v>
      </c>
      <c r="G532" s="317"/>
      <c r="H532" s="321">
        <v>254.5</v>
      </c>
      <c r="I532" s="317"/>
      <c r="J532" s="317"/>
      <c r="K532" s="317"/>
      <c r="L532" s="318"/>
      <c r="M532" s="322"/>
      <c r="N532" s="323"/>
      <c r="O532" s="323"/>
      <c r="P532" s="323"/>
      <c r="Q532" s="323"/>
      <c r="R532" s="323"/>
      <c r="S532" s="323"/>
      <c r="T532" s="324"/>
      <c r="U532" s="317"/>
      <c r="V532" s="317"/>
      <c r="AT532" s="76" t="s">
        <v>146</v>
      </c>
      <c r="AU532" s="76" t="s">
        <v>77</v>
      </c>
      <c r="AV532" s="13" t="s">
        <v>144</v>
      </c>
      <c r="AW532" s="13" t="s">
        <v>33</v>
      </c>
      <c r="AX532" s="13" t="s">
        <v>21</v>
      </c>
      <c r="AY532" s="76" t="s">
        <v>137</v>
      </c>
    </row>
    <row r="533" spans="1:65" s="1" customFormat="1" ht="25.5" customHeight="1">
      <c r="A533" s="176"/>
      <c r="B533" s="177"/>
      <c r="C533" s="243" t="s">
        <v>781</v>
      </c>
      <c r="D533" s="243" t="s">
        <v>139</v>
      </c>
      <c r="E533" s="244" t="s">
        <v>782</v>
      </c>
      <c r="F533" s="245" t="s">
        <v>783</v>
      </c>
      <c r="G533" s="246" t="s">
        <v>142</v>
      </c>
      <c r="H533" s="247">
        <v>141.345</v>
      </c>
      <c r="I533" s="337">
        <v>0</v>
      </c>
      <c r="J533" s="248">
        <f>ROUND(I533*H533,2)</f>
        <v>0</v>
      </c>
      <c r="K533" s="245" t="s">
        <v>143</v>
      </c>
      <c r="L533" s="177"/>
      <c r="M533" s="288" t="s">
        <v>5</v>
      </c>
      <c r="N533" s="289" t="s">
        <v>40</v>
      </c>
      <c r="O533" s="178"/>
      <c r="P533" s="290">
        <f>O533*H533</f>
        <v>0</v>
      </c>
      <c r="Q533" s="290">
        <v>0.00782</v>
      </c>
      <c r="R533" s="290">
        <f>Q533*H533</f>
        <v>1.1053179</v>
      </c>
      <c r="S533" s="290">
        <v>0</v>
      </c>
      <c r="T533" s="291">
        <f>S533*H533</f>
        <v>0</v>
      </c>
      <c r="U533" s="176"/>
      <c r="V533" s="176"/>
      <c r="AR533" s="24" t="s">
        <v>261</v>
      </c>
      <c r="AT533" s="24" t="s">
        <v>139</v>
      </c>
      <c r="AU533" s="24" t="s">
        <v>77</v>
      </c>
      <c r="AY533" s="24" t="s">
        <v>137</v>
      </c>
      <c r="BE533" s="73">
        <f>IF(N533="základní",J533,0)</f>
        <v>0</v>
      </c>
      <c r="BF533" s="73">
        <f>IF(N533="snížená",J533,0)</f>
        <v>0</v>
      </c>
      <c r="BG533" s="73">
        <f>IF(N533="zákl. přenesená",J533,0)</f>
        <v>0</v>
      </c>
      <c r="BH533" s="73">
        <f>IF(N533="sníž. přenesená",J533,0)</f>
        <v>0</v>
      </c>
      <c r="BI533" s="73">
        <f>IF(N533="nulová",J533,0)</f>
        <v>0</v>
      </c>
      <c r="BJ533" s="24" t="s">
        <v>21</v>
      </c>
      <c r="BK533" s="73">
        <f>ROUND(I533*H533,2)</f>
        <v>0</v>
      </c>
      <c r="BL533" s="24" t="s">
        <v>261</v>
      </c>
      <c r="BM533" s="24" t="s">
        <v>784</v>
      </c>
    </row>
    <row r="534" spans="1:51" s="12" customFormat="1" ht="13.5">
      <c r="A534" s="301"/>
      <c r="B534" s="302"/>
      <c r="C534" s="301"/>
      <c r="D534" s="294" t="s">
        <v>146</v>
      </c>
      <c r="E534" s="303" t="s">
        <v>5</v>
      </c>
      <c r="F534" s="304" t="s">
        <v>391</v>
      </c>
      <c r="G534" s="301"/>
      <c r="H534" s="303" t="s">
        <v>5</v>
      </c>
      <c r="I534" s="301"/>
      <c r="J534" s="301"/>
      <c r="K534" s="301"/>
      <c r="L534" s="302"/>
      <c r="M534" s="305"/>
      <c r="N534" s="306"/>
      <c r="O534" s="306"/>
      <c r="P534" s="306"/>
      <c r="Q534" s="306"/>
      <c r="R534" s="306"/>
      <c r="S534" s="306"/>
      <c r="T534" s="307"/>
      <c r="U534" s="301"/>
      <c r="V534" s="301"/>
      <c r="AT534" s="75" t="s">
        <v>146</v>
      </c>
      <c r="AU534" s="75" t="s">
        <v>77</v>
      </c>
      <c r="AV534" s="12" t="s">
        <v>21</v>
      </c>
      <c r="AW534" s="12" t="s">
        <v>33</v>
      </c>
      <c r="AX534" s="12" t="s">
        <v>69</v>
      </c>
      <c r="AY534" s="75" t="s">
        <v>137</v>
      </c>
    </row>
    <row r="535" spans="1:51" s="11" customFormat="1" ht="13.5">
      <c r="A535" s="292"/>
      <c r="B535" s="293"/>
      <c r="C535" s="292"/>
      <c r="D535" s="294" t="s">
        <v>146</v>
      </c>
      <c r="E535" s="295" t="s">
        <v>5</v>
      </c>
      <c r="F535" s="296" t="s">
        <v>785</v>
      </c>
      <c r="G535" s="292"/>
      <c r="H535" s="297">
        <v>114.84</v>
      </c>
      <c r="I535" s="292"/>
      <c r="J535" s="292"/>
      <c r="K535" s="292"/>
      <c r="L535" s="293"/>
      <c r="M535" s="298"/>
      <c r="N535" s="299"/>
      <c r="O535" s="299"/>
      <c r="P535" s="299"/>
      <c r="Q535" s="299"/>
      <c r="R535" s="299"/>
      <c r="S535" s="299"/>
      <c r="T535" s="300"/>
      <c r="U535" s="292"/>
      <c r="V535" s="292"/>
      <c r="AT535" s="74" t="s">
        <v>146</v>
      </c>
      <c r="AU535" s="74" t="s">
        <v>77</v>
      </c>
      <c r="AV535" s="11" t="s">
        <v>77</v>
      </c>
      <c r="AW535" s="11" t="s">
        <v>33</v>
      </c>
      <c r="AX535" s="11" t="s">
        <v>69</v>
      </c>
      <c r="AY535" s="74" t="s">
        <v>137</v>
      </c>
    </row>
    <row r="536" spans="1:51" s="11" customFormat="1" ht="13.5">
      <c r="A536" s="292"/>
      <c r="B536" s="293"/>
      <c r="C536" s="292"/>
      <c r="D536" s="294" t="s">
        <v>146</v>
      </c>
      <c r="E536" s="295" t="s">
        <v>5</v>
      </c>
      <c r="F536" s="296" t="s">
        <v>786</v>
      </c>
      <c r="G536" s="292"/>
      <c r="H536" s="297">
        <v>26.505</v>
      </c>
      <c r="I536" s="292"/>
      <c r="J536" s="292"/>
      <c r="K536" s="292"/>
      <c r="L536" s="293"/>
      <c r="M536" s="298"/>
      <c r="N536" s="299"/>
      <c r="O536" s="299"/>
      <c r="P536" s="299"/>
      <c r="Q536" s="299"/>
      <c r="R536" s="299"/>
      <c r="S536" s="299"/>
      <c r="T536" s="300"/>
      <c r="U536" s="292"/>
      <c r="V536" s="292"/>
      <c r="AT536" s="74" t="s">
        <v>146</v>
      </c>
      <c r="AU536" s="74" t="s">
        <v>77</v>
      </c>
      <c r="AV536" s="11" t="s">
        <v>77</v>
      </c>
      <c r="AW536" s="11" t="s">
        <v>33</v>
      </c>
      <c r="AX536" s="11" t="s">
        <v>69</v>
      </c>
      <c r="AY536" s="74" t="s">
        <v>137</v>
      </c>
    </row>
    <row r="537" spans="1:51" s="13" customFormat="1" ht="13.5">
      <c r="A537" s="317"/>
      <c r="B537" s="318"/>
      <c r="C537" s="317"/>
      <c r="D537" s="294" t="s">
        <v>146</v>
      </c>
      <c r="E537" s="319" t="s">
        <v>5</v>
      </c>
      <c r="F537" s="320" t="s">
        <v>179</v>
      </c>
      <c r="G537" s="317"/>
      <c r="H537" s="321">
        <v>141.345</v>
      </c>
      <c r="I537" s="317"/>
      <c r="J537" s="317"/>
      <c r="K537" s="317"/>
      <c r="L537" s="318"/>
      <c r="M537" s="322"/>
      <c r="N537" s="323"/>
      <c r="O537" s="323"/>
      <c r="P537" s="323"/>
      <c r="Q537" s="323"/>
      <c r="R537" s="323"/>
      <c r="S537" s="323"/>
      <c r="T537" s="324"/>
      <c r="U537" s="317"/>
      <c r="V537" s="317"/>
      <c r="AT537" s="76" t="s">
        <v>146</v>
      </c>
      <c r="AU537" s="76" t="s">
        <v>77</v>
      </c>
      <c r="AV537" s="13" t="s">
        <v>144</v>
      </c>
      <c r="AW537" s="13" t="s">
        <v>33</v>
      </c>
      <c r="AX537" s="13" t="s">
        <v>21</v>
      </c>
      <c r="AY537" s="76" t="s">
        <v>137</v>
      </c>
    </row>
    <row r="538" spans="1:65" s="1" customFormat="1" ht="25.5" customHeight="1">
      <c r="A538" s="176"/>
      <c r="B538" s="177"/>
      <c r="C538" s="243" t="s">
        <v>787</v>
      </c>
      <c r="D538" s="243" t="s">
        <v>139</v>
      </c>
      <c r="E538" s="244" t="s">
        <v>788</v>
      </c>
      <c r="F538" s="245" t="s">
        <v>789</v>
      </c>
      <c r="G538" s="246" t="s">
        <v>282</v>
      </c>
      <c r="H538" s="247">
        <v>28.4</v>
      </c>
      <c r="I538" s="337">
        <v>0</v>
      </c>
      <c r="J538" s="248">
        <f>ROUND(I538*H538,2)</f>
        <v>0</v>
      </c>
      <c r="K538" s="245" t="s">
        <v>143</v>
      </c>
      <c r="L538" s="177"/>
      <c r="M538" s="288" t="s">
        <v>5</v>
      </c>
      <c r="N538" s="289" t="s">
        <v>40</v>
      </c>
      <c r="O538" s="178"/>
      <c r="P538" s="290">
        <f>O538*H538</f>
        <v>0</v>
      </c>
      <c r="Q538" s="290">
        <v>0.00163</v>
      </c>
      <c r="R538" s="290">
        <f>Q538*H538</f>
        <v>0.04629199999999999</v>
      </c>
      <c r="S538" s="290">
        <v>0</v>
      </c>
      <c r="T538" s="291">
        <f>S538*H538</f>
        <v>0</v>
      </c>
      <c r="U538" s="176"/>
      <c r="V538" s="176"/>
      <c r="AR538" s="24" t="s">
        <v>261</v>
      </c>
      <c r="AT538" s="24" t="s">
        <v>139</v>
      </c>
      <c r="AU538" s="24" t="s">
        <v>77</v>
      </c>
      <c r="AY538" s="24" t="s">
        <v>137</v>
      </c>
      <c r="BE538" s="73">
        <f>IF(N538="základní",J538,0)</f>
        <v>0</v>
      </c>
      <c r="BF538" s="73">
        <f>IF(N538="snížená",J538,0)</f>
        <v>0</v>
      </c>
      <c r="BG538" s="73">
        <f>IF(N538="zákl. přenesená",J538,0)</f>
        <v>0</v>
      </c>
      <c r="BH538" s="73">
        <f>IF(N538="sníž. přenesená",J538,0)</f>
        <v>0</v>
      </c>
      <c r="BI538" s="73">
        <f>IF(N538="nulová",J538,0)</f>
        <v>0</v>
      </c>
      <c r="BJ538" s="24" t="s">
        <v>21</v>
      </c>
      <c r="BK538" s="73">
        <f>ROUND(I538*H538,2)</f>
        <v>0</v>
      </c>
      <c r="BL538" s="24" t="s">
        <v>261</v>
      </c>
      <c r="BM538" s="24" t="s">
        <v>790</v>
      </c>
    </row>
    <row r="539" spans="1:51" s="12" customFormat="1" ht="13.5">
      <c r="A539" s="301"/>
      <c r="B539" s="302"/>
      <c r="C539" s="301"/>
      <c r="D539" s="294" t="s">
        <v>146</v>
      </c>
      <c r="E539" s="303" t="s">
        <v>5</v>
      </c>
      <c r="F539" s="304" t="s">
        <v>391</v>
      </c>
      <c r="G539" s="301"/>
      <c r="H539" s="303" t="s">
        <v>5</v>
      </c>
      <c r="I539" s="301"/>
      <c r="J539" s="301"/>
      <c r="K539" s="301"/>
      <c r="L539" s="302"/>
      <c r="M539" s="305"/>
      <c r="N539" s="306"/>
      <c r="O539" s="306"/>
      <c r="P539" s="306"/>
      <c r="Q539" s="306"/>
      <c r="R539" s="306"/>
      <c r="S539" s="306"/>
      <c r="T539" s="307"/>
      <c r="U539" s="301"/>
      <c r="V539" s="301"/>
      <c r="AT539" s="75" t="s">
        <v>146</v>
      </c>
      <c r="AU539" s="75" t="s">
        <v>77</v>
      </c>
      <c r="AV539" s="12" t="s">
        <v>21</v>
      </c>
      <c r="AW539" s="12" t="s">
        <v>33</v>
      </c>
      <c r="AX539" s="12" t="s">
        <v>69</v>
      </c>
      <c r="AY539" s="75" t="s">
        <v>137</v>
      </c>
    </row>
    <row r="540" spans="1:51" s="11" customFormat="1" ht="13.5">
      <c r="A540" s="292"/>
      <c r="B540" s="293"/>
      <c r="C540" s="292"/>
      <c r="D540" s="294" t="s">
        <v>146</v>
      </c>
      <c r="E540" s="295" t="s">
        <v>5</v>
      </c>
      <c r="F540" s="296" t="s">
        <v>791</v>
      </c>
      <c r="G540" s="292"/>
      <c r="H540" s="297">
        <v>28.4</v>
      </c>
      <c r="I540" s="292"/>
      <c r="J540" s="292"/>
      <c r="K540" s="292"/>
      <c r="L540" s="293"/>
      <c r="M540" s="298"/>
      <c r="N540" s="299"/>
      <c r="O540" s="299"/>
      <c r="P540" s="299"/>
      <c r="Q540" s="299"/>
      <c r="R540" s="299"/>
      <c r="S540" s="299"/>
      <c r="T540" s="300"/>
      <c r="U540" s="292"/>
      <c r="V540" s="292"/>
      <c r="AT540" s="74" t="s">
        <v>146</v>
      </c>
      <c r="AU540" s="74" t="s">
        <v>77</v>
      </c>
      <c r="AV540" s="11" t="s">
        <v>77</v>
      </c>
      <c r="AW540" s="11" t="s">
        <v>33</v>
      </c>
      <c r="AX540" s="11" t="s">
        <v>21</v>
      </c>
      <c r="AY540" s="74" t="s">
        <v>137</v>
      </c>
    </row>
    <row r="541" spans="1:65" s="1" customFormat="1" ht="25.5" customHeight="1">
      <c r="A541" s="176"/>
      <c r="B541" s="177"/>
      <c r="C541" s="243" t="s">
        <v>792</v>
      </c>
      <c r="D541" s="243" t="s">
        <v>139</v>
      </c>
      <c r="E541" s="244" t="s">
        <v>793</v>
      </c>
      <c r="F541" s="245" t="s">
        <v>794</v>
      </c>
      <c r="G541" s="246" t="s">
        <v>282</v>
      </c>
      <c r="H541" s="247">
        <v>17</v>
      </c>
      <c r="I541" s="337">
        <v>0</v>
      </c>
      <c r="J541" s="248">
        <f>ROUND(I541*H541,2)</f>
        <v>0</v>
      </c>
      <c r="K541" s="245" t="s">
        <v>143</v>
      </c>
      <c r="L541" s="177"/>
      <c r="M541" s="288" t="s">
        <v>5</v>
      </c>
      <c r="N541" s="289" t="s">
        <v>40</v>
      </c>
      <c r="O541" s="178"/>
      <c r="P541" s="290">
        <f>O541*H541</f>
        <v>0</v>
      </c>
      <c r="Q541" s="290">
        <v>0.00216</v>
      </c>
      <c r="R541" s="290">
        <f>Q541*H541</f>
        <v>0.03672</v>
      </c>
      <c r="S541" s="290">
        <v>0</v>
      </c>
      <c r="T541" s="291">
        <f>S541*H541</f>
        <v>0</v>
      </c>
      <c r="U541" s="176"/>
      <c r="V541" s="176"/>
      <c r="AR541" s="24" t="s">
        <v>261</v>
      </c>
      <c r="AT541" s="24" t="s">
        <v>139</v>
      </c>
      <c r="AU541" s="24" t="s">
        <v>77</v>
      </c>
      <c r="AY541" s="24" t="s">
        <v>137</v>
      </c>
      <c r="BE541" s="73">
        <f>IF(N541="základní",J541,0)</f>
        <v>0</v>
      </c>
      <c r="BF541" s="73">
        <f>IF(N541="snížená",J541,0)</f>
        <v>0</v>
      </c>
      <c r="BG541" s="73">
        <f>IF(N541="zákl. přenesená",J541,0)</f>
        <v>0</v>
      </c>
      <c r="BH541" s="73">
        <f>IF(N541="sníž. přenesená",J541,0)</f>
        <v>0</v>
      </c>
      <c r="BI541" s="73">
        <f>IF(N541="nulová",J541,0)</f>
        <v>0</v>
      </c>
      <c r="BJ541" s="24" t="s">
        <v>21</v>
      </c>
      <c r="BK541" s="73">
        <f>ROUND(I541*H541,2)</f>
        <v>0</v>
      </c>
      <c r="BL541" s="24" t="s">
        <v>261</v>
      </c>
      <c r="BM541" s="24" t="s">
        <v>795</v>
      </c>
    </row>
    <row r="542" spans="1:51" s="12" customFormat="1" ht="13.5">
      <c r="A542" s="301"/>
      <c r="B542" s="302"/>
      <c r="C542" s="301"/>
      <c r="D542" s="294" t="s">
        <v>146</v>
      </c>
      <c r="E542" s="303" t="s">
        <v>5</v>
      </c>
      <c r="F542" s="304" t="s">
        <v>391</v>
      </c>
      <c r="G542" s="301"/>
      <c r="H542" s="303" t="s">
        <v>5</v>
      </c>
      <c r="I542" s="301"/>
      <c r="J542" s="301"/>
      <c r="K542" s="301"/>
      <c r="L542" s="302"/>
      <c r="M542" s="305"/>
      <c r="N542" s="306"/>
      <c r="O542" s="306"/>
      <c r="P542" s="306"/>
      <c r="Q542" s="306"/>
      <c r="R542" s="306"/>
      <c r="S542" s="306"/>
      <c r="T542" s="307"/>
      <c r="U542" s="301"/>
      <c r="V542" s="301"/>
      <c r="AT542" s="75" t="s">
        <v>146</v>
      </c>
      <c r="AU542" s="75" t="s">
        <v>77</v>
      </c>
      <c r="AV542" s="12" t="s">
        <v>21</v>
      </c>
      <c r="AW542" s="12" t="s">
        <v>33</v>
      </c>
      <c r="AX542" s="12" t="s">
        <v>69</v>
      </c>
      <c r="AY542" s="75" t="s">
        <v>137</v>
      </c>
    </row>
    <row r="543" spans="1:51" s="11" customFormat="1" ht="13.5">
      <c r="A543" s="292"/>
      <c r="B543" s="293"/>
      <c r="C543" s="292"/>
      <c r="D543" s="294" t="s">
        <v>146</v>
      </c>
      <c r="E543" s="295" t="s">
        <v>5</v>
      </c>
      <c r="F543" s="296" t="s">
        <v>796</v>
      </c>
      <c r="G543" s="292"/>
      <c r="H543" s="297">
        <v>17</v>
      </c>
      <c r="I543" s="292"/>
      <c r="J543" s="292"/>
      <c r="K543" s="292"/>
      <c r="L543" s="293"/>
      <c r="M543" s="298"/>
      <c r="N543" s="299"/>
      <c r="O543" s="299"/>
      <c r="P543" s="299"/>
      <c r="Q543" s="299"/>
      <c r="R543" s="299"/>
      <c r="S543" s="299"/>
      <c r="T543" s="300"/>
      <c r="U543" s="292"/>
      <c r="V543" s="292"/>
      <c r="AT543" s="74" t="s">
        <v>146</v>
      </c>
      <c r="AU543" s="74" t="s">
        <v>77</v>
      </c>
      <c r="AV543" s="11" t="s">
        <v>77</v>
      </c>
      <c r="AW543" s="11" t="s">
        <v>33</v>
      </c>
      <c r="AX543" s="11" t="s">
        <v>21</v>
      </c>
      <c r="AY543" s="74" t="s">
        <v>137</v>
      </c>
    </row>
    <row r="544" spans="1:65" s="1" customFormat="1" ht="25.5" customHeight="1">
      <c r="A544" s="176"/>
      <c r="B544" s="177"/>
      <c r="C544" s="243" t="s">
        <v>797</v>
      </c>
      <c r="D544" s="243" t="s">
        <v>139</v>
      </c>
      <c r="E544" s="244" t="s">
        <v>798</v>
      </c>
      <c r="F544" s="245" t="s">
        <v>799</v>
      </c>
      <c r="G544" s="246" t="s">
        <v>282</v>
      </c>
      <c r="H544" s="247">
        <v>259.8</v>
      </c>
      <c r="I544" s="337">
        <v>0</v>
      </c>
      <c r="J544" s="248">
        <f>ROUND(I544*H544,2)</f>
        <v>0</v>
      </c>
      <c r="K544" s="245" t="s">
        <v>143</v>
      </c>
      <c r="L544" s="177"/>
      <c r="M544" s="288" t="s">
        <v>5</v>
      </c>
      <c r="N544" s="289" t="s">
        <v>40</v>
      </c>
      <c r="O544" s="178"/>
      <c r="P544" s="290">
        <f>O544*H544</f>
        <v>0</v>
      </c>
      <c r="Q544" s="290">
        <v>0.00269</v>
      </c>
      <c r="R544" s="290">
        <f>Q544*H544</f>
        <v>0.6988620000000001</v>
      </c>
      <c r="S544" s="290">
        <v>0</v>
      </c>
      <c r="T544" s="291">
        <f>S544*H544</f>
        <v>0</v>
      </c>
      <c r="U544" s="176"/>
      <c r="V544" s="176"/>
      <c r="AR544" s="24" t="s">
        <v>261</v>
      </c>
      <c r="AT544" s="24" t="s">
        <v>139</v>
      </c>
      <c r="AU544" s="24" t="s">
        <v>77</v>
      </c>
      <c r="AY544" s="24" t="s">
        <v>137</v>
      </c>
      <c r="BE544" s="73">
        <f>IF(N544="základní",J544,0)</f>
        <v>0</v>
      </c>
      <c r="BF544" s="73">
        <f>IF(N544="snížená",J544,0)</f>
        <v>0</v>
      </c>
      <c r="BG544" s="73">
        <f>IF(N544="zákl. přenesená",J544,0)</f>
        <v>0</v>
      </c>
      <c r="BH544" s="73">
        <f>IF(N544="sníž. přenesená",J544,0)</f>
        <v>0</v>
      </c>
      <c r="BI544" s="73">
        <f>IF(N544="nulová",J544,0)</f>
        <v>0</v>
      </c>
      <c r="BJ544" s="24" t="s">
        <v>21</v>
      </c>
      <c r="BK544" s="73">
        <f>ROUND(I544*H544,2)</f>
        <v>0</v>
      </c>
      <c r="BL544" s="24" t="s">
        <v>261</v>
      </c>
      <c r="BM544" s="24" t="s">
        <v>800</v>
      </c>
    </row>
    <row r="545" spans="1:51" s="12" customFormat="1" ht="13.5">
      <c r="A545" s="301"/>
      <c r="B545" s="302"/>
      <c r="C545" s="301"/>
      <c r="D545" s="294" t="s">
        <v>146</v>
      </c>
      <c r="E545" s="303" t="s">
        <v>5</v>
      </c>
      <c r="F545" s="304" t="s">
        <v>391</v>
      </c>
      <c r="G545" s="301"/>
      <c r="H545" s="303" t="s">
        <v>5</v>
      </c>
      <c r="I545" s="301"/>
      <c r="J545" s="301"/>
      <c r="K545" s="301"/>
      <c r="L545" s="302"/>
      <c r="M545" s="305"/>
      <c r="N545" s="306"/>
      <c r="O545" s="306"/>
      <c r="P545" s="306"/>
      <c r="Q545" s="306"/>
      <c r="R545" s="306"/>
      <c r="S545" s="306"/>
      <c r="T545" s="307"/>
      <c r="U545" s="301"/>
      <c r="V545" s="301"/>
      <c r="AT545" s="75" t="s">
        <v>146</v>
      </c>
      <c r="AU545" s="75" t="s">
        <v>77</v>
      </c>
      <c r="AV545" s="12" t="s">
        <v>21</v>
      </c>
      <c r="AW545" s="12" t="s">
        <v>33</v>
      </c>
      <c r="AX545" s="12" t="s">
        <v>69</v>
      </c>
      <c r="AY545" s="75" t="s">
        <v>137</v>
      </c>
    </row>
    <row r="546" spans="1:51" s="11" customFormat="1" ht="13.5">
      <c r="A546" s="292"/>
      <c r="B546" s="293"/>
      <c r="C546" s="292"/>
      <c r="D546" s="294" t="s">
        <v>146</v>
      </c>
      <c r="E546" s="295" t="s">
        <v>5</v>
      </c>
      <c r="F546" s="296" t="s">
        <v>801</v>
      </c>
      <c r="G546" s="292"/>
      <c r="H546" s="297">
        <v>230</v>
      </c>
      <c r="I546" s="292"/>
      <c r="J546" s="292"/>
      <c r="K546" s="292"/>
      <c r="L546" s="293"/>
      <c r="M546" s="298"/>
      <c r="N546" s="299"/>
      <c r="O546" s="299"/>
      <c r="P546" s="299"/>
      <c r="Q546" s="299"/>
      <c r="R546" s="299"/>
      <c r="S546" s="299"/>
      <c r="T546" s="300"/>
      <c r="U546" s="292"/>
      <c r="V546" s="292"/>
      <c r="AT546" s="74" t="s">
        <v>146</v>
      </c>
      <c r="AU546" s="74" t="s">
        <v>77</v>
      </c>
      <c r="AV546" s="11" t="s">
        <v>77</v>
      </c>
      <c r="AW546" s="11" t="s">
        <v>33</v>
      </c>
      <c r="AX546" s="11" t="s">
        <v>69</v>
      </c>
      <c r="AY546" s="74" t="s">
        <v>137</v>
      </c>
    </row>
    <row r="547" spans="1:51" s="11" customFormat="1" ht="13.5">
      <c r="A547" s="292"/>
      <c r="B547" s="293"/>
      <c r="C547" s="292"/>
      <c r="D547" s="294" t="s">
        <v>146</v>
      </c>
      <c r="E547" s="295" t="s">
        <v>5</v>
      </c>
      <c r="F547" s="296" t="s">
        <v>802</v>
      </c>
      <c r="G547" s="292"/>
      <c r="H547" s="297">
        <v>29.8</v>
      </c>
      <c r="I547" s="292"/>
      <c r="J547" s="292"/>
      <c r="K547" s="292"/>
      <c r="L547" s="293"/>
      <c r="M547" s="298"/>
      <c r="N547" s="299"/>
      <c r="O547" s="299"/>
      <c r="P547" s="299"/>
      <c r="Q547" s="299"/>
      <c r="R547" s="299"/>
      <c r="S547" s="299"/>
      <c r="T547" s="300"/>
      <c r="U547" s="292"/>
      <c r="V547" s="292"/>
      <c r="AT547" s="74" t="s">
        <v>146</v>
      </c>
      <c r="AU547" s="74" t="s">
        <v>77</v>
      </c>
      <c r="AV547" s="11" t="s">
        <v>77</v>
      </c>
      <c r="AW547" s="11" t="s">
        <v>33</v>
      </c>
      <c r="AX547" s="11" t="s">
        <v>69</v>
      </c>
      <c r="AY547" s="74" t="s">
        <v>137</v>
      </c>
    </row>
    <row r="548" spans="1:51" s="13" customFormat="1" ht="13.5">
      <c r="A548" s="317"/>
      <c r="B548" s="318"/>
      <c r="C548" s="317"/>
      <c r="D548" s="294" t="s">
        <v>146</v>
      </c>
      <c r="E548" s="319" t="s">
        <v>5</v>
      </c>
      <c r="F548" s="320" t="s">
        <v>179</v>
      </c>
      <c r="G548" s="317"/>
      <c r="H548" s="321">
        <v>259.8</v>
      </c>
      <c r="I548" s="317"/>
      <c r="J548" s="317"/>
      <c r="K548" s="317"/>
      <c r="L548" s="318"/>
      <c r="M548" s="322"/>
      <c r="N548" s="323"/>
      <c r="O548" s="323"/>
      <c r="P548" s="323"/>
      <c r="Q548" s="323"/>
      <c r="R548" s="323"/>
      <c r="S548" s="323"/>
      <c r="T548" s="324"/>
      <c r="U548" s="317"/>
      <c r="V548" s="317"/>
      <c r="AT548" s="76" t="s">
        <v>146</v>
      </c>
      <c r="AU548" s="76" t="s">
        <v>77</v>
      </c>
      <c r="AV548" s="13" t="s">
        <v>144</v>
      </c>
      <c r="AW548" s="13" t="s">
        <v>33</v>
      </c>
      <c r="AX548" s="13" t="s">
        <v>21</v>
      </c>
      <c r="AY548" s="76" t="s">
        <v>137</v>
      </c>
    </row>
    <row r="549" spans="1:65" s="1" customFormat="1" ht="25.5" customHeight="1">
      <c r="A549" s="176"/>
      <c r="B549" s="177"/>
      <c r="C549" s="243" t="s">
        <v>803</v>
      </c>
      <c r="D549" s="243" t="s">
        <v>139</v>
      </c>
      <c r="E549" s="244" t="s">
        <v>804</v>
      </c>
      <c r="F549" s="245" t="s">
        <v>805</v>
      </c>
      <c r="G549" s="246" t="s">
        <v>282</v>
      </c>
      <c r="H549" s="247">
        <v>712.5</v>
      </c>
      <c r="I549" s="337">
        <v>0</v>
      </c>
      <c r="J549" s="248">
        <f>ROUND(I549*H549,2)</f>
        <v>0</v>
      </c>
      <c r="K549" s="245" t="s">
        <v>143</v>
      </c>
      <c r="L549" s="177"/>
      <c r="M549" s="288" t="s">
        <v>5</v>
      </c>
      <c r="N549" s="289" t="s">
        <v>40</v>
      </c>
      <c r="O549" s="178"/>
      <c r="P549" s="290">
        <f>O549*H549</f>
        <v>0</v>
      </c>
      <c r="Q549" s="290">
        <v>0.00358</v>
      </c>
      <c r="R549" s="290">
        <f>Q549*H549</f>
        <v>2.55075</v>
      </c>
      <c r="S549" s="290">
        <v>0</v>
      </c>
      <c r="T549" s="291">
        <f>S549*H549</f>
        <v>0</v>
      </c>
      <c r="U549" s="176"/>
      <c r="V549" s="176"/>
      <c r="AR549" s="24" t="s">
        <v>261</v>
      </c>
      <c r="AT549" s="24" t="s">
        <v>139</v>
      </c>
      <c r="AU549" s="24" t="s">
        <v>77</v>
      </c>
      <c r="AY549" s="24" t="s">
        <v>137</v>
      </c>
      <c r="BE549" s="73">
        <f>IF(N549="základní",J549,0)</f>
        <v>0</v>
      </c>
      <c r="BF549" s="73">
        <f>IF(N549="snížená",J549,0)</f>
        <v>0</v>
      </c>
      <c r="BG549" s="73">
        <f>IF(N549="zákl. přenesená",J549,0)</f>
        <v>0</v>
      </c>
      <c r="BH549" s="73">
        <f>IF(N549="sníž. přenesená",J549,0)</f>
        <v>0</v>
      </c>
      <c r="BI549" s="73">
        <f>IF(N549="nulová",J549,0)</f>
        <v>0</v>
      </c>
      <c r="BJ549" s="24" t="s">
        <v>21</v>
      </c>
      <c r="BK549" s="73">
        <f>ROUND(I549*H549,2)</f>
        <v>0</v>
      </c>
      <c r="BL549" s="24" t="s">
        <v>261</v>
      </c>
      <c r="BM549" s="24" t="s">
        <v>806</v>
      </c>
    </row>
    <row r="550" spans="1:51" s="12" customFormat="1" ht="13.5">
      <c r="A550" s="301"/>
      <c r="B550" s="302"/>
      <c r="C550" s="301"/>
      <c r="D550" s="294" t="s">
        <v>146</v>
      </c>
      <c r="E550" s="303" t="s">
        <v>5</v>
      </c>
      <c r="F550" s="304" t="s">
        <v>391</v>
      </c>
      <c r="G550" s="301"/>
      <c r="H550" s="303" t="s">
        <v>5</v>
      </c>
      <c r="I550" s="301"/>
      <c r="J550" s="301"/>
      <c r="K550" s="301"/>
      <c r="L550" s="302"/>
      <c r="M550" s="305"/>
      <c r="N550" s="306"/>
      <c r="O550" s="306"/>
      <c r="P550" s="306"/>
      <c r="Q550" s="306"/>
      <c r="R550" s="306"/>
      <c r="S550" s="306"/>
      <c r="T550" s="307"/>
      <c r="U550" s="301"/>
      <c r="V550" s="301"/>
      <c r="AT550" s="75" t="s">
        <v>146</v>
      </c>
      <c r="AU550" s="75" t="s">
        <v>77</v>
      </c>
      <c r="AV550" s="12" t="s">
        <v>21</v>
      </c>
      <c r="AW550" s="12" t="s">
        <v>33</v>
      </c>
      <c r="AX550" s="12" t="s">
        <v>69</v>
      </c>
      <c r="AY550" s="75" t="s">
        <v>137</v>
      </c>
    </row>
    <row r="551" spans="1:51" s="11" customFormat="1" ht="13.5">
      <c r="A551" s="292"/>
      <c r="B551" s="293"/>
      <c r="C551" s="292"/>
      <c r="D551" s="294" t="s">
        <v>146</v>
      </c>
      <c r="E551" s="295" t="s">
        <v>5</v>
      </c>
      <c r="F551" s="296" t="s">
        <v>807</v>
      </c>
      <c r="G551" s="292"/>
      <c r="H551" s="297">
        <v>712.5</v>
      </c>
      <c r="I551" s="292"/>
      <c r="J551" s="292"/>
      <c r="K551" s="292"/>
      <c r="L551" s="293"/>
      <c r="M551" s="298"/>
      <c r="N551" s="299"/>
      <c r="O551" s="299"/>
      <c r="P551" s="299"/>
      <c r="Q551" s="299"/>
      <c r="R551" s="299"/>
      <c r="S551" s="299"/>
      <c r="T551" s="300"/>
      <c r="U551" s="292"/>
      <c r="V551" s="292"/>
      <c r="AT551" s="74" t="s">
        <v>146</v>
      </c>
      <c r="AU551" s="74" t="s">
        <v>77</v>
      </c>
      <c r="AV551" s="11" t="s">
        <v>77</v>
      </c>
      <c r="AW551" s="11" t="s">
        <v>33</v>
      </c>
      <c r="AX551" s="11" t="s">
        <v>21</v>
      </c>
      <c r="AY551" s="74" t="s">
        <v>137</v>
      </c>
    </row>
    <row r="552" spans="1:65" s="1" customFormat="1" ht="16.5" customHeight="1">
      <c r="A552" s="176"/>
      <c r="B552" s="177"/>
      <c r="C552" s="243" t="s">
        <v>808</v>
      </c>
      <c r="D552" s="243" t="s">
        <v>139</v>
      </c>
      <c r="E552" s="244" t="s">
        <v>809</v>
      </c>
      <c r="F552" s="245" t="s">
        <v>810</v>
      </c>
      <c r="G552" s="246" t="s">
        <v>282</v>
      </c>
      <c r="H552" s="247">
        <v>148.8</v>
      </c>
      <c r="I552" s="337">
        <v>0</v>
      </c>
      <c r="J552" s="248">
        <f>ROUND(I552*H552,2)</f>
        <v>0</v>
      </c>
      <c r="K552" s="245" t="s">
        <v>143</v>
      </c>
      <c r="L552" s="177"/>
      <c r="M552" s="288" t="s">
        <v>5</v>
      </c>
      <c r="N552" s="289" t="s">
        <v>40</v>
      </c>
      <c r="O552" s="178"/>
      <c r="P552" s="290">
        <f>O552*H552</f>
        <v>0</v>
      </c>
      <c r="Q552" s="290">
        <v>0.00432</v>
      </c>
      <c r="R552" s="290">
        <f>Q552*H552</f>
        <v>0.642816</v>
      </c>
      <c r="S552" s="290">
        <v>0</v>
      </c>
      <c r="T552" s="291">
        <f>S552*H552</f>
        <v>0</v>
      </c>
      <c r="U552" s="176"/>
      <c r="V552" s="176"/>
      <c r="AR552" s="24" t="s">
        <v>261</v>
      </c>
      <c r="AT552" s="24" t="s">
        <v>139</v>
      </c>
      <c r="AU552" s="24" t="s">
        <v>77</v>
      </c>
      <c r="AY552" s="24" t="s">
        <v>137</v>
      </c>
      <c r="BE552" s="73">
        <f>IF(N552="základní",J552,0)</f>
        <v>0</v>
      </c>
      <c r="BF552" s="73">
        <f>IF(N552="snížená",J552,0)</f>
        <v>0</v>
      </c>
      <c r="BG552" s="73">
        <f>IF(N552="zákl. přenesená",J552,0)</f>
        <v>0</v>
      </c>
      <c r="BH552" s="73">
        <f>IF(N552="sníž. přenesená",J552,0)</f>
        <v>0</v>
      </c>
      <c r="BI552" s="73">
        <f>IF(N552="nulová",J552,0)</f>
        <v>0</v>
      </c>
      <c r="BJ552" s="24" t="s">
        <v>21</v>
      </c>
      <c r="BK552" s="73">
        <f>ROUND(I552*H552,2)</f>
        <v>0</v>
      </c>
      <c r="BL552" s="24" t="s">
        <v>261</v>
      </c>
      <c r="BM552" s="24" t="s">
        <v>811</v>
      </c>
    </row>
    <row r="553" spans="1:51" s="12" customFormat="1" ht="13.5">
      <c r="A553" s="301"/>
      <c r="B553" s="302"/>
      <c r="C553" s="301"/>
      <c r="D553" s="294" t="s">
        <v>146</v>
      </c>
      <c r="E553" s="303" t="s">
        <v>5</v>
      </c>
      <c r="F553" s="304" t="s">
        <v>391</v>
      </c>
      <c r="G553" s="301"/>
      <c r="H553" s="303" t="s">
        <v>5</v>
      </c>
      <c r="I553" s="301"/>
      <c r="J553" s="301"/>
      <c r="K553" s="301"/>
      <c r="L553" s="302"/>
      <c r="M553" s="305"/>
      <c r="N553" s="306"/>
      <c r="O553" s="306"/>
      <c r="P553" s="306"/>
      <c r="Q553" s="306"/>
      <c r="R553" s="306"/>
      <c r="S553" s="306"/>
      <c r="T553" s="307"/>
      <c r="U553" s="301"/>
      <c r="V553" s="301"/>
      <c r="AT553" s="75" t="s">
        <v>146</v>
      </c>
      <c r="AU553" s="75" t="s">
        <v>77</v>
      </c>
      <c r="AV553" s="12" t="s">
        <v>21</v>
      </c>
      <c r="AW553" s="12" t="s">
        <v>33</v>
      </c>
      <c r="AX553" s="12" t="s">
        <v>69</v>
      </c>
      <c r="AY553" s="75" t="s">
        <v>137</v>
      </c>
    </row>
    <row r="554" spans="1:51" s="11" customFormat="1" ht="13.5">
      <c r="A554" s="292"/>
      <c r="B554" s="293"/>
      <c r="C554" s="292"/>
      <c r="D554" s="294" t="s">
        <v>146</v>
      </c>
      <c r="E554" s="295" t="s">
        <v>5</v>
      </c>
      <c r="F554" s="296" t="s">
        <v>812</v>
      </c>
      <c r="G554" s="292"/>
      <c r="H554" s="297">
        <v>28.8</v>
      </c>
      <c r="I554" s="292"/>
      <c r="J554" s="292"/>
      <c r="K554" s="292"/>
      <c r="L554" s="293"/>
      <c r="M554" s="298"/>
      <c r="N554" s="299"/>
      <c r="O554" s="299"/>
      <c r="P554" s="299"/>
      <c r="Q554" s="299"/>
      <c r="R554" s="299"/>
      <c r="S554" s="299"/>
      <c r="T554" s="300"/>
      <c r="U554" s="292"/>
      <c r="V554" s="292"/>
      <c r="AT554" s="74" t="s">
        <v>146</v>
      </c>
      <c r="AU554" s="74" t="s">
        <v>77</v>
      </c>
      <c r="AV554" s="11" t="s">
        <v>77</v>
      </c>
      <c r="AW554" s="11" t="s">
        <v>33</v>
      </c>
      <c r="AX554" s="11" t="s">
        <v>69</v>
      </c>
      <c r="AY554" s="74" t="s">
        <v>137</v>
      </c>
    </row>
    <row r="555" spans="1:51" s="11" customFormat="1" ht="13.5">
      <c r="A555" s="292"/>
      <c r="B555" s="293"/>
      <c r="C555" s="292"/>
      <c r="D555" s="294" t="s">
        <v>146</v>
      </c>
      <c r="E555" s="295" t="s">
        <v>5</v>
      </c>
      <c r="F555" s="296" t="s">
        <v>813</v>
      </c>
      <c r="G555" s="292"/>
      <c r="H555" s="297">
        <v>120</v>
      </c>
      <c r="I555" s="292"/>
      <c r="J555" s="292"/>
      <c r="K555" s="292"/>
      <c r="L555" s="293"/>
      <c r="M555" s="298"/>
      <c r="N555" s="299"/>
      <c r="O555" s="299"/>
      <c r="P555" s="299"/>
      <c r="Q555" s="299"/>
      <c r="R555" s="299"/>
      <c r="S555" s="299"/>
      <c r="T555" s="300"/>
      <c r="U555" s="292"/>
      <c r="V555" s="292"/>
      <c r="AT555" s="74" t="s">
        <v>146</v>
      </c>
      <c r="AU555" s="74" t="s">
        <v>77</v>
      </c>
      <c r="AV555" s="11" t="s">
        <v>77</v>
      </c>
      <c r="AW555" s="11" t="s">
        <v>33</v>
      </c>
      <c r="AX555" s="11" t="s">
        <v>69</v>
      </c>
      <c r="AY555" s="74" t="s">
        <v>137</v>
      </c>
    </row>
    <row r="556" spans="1:51" s="13" customFormat="1" ht="13.5">
      <c r="A556" s="317"/>
      <c r="B556" s="318"/>
      <c r="C556" s="317"/>
      <c r="D556" s="294" t="s">
        <v>146</v>
      </c>
      <c r="E556" s="319" t="s">
        <v>5</v>
      </c>
      <c r="F556" s="320" t="s">
        <v>179</v>
      </c>
      <c r="G556" s="317"/>
      <c r="H556" s="321">
        <v>148.8</v>
      </c>
      <c r="I556" s="317"/>
      <c r="J556" s="317"/>
      <c r="K556" s="317"/>
      <c r="L556" s="318"/>
      <c r="M556" s="322"/>
      <c r="N556" s="323"/>
      <c r="O556" s="323"/>
      <c r="P556" s="323"/>
      <c r="Q556" s="323"/>
      <c r="R556" s="323"/>
      <c r="S556" s="323"/>
      <c r="T556" s="324"/>
      <c r="U556" s="317"/>
      <c r="V556" s="317"/>
      <c r="AT556" s="76" t="s">
        <v>146</v>
      </c>
      <c r="AU556" s="76" t="s">
        <v>77</v>
      </c>
      <c r="AV556" s="13" t="s">
        <v>144</v>
      </c>
      <c r="AW556" s="13" t="s">
        <v>33</v>
      </c>
      <c r="AX556" s="13" t="s">
        <v>21</v>
      </c>
      <c r="AY556" s="76" t="s">
        <v>137</v>
      </c>
    </row>
    <row r="557" spans="1:65" s="1" customFormat="1" ht="25.5" customHeight="1">
      <c r="A557" s="176"/>
      <c r="B557" s="177"/>
      <c r="C557" s="243" t="s">
        <v>814</v>
      </c>
      <c r="D557" s="243" t="s">
        <v>139</v>
      </c>
      <c r="E557" s="244" t="s">
        <v>815</v>
      </c>
      <c r="F557" s="245" t="s">
        <v>816</v>
      </c>
      <c r="G557" s="246" t="s">
        <v>282</v>
      </c>
      <c r="H557" s="247">
        <v>11.5</v>
      </c>
      <c r="I557" s="337">
        <v>0</v>
      </c>
      <c r="J557" s="248">
        <f>ROUND(I557*H557,2)</f>
        <v>0</v>
      </c>
      <c r="K557" s="245" t="s">
        <v>143</v>
      </c>
      <c r="L557" s="177"/>
      <c r="M557" s="288" t="s">
        <v>5</v>
      </c>
      <c r="N557" s="289" t="s">
        <v>40</v>
      </c>
      <c r="O557" s="178"/>
      <c r="P557" s="290">
        <f>O557*H557</f>
        <v>0</v>
      </c>
      <c r="Q557" s="290">
        <v>0.00212</v>
      </c>
      <c r="R557" s="290">
        <f>Q557*H557</f>
        <v>0.02438</v>
      </c>
      <c r="S557" s="290">
        <v>0</v>
      </c>
      <c r="T557" s="291">
        <f>S557*H557</f>
        <v>0</v>
      </c>
      <c r="U557" s="176"/>
      <c r="V557" s="176"/>
      <c r="AR557" s="24" t="s">
        <v>261</v>
      </c>
      <c r="AT557" s="24" t="s">
        <v>139</v>
      </c>
      <c r="AU557" s="24" t="s">
        <v>77</v>
      </c>
      <c r="AY557" s="24" t="s">
        <v>137</v>
      </c>
      <c r="BE557" s="73">
        <f>IF(N557="základní",J557,0)</f>
        <v>0</v>
      </c>
      <c r="BF557" s="73">
        <f>IF(N557="snížená",J557,0)</f>
        <v>0</v>
      </c>
      <c r="BG557" s="73">
        <f>IF(N557="zákl. přenesená",J557,0)</f>
        <v>0</v>
      </c>
      <c r="BH557" s="73">
        <f>IF(N557="sníž. přenesená",J557,0)</f>
        <v>0</v>
      </c>
      <c r="BI557" s="73">
        <f>IF(N557="nulová",J557,0)</f>
        <v>0</v>
      </c>
      <c r="BJ557" s="24" t="s">
        <v>21</v>
      </c>
      <c r="BK557" s="73">
        <f>ROUND(I557*H557,2)</f>
        <v>0</v>
      </c>
      <c r="BL557" s="24" t="s">
        <v>261</v>
      </c>
      <c r="BM557" s="24" t="s">
        <v>817</v>
      </c>
    </row>
    <row r="558" spans="1:51" s="12" customFormat="1" ht="13.5">
      <c r="A558" s="301"/>
      <c r="B558" s="302"/>
      <c r="C558" s="301"/>
      <c r="D558" s="294" t="s">
        <v>146</v>
      </c>
      <c r="E558" s="303" t="s">
        <v>5</v>
      </c>
      <c r="F558" s="304" t="s">
        <v>391</v>
      </c>
      <c r="G558" s="301"/>
      <c r="H558" s="303" t="s">
        <v>5</v>
      </c>
      <c r="I558" s="301"/>
      <c r="J558" s="301"/>
      <c r="K558" s="301"/>
      <c r="L558" s="302"/>
      <c r="M558" s="305"/>
      <c r="N558" s="306"/>
      <c r="O558" s="306"/>
      <c r="P558" s="306"/>
      <c r="Q558" s="306"/>
      <c r="R558" s="306"/>
      <c r="S558" s="306"/>
      <c r="T558" s="307"/>
      <c r="U558" s="301"/>
      <c r="V558" s="301"/>
      <c r="AT558" s="75" t="s">
        <v>146</v>
      </c>
      <c r="AU558" s="75" t="s">
        <v>77</v>
      </c>
      <c r="AV558" s="12" t="s">
        <v>21</v>
      </c>
      <c r="AW558" s="12" t="s">
        <v>33</v>
      </c>
      <c r="AX558" s="12" t="s">
        <v>69</v>
      </c>
      <c r="AY558" s="75" t="s">
        <v>137</v>
      </c>
    </row>
    <row r="559" spans="1:51" s="11" customFormat="1" ht="13.5">
      <c r="A559" s="292"/>
      <c r="B559" s="293"/>
      <c r="C559" s="292"/>
      <c r="D559" s="294" t="s">
        <v>146</v>
      </c>
      <c r="E559" s="295" t="s">
        <v>5</v>
      </c>
      <c r="F559" s="296" t="s">
        <v>818</v>
      </c>
      <c r="G559" s="292"/>
      <c r="H559" s="297">
        <v>11.5</v>
      </c>
      <c r="I559" s="292"/>
      <c r="J559" s="292"/>
      <c r="K559" s="292"/>
      <c r="L559" s="293"/>
      <c r="M559" s="298"/>
      <c r="N559" s="299"/>
      <c r="O559" s="299"/>
      <c r="P559" s="299"/>
      <c r="Q559" s="299"/>
      <c r="R559" s="299"/>
      <c r="S559" s="299"/>
      <c r="T559" s="300"/>
      <c r="U559" s="292"/>
      <c r="V559" s="292"/>
      <c r="AT559" s="74" t="s">
        <v>146</v>
      </c>
      <c r="AU559" s="74" t="s">
        <v>77</v>
      </c>
      <c r="AV559" s="11" t="s">
        <v>77</v>
      </c>
      <c r="AW559" s="11" t="s">
        <v>33</v>
      </c>
      <c r="AX559" s="11" t="s">
        <v>21</v>
      </c>
      <c r="AY559" s="74" t="s">
        <v>137</v>
      </c>
    </row>
    <row r="560" spans="1:65" s="1" customFormat="1" ht="16.5" customHeight="1">
      <c r="A560" s="176"/>
      <c r="B560" s="177"/>
      <c r="C560" s="243" t="s">
        <v>819</v>
      </c>
      <c r="D560" s="243" t="s">
        <v>139</v>
      </c>
      <c r="E560" s="244" t="s">
        <v>820</v>
      </c>
      <c r="F560" s="245" t="s">
        <v>821</v>
      </c>
      <c r="G560" s="246" t="s">
        <v>454</v>
      </c>
      <c r="H560" s="247">
        <v>7.739</v>
      </c>
      <c r="I560" s="337">
        <v>0</v>
      </c>
      <c r="J560" s="248">
        <f>ROUND(I560*H560,2)</f>
        <v>0</v>
      </c>
      <c r="K560" s="245" t="s">
        <v>143</v>
      </c>
      <c r="L560" s="177"/>
      <c r="M560" s="288" t="s">
        <v>5</v>
      </c>
      <c r="N560" s="289" t="s">
        <v>40</v>
      </c>
      <c r="O560" s="178"/>
      <c r="P560" s="290">
        <f>O560*H560</f>
        <v>0</v>
      </c>
      <c r="Q560" s="290">
        <v>0</v>
      </c>
      <c r="R560" s="290">
        <f>Q560*H560</f>
        <v>0</v>
      </c>
      <c r="S560" s="290">
        <v>0</v>
      </c>
      <c r="T560" s="291">
        <f>S560*H560</f>
        <v>0</v>
      </c>
      <c r="U560" s="176"/>
      <c r="V560" s="176"/>
      <c r="AR560" s="24" t="s">
        <v>261</v>
      </c>
      <c r="AT560" s="24" t="s">
        <v>139</v>
      </c>
      <c r="AU560" s="24" t="s">
        <v>77</v>
      </c>
      <c r="AY560" s="24" t="s">
        <v>137</v>
      </c>
      <c r="BE560" s="73">
        <f>IF(N560="základní",J560,0)</f>
        <v>0</v>
      </c>
      <c r="BF560" s="73">
        <f>IF(N560="snížená",J560,0)</f>
        <v>0</v>
      </c>
      <c r="BG560" s="73">
        <f>IF(N560="zákl. přenesená",J560,0)</f>
        <v>0</v>
      </c>
      <c r="BH560" s="73">
        <f>IF(N560="sníž. přenesená",J560,0)</f>
        <v>0</v>
      </c>
      <c r="BI560" s="73">
        <f>IF(N560="nulová",J560,0)</f>
        <v>0</v>
      </c>
      <c r="BJ560" s="24" t="s">
        <v>21</v>
      </c>
      <c r="BK560" s="73">
        <f>ROUND(I560*H560,2)</f>
        <v>0</v>
      </c>
      <c r="BL560" s="24" t="s">
        <v>261</v>
      </c>
      <c r="BM560" s="24" t="s">
        <v>822</v>
      </c>
    </row>
    <row r="561" spans="1:63" s="10" customFormat="1" ht="29.85" customHeight="1">
      <c r="A561" s="236"/>
      <c r="B561" s="237"/>
      <c r="C561" s="236"/>
      <c r="D561" s="238" t="s">
        <v>68</v>
      </c>
      <c r="E561" s="241" t="s">
        <v>823</v>
      </c>
      <c r="F561" s="241" t="s">
        <v>824</v>
      </c>
      <c r="G561" s="236"/>
      <c r="H561" s="236"/>
      <c r="I561" s="236"/>
      <c r="J561" s="242">
        <f>BK561</f>
        <v>0</v>
      </c>
      <c r="K561" s="236"/>
      <c r="L561" s="237"/>
      <c r="M561" s="284"/>
      <c r="N561" s="285"/>
      <c r="O561" s="285"/>
      <c r="P561" s="286">
        <f>SUM(P562:P588)</f>
        <v>0</v>
      </c>
      <c r="Q561" s="285"/>
      <c r="R561" s="286">
        <f>SUM(R562:R588)</f>
        <v>0</v>
      </c>
      <c r="S561" s="285"/>
      <c r="T561" s="287">
        <f>SUM(T562:T588)</f>
        <v>27.6018375</v>
      </c>
      <c r="U561" s="236"/>
      <c r="V561" s="236"/>
      <c r="AR561" s="61" t="s">
        <v>77</v>
      </c>
      <c r="AT561" s="66" t="s">
        <v>68</v>
      </c>
      <c r="AU561" s="66" t="s">
        <v>21</v>
      </c>
      <c r="AY561" s="61" t="s">
        <v>137</v>
      </c>
      <c r="BK561" s="67">
        <f>SUM(BK562:BK588)</f>
        <v>0</v>
      </c>
    </row>
    <row r="562" spans="1:65" s="1" customFormat="1" ht="16.5" customHeight="1">
      <c r="A562" s="176"/>
      <c r="B562" s="177"/>
      <c r="C562" s="243" t="s">
        <v>825</v>
      </c>
      <c r="D562" s="243" t="s">
        <v>139</v>
      </c>
      <c r="E562" s="244" t="s">
        <v>826</v>
      </c>
      <c r="F562" s="245" t="s">
        <v>827</v>
      </c>
      <c r="G562" s="246" t="s">
        <v>142</v>
      </c>
      <c r="H562" s="247">
        <v>1119.75</v>
      </c>
      <c r="I562" s="337">
        <v>0</v>
      </c>
      <c r="J562" s="248">
        <f>ROUND(I562*H562,2)</f>
        <v>0</v>
      </c>
      <c r="K562" s="245" t="s">
        <v>143</v>
      </c>
      <c r="L562" s="177"/>
      <c r="M562" s="288" t="s">
        <v>5</v>
      </c>
      <c r="N562" s="289" t="s">
        <v>40</v>
      </c>
      <c r="O562" s="178"/>
      <c r="P562" s="290">
        <f>O562*H562</f>
        <v>0</v>
      </c>
      <c r="Q562" s="290">
        <v>0</v>
      </c>
      <c r="R562" s="290">
        <f>Q562*H562</f>
        <v>0</v>
      </c>
      <c r="S562" s="290">
        <v>0.02465</v>
      </c>
      <c r="T562" s="291">
        <f>S562*H562</f>
        <v>27.6018375</v>
      </c>
      <c r="U562" s="176"/>
      <c r="V562" s="176"/>
      <c r="AR562" s="24" t="s">
        <v>261</v>
      </c>
      <c r="AT562" s="24" t="s">
        <v>139</v>
      </c>
      <c r="AU562" s="24" t="s">
        <v>77</v>
      </c>
      <c r="AY562" s="24" t="s">
        <v>137</v>
      </c>
      <c r="BE562" s="73">
        <f>IF(N562="základní",J562,0)</f>
        <v>0</v>
      </c>
      <c r="BF562" s="73">
        <f>IF(N562="snížená",J562,0)</f>
        <v>0</v>
      </c>
      <c r="BG562" s="73">
        <f>IF(N562="zákl. přenesená",J562,0)</f>
        <v>0</v>
      </c>
      <c r="BH562" s="73">
        <f>IF(N562="sníž. přenesená",J562,0)</f>
        <v>0</v>
      </c>
      <c r="BI562" s="73">
        <f>IF(N562="nulová",J562,0)</f>
        <v>0</v>
      </c>
      <c r="BJ562" s="24" t="s">
        <v>21</v>
      </c>
      <c r="BK562" s="73">
        <f>ROUND(I562*H562,2)</f>
        <v>0</v>
      </c>
      <c r="BL562" s="24" t="s">
        <v>261</v>
      </c>
      <c r="BM562" s="24" t="s">
        <v>828</v>
      </c>
    </row>
    <row r="563" spans="1:51" s="12" customFormat="1" ht="13.5">
      <c r="A563" s="301"/>
      <c r="B563" s="302"/>
      <c r="C563" s="301"/>
      <c r="D563" s="294" t="s">
        <v>146</v>
      </c>
      <c r="E563" s="303" t="s">
        <v>5</v>
      </c>
      <c r="F563" s="304" t="s">
        <v>829</v>
      </c>
      <c r="G563" s="301"/>
      <c r="H563" s="303" t="s">
        <v>5</v>
      </c>
      <c r="I563" s="301"/>
      <c r="J563" s="301"/>
      <c r="K563" s="301"/>
      <c r="L563" s="302"/>
      <c r="M563" s="305"/>
      <c r="N563" s="306"/>
      <c r="O563" s="306"/>
      <c r="P563" s="306"/>
      <c r="Q563" s="306"/>
      <c r="R563" s="306"/>
      <c r="S563" s="306"/>
      <c r="T563" s="307"/>
      <c r="U563" s="301"/>
      <c r="V563" s="301"/>
      <c r="AT563" s="75" t="s">
        <v>146</v>
      </c>
      <c r="AU563" s="75" t="s">
        <v>77</v>
      </c>
      <c r="AV563" s="12" t="s">
        <v>21</v>
      </c>
      <c r="AW563" s="12" t="s">
        <v>33</v>
      </c>
      <c r="AX563" s="12" t="s">
        <v>69</v>
      </c>
      <c r="AY563" s="75" t="s">
        <v>137</v>
      </c>
    </row>
    <row r="564" spans="1:51" s="11" customFormat="1" ht="13.5">
      <c r="A564" s="292"/>
      <c r="B564" s="293"/>
      <c r="C564" s="292"/>
      <c r="D564" s="294" t="s">
        <v>146</v>
      </c>
      <c r="E564" s="295" t="s">
        <v>5</v>
      </c>
      <c r="F564" s="296" t="s">
        <v>830</v>
      </c>
      <c r="G564" s="292"/>
      <c r="H564" s="297">
        <v>63.45</v>
      </c>
      <c r="I564" s="292"/>
      <c r="J564" s="292"/>
      <c r="K564" s="292"/>
      <c r="L564" s="293"/>
      <c r="M564" s="298"/>
      <c r="N564" s="299"/>
      <c r="O564" s="299"/>
      <c r="P564" s="299"/>
      <c r="Q564" s="299"/>
      <c r="R564" s="299"/>
      <c r="S564" s="299"/>
      <c r="T564" s="300"/>
      <c r="U564" s="292"/>
      <c r="V564" s="292"/>
      <c r="AT564" s="74" t="s">
        <v>146</v>
      </c>
      <c r="AU564" s="74" t="s">
        <v>77</v>
      </c>
      <c r="AV564" s="11" t="s">
        <v>77</v>
      </c>
      <c r="AW564" s="11" t="s">
        <v>33</v>
      </c>
      <c r="AX564" s="11" t="s">
        <v>69</v>
      </c>
      <c r="AY564" s="74" t="s">
        <v>137</v>
      </c>
    </row>
    <row r="565" spans="1:51" s="11" customFormat="1" ht="13.5">
      <c r="A565" s="292"/>
      <c r="B565" s="293"/>
      <c r="C565" s="292"/>
      <c r="D565" s="294" t="s">
        <v>146</v>
      </c>
      <c r="E565" s="295" t="s">
        <v>5</v>
      </c>
      <c r="F565" s="296" t="s">
        <v>831</v>
      </c>
      <c r="G565" s="292"/>
      <c r="H565" s="297">
        <v>234.9</v>
      </c>
      <c r="I565" s="292"/>
      <c r="J565" s="292"/>
      <c r="K565" s="292"/>
      <c r="L565" s="293"/>
      <c r="M565" s="298"/>
      <c r="N565" s="299"/>
      <c r="O565" s="299"/>
      <c r="P565" s="299"/>
      <c r="Q565" s="299"/>
      <c r="R565" s="299"/>
      <c r="S565" s="299"/>
      <c r="T565" s="300"/>
      <c r="U565" s="292"/>
      <c r="V565" s="292"/>
      <c r="AT565" s="74" t="s">
        <v>146</v>
      </c>
      <c r="AU565" s="74" t="s">
        <v>77</v>
      </c>
      <c r="AV565" s="11" t="s">
        <v>77</v>
      </c>
      <c r="AW565" s="11" t="s">
        <v>33</v>
      </c>
      <c r="AX565" s="11" t="s">
        <v>69</v>
      </c>
      <c r="AY565" s="74" t="s">
        <v>137</v>
      </c>
    </row>
    <row r="566" spans="1:51" s="11" customFormat="1" ht="13.5">
      <c r="A566" s="292"/>
      <c r="B566" s="293"/>
      <c r="C566" s="292"/>
      <c r="D566" s="294" t="s">
        <v>146</v>
      </c>
      <c r="E566" s="295" t="s">
        <v>5</v>
      </c>
      <c r="F566" s="296" t="s">
        <v>832</v>
      </c>
      <c r="G566" s="292"/>
      <c r="H566" s="297">
        <v>720</v>
      </c>
      <c r="I566" s="292"/>
      <c r="J566" s="292"/>
      <c r="K566" s="292"/>
      <c r="L566" s="293"/>
      <c r="M566" s="298"/>
      <c r="N566" s="299"/>
      <c r="O566" s="299"/>
      <c r="P566" s="299"/>
      <c r="Q566" s="299"/>
      <c r="R566" s="299"/>
      <c r="S566" s="299"/>
      <c r="T566" s="300"/>
      <c r="U566" s="292"/>
      <c r="V566" s="292"/>
      <c r="AT566" s="74" t="s">
        <v>146</v>
      </c>
      <c r="AU566" s="74" t="s">
        <v>77</v>
      </c>
      <c r="AV566" s="11" t="s">
        <v>77</v>
      </c>
      <c r="AW566" s="11" t="s">
        <v>33</v>
      </c>
      <c r="AX566" s="11" t="s">
        <v>69</v>
      </c>
      <c r="AY566" s="74" t="s">
        <v>137</v>
      </c>
    </row>
    <row r="567" spans="1:51" s="11" customFormat="1" ht="13.5">
      <c r="A567" s="292"/>
      <c r="B567" s="293"/>
      <c r="C567" s="292"/>
      <c r="D567" s="294" t="s">
        <v>146</v>
      </c>
      <c r="E567" s="295" t="s">
        <v>5</v>
      </c>
      <c r="F567" s="296" t="s">
        <v>833</v>
      </c>
      <c r="G567" s="292"/>
      <c r="H567" s="297">
        <v>101.4</v>
      </c>
      <c r="I567" s="292"/>
      <c r="J567" s="292"/>
      <c r="K567" s="292"/>
      <c r="L567" s="293"/>
      <c r="M567" s="298"/>
      <c r="N567" s="299"/>
      <c r="O567" s="299"/>
      <c r="P567" s="299"/>
      <c r="Q567" s="299"/>
      <c r="R567" s="299"/>
      <c r="S567" s="299"/>
      <c r="T567" s="300"/>
      <c r="U567" s="292"/>
      <c r="V567" s="292"/>
      <c r="AT567" s="74" t="s">
        <v>146</v>
      </c>
      <c r="AU567" s="74" t="s">
        <v>77</v>
      </c>
      <c r="AV567" s="11" t="s">
        <v>77</v>
      </c>
      <c r="AW567" s="11" t="s">
        <v>33</v>
      </c>
      <c r="AX567" s="11" t="s">
        <v>69</v>
      </c>
      <c r="AY567" s="74" t="s">
        <v>137</v>
      </c>
    </row>
    <row r="568" spans="1:51" s="13" customFormat="1" ht="13.5">
      <c r="A568" s="317"/>
      <c r="B568" s="318"/>
      <c r="C568" s="317"/>
      <c r="D568" s="294" t="s">
        <v>146</v>
      </c>
      <c r="E568" s="319" t="s">
        <v>5</v>
      </c>
      <c r="F568" s="320" t="s">
        <v>179</v>
      </c>
      <c r="G568" s="317"/>
      <c r="H568" s="321">
        <v>1119.75</v>
      </c>
      <c r="I568" s="317"/>
      <c r="J568" s="317"/>
      <c r="K568" s="317"/>
      <c r="L568" s="318"/>
      <c r="M568" s="322"/>
      <c r="N568" s="323"/>
      <c r="O568" s="323"/>
      <c r="P568" s="323"/>
      <c r="Q568" s="323"/>
      <c r="R568" s="323"/>
      <c r="S568" s="323"/>
      <c r="T568" s="324"/>
      <c r="U568" s="317"/>
      <c r="V568" s="317"/>
      <c r="AT568" s="76" t="s">
        <v>146</v>
      </c>
      <c r="AU568" s="76" t="s">
        <v>77</v>
      </c>
      <c r="AV568" s="13" t="s">
        <v>144</v>
      </c>
      <c r="AW568" s="13" t="s">
        <v>33</v>
      </c>
      <c r="AX568" s="13" t="s">
        <v>21</v>
      </c>
      <c r="AY568" s="76" t="s">
        <v>137</v>
      </c>
    </row>
    <row r="569" spans="1:65" s="1" customFormat="1" ht="25.5" customHeight="1">
      <c r="A569" s="176"/>
      <c r="B569" s="177"/>
      <c r="C569" s="243" t="s">
        <v>834</v>
      </c>
      <c r="D569" s="243" t="s">
        <v>139</v>
      </c>
      <c r="E569" s="244" t="s">
        <v>835</v>
      </c>
      <c r="F569" s="245" t="s">
        <v>836</v>
      </c>
      <c r="G569" s="246" t="s">
        <v>142</v>
      </c>
      <c r="H569" s="247">
        <v>15</v>
      </c>
      <c r="I569" s="337">
        <v>0</v>
      </c>
      <c r="J569" s="248">
        <f>ROUND(I569*H569,2)</f>
        <v>0</v>
      </c>
      <c r="K569" s="245" t="s">
        <v>5</v>
      </c>
      <c r="L569" s="177"/>
      <c r="M569" s="288" t="s">
        <v>5</v>
      </c>
      <c r="N569" s="289" t="s">
        <v>40</v>
      </c>
      <c r="O569" s="178"/>
      <c r="P569" s="290">
        <f>O569*H569</f>
        <v>0</v>
      </c>
      <c r="Q569" s="290">
        <v>0</v>
      </c>
      <c r="R569" s="290">
        <f>Q569*H569</f>
        <v>0</v>
      </c>
      <c r="S569" s="290">
        <v>0</v>
      </c>
      <c r="T569" s="291">
        <f>S569*H569</f>
        <v>0</v>
      </c>
      <c r="U569" s="176"/>
      <c r="V569" s="176"/>
      <c r="AR569" s="24" t="s">
        <v>261</v>
      </c>
      <c r="AT569" s="24" t="s">
        <v>139</v>
      </c>
      <c r="AU569" s="24" t="s">
        <v>77</v>
      </c>
      <c r="AY569" s="24" t="s">
        <v>137</v>
      </c>
      <c r="BE569" s="73">
        <f>IF(N569="základní",J569,0)</f>
        <v>0</v>
      </c>
      <c r="BF569" s="73">
        <f>IF(N569="snížená",J569,0)</f>
        <v>0</v>
      </c>
      <c r="BG569" s="73">
        <f>IF(N569="zákl. přenesená",J569,0)</f>
        <v>0</v>
      </c>
      <c r="BH569" s="73">
        <f>IF(N569="sníž. přenesená",J569,0)</f>
        <v>0</v>
      </c>
      <c r="BI569" s="73">
        <f>IF(N569="nulová",J569,0)</f>
        <v>0</v>
      </c>
      <c r="BJ569" s="24" t="s">
        <v>21</v>
      </c>
      <c r="BK569" s="73">
        <f>ROUND(I569*H569,2)</f>
        <v>0</v>
      </c>
      <c r="BL569" s="24" t="s">
        <v>261</v>
      </c>
      <c r="BM569" s="24" t="s">
        <v>837</v>
      </c>
    </row>
    <row r="570" spans="1:65" s="1" customFormat="1" ht="16.5" customHeight="1">
      <c r="A570" s="176"/>
      <c r="B570" s="177"/>
      <c r="C570" s="243" t="s">
        <v>838</v>
      </c>
      <c r="D570" s="243" t="s">
        <v>139</v>
      </c>
      <c r="E570" s="244" t="s">
        <v>839</v>
      </c>
      <c r="F570" s="245" t="s">
        <v>840</v>
      </c>
      <c r="G570" s="246" t="s">
        <v>282</v>
      </c>
      <c r="H570" s="247">
        <v>59.4</v>
      </c>
      <c r="I570" s="337">
        <v>0</v>
      </c>
      <c r="J570" s="248">
        <f>ROUND(I570*H570,2)</f>
        <v>0</v>
      </c>
      <c r="K570" s="245" t="s">
        <v>5</v>
      </c>
      <c r="L570" s="177"/>
      <c r="M570" s="288" t="s">
        <v>5</v>
      </c>
      <c r="N570" s="289" t="s">
        <v>40</v>
      </c>
      <c r="O570" s="178"/>
      <c r="P570" s="290">
        <f>O570*H570</f>
        <v>0</v>
      </c>
      <c r="Q570" s="290">
        <v>0</v>
      </c>
      <c r="R570" s="290">
        <f>Q570*H570</f>
        <v>0</v>
      </c>
      <c r="S570" s="290">
        <v>0</v>
      </c>
      <c r="T570" s="291">
        <f>S570*H570</f>
        <v>0</v>
      </c>
      <c r="U570" s="176"/>
      <c r="V570" s="176"/>
      <c r="AR570" s="24" t="s">
        <v>261</v>
      </c>
      <c r="AT570" s="24" t="s">
        <v>139</v>
      </c>
      <c r="AU570" s="24" t="s">
        <v>77</v>
      </c>
      <c r="AY570" s="24" t="s">
        <v>137</v>
      </c>
      <c r="BE570" s="73">
        <f>IF(N570="základní",J570,0)</f>
        <v>0</v>
      </c>
      <c r="BF570" s="73">
        <f>IF(N570="snížená",J570,0)</f>
        <v>0</v>
      </c>
      <c r="BG570" s="73">
        <f>IF(N570="zákl. přenesená",J570,0)</f>
        <v>0</v>
      </c>
      <c r="BH570" s="73">
        <f>IF(N570="sníž. přenesená",J570,0)</f>
        <v>0</v>
      </c>
      <c r="BI570" s="73">
        <f>IF(N570="nulová",J570,0)</f>
        <v>0</v>
      </c>
      <c r="BJ570" s="24" t="s">
        <v>21</v>
      </c>
      <c r="BK570" s="73">
        <f>ROUND(I570*H570,2)</f>
        <v>0</v>
      </c>
      <c r="BL570" s="24" t="s">
        <v>261</v>
      </c>
      <c r="BM570" s="24" t="s">
        <v>841</v>
      </c>
    </row>
    <row r="571" spans="1:51" s="12" customFormat="1" ht="13.5">
      <c r="A571" s="301"/>
      <c r="B571" s="302"/>
      <c r="C571" s="301"/>
      <c r="D571" s="294" t="s">
        <v>146</v>
      </c>
      <c r="E571" s="303" t="s">
        <v>5</v>
      </c>
      <c r="F571" s="304" t="s">
        <v>391</v>
      </c>
      <c r="G571" s="301"/>
      <c r="H571" s="303" t="s">
        <v>5</v>
      </c>
      <c r="I571" s="301"/>
      <c r="J571" s="301"/>
      <c r="K571" s="301"/>
      <c r="L571" s="302"/>
      <c r="M571" s="305"/>
      <c r="N571" s="306"/>
      <c r="O571" s="306"/>
      <c r="P571" s="306"/>
      <c r="Q571" s="306"/>
      <c r="R571" s="306"/>
      <c r="S571" s="306"/>
      <c r="T571" s="307"/>
      <c r="U571" s="301"/>
      <c r="V571" s="301"/>
      <c r="AT571" s="75" t="s">
        <v>146</v>
      </c>
      <c r="AU571" s="75" t="s">
        <v>77</v>
      </c>
      <c r="AV571" s="12" t="s">
        <v>21</v>
      </c>
      <c r="AW571" s="12" t="s">
        <v>33</v>
      </c>
      <c r="AX571" s="12" t="s">
        <v>69</v>
      </c>
      <c r="AY571" s="75" t="s">
        <v>137</v>
      </c>
    </row>
    <row r="572" spans="1:51" s="11" customFormat="1" ht="13.5">
      <c r="A572" s="292"/>
      <c r="B572" s="293"/>
      <c r="C572" s="292"/>
      <c r="D572" s="294" t="s">
        <v>146</v>
      </c>
      <c r="E572" s="295" t="s">
        <v>5</v>
      </c>
      <c r="F572" s="296" t="s">
        <v>842</v>
      </c>
      <c r="G572" s="292"/>
      <c r="H572" s="297">
        <v>59.4</v>
      </c>
      <c r="I572" s="292"/>
      <c r="J572" s="292"/>
      <c r="K572" s="292"/>
      <c r="L572" s="293"/>
      <c r="M572" s="298"/>
      <c r="N572" s="299"/>
      <c r="O572" s="299"/>
      <c r="P572" s="299"/>
      <c r="Q572" s="299"/>
      <c r="R572" s="299"/>
      <c r="S572" s="299"/>
      <c r="T572" s="300"/>
      <c r="U572" s="292"/>
      <c r="V572" s="292"/>
      <c r="AT572" s="74" t="s">
        <v>146</v>
      </c>
      <c r="AU572" s="74" t="s">
        <v>77</v>
      </c>
      <c r="AV572" s="11" t="s">
        <v>77</v>
      </c>
      <c r="AW572" s="11" t="s">
        <v>33</v>
      </c>
      <c r="AX572" s="11" t="s">
        <v>21</v>
      </c>
      <c r="AY572" s="74" t="s">
        <v>137</v>
      </c>
    </row>
    <row r="573" spans="1:65" s="1" customFormat="1" ht="25.5" customHeight="1">
      <c r="A573" s="176"/>
      <c r="B573" s="177"/>
      <c r="C573" s="243" t="s">
        <v>843</v>
      </c>
      <c r="D573" s="243" t="s">
        <v>139</v>
      </c>
      <c r="E573" s="244" t="s">
        <v>844</v>
      </c>
      <c r="F573" s="245" t="s">
        <v>845</v>
      </c>
      <c r="G573" s="246" t="s">
        <v>282</v>
      </c>
      <c r="H573" s="247">
        <v>701.4</v>
      </c>
      <c r="I573" s="337">
        <v>0</v>
      </c>
      <c r="J573" s="248">
        <f>ROUND(I573*H573,2)</f>
        <v>0</v>
      </c>
      <c r="K573" s="245" t="s">
        <v>5</v>
      </c>
      <c r="L573" s="177"/>
      <c r="M573" s="288" t="s">
        <v>5</v>
      </c>
      <c r="N573" s="289" t="s">
        <v>40</v>
      </c>
      <c r="O573" s="178"/>
      <c r="P573" s="290">
        <f>O573*H573</f>
        <v>0</v>
      </c>
      <c r="Q573" s="290">
        <v>0</v>
      </c>
      <c r="R573" s="290">
        <f>Q573*H573</f>
        <v>0</v>
      </c>
      <c r="S573" s="290">
        <v>0</v>
      </c>
      <c r="T573" s="291">
        <f>S573*H573</f>
        <v>0</v>
      </c>
      <c r="U573" s="176"/>
      <c r="V573" s="176"/>
      <c r="AR573" s="24" t="s">
        <v>261</v>
      </c>
      <c r="AT573" s="24" t="s">
        <v>139</v>
      </c>
      <c r="AU573" s="24" t="s">
        <v>77</v>
      </c>
      <c r="AY573" s="24" t="s">
        <v>137</v>
      </c>
      <c r="BE573" s="73">
        <f>IF(N573="základní",J573,0)</f>
        <v>0</v>
      </c>
      <c r="BF573" s="73">
        <f>IF(N573="snížená",J573,0)</f>
        <v>0</v>
      </c>
      <c r="BG573" s="73">
        <f>IF(N573="zákl. přenesená",J573,0)</f>
        <v>0</v>
      </c>
      <c r="BH573" s="73">
        <f>IF(N573="sníž. přenesená",J573,0)</f>
        <v>0</v>
      </c>
      <c r="BI573" s="73">
        <f>IF(N573="nulová",J573,0)</f>
        <v>0</v>
      </c>
      <c r="BJ573" s="24" t="s">
        <v>21</v>
      </c>
      <c r="BK573" s="73">
        <f>ROUND(I573*H573,2)</f>
        <v>0</v>
      </c>
      <c r="BL573" s="24" t="s">
        <v>261</v>
      </c>
      <c r="BM573" s="24" t="s">
        <v>846</v>
      </c>
    </row>
    <row r="574" spans="1:51" s="12" customFormat="1" ht="13.5">
      <c r="A574" s="301"/>
      <c r="B574" s="302"/>
      <c r="C574" s="301"/>
      <c r="D574" s="294" t="s">
        <v>146</v>
      </c>
      <c r="E574" s="303" t="s">
        <v>5</v>
      </c>
      <c r="F574" s="304" t="s">
        <v>847</v>
      </c>
      <c r="G574" s="301"/>
      <c r="H574" s="303" t="s">
        <v>5</v>
      </c>
      <c r="I574" s="301"/>
      <c r="J574" s="301"/>
      <c r="K574" s="301"/>
      <c r="L574" s="302"/>
      <c r="M574" s="305"/>
      <c r="N574" s="306"/>
      <c r="O574" s="306"/>
      <c r="P574" s="306"/>
      <c r="Q574" s="306"/>
      <c r="R574" s="306"/>
      <c r="S574" s="306"/>
      <c r="T574" s="307"/>
      <c r="U574" s="301"/>
      <c r="V574" s="301"/>
      <c r="AT574" s="75" t="s">
        <v>146</v>
      </c>
      <c r="AU574" s="75" t="s">
        <v>77</v>
      </c>
      <c r="AV574" s="12" t="s">
        <v>21</v>
      </c>
      <c r="AW574" s="12" t="s">
        <v>33</v>
      </c>
      <c r="AX574" s="12" t="s">
        <v>69</v>
      </c>
      <c r="AY574" s="75" t="s">
        <v>137</v>
      </c>
    </row>
    <row r="575" spans="1:51" s="11" customFormat="1" ht="13.5">
      <c r="A575" s="292"/>
      <c r="B575" s="293"/>
      <c r="C575" s="292"/>
      <c r="D575" s="294" t="s">
        <v>146</v>
      </c>
      <c r="E575" s="295" t="s">
        <v>5</v>
      </c>
      <c r="F575" s="296" t="s">
        <v>848</v>
      </c>
      <c r="G575" s="292"/>
      <c r="H575" s="297">
        <v>622.8</v>
      </c>
      <c r="I575" s="292"/>
      <c r="J575" s="292"/>
      <c r="K575" s="292"/>
      <c r="L575" s="293"/>
      <c r="M575" s="298"/>
      <c r="N575" s="299"/>
      <c r="O575" s="299"/>
      <c r="P575" s="299"/>
      <c r="Q575" s="299"/>
      <c r="R575" s="299"/>
      <c r="S575" s="299"/>
      <c r="T575" s="300"/>
      <c r="U575" s="292"/>
      <c r="V575" s="292"/>
      <c r="AT575" s="74" t="s">
        <v>146</v>
      </c>
      <c r="AU575" s="74" t="s">
        <v>77</v>
      </c>
      <c r="AV575" s="11" t="s">
        <v>77</v>
      </c>
      <c r="AW575" s="11" t="s">
        <v>33</v>
      </c>
      <c r="AX575" s="11" t="s">
        <v>69</v>
      </c>
      <c r="AY575" s="74" t="s">
        <v>137</v>
      </c>
    </row>
    <row r="576" spans="1:51" s="11" customFormat="1" ht="13.5">
      <c r="A576" s="292"/>
      <c r="B576" s="293"/>
      <c r="C576" s="292"/>
      <c r="D576" s="294" t="s">
        <v>146</v>
      </c>
      <c r="E576" s="295" t="s">
        <v>5</v>
      </c>
      <c r="F576" s="296" t="s">
        <v>849</v>
      </c>
      <c r="G576" s="292"/>
      <c r="H576" s="297">
        <v>78.6</v>
      </c>
      <c r="I576" s="292"/>
      <c r="J576" s="292"/>
      <c r="K576" s="292"/>
      <c r="L576" s="293"/>
      <c r="M576" s="298"/>
      <c r="N576" s="299"/>
      <c r="O576" s="299"/>
      <c r="P576" s="299"/>
      <c r="Q576" s="299"/>
      <c r="R576" s="299"/>
      <c r="S576" s="299"/>
      <c r="T576" s="300"/>
      <c r="U576" s="292"/>
      <c r="V576" s="292"/>
      <c r="AT576" s="74" t="s">
        <v>146</v>
      </c>
      <c r="AU576" s="74" t="s">
        <v>77</v>
      </c>
      <c r="AV576" s="11" t="s">
        <v>77</v>
      </c>
      <c r="AW576" s="11" t="s">
        <v>33</v>
      </c>
      <c r="AX576" s="11" t="s">
        <v>69</v>
      </c>
      <c r="AY576" s="74" t="s">
        <v>137</v>
      </c>
    </row>
    <row r="577" spans="1:51" s="13" customFormat="1" ht="13.5">
      <c r="A577" s="317"/>
      <c r="B577" s="318"/>
      <c r="C577" s="317"/>
      <c r="D577" s="294" t="s">
        <v>146</v>
      </c>
      <c r="E577" s="319" t="s">
        <v>5</v>
      </c>
      <c r="F577" s="320" t="s">
        <v>179</v>
      </c>
      <c r="G577" s="317"/>
      <c r="H577" s="321">
        <v>701.4</v>
      </c>
      <c r="I577" s="317"/>
      <c r="J577" s="317"/>
      <c r="K577" s="317"/>
      <c r="L577" s="318"/>
      <c r="M577" s="322"/>
      <c r="N577" s="323"/>
      <c r="O577" s="323"/>
      <c r="P577" s="323"/>
      <c r="Q577" s="323"/>
      <c r="R577" s="323"/>
      <c r="S577" s="323"/>
      <c r="T577" s="324"/>
      <c r="U577" s="317"/>
      <c r="V577" s="317"/>
      <c r="AT577" s="76" t="s">
        <v>146</v>
      </c>
      <c r="AU577" s="76" t="s">
        <v>77</v>
      </c>
      <c r="AV577" s="13" t="s">
        <v>144</v>
      </c>
      <c r="AW577" s="13" t="s">
        <v>33</v>
      </c>
      <c r="AX577" s="13" t="s">
        <v>21</v>
      </c>
      <c r="AY577" s="76" t="s">
        <v>137</v>
      </c>
    </row>
    <row r="578" spans="1:65" s="1" customFormat="1" ht="16.5" customHeight="1">
      <c r="A578" s="176"/>
      <c r="B578" s="177"/>
      <c r="C578" s="243" t="s">
        <v>850</v>
      </c>
      <c r="D578" s="243" t="s">
        <v>139</v>
      </c>
      <c r="E578" s="244" t="s">
        <v>851</v>
      </c>
      <c r="F578" s="245" t="s">
        <v>852</v>
      </c>
      <c r="G578" s="246" t="s">
        <v>282</v>
      </c>
      <c r="H578" s="247">
        <v>42.3</v>
      </c>
      <c r="I578" s="337">
        <v>0</v>
      </c>
      <c r="J578" s="248">
        <f>ROUND(I578*H578,2)</f>
        <v>0</v>
      </c>
      <c r="K578" s="245" t="s">
        <v>5</v>
      </c>
      <c r="L578" s="177"/>
      <c r="M578" s="288" t="s">
        <v>5</v>
      </c>
      <c r="N578" s="289" t="s">
        <v>40</v>
      </c>
      <c r="O578" s="178"/>
      <c r="P578" s="290">
        <f>O578*H578</f>
        <v>0</v>
      </c>
      <c r="Q578" s="290">
        <v>0</v>
      </c>
      <c r="R578" s="290">
        <f>Q578*H578</f>
        <v>0</v>
      </c>
      <c r="S578" s="290">
        <v>0</v>
      </c>
      <c r="T578" s="291">
        <f>S578*H578</f>
        <v>0</v>
      </c>
      <c r="U578" s="176"/>
      <c r="V578" s="176"/>
      <c r="AR578" s="24" t="s">
        <v>261</v>
      </c>
      <c r="AT578" s="24" t="s">
        <v>139</v>
      </c>
      <c r="AU578" s="24" t="s">
        <v>77</v>
      </c>
      <c r="AY578" s="24" t="s">
        <v>137</v>
      </c>
      <c r="BE578" s="73">
        <f>IF(N578="základní",J578,0)</f>
        <v>0</v>
      </c>
      <c r="BF578" s="73">
        <f>IF(N578="snížená",J578,0)</f>
        <v>0</v>
      </c>
      <c r="BG578" s="73">
        <f>IF(N578="zákl. přenesená",J578,0)</f>
        <v>0</v>
      </c>
      <c r="BH578" s="73">
        <f>IF(N578="sníž. přenesená",J578,0)</f>
        <v>0</v>
      </c>
      <c r="BI578" s="73">
        <f>IF(N578="nulová",J578,0)</f>
        <v>0</v>
      </c>
      <c r="BJ578" s="24" t="s">
        <v>21</v>
      </c>
      <c r="BK578" s="73">
        <f>ROUND(I578*H578,2)</f>
        <v>0</v>
      </c>
      <c r="BL578" s="24" t="s">
        <v>261</v>
      </c>
      <c r="BM578" s="24" t="s">
        <v>853</v>
      </c>
    </row>
    <row r="579" spans="1:51" s="12" customFormat="1" ht="13.5">
      <c r="A579" s="301"/>
      <c r="B579" s="302"/>
      <c r="C579" s="301"/>
      <c r="D579" s="294" t="s">
        <v>146</v>
      </c>
      <c r="E579" s="303" t="s">
        <v>5</v>
      </c>
      <c r="F579" s="304" t="s">
        <v>847</v>
      </c>
      <c r="G579" s="301"/>
      <c r="H579" s="303" t="s">
        <v>5</v>
      </c>
      <c r="I579" s="301"/>
      <c r="J579" s="301"/>
      <c r="K579" s="301"/>
      <c r="L579" s="302"/>
      <c r="M579" s="305"/>
      <c r="N579" s="306"/>
      <c r="O579" s="306"/>
      <c r="P579" s="306"/>
      <c r="Q579" s="306"/>
      <c r="R579" s="306"/>
      <c r="S579" s="306"/>
      <c r="T579" s="307"/>
      <c r="U579" s="301"/>
      <c r="V579" s="301"/>
      <c r="AT579" s="75" t="s">
        <v>146</v>
      </c>
      <c r="AU579" s="75" t="s">
        <v>77</v>
      </c>
      <c r="AV579" s="12" t="s">
        <v>21</v>
      </c>
      <c r="AW579" s="12" t="s">
        <v>33</v>
      </c>
      <c r="AX579" s="12" t="s">
        <v>69</v>
      </c>
      <c r="AY579" s="75" t="s">
        <v>137</v>
      </c>
    </row>
    <row r="580" spans="1:51" s="11" customFormat="1" ht="13.5">
      <c r="A580" s="292"/>
      <c r="B580" s="293"/>
      <c r="C580" s="292"/>
      <c r="D580" s="294" t="s">
        <v>146</v>
      </c>
      <c r="E580" s="295" t="s">
        <v>5</v>
      </c>
      <c r="F580" s="296" t="s">
        <v>854</v>
      </c>
      <c r="G580" s="292"/>
      <c r="H580" s="297">
        <v>42.3</v>
      </c>
      <c r="I580" s="292"/>
      <c r="J580" s="292"/>
      <c r="K580" s="292"/>
      <c r="L580" s="293"/>
      <c r="M580" s="298"/>
      <c r="N580" s="299"/>
      <c r="O580" s="299"/>
      <c r="P580" s="299"/>
      <c r="Q580" s="299"/>
      <c r="R580" s="299"/>
      <c r="S580" s="299"/>
      <c r="T580" s="300"/>
      <c r="U580" s="292"/>
      <c r="V580" s="292"/>
      <c r="AT580" s="74" t="s">
        <v>146</v>
      </c>
      <c r="AU580" s="74" t="s">
        <v>77</v>
      </c>
      <c r="AV580" s="11" t="s">
        <v>77</v>
      </c>
      <c r="AW580" s="11" t="s">
        <v>33</v>
      </c>
      <c r="AX580" s="11" t="s">
        <v>21</v>
      </c>
      <c r="AY580" s="74" t="s">
        <v>137</v>
      </c>
    </row>
    <row r="581" spans="1:65" s="1" customFormat="1" ht="16.5" customHeight="1">
      <c r="A581" s="176"/>
      <c r="B581" s="177"/>
      <c r="C581" s="243" t="s">
        <v>855</v>
      </c>
      <c r="D581" s="243" t="s">
        <v>139</v>
      </c>
      <c r="E581" s="244" t="s">
        <v>856</v>
      </c>
      <c r="F581" s="245" t="s">
        <v>857</v>
      </c>
      <c r="G581" s="246" t="s">
        <v>282</v>
      </c>
      <c r="H581" s="247">
        <v>214.54</v>
      </c>
      <c r="I581" s="337">
        <v>0</v>
      </c>
      <c r="J581" s="248">
        <f>ROUND(I581*H581,2)</f>
        <v>0</v>
      </c>
      <c r="K581" s="245" t="s">
        <v>5</v>
      </c>
      <c r="L581" s="177"/>
      <c r="M581" s="288" t="s">
        <v>5</v>
      </c>
      <c r="N581" s="289" t="s">
        <v>40</v>
      </c>
      <c r="O581" s="178"/>
      <c r="P581" s="290">
        <f>O581*H581</f>
        <v>0</v>
      </c>
      <c r="Q581" s="290">
        <v>0</v>
      </c>
      <c r="R581" s="290">
        <f>Q581*H581</f>
        <v>0</v>
      </c>
      <c r="S581" s="290">
        <v>0</v>
      </c>
      <c r="T581" s="291">
        <f>S581*H581</f>
        <v>0</v>
      </c>
      <c r="U581" s="176"/>
      <c r="V581" s="176"/>
      <c r="AR581" s="24" t="s">
        <v>261</v>
      </c>
      <c r="AT581" s="24" t="s">
        <v>139</v>
      </c>
      <c r="AU581" s="24" t="s">
        <v>77</v>
      </c>
      <c r="AY581" s="24" t="s">
        <v>137</v>
      </c>
      <c r="BE581" s="73">
        <f>IF(N581="základní",J581,0)</f>
        <v>0</v>
      </c>
      <c r="BF581" s="73">
        <f>IF(N581="snížená",J581,0)</f>
        <v>0</v>
      </c>
      <c r="BG581" s="73">
        <f>IF(N581="zákl. přenesená",J581,0)</f>
        <v>0</v>
      </c>
      <c r="BH581" s="73">
        <f>IF(N581="sníž. přenesená",J581,0)</f>
        <v>0</v>
      </c>
      <c r="BI581" s="73">
        <f>IF(N581="nulová",J581,0)</f>
        <v>0</v>
      </c>
      <c r="BJ581" s="24" t="s">
        <v>21</v>
      </c>
      <c r="BK581" s="73">
        <f>ROUND(I581*H581,2)</f>
        <v>0</v>
      </c>
      <c r="BL581" s="24" t="s">
        <v>261</v>
      </c>
      <c r="BM581" s="24" t="s">
        <v>858</v>
      </c>
    </row>
    <row r="582" spans="1:51" s="12" customFormat="1" ht="13.5">
      <c r="A582" s="301"/>
      <c r="B582" s="302"/>
      <c r="C582" s="301"/>
      <c r="D582" s="294" t="s">
        <v>146</v>
      </c>
      <c r="E582" s="303" t="s">
        <v>5</v>
      </c>
      <c r="F582" s="304" t="s">
        <v>847</v>
      </c>
      <c r="G582" s="301"/>
      <c r="H582" s="303" t="s">
        <v>5</v>
      </c>
      <c r="I582" s="301"/>
      <c r="J582" s="301"/>
      <c r="K582" s="301"/>
      <c r="L582" s="302"/>
      <c r="M582" s="305"/>
      <c r="N582" s="306"/>
      <c r="O582" s="306"/>
      <c r="P582" s="306"/>
      <c r="Q582" s="306"/>
      <c r="R582" s="306"/>
      <c r="S582" s="306"/>
      <c r="T582" s="307"/>
      <c r="U582" s="301"/>
      <c r="V582" s="301"/>
      <c r="AT582" s="75" t="s">
        <v>146</v>
      </c>
      <c r="AU582" s="75" t="s">
        <v>77</v>
      </c>
      <c r="AV582" s="12" t="s">
        <v>21</v>
      </c>
      <c r="AW582" s="12" t="s">
        <v>33</v>
      </c>
      <c r="AX582" s="12" t="s">
        <v>69</v>
      </c>
      <c r="AY582" s="75" t="s">
        <v>137</v>
      </c>
    </row>
    <row r="583" spans="1:51" s="11" customFormat="1" ht="13.5">
      <c r="A583" s="292"/>
      <c r="B583" s="293"/>
      <c r="C583" s="292"/>
      <c r="D583" s="294" t="s">
        <v>146</v>
      </c>
      <c r="E583" s="295" t="s">
        <v>5</v>
      </c>
      <c r="F583" s="296" t="s">
        <v>859</v>
      </c>
      <c r="G583" s="292"/>
      <c r="H583" s="297">
        <v>44.54</v>
      </c>
      <c r="I583" s="292"/>
      <c r="J583" s="292"/>
      <c r="K583" s="292"/>
      <c r="L583" s="293"/>
      <c r="M583" s="298"/>
      <c r="N583" s="299"/>
      <c r="O583" s="299"/>
      <c r="P583" s="299"/>
      <c r="Q583" s="299"/>
      <c r="R583" s="299"/>
      <c r="S583" s="299"/>
      <c r="T583" s="300"/>
      <c r="U583" s="292"/>
      <c r="V583" s="292"/>
      <c r="AT583" s="74" t="s">
        <v>146</v>
      </c>
      <c r="AU583" s="74" t="s">
        <v>77</v>
      </c>
      <c r="AV583" s="11" t="s">
        <v>77</v>
      </c>
      <c r="AW583" s="11" t="s">
        <v>33</v>
      </c>
      <c r="AX583" s="11" t="s">
        <v>69</v>
      </c>
      <c r="AY583" s="74" t="s">
        <v>137</v>
      </c>
    </row>
    <row r="584" spans="1:51" s="11" customFormat="1" ht="13.5">
      <c r="A584" s="292"/>
      <c r="B584" s="293"/>
      <c r="C584" s="292"/>
      <c r="D584" s="294" t="s">
        <v>146</v>
      </c>
      <c r="E584" s="295" t="s">
        <v>5</v>
      </c>
      <c r="F584" s="296" t="s">
        <v>860</v>
      </c>
      <c r="G584" s="292"/>
      <c r="H584" s="297">
        <v>139.44</v>
      </c>
      <c r="I584" s="292"/>
      <c r="J584" s="292"/>
      <c r="K584" s="292"/>
      <c r="L584" s="293"/>
      <c r="M584" s="298"/>
      <c r="N584" s="299"/>
      <c r="O584" s="299"/>
      <c r="P584" s="299"/>
      <c r="Q584" s="299"/>
      <c r="R584" s="299"/>
      <c r="S584" s="299"/>
      <c r="T584" s="300"/>
      <c r="U584" s="292"/>
      <c r="V584" s="292"/>
      <c r="AT584" s="74" t="s">
        <v>146</v>
      </c>
      <c r="AU584" s="74" t="s">
        <v>77</v>
      </c>
      <c r="AV584" s="11" t="s">
        <v>77</v>
      </c>
      <c r="AW584" s="11" t="s">
        <v>33</v>
      </c>
      <c r="AX584" s="11" t="s">
        <v>69</v>
      </c>
      <c r="AY584" s="74" t="s">
        <v>137</v>
      </c>
    </row>
    <row r="585" spans="1:51" s="11" customFormat="1" ht="13.5">
      <c r="A585" s="292"/>
      <c r="B585" s="293"/>
      <c r="C585" s="292"/>
      <c r="D585" s="294" t="s">
        <v>146</v>
      </c>
      <c r="E585" s="295" t="s">
        <v>5</v>
      </c>
      <c r="F585" s="296" t="s">
        <v>861</v>
      </c>
      <c r="G585" s="292"/>
      <c r="H585" s="297">
        <v>19.195</v>
      </c>
      <c r="I585" s="292"/>
      <c r="J585" s="292"/>
      <c r="K585" s="292"/>
      <c r="L585" s="293"/>
      <c r="M585" s="298"/>
      <c r="N585" s="299"/>
      <c r="O585" s="299"/>
      <c r="P585" s="299"/>
      <c r="Q585" s="299"/>
      <c r="R585" s="299"/>
      <c r="S585" s="299"/>
      <c r="T585" s="300"/>
      <c r="U585" s="292"/>
      <c r="V585" s="292"/>
      <c r="AT585" s="74" t="s">
        <v>146</v>
      </c>
      <c r="AU585" s="74" t="s">
        <v>77</v>
      </c>
      <c r="AV585" s="11" t="s">
        <v>77</v>
      </c>
      <c r="AW585" s="11" t="s">
        <v>33</v>
      </c>
      <c r="AX585" s="11" t="s">
        <v>69</v>
      </c>
      <c r="AY585" s="74" t="s">
        <v>137</v>
      </c>
    </row>
    <row r="586" spans="1:51" s="11" customFormat="1" ht="13.5">
      <c r="A586" s="292"/>
      <c r="B586" s="293"/>
      <c r="C586" s="292"/>
      <c r="D586" s="294" t="s">
        <v>146</v>
      </c>
      <c r="E586" s="295" t="s">
        <v>5</v>
      </c>
      <c r="F586" s="296" t="s">
        <v>862</v>
      </c>
      <c r="G586" s="292"/>
      <c r="H586" s="297">
        <v>11.365</v>
      </c>
      <c r="I586" s="292"/>
      <c r="J586" s="292"/>
      <c r="K586" s="292"/>
      <c r="L586" s="293"/>
      <c r="M586" s="298"/>
      <c r="N586" s="299"/>
      <c r="O586" s="299"/>
      <c r="P586" s="299"/>
      <c r="Q586" s="299"/>
      <c r="R586" s="299"/>
      <c r="S586" s="299"/>
      <c r="T586" s="300"/>
      <c r="U586" s="292"/>
      <c r="V586" s="292"/>
      <c r="AT586" s="74" t="s">
        <v>146</v>
      </c>
      <c r="AU586" s="74" t="s">
        <v>77</v>
      </c>
      <c r="AV586" s="11" t="s">
        <v>77</v>
      </c>
      <c r="AW586" s="11" t="s">
        <v>33</v>
      </c>
      <c r="AX586" s="11" t="s">
        <v>69</v>
      </c>
      <c r="AY586" s="74" t="s">
        <v>137</v>
      </c>
    </row>
    <row r="587" spans="1:51" s="13" customFormat="1" ht="13.5">
      <c r="A587" s="317"/>
      <c r="B587" s="318"/>
      <c r="C587" s="317"/>
      <c r="D587" s="294" t="s">
        <v>146</v>
      </c>
      <c r="E587" s="319" t="s">
        <v>5</v>
      </c>
      <c r="F587" s="320" t="s">
        <v>179</v>
      </c>
      <c r="G587" s="317"/>
      <c r="H587" s="321">
        <v>214.54</v>
      </c>
      <c r="I587" s="317"/>
      <c r="J587" s="317"/>
      <c r="K587" s="317"/>
      <c r="L587" s="318"/>
      <c r="M587" s="322"/>
      <c r="N587" s="323"/>
      <c r="O587" s="323"/>
      <c r="P587" s="323"/>
      <c r="Q587" s="323"/>
      <c r="R587" s="323"/>
      <c r="S587" s="323"/>
      <c r="T587" s="324"/>
      <c r="U587" s="317"/>
      <c r="V587" s="317"/>
      <c r="AT587" s="76" t="s">
        <v>146</v>
      </c>
      <c r="AU587" s="76" t="s">
        <v>77</v>
      </c>
      <c r="AV587" s="13" t="s">
        <v>144</v>
      </c>
      <c r="AW587" s="13" t="s">
        <v>33</v>
      </c>
      <c r="AX587" s="13" t="s">
        <v>21</v>
      </c>
      <c r="AY587" s="76" t="s">
        <v>137</v>
      </c>
    </row>
    <row r="588" spans="1:65" s="1" customFormat="1" ht="16.5" customHeight="1">
      <c r="A588" s="176"/>
      <c r="B588" s="177"/>
      <c r="C588" s="243" t="s">
        <v>863</v>
      </c>
      <c r="D588" s="243" t="s">
        <v>139</v>
      </c>
      <c r="E588" s="244" t="s">
        <v>864</v>
      </c>
      <c r="F588" s="245" t="s">
        <v>865</v>
      </c>
      <c r="G588" s="246" t="s">
        <v>454</v>
      </c>
      <c r="H588" s="247">
        <v>0.1</v>
      </c>
      <c r="I588" s="337">
        <v>0</v>
      </c>
      <c r="J588" s="248">
        <f>ROUND(I588*H588,2)</f>
        <v>0</v>
      </c>
      <c r="K588" s="245" t="s">
        <v>143</v>
      </c>
      <c r="L588" s="177"/>
      <c r="M588" s="288" t="s">
        <v>5</v>
      </c>
      <c r="N588" s="289" t="s">
        <v>40</v>
      </c>
      <c r="O588" s="178"/>
      <c r="P588" s="290">
        <f>O588*H588</f>
        <v>0</v>
      </c>
      <c r="Q588" s="290">
        <v>0</v>
      </c>
      <c r="R588" s="290">
        <f>Q588*H588</f>
        <v>0</v>
      </c>
      <c r="S588" s="290">
        <v>0</v>
      </c>
      <c r="T588" s="291">
        <f>S588*H588</f>
        <v>0</v>
      </c>
      <c r="U588" s="176"/>
      <c r="V588" s="176"/>
      <c r="AR588" s="24" t="s">
        <v>261</v>
      </c>
      <c r="AT588" s="24" t="s">
        <v>139</v>
      </c>
      <c r="AU588" s="24" t="s">
        <v>77</v>
      </c>
      <c r="AY588" s="24" t="s">
        <v>137</v>
      </c>
      <c r="BE588" s="73">
        <f>IF(N588="základní",J588,0)</f>
        <v>0</v>
      </c>
      <c r="BF588" s="73">
        <f>IF(N588="snížená",J588,0)</f>
        <v>0</v>
      </c>
      <c r="BG588" s="73">
        <f>IF(N588="zákl. přenesená",J588,0)</f>
        <v>0</v>
      </c>
      <c r="BH588" s="73">
        <f>IF(N588="sníž. přenesená",J588,0)</f>
        <v>0</v>
      </c>
      <c r="BI588" s="73">
        <f>IF(N588="nulová",J588,0)</f>
        <v>0</v>
      </c>
      <c r="BJ588" s="24" t="s">
        <v>21</v>
      </c>
      <c r="BK588" s="73">
        <f>ROUND(I588*H588,2)</f>
        <v>0</v>
      </c>
      <c r="BL588" s="24" t="s">
        <v>261</v>
      </c>
      <c r="BM588" s="24" t="s">
        <v>866</v>
      </c>
    </row>
    <row r="589" spans="1:63" s="10" customFormat="1" ht="29.85" customHeight="1">
      <c r="A589" s="236"/>
      <c r="B589" s="237"/>
      <c r="C589" s="236"/>
      <c r="D589" s="238" t="s">
        <v>68</v>
      </c>
      <c r="E589" s="241" t="s">
        <v>867</v>
      </c>
      <c r="F589" s="241" t="s">
        <v>868</v>
      </c>
      <c r="G589" s="236"/>
      <c r="H589" s="236"/>
      <c r="I589" s="236"/>
      <c r="J589" s="242">
        <f>BK589</f>
        <v>0</v>
      </c>
      <c r="K589" s="236"/>
      <c r="L589" s="237"/>
      <c r="M589" s="284"/>
      <c r="N589" s="285"/>
      <c r="O589" s="285"/>
      <c r="P589" s="286">
        <f>SUM(P590:P656)</f>
        <v>0</v>
      </c>
      <c r="Q589" s="285"/>
      <c r="R589" s="286">
        <f>SUM(R590:R656)</f>
        <v>0</v>
      </c>
      <c r="S589" s="285"/>
      <c r="T589" s="287">
        <f>SUM(T590:T656)</f>
        <v>0</v>
      </c>
      <c r="U589" s="236"/>
      <c r="V589" s="236"/>
      <c r="AR589" s="61" t="s">
        <v>77</v>
      </c>
      <c r="AT589" s="66" t="s">
        <v>68</v>
      </c>
      <c r="AU589" s="66" t="s">
        <v>21</v>
      </c>
      <c r="AY589" s="61" t="s">
        <v>137</v>
      </c>
      <c r="BK589" s="67">
        <f>SUM(BK590:BK656)</f>
        <v>0</v>
      </c>
    </row>
    <row r="590" spans="1:65" s="1" customFormat="1" ht="16.5" customHeight="1">
      <c r="A590" s="176"/>
      <c r="B590" s="177"/>
      <c r="C590" s="243" t="s">
        <v>869</v>
      </c>
      <c r="D590" s="243" t="s">
        <v>139</v>
      </c>
      <c r="E590" s="244" t="s">
        <v>870</v>
      </c>
      <c r="F590" s="245" t="s">
        <v>871</v>
      </c>
      <c r="G590" s="246" t="s">
        <v>188</v>
      </c>
      <c r="H590" s="247">
        <v>24</v>
      </c>
      <c r="I590" s="337">
        <v>0</v>
      </c>
      <c r="J590" s="248">
        <f aca="true" t="shared" si="10" ref="J590:J621">ROUND(I590*H590,2)</f>
        <v>0</v>
      </c>
      <c r="K590" s="245" t="s">
        <v>5</v>
      </c>
      <c r="L590" s="177"/>
      <c r="M590" s="288" t="s">
        <v>5</v>
      </c>
      <c r="N590" s="289" t="s">
        <v>40</v>
      </c>
      <c r="O590" s="178"/>
      <c r="P590" s="290">
        <f aca="true" t="shared" si="11" ref="P590:P621">O590*H590</f>
        <v>0</v>
      </c>
      <c r="Q590" s="290">
        <v>0</v>
      </c>
      <c r="R590" s="290">
        <f aca="true" t="shared" si="12" ref="R590:R621">Q590*H590</f>
        <v>0</v>
      </c>
      <c r="S590" s="290">
        <v>0</v>
      </c>
      <c r="T590" s="291">
        <f aca="true" t="shared" si="13" ref="T590:T621">S590*H590</f>
        <v>0</v>
      </c>
      <c r="U590" s="176"/>
      <c r="V590" s="176"/>
      <c r="AR590" s="24" t="s">
        <v>261</v>
      </c>
      <c r="AT590" s="24" t="s">
        <v>139</v>
      </c>
      <c r="AU590" s="24" t="s">
        <v>77</v>
      </c>
      <c r="AY590" s="24" t="s">
        <v>137</v>
      </c>
      <c r="BE590" s="73">
        <f aca="true" t="shared" si="14" ref="BE590:BE621">IF(N590="základní",J590,0)</f>
        <v>0</v>
      </c>
      <c r="BF590" s="73">
        <f aca="true" t="shared" si="15" ref="BF590:BF621">IF(N590="snížená",J590,0)</f>
        <v>0</v>
      </c>
      <c r="BG590" s="73">
        <f aca="true" t="shared" si="16" ref="BG590:BG621">IF(N590="zákl. přenesená",J590,0)</f>
        <v>0</v>
      </c>
      <c r="BH590" s="73">
        <f aca="true" t="shared" si="17" ref="BH590:BH621">IF(N590="sníž. přenesená",J590,0)</f>
        <v>0</v>
      </c>
      <c r="BI590" s="73">
        <f aca="true" t="shared" si="18" ref="BI590:BI621">IF(N590="nulová",J590,0)</f>
        <v>0</v>
      </c>
      <c r="BJ590" s="24" t="s">
        <v>21</v>
      </c>
      <c r="BK590" s="73">
        <f aca="true" t="shared" si="19" ref="BK590:BK621">ROUND(I590*H590,2)</f>
        <v>0</v>
      </c>
      <c r="BL590" s="24" t="s">
        <v>261</v>
      </c>
      <c r="BM590" s="24" t="s">
        <v>872</v>
      </c>
    </row>
    <row r="591" spans="1:65" s="1" customFormat="1" ht="16.5" customHeight="1">
      <c r="A591" s="176"/>
      <c r="B591" s="177"/>
      <c r="C591" s="243" t="s">
        <v>873</v>
      </c>
      <c r="D591" s="243" t="s">
        <v>139</v>
      </c>
      <c r="E591" s="244" t="s">
        <v>874</v>
      </c>
      <c r="F591" s="245" t="s">
        <v>875</v>
      </c>
      <c r="G591" s="246" t="s">
        <v>188</v>
      </c>
      <c r="H591" s="247">
        <v>2</v>
      </c>
      <c r="I591" s="337">
        <v>0</v>
      </c>
      <c r="J591" s="248">
        <f t="shared" si="10"/>
        <v>0</v>
      </c>
      <c r="K591" s="245" t="s">
        <v>5</v>
      </c>
      <c r="L591" s="177"/>
      <c r="M591" s="288" t="s">
        <v>5</v>
      </c>
      <c r="N591" s="289" t="s">
        <v>40</v>
      </c>
      <c r="O591" s="178"/>
      <c r="P591" s="290">
        <f t="shared" si="11"/>
        <v>0</v>
      </c>
      <c r="Q591" s="290">
        <v>0</v>
      </c>
      <c r="R591" s="290">
        <f t="shared" si="12"/>
        <v>0</v>
      </c>
      <c r="S591" s="290">
        <v>0</v>
      </c>
      <c r="T591" s="291">
        <f t="shared" si="13"/>
        <v>0</v>
      </c>
      <c r="U591" s="176"/>
      <c r="V591" s="176"/>
      <c r="AR591" s="24" t="s">
        <v>261</v>
      </c>
      <c r="AT591" s="24" t="s">
        <v>139</v>
      </c>
      <c r="AU591" s="24" t="s">
        <v>77</v>
      </c>
      <c r="AY591" s="24" t="s">
        <v>137</v>
      </c>
      <c r="BE591" s="73">
        <f t="shared" si="14"/>
        <v>0</v>
      </c>
      <c r="BF591" s="73">
        <f t="shared" si="15"/>
        <v>0</v>
      </c>
      <c r="BG591" s="73">
        <f t="shared" si="16"/>
        <v>0</v>
      </c>
      <c r="BH591" s="73">
        <f t="shared" si="17"/>
        <v>0</v>
      </c>
      <c r="BI591" s="73">
        <f t="shared" si="18"/>
        <v>0</v>
      </c>
      <c r="BJ591" s="24" t="s">
        <v>21</v>
      </c>
      <c r="BK591" s="73">
        <f t="shared" si="19"/>
        <v>0</v>
      </c>
      <c r="BL591" s="24" t="s">
        <v>261</v>
      </c>
      <c r="BM591" s="24" t="s">
        <v>876</v>
      </c>
    </row>
    <row r="592" spans="1:65" s="1" customFormat="1" ht="25.5" customHeight="1">
      <c r="A592" s="176"/>
      <c r="B592" s="177"/>
      <c r="C592" s="243" t="s">
        <v>877</v>
      </c>
      <c r="D592" s="243" t="s">
        <v>139</v>
      </c>
      <c r="E592" s="244" t="s">
        <v>878</v>
      </c>
      <c r="F592" s="245" t="s">
        <v>879</v>
      </c>
      <c r="G592" s="246" t="s">
        <v>188</v>
      </c>
      <c r="H592" s="247">
        <v>1</v>
      </c>
      <c r="I592" s="337">
        <v>0</v>
      </c>
      <c r="J592" s="248">
        <f t="shared" si="10"/>
        <v>0</v>
      </c>
      <c r="K592" s="245" t="s">
        <v>5</v>
      </c>
      <c r="L592" s="177"/>
      <c r="M592" s="288" t="s">
        <v>5</v>
      </c>
      <c r="N592" s="289" t="s">
        <v>40</v>
      </c>
      <c r="O592" s="178"/>
      <c r="P592" s="290">
        <f t="shared" si="11"/>
        <v>0</v>
      </c>
      <c r="Q592" s="290">
        <v>0</v>
      </c>
      <c r="R592" s="290">
        <f t="shared" si="12"/>
        <v>0</v>
      </c>
      <c r="S592" s="290">
        <v>0</v>
      </c>
      <c r="T592" s="291">
        <f t="shared" si="13"/>
        <v>0</v>
      </c>
      <c r="U592" s="176"/>
      <c r="V592" s="176"/>
      <c r="AR592" s="24" t="s">
        <v>261</v>
      </c>
      <c r="AT592" s="24" t="s">
        <v>139</v>
      </c>
      <c r="AU592" s="24" t="s">
        <v>77</v>
      </c>
      <c r="AY592" s="24" t="s">
        <v>137</v>
      </c>
      <c r="BE592" s="73">
        <f t="shared" si="14"/>
        <v>0</v>
      </c>
      <c r="BF592" s="73">
        <f t="shared" si="15"/>
        <v>0</v>
      </c>
      <c r="BG592" s="73">
        <f t="shared" si="16"/>
        <v>0</v>
      </c>
      <c r="BH592" s="73">
        <f t="shared" si="17"/>
        <v>0</v>
      </c>
      <c r="BI592" s="73">
        <f t="shared" si="18"/>
        <v>0</v>
      </c>
      <c r="BJ592" s="24" t="s">
        <v>21</v>
      </c>
      <c r="BK592" s="73">
        <f t="shared" si="19"/>
        <v>0</v>
      </c>
      <c r="BL592" s="24" t="s">
        <v>261</v>
      </c>
      <c r="BM592" s="24" t="s">
        <v>880</v>
      </c>
    </row>
    <row r="593" spans="1:65" s="1" customFormat="1" ht="25.5" customHeight="1">
      <c r="A593" s="176"/>
      <c r="B593" s="177"/>
      <c r="C593" s="243" t="s">
        <v>881</v>
      </c>
      <c r="D593" s="243" t="s">
        <v>139</v>
      </c>
      <c r="E593" s="244" t="s">
        <v>882</v>
      </c>
      <c r="F593" s="245" t="s">
        <v>883</v>
      </c>
      <c r="G593" s="246" t="s">
        <v>188</v>
      </c>
      <c r="H593" s="247">
        <v>2</v>
      </c>
      <c r="I593" s="337">
        <v>0</v>
      </c>
      <c r="J593" s="248">
        <f t="shared" si="10"/>
        <v>0</v>
      </c>
      <c r="K593" s="245" t="s">
        <v>5</v>
      </c>
      <c r="L593" s="177"/>
      <c r="M593" s="288" t="s">
        <v>5</v>
      </c>
      <c r="N593" s="289" t="s">
        <v>40</v>
      </c>
      <c r="O593" s="178"/>
      <c r="P593" s="290">
        <f t="shared" si="11"/>
        <v>0</v>
      </c>
      <c r="Q593" s="290">
        <v>0</v>
      </c>
      <c r="R593" s="290">
        <f t="shared" si="12"/>
        <v>0</v>
      </c>
      <c r="S593" s="290">
        <v>0</v>
      </c>
      <c r="T593" s="291">
        <f t="shared" si="13"/>
        <v>0</v>
      </c>
      <c r="U593" s="176"/>
      <c r="V593" s="176"/>
      <c r="AR593" s="24" t="s">
        <v>261</v>
      </c>
      <c r="AT593" s="24" t="s">
        <v>139</v>
      </c>
      <c r="AU593" s="24" t="s">
        <v>77</v>
      </c>
      <c r="AY593" s="24" t="s">
        <v>137</v>
      </c>
      <c r="BE593" s="73">
        <f t="shared" si="14"/>
        <v>0</v>
      </c>
      <c r="BF593" s="73">
        <f t="shared" si="15"/>
        <v>0</v>
      </c>
      <c r="BG593" s="73">
        <f t="shared" si="16"/>
        <v>0</v>
      </c>
      <c r="BH593" s="73">
        <f t="shared" si="17"/>
        <v>0</v>
      </c>
      <c r="BI593" s="73">
        <f t="shared" si="18"/>
        <v>0</v>
      </c>
      <c r="BJ593" s="24" t="s">
        <v>21</v>
      </c>
      <c r="BK593" s="73">
        <f t="shared" si="19"/>
        <v>0</v>
      </c>
      <c r="BL593" s="24" t="s">
        <v>261</v>
      </c>
      <c r="BM593" s="24" t="s">
        <v>884</v>
      </c>
    </row>
    <row r="594" spans="1:65" s="1" customFormat="1" ht="25.5" customHeight="1">
      <c r="A594" s="176"/>
      <c r="B594" s="177"/>
      <c r="C594" s="243" t="s">
        <v>885</v>
      </c>
      <c r="D594" s="243" t="s">
        <v>139</v>
      </c>
      <c r="E594" s="244" t="s">
        <v>886</v>
      </c>
      <c r="F594" s="245" t="s">
        <v>887</v>
      </c>
      <c r="G594" s="246" t="s">
        <v>188</v>
      </c>
      <c r="H594" s="247">
        <v>11</v>
      </c>
      <c r="I594" s="337">
        <v>0</v>
      </c>
      <c r="J594" s="248">
        <f t="shared" si="10"/>
        <v>0</v>
      </c>
      <c r="K594" s="245" t="s">
        <v>5</v>
      </c>
      <c r="L594" s="177"/>
      <c r="M594" s="288" t="s">
        <v>5</v>
      </c>
      <c r="N594" s="289" t="s">
        <v>40</v>
      </c>
      <c r="O594" s="178"/>
      <c r="P594" s="290">
        <f t="shared" si="11"/>
        <v>0</v>
      </c>
      <c r="Q594" s="290">
        <v>0</v>
      </c>
      <c r="R594" s="290">
        <f t="shared" si="12"/>
        <v>0</v>
      </c>
      <c r="S594" s="290">
        <v>0</v>
      </c>
      <c r="T594" s="291">
        <f t="shared" si="13"/>
        <v>0</v>
      </c>
      <c r="U594" s="176"/>
      <c r="V594" s="176"/>
      <c r="AR594" s="24" t="s">
        <v>261</v>
      </c>
      <c r="AT594" s="24" t="s">
        <v>139</v>
      </c>
      <c r="AU594" s="24" t="s">
        <v>77</v>
      </c>
      <c r="AY594" s="24" t="s">
        <v>137</v>
      </c>
      <c r="BE594" s="73">
        <f t="shared" si="14"/>
        <v>0</v>
      </c>
      <c r="BF594" s="73">
        <f t="shared" si="15"/>
        <v>0</v>
      </c>
      <c r="BG594" s="73">
        <f t="shared" si="16"/>
        <v>0</v>
      </c>
      <c r="BH594" s="73">
        <f t="shared" si="17"/>
        <v>0</v>
      </c>
      <c r="BI594" s="73">
        <f t="shared" si="18"/>
        <v>0</v>
      </c>
      <c r="BJ594" s="24" t="s">
        <v>21</v>
      </c>
      <c r="BK594" s="73">
        <f t="shared" si="19"/>
        <v>0</v>
      </c>
      <c r="BL594" s="24" t="s">
        <v>261</v>
      </c>
      <c r="BM594" s="24" t="s">
        <v>888</v>
      </c>
    </row>
    <row r="595" spans="1:65" s="1" customFormat="1" ht="25.5" customHeight="1">
      <c r="A595" s="176"/>
      <c r="B595" s="177"/>
      <c r="C595" s="243" t="s">
        <v>889</v>
      </c>
      <c r="D595" s="243" t="s">
        <v>139</v>
      </c>
      <c r="E595" s="244" t="s">
        <v>890</v>
      </c>
      <c r="F595" s="245" t="s">
        <v>891</v>
      </c>
      <c r="G595" s="246" t="s">
        <v>188</v>
      </c>
      <c r="H595" s="247">
        <v>2</v>
      </c>
      <c r="I595" s="337">
        <v>0</v>
      </c>
      <c r="J595" s="248">
        <f t="shared" si="10"/>
        <v>0</v>
      </c>
      <c r="K595" s="245" t="s">
        <v>5</v>
      </c>
      <c r="L595" s="177"/>
      <c r="M595" s="288" t="s">
        <v>5</v>
      </c>
      <c r="N595" s="289" t="s">
        <v>40</v>
      </c>
      <c r="O595" s="178"/>
      <c r="P595" s="290">
        <f t="shared" si="11"/>
        <v>0</v>
      </c>
      <c r="Q595" s="290">
        <v>0</v>
      </c>
      <c r="R595" s="290">
        <f t="shared" si="12"/>
        <v>0</v>
      </c>
      <c r="S595" s="290">
        <v>0</v>
      </c>
      <c r="T595" s="291">
        <f t="shared" si="13"/>
        <v>0</v>
      </c>
      <c r="U595" s="176"/>
      <c r="V595" s="176"/>
      <c r="AR595" s="24" t="s">
        <v>261</v>
      </c>
      <c r="AT595" s="24" t="s">
        <v>139</v>
      </c>
      <c r="AU595" s="24" t="s">
        <v>77</v>
      </c>
      <c r="AY595" s="24" t="s">
        <v>137</v>
      </c>
      <c r="BE595" s="73">
        <f t="shared" si="14"/>
        <v>0</v>
      </c>
      <c r="BF595" s="73">
        <f t="shared" si="15"/>
        <v>0</v>
      </c>
      <c r="BG595" s="73">
        <f t="shared" si="16"/>
        <v>0</v>
      </c>
      <c r="BH595" s="73">
        <f t="shared" si="17"/>
        <v>0</v>
      </c>
      <c r="BI595" s="73">
        <f t="shared" si="18"/>
        <v>0</v>
      </c>
      <c r="BJ595" s="24" t="s">
        <v>21</v>
      </c>
      <c r="BK595" s="73">
        <f t="shared" si="19"/>
        <v>0</v>
      </c>
      <c r="BL595" s="24" t="s">
        <v>261</v>
      </c>
      <c r="BM595" s="24" t="s">
        <v>892</v>
      </c>
    </row>
    <row r="596" spans="1:65" s="1" customFormat="1" ht="25.5" customHeight="1">
      <c r="A596" s="176"/>
      <c r="B596" s="177"/>
      <c r="C596" s="243" t="s">
        <v>893</v>
      </c>
      <c r="D596" s="243" t="s">
        <v>139</v>
      </c>
      <c r="E596" s="244" t="s">
        <v>894</v>
      </c>
      <c r="F596" s="245" t="s">
        <v>895</v>
      </c>
      <c r="G596" s="246" t="s">
        <v>188</v>
      </c>
      <c r="H596" s="247">
        <v>2</v>
      </c>
      <c r="I596" s="337">
        <v>0</v>
      </c>
      <c r="J596" s="248">
        <f t="shared" si="10"/>
        <v>0</v>
      </c>
      <c r="K596" s="245" t="s">
        <v>5</v>
      </c>
      <c r="L596" s="177"/>
      <c r="M596" s="288" t="s">
        <v>5</v>
      </c>
      <c r="N596" s="289" t="s">
        <v>40</v>
      </c>
      <c r="O596" s="178"/>
      <c r="P596" s="290">
        <f t="shared" si="11"/>
        <v>0</v>
      </c>
      <c r="Q596" s="290">
        <v>0</v>
      </c>
      <c r="R596" s="290">
        <f t="shared" si="12"/>
        <v>0</v>
      </c>
      <c r="S596" s="290">
        <v>0</v>
      </c>
      <c r="T596" s="291">
        <f t="shared" si="13"/>
        <v>0</v>
      </c>
      <c r="U596" s="176"/>
      <c r="V596" s="176"/>
      <c r="AR596" s="24" t="s">
        <v>261</v>
      </c>
      <c r="AT596" s="24" t="s">
        <v>139</v>
      </c>
      <c r="AU596" s="24" t="s">
        <v>77</v>
      </c>
      <c r="AY596" s="24" t="s">
        <v>137</v>
      </c>
      <c r="BE596" s="73">
        <f t="shared" si="14"/>
        <v>0</v>
      </c>
      <c r="BF596" s="73">
        <f t="shared" si="15"/>
        <v>0</v>
      </c>
      <c r="BG596" s="73">
        <f t="shared" si="16"/>
        <v>0</v>
      </c>
      <c r="BH596" s="73">
        <f t="shared" si="17"/>
        <v>0</v>
      </c>
      <c r="BI596" s="73">
        <f t="shared" si="18"/>
        <v>0</v>
      </c>
      <c r="BJ596" s="24" t="s">
        <v>21</v>
      </c>
      <c r="BK596" s="73">
        <f t="shared" si="19"/>
        <v>0</v>
      </c>
      <c r="BL596" s="24" t="s">
        <v>261</v>
      </c>
      <c r="BM596" s="24" t="s">
        <v>896</v>
      </c>
    </row>
    <row r="597" spans="1:65" s="1" customFormat="1" ht="16.5" customHeight="1">
      <c r="A597" s="176"/>
      <c r="B597" s="177"/>
      <c r="C597" s="243" t="s">
        <v>897</v>
      </c>
      <c r="D597" s="243" t="s">
        <v>139</v>
      </c>
      <c r="E597" s="244" t="s">
        <v>898</v>
      </c>
      <c r="F597" s="245" t="s">
        <v>899</v>
      </c>
      <c r="G597" s="246" t="s">
        <v>188</v>
      </c>
      <c r="H597" s="247">
        <v>1</v>
      </c>
      <c r="I597" s="337">
        <v>0</v>
      </c>
      <c r="J597" s="248">
        <f t="shared" si="10"/>
        <v>0</v>
      </c>
      <c r="K597" s="245" t="s">
        <v>5</v>
      </c>
      <c r="L597" s="177"/>
      <c r="M597" s="288" t="s">
        <v>5</v>
      </c>
      <c r="N597" s="289" t="s">
        <v>40</v>
      </c>
      <c r="O597" s="178"/>
      <c r="P597" s="290">
        <f t="shared" si="11"/>
        <v>0</v>
      </c>
      <c r="Q597" s="290">
        <v>0</v>
      </c>
      <c r="R597" s="290">
        <f t="shared" si="12"/>
        <v>0</v>
      </c>
      <c r="S597" s="290">
        <v>0</v>
      </c>
      <c r="T597" s="291">
        <f t="shared" si="13"/>
        <v>0</v>
      </c>
      <c r="U597" s="176"/>
      <c r="V597" s="176"/>
      <c r="AR597" s="24" t="s">
        <v>261</v>
      </c>
      <c r="AT597" s="24" t="s">
        <v>139</v>
      </c>
      <c r="AU597" s="24" t="s">
        <v>77</v>
      </c>
      <c r="AY597" s="24" t="s">
        <v>137</v>
      </c>
      <c r="BE597" s="73">
        <f t="shared" si="14"/>
        <v>0</v>
      </c>
      <c r="BF597" s="73">
        <f t="shared" si="15"/>
        <v>0</v>
      </c>
      <c r="BG597" s="73">
        <f t="shared" si="16"/>
        <v>0</v>
      </c>
      <c r="BH597" s="73">
        <f t="shared" si="17"/>
        <v>0</v>
      </c>
      <c r="BI597" s="73">
        <f t="shared" si="18"/>
        <v>0</v>
      </c>
      <c r="BJ597" s="24" t="s">
        <v>21</v>
      </c>
      <c r="BK597" s="73">
        <f t="shared" si="19"/>
        <v>0</v>
      </c>
      <c r="BL597" s="24" t="s">
        <v>261</v>
      </c>
      <c r="BM597" s="24" t="s">
        <v>900</v>
      </c>
    </row>
    <row r="598" spans="1:65" s="1" customFormat="1" ht="16.5" customHeight="1">
      <c r="A598" s="176"/>
      <c r="B598" s="177"/>
      <c r="C598" s="243" t="s">
        <v>901</v>
      </c>
      <c r="D598" s="243" t="s">
        <v>139</v>
      </c>
      <c r="E598" s="244" t="s">
        <v>902</v>
      </c>
      <c r="F598" s="245" t="s">
        <v>903</v>
      </c>
      <c r="G598" s="246" t="s">
        <v>188</v>
      </c>
      <c r="H598" s="247">
        <v>8</v>
      </c>
      <c r="I598" s="337">
        <v>0</v>
      </c>
      <c r="J598" s="248">
        <f t="shared" si="10"/>
        <v>0</v>
      </c>
      <c r="K598" s="245" t="s">
        <v>5</v>
      </c>
      <c r="L598" s="177"/>
      <c r="M598" s="288" t="s">
        <v>5</v>
      </c>
      <c r="N598" s="289" t="s">
        <v>40</v>
      </c>
      <c r="O598" s="178"/>
      <c r="P598" s="290">
        <f t="shared" si="11"/>
        <v>0</v>
      </c>
      <c r="Q598" s="290">
        <v>0</v>
      </c>
      <c r="R598" s="290">
        <f t="shared" si="12"/>
        <v>0</v>
      </c>
      <c r="S598" s="290">
        <v>0</v>
      </c>
      <c r="T598" s="291">
        <f t="shared" si="13"/>
        <v>0</v>
      </c>
      <c r="U598" s="176"/>
      <c r="V598" s="176"/>
      <c r="AR598" s="24" t="s">
        <v>261</v>
      </c>
      <c r="AT598" s="24" t="s">
        <v>139</v>
      </c>
      <c r="AU598" s="24" t="s">
        <v>77</v>
      </c>
      <c r="AY598" s="24" t="s">
        <v>137</v>
      </c>
      <c r="BE598" s="73">
        <f t="shared" si="14"/>
        <v>0</v>
      </c>
      <c r="BF598" s="73">
        <f t="shared" si="15"/>
        <v>0</v>
      </c>
      <c r="BG598" s="73">
        <f t="shared" si="16"/>
        <v>0</v>
      </c>
      <c r="BH598" s="73">
        <f t="shared" si="17"/>
        <v>0</v>
      </c>
      <c r="BI598" s="73">
        <f t="shared" si="18"/>
        <v>0</v>
      </c>
      <c r="BJ598" s="24" t="s">
        <v>21</v>
      </c>
      <c r="BK598" s="73">
        <f t="shared" si="19"/>
        <v>0</v>
      </c>
      <c r="BL598" s="24" t="s">
        <v>261</v>
      </c>
      <c r="BM598" s="24" t="s">
        <v>904</v>
      </c>
    </row>
    <row r="599" spans="1:65" s="1" customFormat="1" ht="16.5" customHeight="1">
      <c r="A599" s="176"/>
      <c r="B599" s="177"/>
      <c r="C599" s="243" t="s">
        <v>905</v>
      </c>
      <c r="D599" s="243" t="s">
        <v>139</v>
      </c>
      <c r="E599" s="244" t="s">
        <v>906</v>
      </c>
      <c r="F599" s="245" t="s">
        <v>907</v>
      </c>
      <c r="G599" s="246" t="s">
        <v>188</v>
      </c>
      <c r="H599" s="247">
        <v>1</v>
      </c>
      <c r="I599" s="337">
        <v>0</v>
      </c>
      <c r="J599" s="248">
        <f t="shared" si="10"/>
        <v>0</v>
      </c>
      <c r="K599" s="245" t="s">
        <v>5</v>
      </c>
      <c r="L599" s="177"/>
      <c r="M599" s="288" t="s">
        <v>5</v>
      </c>
      <c r="N599" s="289" t="s">
        <v>40</v>
      </c>
      <c r="O599" s="178"/>
      <c r="P599" s="290">
        <f t="shared" si="11"/>
        <v>0</v>
      </c>
      <c r="Q599" s="290">
        <v>0</v>
      </c>
      <c r="R599" s="290">
        <f t="shared" si="12"/>
        <v>0</v>
      </c>
      <c r="S599" s="290">
        <v>0</v>
      </c>
      <c r="T599" s="291">
        <f t="shared" si="13"/>
        <v>0</v>
      </c>
      <c r="U599" s="176"/>
      <c r="V599" s="176"/>
      <c r="AR599" s="24" t="s">
        <v>261</v>
      </c>
      <c r="AT599" s="24" t="s">
        <v>139</v>
      </c>
      <c r="AU599" s="24" t="s">
        <v>77</v>
      </c>
      <c r="AY599" s="24" t="s">
        <v>137</v>
      </c>
      <c r="BE599" s="73">
        <f t="shared" si="14"/>
        <v>0</v>
      </c>
      <c r="BF599" s="73">
        <f t="shared" si="15"/>
        <v>0</v>
      </c>
      <c r="BG599" s="73">
        <f t="shared" si="16"/>
        <v>0</v>
      </c>
      <c r="BH599" s="73">
        <f t="shared" si="17"/>
        <v>0</v>
      </c>
      <c r="BI599" s="73">
        <f t="shared" si="18"/>
        <v>0</v>
      </c>
      <c r="BJ599" s="24" t="s">
        <v>21</v>
      </c>
      <c r="BK599" s="73">
        <f t="shared" si="19"/>
        <v>0</v>
      </c>
      <c r="BL599" s="24" t="s">
        <v>261</v>
      </c>
      <c r="BM599" s="24" t="s">
        <v>908</v>
      </c>
    </row>
    <row r="600" spans="1:65" s="1" customFormat="1" ht="16.5" customHeight="1">
      <c r="A600" s="176"/>
      <c r="B600" s="177"/>
      <c r="C600" s="243" t="s">
        <v>909</v>
      </c>
      <c r="D600" s="243" t="s">
        <v>139</v>
      </c>
      <c r="E600" s="244" t="s">
        <v>910</v>
      </c>
      <c r="F600" s="245" t="s">
        <v>911</v>
      </c>
      <c r="G600" s="246" t="s">
        <v>188</v>
      </c>
      <c r="H600" s="247">
        <v>2</v>
      </c>
      <c r="I600" s="337">
        <v>0</v>
      </c>
      <c r="J600" s="248">
        <f t="shared" si="10"/>
        <v>0</v>
      </c>
      <c r="K600" s="245" t="s">
        <v>5</v>
      </c>
      <c r="L600" s="177"/>
      <c r="M600" s="288" t="s">
        <v>5</v>
      </c>
      <c r="N600" s="289" t="s">
        <v>40</v>
      </c>
      <c r="O600" s="178"/>
      <c r="P600" s="290">
        <f t="shared" si="11"/>
        <v>0</v>
      </c>
      <c r="Q600" s="290">
        <v>0</v>
      </c>
      <c r="R600" s="290">
        <f t="shared" si="12"/>
        <v>0</v>
      </c>
      <c r="S600" s="290">
        <v>0</v>
      </c>
      <c r="T600" s="291">
        <f t="shared" si="13"/>
        <v>0</v>
      </c>
      <c r="U600" s="176"/>
      <c r="V600" s="176"/>
      <c r="AR600" s="24" t="s">
        <v>261</v>
      </c>
      <c r="AT600" s="24" t="s">
        <v>139</v>
      </c>
      <c r="AU600" s="24" t="s">
        <v>77</v>
      </c>
      <c r="AY600" s="24" t="s">
        <v>137</v>
      </c>
      <c r="BE600" s="73">
        <f t="shared" si="14"/>
        <v>0</v>
      </c>
      <c r="BF600" s="73">
        <f t="shared" si="15"/>
        <v>0</v>
      </c>
      <c r="BG600" s="73">
        <f t="shared" si="16"/>
        <v>0</v>
      </c>
      <c r="BH600" s="73">
        <f t="shared" si="17"/>
        <v>0</v>
      </c>
      <c r="BI600" s="73">
        <f t="shared" si="18"/>
        <v>0</v>
      </c>
      <c r="BJ600" s="24" t="s">
        <v>21</v>
      </c>
      <c r="BK600" s="73">
        <f t="shared" si="19"/>
        <v>0</v>
      </c>
      <c r="BL600" s="24" t="s">
        <v>261</v>
      </c>
      <c r="BM600" s="24" t="s">
        <v>912</v>
      </c>
    </row>
    <row r="601" spans="1:65" s="1" customFormat="1" ht="16.5" customHeight="1">
      <c r="A601" s="176"/>
      <c r="B601" s="177"/>
      <c r="C601" s="243" t="s">
        <v>913</v>
      </c>
      <c r="D601" s="243" t="s">
        <v>139</v>
      </c>
      <c r="E601" s="244" t="s">
        <v>914</v>
      </c>
      <c r="F601" s="245" t="s">
        <v>915</v>
      </c>
      <c r="G601" s="246" t="s">
        <v>188</v>
      </c>
      <c r="H601" s="247">
        <v>1</v>
      </c>
      <c r="I601" s="337">
        <v>0</v>
      </c>
      <c r="J601" s="248">
        <f t="shared" si="10"/>
        <v>0</v>
      </c>
      <c r="K601" s="245" t="s">
        <v>5</v>
      </c>
      <c r="L601" s="177"/>
      <c r="M601" s="288" t="s">
        <v>5</v>
      </c>
      <c r="N601" s="289" t="s">
        <v>40</v>
      </c>
      <c r="O601" s="178"/>
      <c r="P601" s="290">
        <f t="shared" si="11"/>
        <v>0</v>
      </c>
      <c r="Q601" s="290">
        <v>0</v>
      </c>
      <c r="R601" s="290">
        <f t="shared" si="12"/>
        <v>0</v>
      </c>
      <c r="S601" s="290">
        <v>0</v>
      </c>
      <c r="T601" s="291">
        <f t="shared" si="13"/>
        <v>0</v>
      </c>
      <c r="U601" s="176"/>
      <c r="V601" s="176"/>
      <c r="AR601" s="24" t="s">
        <v>261</v>
      </c>
      <c r="AT601" s="24" t="s">
        <v>139</v>
      </c>
      <c r="AU601" s="24" t="s">
        <v>77</v>
      </c>
      <c r="AY601" s="24" t="s">
        <v>137</v>
      </c>
      <c r="BE601" s="73">
        <f t="shared" si="14"/>
        <v>0</v>
      </c>
      <c r="BF601" s="73">
        <f t="shared" si="15"/>
        <v>0</v>
      </c>
      <c r="BG601" s="73">
        <f t="shared" si="16"/>
        <v>0</v>
      </c>
      <c r="BH601" s="73">
        <f t="shared" si="17"/>
        <v>0</v>
      </c>
      <c r="BI601" s="73">
        <f t="shared" si="18"/>
        <v>0</v>
      </c>
      <c r="BJ601" s="24" t="s">
        <v>21</v>
      </c>
      <c r="BK601" s="73">
        <f t="shared" si="19"/>
        <v>0</v>
      </c>
      <c r="BL601" s="24" t="s">
        <v>261</v>
      </c>
      <c r="BM601" s="24" t="s">
        <v>916</v>
      </c>
    </row>
    <row r="602" spans="1:65" s="1" customFormat="1" ht="16.5" customHeight="1">
      <c r="A602" s="176"/>
      <c r="B602" s="177"/>
      <c r="C602" s="243" t="s">
        <v>917</v>
      </c>
      <c r="D602" s="243" t="s">
        <v>139</v>
      </c>
      <c r="E602" s="244" t="s">
        <v>918</v>
      </c>
      <c r="F602" s="245" t="s">
        <v>919</v>
      </c>
      <c r="G602" s="246" t="s">
        <v>188</v>
      </c>
      <c r="H602" s="247">
        <v>11</v>
      </c>
      <c r="I602" s="337">
        <v>0</v>
      </c>
      <c r="J602" s="248">
        <f t="shared" si="10"/>
        <v>0</v>
      </c>
      <c r="K602" s="245" t="s">
        <v>5</v>
      </c>
      <c r="L602" s="177"/>
      <c r="M602" s="288" t="s">
        <v>5</v>
      </c>
      <c r="N602" s="289" t="s">
        <v>40</v>
      </c>
      <c r="O602" s="178"/>
      <c r="P602" s="290">
        <f t="shared" si="11"/>
        <v>0</v>
      </c>
      <c r="Q602" s="290">
        <v>0</v>
      </c>
      <c r="R602" s="290">
        <f t="shared" si="12"/>
        <v>0</v>
      </c>
      <c r="S602" s="290">
        <v>0</v>
      </c>
      <c r="T602" s="291">
        <f t="shared" si="13"/>
        <v>0</v>
      </c>
      <c r="U602" s="176"/>
      <c r="V602" s="176"/>
      <c r="AR602" s="24" t="s">
        <v>261</v>
      </c>
      <c r="AT602" s="24" t="s">
        <v>139</v>
      </c>
      <c r="AU602" s="24" t="s">
        <v>77</v>
      </c>
      <c r="AY602" s="24" t="s">
        <v>137</v>
      </c>
      <c r="BE602" s="73">
        <f t="shared" si="14"/>
        <v>0</v>
      </c>
      <c r="BF602" s="73">
        <f t="shared" si="15"/>
        <v>0</v>
      </c>
      <c r="BG602" s="73">
        <f t="shared" si="16"/>
        <v>0</v>
      </c>
      <c r="BH602" s="73">
        <f t="shared" si="17"/>
        <v>0</v>
      </c>
      <c r="BI602" s="73">
        <f t="shared" si="18"/>
        <v>0</v>
      </c>
      <c r="BJ602" s="24" t="s">
        <v>21</v>
      </c>
      <c r="BK602" s="73">
        <f t="shared" si="19"/>
        <v>0</v>
      </c>
      <c r="BL602" s="24" t="s">
        <v>261</v>
      </c>
      <c r="BM602" s="24" t="s">
        <v>920</v>
      </c>
    </row>
    <row r="603" spans="1:65" s="1" customFormat="1" ht="16.5" customHeight="1">
      <c r="A603" s="176"/>
      <c r="B603" s="177"/>
      <c r="C603" s="243" t="s">
        <v>921</v>
      </c>
      <c r="D603" s="243" t="s">
        <v>139</v>
      </c>
      <c r="E603" s="244" t="s">
        <v>922</v>
      </c>
      <c r="F603" s="245" t="s">
        <v>923</v>
      </c>
      <c r="G603" s="246" t="s">
        <v>188</v>
      </c>
      <c r="H603" s="247">
        <v>19</v>
      </c>
      <c r="I603" s="337">
        <v>0</v>
      </c>
      <c r="J603" s="248">
        <f t="shared" si="10"/>
        <v>0</v>
      </c>
      <c r="K603" s="245" t="s">
        <v>5</v>
      </c>
      <c r="L603" s="177"/>
      <c r="M603" s="288" t="s">
        <v>5</v>
      </c>
      <c r="N603" s="289" t="s">
        <v>40</v>
      </c>
      <c r="O603" s="178"/>
      <c r="P603" s="290">
        <f t="shared" si="11"/>
        <v>0</v>
      </c>
      <c r="Q603" s="290">
        <v>0</v>
      </c>
      <c r="R603" s="290">
        <f t="shared" si="12"/>
        <v>0</v>
      </c>
      <c r="S603" s="290">
        <v>0</v>
      </c>
      <c r="T603" s="291">
        <f t="shared" si="13"/>
        <v>0</v>
      </c>
      <c r="U603" s="176"/>
      <c r="V603" s="176"/>
      <c r="AR603" s="24" t="s">
        <v>261</v>
      </c>
      <c r="AT603" s="24" t="s">
        <v>139</v>
      </c>
      <c r="AU603" s="24" t="s">
        <v>77</v>
      </c>
      <c r="AY603" s="24" t="s">
        <v>137</v>
      </c>
      <c r="BE603" s="73">
        <f t="shared" si="14"/>
        <v>0</v>
      </c>
      <c r="BF603" s="73">
        <f t="shared" si="15"/>
        <v>0</v>
      </c>
      <c r="BG603" s="73">
        <f t="shared" si="16"/>
        <v>0</v>
      </c>
      <c r="BH603" s="73">
        <f t="shared" si="17"/>
        <v>0</v>
      </c>
      <c r="BI603" s="73">
        <f t="shared" si="18"/>
        <v>0</v>
      </c>
      <c r="BJ603" s="24" t="s">
        <v>21</v>
      </c>
      <c r="BK603" s="73">
        <f t="shared" si="19"/>
        <v>0</v>
      </c>
      <c r="BL603" s="24" t="s">
        <v>261</v>
      </c>
      <c r="BM603" s="24" t="s">
        <v>924</v>
      </c>
    </row>
    <row r="604" spans="1:65" s="1" customFormat="1" ht="25.5" customHeight="1">
      <c r="A604" s="176"/>
      <c r="B604" s="177"/>
      <c r="C604" s="243" t="s">
        <v>925</v>
      </c>
      <c r="D604" s="243" t="s">
        <v>139</v>
      </c>
      <c r="E604" s="244" t="s">
        <v>926</v>
      </c>
      <c r="F604" s="245" t="s">
        <v>927</v>
      </c>
      <c r="G604" s="246" t="s">
        <v>188</v>
      </c>
      <c r="H604" s="247">
        <v>6</v>
      </c>
      <c r="I604" s="337">
        <v>0</v>
      </c>
      <c r="J604" s="248">
        <f t="shared" si="10"/>
        <v>0</v>
      </c>
      <c r="K604" s="245" t="s">
        <v>5</v>
      </c>
      <c r="L604" s="177"/>
      <c r="M604" s="288" t="s">
        <v>5</v>
      </c>
      <c r="N604" s="289" t="s">
        <v>40</v>
      </c>
      <c r="O604" s="178"/>
      <c r="P604" s="290">
        <f t="shared" si="11"/>
        <v>0</v>
      </c>
      <c r="Q604" s="290">
        <v>0</v>
      </c>
      <c r="R604" s="290">
        <f t="shared" si="12"/>
        <v>0</v>
      </c>
      <c r="S604" s="290">
        <v>0</v>
      </c>
      <c r="T604" s="291">
        <f t="shared" si="13"/>
        <v>0</v>
      </c>
      <c r="U604" s="176"/>
      <c r="V604" s="176"/>
      <c r="AR604" s="24" t="s">
        <v>261</v>
      </c>
      <c r="AT604" s="24" t="s">
        <v>139</v>
      </c>
      <c r="AU604" s="24" t="s">
        <v>77</v>
      </c>
      <c r="AY604" s="24" t="s">
        <v>137</v>
      </c>
      <c r="BE604" s="73">
        <f t="shared" si="14"/>
        <v>0</v>
      </c>
      <c r="BF604" s="73">
        <f t="shared" si="15"/>
        <v>0</v>
      </c>
      <c r="BG604" s="73">
        <f t="shared" si="16"/>
        <v>0</v>
      </c>
      <c r="BH604" s="73">
        <f t="shared" si="17"/>
        <v>0</v>
      </c>
      <c r="BI604" s="73">
        <f t="shared" si="18"/>
        <v>0</v>
      </c>
      <c r="BJ604" s="24" t="s">
        <v>21</v>
      </c>
      <c r="BK604" s="73">
        <f t="shared" si="19"/>
        <v>0</v>
      </c>
      <c r="BL604" s="24" t="s">
        <v>261</v>
      </c>
      <c r="BM604" s="24" t="s">
        <v>928</v>
      </c>
    </row>
    <row r="605" spans="1:65" s="1" customFormat="1" ht="25.5" customHeight="1">
      <c r="A605" s="176"/>
      <c r="B605" s="177"/>
      <c r="C605" s="243" t="s">
        <v>929</v>
      </c>
      <c r="D605" s="243" t="s">
        <v>139</v>
      </c>
      <c r="E605" s="244" t="s">
        <v>930</v>
      </c>
      <c r="F605" s="245" t="s">
        <v>931</v>
      </c>
      <c r="G605" s="246" t="s">
        <v>188</v>
      </c>
      <c r="H605" s="247">
        <v>7</v>
      </c>
      <c r="I605" s="337">
        <v>0</v>
      </c>
      <c r="J605" s="248">
        <f t="shared" si="10"/>
        <v>0</v>
      </c>
      <c r="K605" s="245" t="s">
        <v>5</v>
      </c>
      <c r="L605" s="177"/>
      <c r="M605" s="288" t="s">
        <v>5</v>
      </c>
      <c r="N605" s="289" t="s">
        <v>40</v>
      </c>
      <c r="O605" s="178"/>
      <c r="P605" s="290">
        <f t="shared" si="11"/>
        <v>0</v>
      </c>
      <c r="Q605" s="290">
        <v>0</v>
      </c>
      <c r="R605" s="290">
        <f t="shared" si="12"/>
        <v>0</v>
      </c>
      <c r="S605" s="290">
        <v>0</v>
      </c>
      <c r="T605" s="291">
        <f t="shared" si="13"/>
        <v>0</v>
      </c>
      <c r="U605" s="176"/>
      <c r="V605" s="176"/>
      <c r="AR605" s="24" t="s">
        <v>261</v>
      </c>
      <c r="AT605" s="24" t="s">
        <v>139</v>
      </c>
      <c r="AU605" s="24" t="s">
        <v>77</v>
      </c>
      <c r="AY605" s="24" t="s">
        <v>137</v>
      </c>
      <c r="BE605" s="73">
        <f t="shared" si="14"/>
        <v>0</v>
      </c>
      <c r="BF605" s="73">
        <f t="shared" si="15"/>
        <v>0</v>
      </c>
      <c r="BG605" s="73">
        <f t="shared" si="16"/>
        <v>0</v>
      </c>
      <c r="BH605" s="73">
        <f t="shared" si="17"/>
        <v>0</v>
      </c>
      <c r="BI605" s="73">
        <f t="shared" si="18"/>
        <v>0</v>
      </c>
      <c r="BJ605" s="24" t="s">
        <v>21</v>
      </c>
      <c r="BK605" s="73">
        <f t="shared" si="19"/>
        <v>0</v>
      </c>
      <c r="BL605" s="24" t="s">
        <v>261</v>
      </c>
      <c r="BM605" s="24" t="s">
        <v>932</v>
      </c>
    </row>
    <row r="606" spans="1:65" s="1" customFormat="1" ht="16.5" customHeight="1">
      <c r="A606" s="176"/>
      <c r="B606" s="177"/>
      <c r="C606" s="243" t="s">
        <v>933</v>
      </c>
      <c r="D606" s="243" t="s">
        <v>139</v>
      </c>
      <c r="E606" s="244" t="s">
        <v>934</v>
      </c>
      <c r="F606" s="245" t="s">
        <v>935</v>
      </c>
      <c r="G606" s="246" t="s">
        <v>188</v>
      </c>
      <c r="H606" s="247">
        <v>2</v>
      </c>
      <c r="I606" s="337">
        <v>0</v>
      </c>
      <c r="J606" s="248">
        <f t="shared" si="10"/>
        <v>0</v>
      </c>
      <c r="K606" s="245" t="s">
        <v>5</v>
      </c>
      <c r="L606" s="177"/>
      <c r="M606" s="288" t="s">
        <v>5</v>
      </c>
      <c r="N606" s="289" t="s">
        <v>40</v>
      </c>
      <c r="O606" s="178"/>
      <c r="P606" s="290">
        <f t="shared" si="11"/>
        <v>0</v>
      </c>
      <c r="Q606" s="290">
        <v>0</v>
      </c>
      <c r="R606" s="290">
        <f t="shared" si="12"/>
        <v>0</v>
      </c>
      <c r="S606" s="290">
        <v>0</v>
      </c>
      <c r="T606" s="291">
        <f t="shared" si="13"/>
        <v>0</v>
      </c>
      <c r="U606" s="176"/>
      <c r="V606" s="176"/>
      <c r="AR606" s="24" t="s">
        <v>261</v>
      </c>
      <c r="AT606" s="24" t="s">
        <v>139</v>
      </c>
      <c r="AU606" s="24" t="s">
        <v>77</v>
      </c>
      <c r="AY606" s="24" t="s">
        <v>137</v>
      </c>
      <c r="BE606" s="73">
        <f t="shared" si="14"/>
        <v>0</v>
      </c>
      <c r="BF606" s="73">
        <f t="shared" si="15"/>
        <v>0</v>
      </c>
      <c r="BG606" s="73">
        <f t="shared" si="16"/>
        <v>0</v>
      </c>
      <c r="BH606" s="73">
        <f t="shared" si="17"/>
        <v>0</v>
      </c>
      <c r="BI606" s="73">
        <f t="shared" si="18"/>
        <v>0</v>
      </c>
      <c r="BJ606" s="24" t="s">
        <v>21</v>
      </c>
      <c r="BK606" s="73">
        <f t="shared" si="19"/>
        <v>0</v>
      </c>
      <c r="BL606" s="24" t="s">
        <v>261</v>
      </c>
      <c r="BM606" s="24" t="s">
        <v>936</v>
      </c>
    </row>
    <row r="607" spans="1:65" s="1" customFormat="1" ht="25.5" customHeight="1">
      <c r="A607" s="176"/>
      <c r="B607" s="177"/>
      <c r="C607" s="243" t="s">
        <v>937</v>
      </c>
      <c r="D607" s="243" t="s">
        <v>139</v>
      </c>
      <c r="E607" s="244" t="s">
        <v>938</v>
      </c>
      <c r="F607" s="245" t="s">
        <v>939</v>
      </c>
      <c r="G607" s="246" t="s">
        <v>188</v>
      </c>
      <c r="H607" s="247">
        <v>1</v>
      </c>
      <c r="I607" s="337">
        <v>0</v>
      </c>
      <c r="J607" s="248">
        <f t="shared" si="10"/>
        <v>0</v>
      </c>
      <c r="K607" s="245" t="s">
        <v>5</v>
      </c>
      <c r="L607" s="177"/>
      <c r="M607" s="288" t="s">
        <v>5</v>
      </c>
      <c r="N607" s="289" t="s">
        <v>40</v>
      </c>
      <c r="O607" s="178"/>
      <c r="P607" s="290">
        <f t="shared" si="11"/>
        <v>0</v>
      </c>
      <c r="Q607" s="290">
        <v>0</v>
      </c>
      <c r="R607" s="290">
        <f t="shared" si="12"/>
        <v>0</v>
      </c>
      <c r="S607" s="290">
        <v>0</v>
      </c>
      <c r="T607" s="291">
        <f t="shared" si="13"/>
        <v>0</v>
      </c>
      <c r="U607" s="176"/>
      <c r="V607" s="176"/>
      <c r="AR607" s="24" t="s">
        <v>261</v>
      </c>
      <c r="AT607" s="24" t="s">
        <v>139</v>
      </c>
      <c r="AU607" s="24" t="s">
        <v>77</v>
      </c>
      <c r="AY607" s="24" t="s">
        <v>137</v>
      </c>
      <c r="BE607" s="73">
        <f t="shared" si="14"/>
        <v>0</v>
      </c>
      <c r="BF607" s="73">
        <f t="shared" si="15"/>
        <v>0</v>
      </c>
      <c r="BG607" s="73">
        <f t="shared" si="16"/>
        <v>0</v>
      </c>
      <c r="BH607" s="73">
        <f t="shared" si="17"/>
        <v>0</v>
      </c>
      <c r="BI607" s="73">
        <f t="shared" si="18"/>
        <v>0</v>
      </c>
      <c r="BJ607" s="24" t="s">
        <v>21</v>
      </c>
      <c r="BK607" s="73">
        <f t="shared" si="19"/>
        <v>0</v>
      </c>
      <c r="BL607" s="24" t="s">
        <v>261</v>
      </c>
      <c r="BM607" s="24" t="s">
        <v>940</v>
      </c>
    </row>
    <row r="608" spans="1:65" s="1" customFormat="1" ht="25.5" customHeight="1">
      <c r="A608" s="176"/>
      <c r="B608" s="177"/>
      <c r="C608" s="243" t="s">
        <v>941</v>
      </c>
      <c r="D608" s="243" t="s">
        <v>139</v>
      </c>
      <c r="E608" s="244" t="s">
        <v>942</v>
      </c>
      <c r="F608" s="245" t="s">
        <v>943</v>
      </c>
      <c r="G608" s="246" t="s">
        <v>188</v>
      </c>
      <c r="H608" s="247">
        <v>1</v>
      </c>
      <c r="I608" s="337">
        <v>0</v>
      </c>
      <c r="J608" s="248">
        <f t="shared" si="10"/>
        <v>0</v>
      </c>
      <c r="K608" s="245" t="s">
        <v>5</v>
      </c>
      <c r="L608" s="177"/>
      <c r="M608" s="288" t="s">
        <v>5</v>
      </c>
      <c r="N608" s="289" t="s">
        <v>40</v>
      </c>
      <c r="O608" s="178"/>
      <c r="P608" s="290">
        <f t="shared" si="11"/>
        <v>0</v>
      </c>
      <c r="Q608" s="290">
        <v>0</v>
      </c>
      <c r="R608" s="290">
        <f t="shared" si="12"/>
        <v>0</v>
      </c>
      <c r="S608" s="290">
        <v>0</v>
      </c>
      <c r="T608" s="291">
        <f t="shared" si="13"/>
        <v>0</v>
      </c>
      <c r="U608" s="176"/>
      <c r="V608" s="176"/>
      <c r="AR608" s="24" t="s">
        <v>261</v>
      </c>
      <c r="AT608" s="24" t="s">
        <v>139</v>
      </c>
      <c r="AU608" s="24" t="s">
        <v>77</v>
      </c>
      <c r="AY608" s="24" t="s">
        <v>137</v>
      </c>
      <c r="BE608" s="73">
        <f t="shared" si="14"/>
        <v>0</v>
      </c>
      <c r="BF608" s="73">
        <f t="shared" si="15"/>
        <v>0</v>
      </c>
      <c r="BG608" s="73">
        <f t="shared" si="16"/>
        <v>0</v>
      </c>
      <c r="BH608" s="73">
        <f t="shared" si="17"/>
        <v>0</v>
      </c>
      <c r="BI608" s="73">
        <f t="shared" si="18"/>
        <v>0</v>
      </c>
      <c r="BJ608" s="24" t="s">
        <v>21</v>
      </c>
      <c r="BK608" s="73">
        <f t="shared" si="19"/>
        <v>0</v>
      </c>
      <c r="BL608" s="24" t="s">
        <v>261</v>
      </c>
      <c r="BM608" s="24" t="s">
        <v>944</v>
      </c>
    </row>
    <row r="609" spans="1:65" s="1" customFormat="1" ht="25.5" customHeight="1">
      <c r="A609" s="176"/>
      <c r="B609" s="177"/>
      <c r="C609" s="243" t="s">
        <v>945</v>
      </c>
      <c r="D609" s="243" t="s">
        <v>139</v>
      </c>
      <c r="E609" s="244" t="s">
        <v>946</v>
      </c>
      <c r="F609" s="245" t="s">
        <v>947</v>
      </c>
      <c r="G609" s="246" t="s">
        <v>188</v>
      </c>
      <c r="H609" s="247">
        <v>6</v>
      </c>
      <c r="I609" s="337">
        <v>0</v>
      </c>
      <c r="J609" s="248">
        <f t="shared" si="10"/>
        <v>0</v>
      </c>
      <c r="K609" s="245" t="s">
        <v>5</v>
      </c>
      <c r="L609" s="177"/>
      <c r="M609" s="288" t="s">
        <v>5</v>
      </c>
      <c r="N609" s="289" t="s">
        <v>40</v>
      </c>
      <c r="O609" s="178"/>
      <c r="P609" s="290">
        <f t="shared" si="11"/>
        <v>0</v>
      </c>
      <c r="Q609" s="290">
        <v>0</v>
      </c>
      <c r="R609" s="290">
        <f t="shared" si="12"/>
        <v>0</v>
      </c>
      <c r="S609" s="290">
        <v>0</v>
      </c>
      <c r="T609" s="291">
        <f t="shared" si="13"/>
        <v>0</v>
      </c>
      <c r="U609" s="176"/>
      <c r="V609" s="176"/>
      <c r="AR609" s="24" t="s">
        <v>261</v>
      </c>
      <c r="AT609" s="24" t="s">
        <v>139</v>
      </c>
      <c r="AU609" s="24" t="s">
        <v>77</v>
      </c>
      <c r="AY609" s="24" t="s">
        <v>137</v>
      </c>
      <c r="BE609" s="73">
        <f t="shared" si="14"/>
        <v>0</v>
      </c>
      <c r="BF609" s="73">
        <f t="shared" si="15"/>
        <v>0</v>
      </c>
      <c r="BG609" s="73">
        <f t="shared" si="16"/>
        <v>0</v>
      </c>
      <c r="BH609" s="73">
        <f t="shared" si="17"/>
        <v>0</v>
      </c>
      <c r="BI609" s="73">
        <f t="shared" si="18"/>
        <v>0</v>
      </c>
      <c r="BJ609" s="24" t="s">
        <v>21</v>
      </c>
      <c r="BK609" s="73">
        <f t="shared" si="19"/>
        <v>0</v>
      </c>
      <c r="BL609" s="24" t="s">
        <v>261</v>
      </c>
      <c r="BM609" s="24" t="s">
        <v>948</v>
      </c>
    </row>
    <row r="610" spans="1:65" s="1" customFormat="1" ht="25.5" customHeight="1">
      <c r="A610" s="176"/>
      <c r="B610" s="177"/>
      <c r="C610" s="243" t="s">
        <v>949</v>
      </c>
      <c r="D610" s="243" t="s">
        <v>139</v>
      </c>
      <c r="E610" s="244" t="s">
        <v>950</v>
      </c>
      <c r="F610" s="245" t="s">
        <v>951</v>
      </c>
      <c r="G610" s="246" t="s">
        <v>188</v>
      </c>
      <c r="H610" s="247">
        <v>10</v>
      </c>
      <c r="I610" s="337">
        <v>0</v>
      </c>
      <c r="J610" s="248">
        <f t="shared" si="10"/>
        <v>0</v>
      </c>
      <c r="K610" s="245" t="s">
        <v>5</v>
      </c>
      <c r="L610" s="177"/>
      <c r="M610" s="288" t="s">
        <v>5</v>
      </c>
      <c r="N610" s="289" t="s">
        <v>40</v>
      </c>
      <c r="O610" s="178"/>
      <c r="P610" s="290">
        <f t="shared" si="11"/>
        <v>0</v>
      </c>
      <c r="Q610" s="290">
        <v>0</v>
      </c>
      <c r="R610" s="290">
        <f t="shared" si="12"/>
        <v>0</v>
      </c>
      <c r="S610" s="290">
        <v>0</v>
      </c>
      <c r="T610" s="291">
        <f t="shared" si="13"/>
        <v>0</v>
      </c>
      <c r="U610" s="176"/>
      <c r="V610" s="176"/>
      <c r="AR610" s="24" t="s">
        <v>261</v>
      </c>
      <c r="AT610" s="24" t="s">
        <v>139</v>
      </c>
      <c r="AU610" s="24" t="s">
        <v>77</v>
      </c>
      <c r="AY610" s="24" t="s">
        <v>137</v>
      </c>
      <c r="BE610" s="73">
        <f t="shared" si="14"/>
        <v>0</v>
      </c>
      <c r="BF610" s="73">
        <f t="shared" si="15"/>
        <v>0</v>
      </c>
      <c r="BG610" s="73">
        <f t="shared" si="16"/>
        <v>0</v>
      </c>
      <c r="BH610" s="73">
        <f t="shared" si="17"/>
        <v>0</v>
      </c>
      <c r="BI610" s="73">
        <f t="shared" si="18"/>
        <v>0</v>
      </c>
      <c r="BJ610" s="24" t="s">
        <v>21</v>
      </c>
      <c r="BK610" s="73">
        <f t="shared" si="19"/>
        <v>0</v>
      </c>
      <c r="BL610" s="24" t="s">
        <v>261</v>
      </c>
      <c r="BM610" s="24" t="s">
        <v>952</v>
      </c>
    </row>
    <row r="611" spans="1:65" s="1" customFormat="1" ht="25.5" customHeight="1">
      <c r="A611" s="176"/>
      <c r="B611" s="177"/>
      <c r="C611" s="243" t="s">
        <v>953</v>
      </c>
      <c r="D611" s="243" t="s">
        <v>139</v>
      </c>
      <c r="E611" s="244" t="s">
        <v>954</v>
      </c>
      <c r="F611" s="245" t="s">
        <v>955</v>
      </c>
      <c r="G611" s="246" t="s">
        <v>188</v>
      </c>
      <c r="H611" s="247">
        <v>51</v>
      </c>
      <c r="I611" s="337">
        <v>0</v>
      </c>
      <c r="J611" s="248">
        <f t="shared" si="10"/>
        <v>0</v>
      </c>
      <c r="K611" s="245" t="s">
        <v>5</v>
      </c>
      <c r="L611" s="177"/>
      <c r="M611" s="288" t="s">
        <v>5</v>
      </c>
      <c r="N611" s="289" t="s">
        <v>40</v>
      </c>
      <c r="O611" s="178"/>
      <c r="P611" s="290">
        <f t="shared" si="11"/>
        <v>0</v>
      </c>
      <c r="Q611" s="290">
        <v>0</v>
      </c>
      <c r="R611" s="290">
        <f t="shared" si="12"/>
        <v>0</v>
      </c>
      <c r="S611" s="290">
        <v>0</v>
      </c>
      <c r="T611" s="291">
        <f t="shared" si="13"/>
        <v>0</v>
      </c>
      <c r="U611" s="176"/>
      <c r="V611" s="176"/>
      <c r="AR611" s="24" t="s">
        <v>261</v>
      </c>
      <c r="AT611" s="24" t="s">
        <v>139</v>
      </c>
      <c r="AU611" s="24" t="s">
        <v>77</v>
      </c>
      <c r="AY611" s="24" t="s">
        <v>137</v>
      </c>
      <c r="BE611" s="73">
        <f t="shared" si="14"/>
        <v>0</v>
      </c>
      <c r="BF611" s="73">
        <f t="shared" si="15"/>
        <v>0</v>
      </c>
      <c r="BG611" s="73">
        <f t="shared" si="16"/>
        <v>0</v>
      </c>
      <c r="BH611" s="73">
        <f t="shared" si="17"/>
        <v>0</v>
      </c>
      <c r="BI611" s="73">
        <f t="shared" si="18"/>
        <v>0</v>
      </c>
      <c r="BJ611" s="24" t="s">
        <v>21</v>
      </c>
      <c r="BK611" s="73">
        <f t="shared" si="19"/>
        <v>0</v>
      </c>
      <c r="BL611" s="24" t="s">
        <v>261</v>
      </c>
      <c r="BM611" s="24" t="s">
        <v>956</v>
      </c>
    </row>
    <row r="612" spans="1:65" s="1" customFormat="1" ht="25.5" customHeight="1">
      <c r="A612" s="176"/>
      <c r="B612" s="177"/>
      <c r="C612" s="243" t="s">
        <v>957</v>
      </c>
      <c r="D612" s="243" t="s">
        <v>139</v>
      </c>
      <c r="E612" s="244" t="s">
        <v>958</v>
      </c>
      <c r="F612" s="245" t="s">
        <v>959</v>
      </c>
      <c r="G612" s="246" t="s">
        <v>188</v>
      </c>
      <c r="H612" s="247">
        <v>2</v>
      </c>
      <c r="I612" s="337">
        <v>0</v>
      </c>
      <c r="J612" s="248">
        <f t="shared" si="10"/>
        <v>0</v>
      </c>
      <c r="K612" s="245" t="s">
        <v>5</v>
      </c>
      <c r="L612" s="177"/>
      <c r="M612" s="288" t="s">
        <v>5</v>
      </c>
      <c r="N612" s="289" t="s">
        <v>40</v>
      </c>
      <c r="O612" s="178"/>
      <c r="P612" s="290">
        <f t="shared" si="11"/>
        <v>0</v>
      </c>
      <c r="Q612" s="290">
        <v>0</v>
      </c>
      <c r="R612" s="290">
        <f t="shared" si="12"/>
        <v>0</v>
      </c>
      <c r="S612" s="290">
        <v>0</v>
      </c>
      <c r="T612" s="291">
        <f t="shared" si="13"/>
        <v>0</v>
      </c>
      <c r="U612" s="176"/>
      <c r="V612" s="176"/>
      <c r="AR612" s="24" t="s">
        <v>261</v>
      </c>
      <c r="AT612" s="24" t="s">
        <v>139</v>
      </c>
      <c r="AU612" s="24" t="s">
        <v>77</v>
      </c>
      <c r="AY612" s="24" t="s">
        <v>137</v>
      </c>
      <c r="BE612" s="73">
        <f t="shared" si="14"/>
        <v>0</v>
      </c>
      <c r="BF612" s="73">
        <f t="shared" si="15"/>
        <v>0</v>
      </c>
      <c r="BG612" s="73">
        <f t="shared" si="16"/>
        <v>0</v>
      </c>
      <c r="BH612" s="73">
        <f t="shared" si="17"/>
        <v>0</v>
      </c>
      <c r="BI612" s="73">
        <f t="shared" si="18"/>
        <v>0</v>
      </c>
      <c r="BJ612" s="24" t="s">
        <v>21</v>
      </c>
      <c r="BK612" s="73">
        <f t="shared" si="19"/>
        <v>0</v>
      </c>
      <c r="BL612" s="24" t="s">
        <v>261</v>
      </c>
      <c r="BM612" s="24" t="s">
        <v>960</v>
      </c>
    </row>
    <row r="613" spans="1:65" s="1" customFormat="1" ht="25.5" customHeight="1">
      <c r="A613" s="176"/>
      <c r="B613" s="177"/>
      <c r="C613" s="243" t="s">
        <v>961</v>
      </c>
      <c r="D613" s="243" t="s">
        <v>139</v>
      </c>
      <c r="E613" s="244" t="s">
        <v>962</v>
      </c>
      <c r="F613" s="245" t="s">
        <v>963</v>
      </c>
      <c r="G613" s="246" t="s">
        <v>188</v>
      </c>
      <c r="H613" s="247">
        <v>6</v>
      </c>
      <c r="I613" s="337">
        <v>0</v>
      </c>
      <c r="J613" s="248">
        <f t="shared" si="10"/>
        <v>0</v>
      </c>
      <c r="K613" s="245" t="s">
        <v>5</v>
      </c>
      <c r="L613" s="177"/>
      <c r="M613" s="288" t="s">
        <v>5</v>
      </c>
      <c r="N613" s="289" t="s">
        <v>40</v>
      </c>
      <c r="O613" s="178"/>
      <c r="P613" s="290">
        <f t="shared" si="11"/>
        <v>0</v>
      </c>
      <c r="Q613" s="290">
        <v>0</v>
      </c>
      <c r="R613" s="290">
        <f t="shared" si="12"/>
        <v>0</v>
      </c>
      <c r="S613" s="290">
        <v>0</v>
      </c>
      <c r="T613" s="291">
        <f t="shared" si="13"/>
        <v>0</v>
      </c>
      <c r="U613" s="176"/>
      <c r="V613" s="176"/>
      <c r="AR613" s="24" t="s">
        <v>261</v>
      </c>
      <c r="AT613" s="24" t="s">
        <v>139</v>
      </c>
      <c r="AU613" s="24" t="s">
        <v>77</v>
      </c>
      <c r="AY613" s="24" t="s">
        <v>137</v>
      </c>
      <c r="BE613" s="73">
        <f t="shared" si="14"/>
        <v>0</v>
      </c>
      <c r="BF613" s="73">
        <f t="shared" si="15"/>
        <v>0</v>
      </c>
      <c r="BG613" s="73">
        <f t="shared" si="16"/>
        <v>0</v>
      </c>
      <c r="BH613" s="73">
        <f t="shared" si="17"/>
        <v>0</v>
      </c>
      <c r="BI613" s="73">
        <f t="shared" si="18"/>
        <v>0</v>
      </c>
      <c r="BJ613" s="24" t="s">
        <v>21</v>
      </c>
      <c r="BK613" s="73">
        <f t="shared" si="19"/>
        <v>0</v>
      </c>
      <c r="BL613" s="24" t="s">
        <v>261</v>
      </c>
      <c r="BM613" s="24" t="s">
        <v>964</v>
      </c>
    </row>
    <row r="614" spans="1:65" s="1" customFormat="1" ht="25.5" customHeight="1">
      <c r="A614" s="176"/>
      <c r="B614" s="177"/>
      <c r="C614" s="243" t="s">
        <v>965</v>
      </c>
      <c r="D614" s="243" t="s">
        <v>139</v>
      </c>
      <c r="E614" s="244" t="s">
        <v>966</v>
      </c>
      <c r="F614" s="245" t="s">
        <v>967</v>
      </c>
      <c r="G614" s="246" t="s">
        <v>188</v>
      </c>
      <c r="H614" s="247">
        <v>3</v>
      </c>
      <c r="I614" s="337">
        <v>0</v>
      </c>
      <c r="J614" s="248">
        <f t="shared" si="10"/>
        <v>0</v>
      </c>
      <c r="K614" s="245" t="s">
        <v>5</v>
      </c>
      <c r="L614" s="177"/>
      <c r="M614" s="288" t="s">
        <v>5</v>
      </c>
      <c r="N614" s="289" t="s">
        <v>40</v>
      </c>
      <c r="O614" s="178"/>
      <c r="P614" s="290">
        <f t="shared" si="11"/>
        <v>0</v>
      </c>
      <c r="Q614" s="290">
        <v>0</v>
      </c>
      <c r="R614" s="290">
        <f t="shared" si="12"/>
        <v>0</v>
      </c>
      <c r="S614" s="290">
        <v>0</v>
      </c>
      <c r="T614" s="291">
        <f t="shared" si="13"/>
        <v>0</v>
      </c>
      <c r="U614" s="176"/>
      <c r="V614" s="176"/>
      <c r="AR614" s="24" t="s">
        <v>261</v>
      </c>
      <c r="AT614" s="24" t="s">
        <v>139</v>
      </c>
      <c r="AU614" s="24" t="s">
        <v>77</v>
      </c>
      <c r="AY614" s="24" t="s">
        <v>137</v>
      </c>
      <c r="BE614" s="73">
        <f t="shared" si="14"/>
        <v>0</v>
      </c>
      <c r="BF614" s="73">
        <f t="shared" si="15"/>
        <v>0</v>
      </c>
      <c r="BG614" s="73">
        <f t="shared" si="16"/>
        <v>0</v>
      </c>
      <c r="BH614" s="73">
        <f t="shared" si="17"/>
        <v>0</v>
      </c>
      <c r="BI614" s="73">
        <f t="shared" si="18"/>
        <v>0</v>
      </c>
      <c r="BJ614" s="24" t="s">
        <v>21</v>
      </c>
      <c r="BK614" s="73">
        <f t="shared" si="19"/>
        <v>0</v>
      </c>
      <c r="BL614" s="24" t="s">
        <v>261</v>
      </c>
      <c r="BM614" s="24" t="s">
        <v>968</v>
      </c>
    </row>
    <row r="615" spans="1:65" s="1" customFormat="1" ht="25.5" customHeight="1">
      <c r="A615" s="176"/>
      <c r="B615" s="177"/>
      <c r="C615" s="243" t="s">
        <v>969</v>
      </c>
      <c r="D615" s="243" t="s">
        <v>139</v>
      </c>
      <c r="E615" s="244" t="s">
        <v>970</v>
      </c>
      <c r="F615" s="245" t="s">
        <v>971</v>
      </c>
      <c r="G615" s="246" t="s">
        <v>188</v>
      </c>
      <c r="H615" s="247">
        <v>1</v>
      </c>
      <c r="I615" s="337">
        <v>0</v>
      </c>
      <c r="J615" s="248">
        <f t="shared" si="10"/>
        <v>0</v>
      </c>
      <c r="K615" s="245" t="s">
        <v>5</v>
      </c>
      <c r="L615" s="177"/>
      <c r="M615" s="288" t="s">
        <v>5</v>
      </c>
      <c r="N615" s="289" t="s">
        <v>40</v>
      </c>
      <c r="O615" s="178"/>
      <c r="P615" s="290">
        <f t="shared" si="11"/>
        <v>0</v>
      </c>
      <c r="Q615" s="290">
        <v>0</v>
      </c>
      <c r="R615" s="290">
        <f t="shared" si="12"/>
        <v>0</v>
      </c>
      <c r="S615" s="290">
        <v>0</v>
      </c>
      <c r="T615" s="291">
        <f t="shared" si="13"/>
        <v>0</v>
      </c>
      <c r="U615" s="176"/>
      <c r="V615" s="176"/>
      <c r="AR615" s="24" t="s">
        <v>261</v>
      </c>
      <c r="AT615" s="24" t="s">
        <v>139</v>
      </c>
      <c r="AU615" s="24" t="s">
        <v>77</v>
      </c>
      <c r="AY615" s="24" t="s">
        <v>137</v>
      </c>
      <c r="BE615" s="73">
        <f t="shared" si="14"/>
        <v>0</v>
      </c>
      <c r="BF615" s="73">
        <f t="shared" si="15"/>
        <v>0</v>
      </c>
      <c r="BG615" s="73">
        <f t="shared" si="16"/>
        <v>0</v>
      </c>
      <c r="BH615" s="73">
        <f t="shared" si="17"/>
        <v>0</v>
      </c>
      <c r="BI615" s="73">
        <f t="shared" si="18"/>
        <v>0</v>
      </c>
      <c r="BJ615" s="24" t="s">
        <v>21</v>
      </c>
      <c r="BK615" s="73">
        <f t="shared" si="19"/>
        <v>0</v>
      </c>
      <c r="BL615" s="24" t="s">
        <v>261</v>
      </c>
      <c r="BM615" s="24" t="s">
        <v>972</v>
      </c>
    </row>
    <row r="616" spans="1:65" s="1" customFormat="1" ht="25.5" customHeight="1">
      <c r="A616" s="176"/>
      <c r="B616" s="177"/>
      <c r="C616" s="243" t="s">
        <v>973</v>
      </c>
      <c r="D616" s="243" t="s">
        <v>139</v>
      </c>
      <c r="E616" s="244" t="s">
        <v>974</v>
      </c>
      <c r="F616" s="245" t="s">
        <v>975</v>
      </c>
      <c r="G616" s="246" t="s">
        <v>188</v>
      </c>
      <c r="H616" s="247">
        <v>1</v>
      </c>
      <c r="I616" s="337">
        <v>0</v>
      </c>
      <c r="J616" s="248">
        <f t="shared" si="10"/>
        <v>0</v>
      </c>
      <c r="K616" s="245" t="s">
        <v>5</v>
      </c>
      <c r="L616" s="177"/>
      <c r="M616" s="288" t="s">
        <v>5</v>
      </c>
      <c r="N616" s="289" t="s">
        <v>40</v>
      </c>
      <c r="O616" s="178"/>
      <c r="P616" s="290">
        <f t="shared" si="11"/>
        <v>0</v>
      </c>
      <c r="Q616" s="290">
        <v>0</v>
      </c>
      <c r="R616" s="290">
        <f t="shared" si="12"/>
        <v>0</v>
      </c>
      <c r="S616" s="290">
        <v>0</v>
      </c>
      <c r="T616" s="291">
        <f t="shared" si="13"/>
        <v>0</v>
      </c>
      <c r="U616" s="176"/>
      <c r="V616" s="176"/>
      <c r="AR616" s="24" t="s">
        <v>261</v>
      </c>
      <c r="AT616" s="24" t="s">
        <v>139</v>
      </c>
      <c r="AU616" s="24" t="s">
        <v>77</v>
      </c>
      <c r="AY616" s="24" t="s">
        <v>137</v>
      </c>
      <c r="BE616" s="73">
        <f t="shared" si="14"/>
        <v>0</v>
      </c>
      <c r="BF616" s="73">
        <f t="shared" si="15"/>
        <v>0</v>
      </c>
      <c r="BG616" s="73">
        <f t="shared" si="16"/>
        <v>0</v>
      </c>
      <c r="BH616" s="73">
        <f t="shared" si="17"/>
        <v>0</v>
      </c>
      <c r="BI616" s="73">
        <f t="shared" si="18"/>
        <v>0</v>
      </c>
      <c r="BJ616" s="24" t="s">
        <v>21</v>
      </c>
      <c r="BK616" s="73">
        <f t="shared" si="19"/>
        <v>0</v>
      </c>
      <c r="BL616" s="24" t="s">
        <v>261</v>
      </c>
      <c r="BM616" s="24" t="s">
        <v>976</v>
      </c>
    </row>
    <row r="617" spans="1:65" s="1" customFormat="1" ht="25.5" customHeight="1">
      <c r="A617" s="176"/>
      <c r="B617" s="177"/>
      <c r="C617" s="243" t="s">
        <v>977</v>
      </c>
      <c r="D617" s="243" t="s">
        <v>139</v>
      </c>
      <c r="E617" s="244" t="s">
        <v>978</v>
      </c>
      <c r="F617" s="245" t="s">
        <v>979</v>
      </c>
      <c r="G617" s="246" t="s">
        <v>188</v>
      </c>
      <c r="H617" s="247">
        <v>1</v>
      </c>
      <c r="I617" s="337">
        <v>0</v>
      </c>
      <c r="J617" s="248">
        <f t="shared" si="10"/>
        <v>0</v>
      </c>
      <c r="K617" s="245" t="s">
        <v>5</v>
      </c>
      <c r="L617" s="177"/>
      <c r="M617" s="288" t="s">
        <v>5</v>
      </c>
      <c r="N617" s="289" t="s">
        <v>40</v>
      </c>
      <c r="O617" s="178"/>
      <c r="P617" s="290">
        <f t="shared" si="11"/>
        <v>0</v>
      </c>
      <c r="Q617" s="290">
        <v>0</v>
      </c>
      <c r="R617" s="290">
        <f t="shared" si="12"/>
        <v>0</v>
      </c>
      <c r="S617" s="290">
        <v>0</v>
      </c>
      <c r="T617" s="291">
        <f t="shared" si="13"/>
        <v>0</v>
      </c>
      <c r="U617" s="176"/>
      <c r="V617" s="176"/>
      <c r="AR617" s="24" t="s">
        <v>261</v>
      </c>
      <c r="AT617" s="24" t="s">
        <v>139</v>
      </c>
      <c r="AU617" s="24" t="s">
        <v>77</v>
      </c>
      <c r="AY617" s="24" t="s">
        <v>137</v>
      </c>
      <c r="BE617" s="73">
        <f t="shared" si="14"/>
        <v>0</v>
      </c>
      <c r="BF617" s="73">
        <f t="shared" si="15"/>
        <v>0</v>
      </c>
      <c r="BG617" s="73">
        <f t="shared" si="16"/>
        <v>0</v>
      </c>
      <c r="BH617" s="73">
        <f t="shared" si="17"/>
        <v>0</v>
      </c>
      <c r="BI617" s="73">
        <f t="shared" si="18"/>
        <v>0</v>
      </c>
      <c r="BJ617" s="24" t="s">
        <v>21</v>
      </c>
      <c r="BK617" s="73">
        <f t="shared" si="19"/>
        <v>0</v>
      </c>
      <c r="BL617" s="24" t="s">
        <v>261</v>
      </c>
      <c r="BM617" s="24" t="s">
        <v>980</v>
      </c>
    </row>
    <row r="618" spans="1:65" s="1" customFormat="1" ht="25.5" customHeight="1">
      <c r="A618" s="176"/>
      <c r="B618" s="177"/>
      <c r="C618" s="243" t="s">
        <v>981</v>
      </c>
      <c r="D618" s="243" t="s">
        <v>139</v>
      </c>
      <c r="E618" s="244" t="s">
        <v>982</v>
      </c>
      <c r="F618" s="245" t="s">
        <v>983</v>
      </c>
      <c r="G618" s="246" t="s">
        <v>188</v>
      </c>
      <c r="H618" s="247">
        <v>2</v>
      </c>
      <c r="I618" s="337">
        <v>0</v>
      </c>
      <c r="J618" s="248">
        <f t="shared" si="10"/>
        <v>0</v>
      </c>
      <c r="K618" s="245" t="s">
        <v>5</v>
      </c>
      <c r="L618" s="177"/>
      <c r="M618" s="288" t="s">
        <v>5</v>
      </c>
      <c r="N618" s="289" t="s">
        <v>40</v>
      </c>
      <c r="O618" s="178"/>
      <c r="P618" s="290">
        <f t="shared" si="11"/>
        <v>0</v>
      </c>
      <c r="Q618" s="290">
        <v>0</v>
      </c>
      <c r="R618" s="290">
        <f t="shared" si="12"/>
        <v>0</v>
      </c>
      <c r="S618" s="290">
        <v>0</v>
      </c>
      <c r="T618" s="291">
        <f t="shared" si="13"/>
        <v>0</v>
      </c>
      <c r="U618" s="176"/>
      <c r="V618" s="176"/>
      <c r="AR618" s="24" t="s">
        <v>261</v>
      </c>
      <c r="AT618" s="24" t="s">
        <v>139</v>
      </c>
      <c r="AU618" s="24" t="s">
        <v>77</v>
      </c>
      <c r="AY618" s="24" t="s">
        <v>137</v>
      </c>
      <c r="BE618" s="73">
        <f t="shared" si="14"/>
        <v>0</v>
      </c>
      <c r="BF618" s="73">
        <f t="shared" si="15"/>
        <v>0</v>
      </c>
      <c r="BG618" s="73">
        <f t="shared" si="16"/>
        <v>0</v>
      </c>
      <c r="BH618" s="73">
        <f t="shared" si="17"/>
        <v>0</v>
      </c>
      <c r="BI618" s="73">
        <f t="shared" si="18"/>
        <v>0</v>
      </c>
      <c r="BJ618" s="24" t="s">
        <v>21</v>
      </c>
      <c r="BK618" s="73">
        <f t="shared" si="19"/>
        <v>0</v>
      </c>
      <c r="BL618" s="24" t="s">
        <v>261</v>
      </c>
      <c r="BM618" s="24" t="s">
        <v>984</v>
      </c>
    </row>
    <row r="619" spans="1:65" s="1" customFormat="1" ht="25.5" customHeight="1">
      <c r="A619" s="176"/>
      <c r="B619" s="177"/>
      <c r="C619" s="243" t="s">
        <v>985</v>
      </c>
      <c r="D619" s="243" t="s">
        <v>139</v>
      </c>
      <c r="E619" s="244" t="s">
        <v>986</v>
      </c>
      <c r="F619" s="245" t="s">
        <v>987</v>
      </c>
      <c r="G619" s="246" t="s">
        <v>188</v>
      </c>
      <c r="H619" s="247">
        <v>4</v>
      </c>
      <c r="I619" s="337">
        <v>0</v>
      </c>
      <c r="J619" s="248">
        <f t="shared" si="10"/>
        <v>0</v>
      </c>
      <c r="K619" s="245" t="s">
        <v>5</v>
      </c>
      <c r="L619" s="177"/>
      <c r="M619" s="288" t="s">
        <v>5</v>
      </c>
      <c r="N619" s="289" t="s">
        <v>40</v>
      </c>
      <c r="O619" s="178"/>
      <c r="P619" s="290">
        <f t="shared" si="11"/>
        <v>0</v>
      </c>
      <c r="Q619" s="290">
        <v>0</v>
      </c>
      <c r="R619" s="290">
        <f t="shared" si="12"/>
        <v>0</v>
      </c>
      <c r="S619" s="290">
        <v>0</v>
      </c>
      <c r="T619" s="291">
        <f t="shared" si="13"/>
        <v>0</v>
      </c>
      <c r="U619" s="176"/>
      <c r="V619" s="176"/>
      <c r="AR619" s="24" t="s">
        <v>261</v>
      </c>
      <c r="AT619" s="24" t="s">
        <v>139</v>
      </c>
      <c r="AU619" s="24" t="s">
        <v>77</v>
      </c>
      <c r="AY619" s="24" t="s">
        <v>137</v>
      </c>
      <c r="BE619" s="73">
        <f t="shared" si="14"/>
        <v>0</v>
      </c>
      <c r="BF619" s="73">
        <f t="shared" si="15"/>
        <v>0</v>
      </c>
      <c r="BG619" s="73">
        <f t="shared" si="16"/>
        <v>0</v>
      </c>
      <c r="BH619" s="73">
        <f t="shared" si="17"/>
        <v>0</v>
      </c>
      <c r="BI619" s="73">
        <f t="shared" si="18"/>
        <v>0</v>
      </c>
      <c r="BJ619" s="24" t="s">
        <v>21</v>
      </c>
      <c r="BK619" s="73">
        <f t="shared" si="19"/>
        <v>0</v>
      </c>
      <c r="BL619" s="24" t="s">
        <v>261</v>
      </c>
      <c r="BM619" s="24" t="s">
        <v>988</v>
      </c>
    </row>
    <row r="620" spans="1:65" s="1" customFormat="1" ht="25.5" customHeight="1">
      <c r="A620" s="176"/>
      <c r="B620" s="177"/>
      <c r="C620" s="243" t="s">
        <v>989</v>
      </c>
      <c r="D620" s="243" t="s">
        <v>139</v>
      </c>
      <c r="E620" s="244" t="s">
        <v>990</v>
      </c>
      <c r="F620" s="245" t="s">
        <v>991</v>
      </c>
      <c r="G620" s="246" t="s">
        <v>188</v>
      </c>
      <c r="H620" s="247">
        <v>2</v>
      </c>
      <c r="I620" s="337">
        <v>0</v>
      </c>
      <c r="J620" s="248">
        <f t="shared" si="10"/>
        <v>0</v>
      </c>
      <c r="K620" s="245" t="s">
        <v>5</v>
      </c>
      <c r="L620" s="177"/>
      <c r="M620" s="288" t="s">
        <v>5</v>
      </c>
      <c r="N620" s="289" t="s">
        <v>40</v>
      </c>
      <c r="O620" s="178"/>
      <c r="P620" s="290">
        <f t="shared" si="11"/>
        <v>0</v>
      </c>
      <c r="Q620" s="290">
        <v>0</v>
      </c>
      <c r="R620" s="290">
        <f t="shared" si="12"/>
        <v>0</v>
      </c>
      <c r="S620" s="290">
        <v>0</v>
      </c>
      <c r="T620" s="291">
        <f t="shared" si="13"/>
        <v>0</v>
      </c>
      <c r="U620" s="176"/>
      <c r="V620" s="176"/>
      <c r="AR620" s="24" t="s">
        <v>261</v>
      </c>
      <c r="AT620" s="24" t="s">
        <v>139</v>
      </c>
      <c r="AU620" s="24" t="s">
        <v>77</v>
      </c>
      <c r="AY620" s="24" t="s">
        <v>137</v>
      </c>
      <c r="BE620" s="73">
        <f t="shared" si="14"/>
        <v>0</v>
      </c>
      <c r="BF620" s="73">
        <f t="shared" si="15"/>
        <v>0</v>
      </c>
      <c r="BG620" s="73">
        <f t="shared" si="16"/>
        <v>0</v>
      </c>
      <c r="BH620" s="73">
        <f t="shared" si="17"/>
        <v>0</v>
      </c>
      <c r="BI620" s="73">
        <f t="shared" si="18"/>
        <v>0</v>
      </c>
      <c r="BJ620" s="24" t="s">
        <v>21</v>
      </c>
      <c r="BK620" s="73">
        <f t="shared" si="19"/>
        <v>0</v>
      </c>
      <c r="BL620" s="24" t="s">
        <v>261</v>
      </c>
      <c r="BM620" s="24" t="s">
        <v>992</v>
      </c>
    </row>
    <row r="621" spans="1:65" s="1" customFormat="1" ht="25.5" customHeight="1">
      <c r="A621" s="176"/>
      <c r="B621" s="177"/>
      <c r="C621" s="243" t="s">
        <v>993</v>
      </c>
      <c r="D621" s="243" t="s">
        <v>139</v>
      </c>
      <c r="E621" s="244" t="s">
        <v>994</v>
      </c>
      <c r="F621" s="245" t="s">
        <v>995</v>
      </c>
      <c r="G621" s="246" t="s">
        <v>188</v>
      </c>
      <c r="H621" s="247">
        <v>3</v>
      </c>
      <c r="I621" s="337">
        <v>0</v>
      </c>
      <c r="J621" s="248">
        <f t="shared" si="10"/>
        <v>0</v>
      </c>
      <c r="K621" s="245" t="s">
        <v>5</v>
      </c>
      <c r="L621" s="177"/>
      <c r="M621" s="288" t="s">
        <v>5</v>
      </c>
      <c r="N621" s="289" t="s">
        <v>40</v>
      </c>
      <c r="O621" s="178"/>
      <c r="P621" s="290">
        <f t="shared" si="11"/>
        <v>0</v>
      </c>
      <c r="Q621" s="290">
        <v>0</v>
      </c>
      <c r="R621" s="290">
        <f t="shared" si="12"/>
        <v>0</v>
      </c>
      <c r="S621" s="290">
        <v>0</v>
      </c>
      <c r="T621" s="291">
        <f t="shared" si="13"/>
        <v>0</v>
      </c>
      <c r="U621" s="176"/>
      <c r="V621" s="176"/>
      <c r="AR621" s="24" t="s">
        <v>261</v>
      </c>
      <c r="AT621" s="24" t="s">
        <v>139</v>
      </c>
      <c r="AU621" s="24" t="s">
        <v>77</v>
      </c>
      <c r="AY621" s="24" t="s">
        <v>137</v>
      </c>
      <c r="BE621" s="73">
        <f t="shared" si="14"/>
        <v>0</v>
      </c>
      <c r="BF621" s="73">
        <f t="shared" si="15"/>
        <v>0</v>
      </c>
      <c r="BG621" s="73">
        <f t="shared" si="16"/>
        <v>0</v>
      </c>
      <c r="BH621" s="73">
        <f t="shared" si="17"/>
        <v>0</v>
      </c>
      <c r="BI621" s="73">
        <f t="shared" si="18"/>
        <v>0</v>
      </c>
      <c r="BJ621" s="24" t="s">
        <v>21</v>
      </c>
      <c r="BK621" s="73">
        <f t="shared" si="19"/>
        <v>0</v>
      </c>
      <c r="BL621" s="24" t="s">
        <v>261</v>
      </c>
      <c r="BM621" s="24" t="s">
        <v>996</v>
      </c>
    </row>
    <row r="622" spans="1:65" s="1" customFormat="1" ht="25.5" customHeight="1">
      <c r="A622" s="176"/>
      <c r="B622" s="177"/>
      <c r="C622" s="243" t="s">
        <v>997</v>
      </c>
      <c r="D622" s="243" t="s">
        <v>139</v>
      </c>
      <c r="E622" s="244" t="s">
        <v>998</v>
      </c>
      <c r="F622" s="245" t="s">
        <v>999</v>
      </c>
      <c r="G622" s="246" t="s">
        <v>188</v>
      </c>
      <c r="H622" s="247">
        <v>1</v>
      </c>
      <c r="I622" s="337">
        <v>0</v>
      </c>
      <c r="J622" s="248">
        <f aca="true" t="shared" si="20" ref="J622:J652">ROUND(I622*H622,2)</f>
        <v>0</v>
      </c>
      <c r="K622" s="245" t="s">
        <v>5</v>
      </c>
      <c r="L622" s="177"/>
      <c r="M622" s="288" t="s">
        <v>5</v>
      </c>
      <c r="N622" s="289" t="s">
        <v>40</v>
      </c>
      <c r="O622" s="178"/>
      <c r="P622" s="290">
        <f aca="true" t="shared" si="21" ref="P622:P652">O622*H622</f>
        <v>0</v>
      </c>
      <c r="Q622" s="290">
        <v>0</v>
      </c>
      <c r="R622" s="290">
        <f aca="true" t="shared" si="22" ref="R622:R652">Q622*H622</f>
        <v>0</v>
      </c>
      <c r="S622" s="290">
        <v>0</v>
      </c>
      <c r="T622" s="291">
        <f aca="true" t="shared" si="23" ref="T622:T652">S622*H622</f>
        <v>0</v>
      </c>
      <c r="U622" s="176"/>
      <c r="V622" s="176"/>
      <c r="AR622" s="24" t="s">
        <v>261</v>
      </c>
      <c r="AT622" s="24" t="s">
        <v>139</v>
      </c>
      <c r="AU622" s="24" t="s">
        <v>77</v>
      </c>
      <c r="AY622" s="24" t="s">
        <v>137</v>
      </c>
      <c r="BE622" s="73">
        <f aca="true" t="shared" si="24" ref="BE622:BE652">IF(N622="základní",J622,0)</f>
        <v>0</v>
      </c>
      <c r="BF622" s="73">
        <f aca="true" t="shared" si="25" ref="BF622:BF652">IF(N622="snížená",J622,0)</f>
        <v>0</v>
      </c>
      <c r="BG622" s="73">
        <f aca="true" t="shared" si="26" ref="BG622:BG652">IF(N622="zákl. přenesená",J622,0)</f>
        <v>0</v>
      </c>
      <c r="BH622" s="73">
        <f aca="true" t="shared" si="27" ref="BH622:BH652">IF(N622="sníž. přenesená",J622,0)</f>
        <v>0</v>
      </c>
      <c r="BI622" s="73">
        <f aca="true" t="shared" si="28" ref="BI622:BI652">IF(N622="nulová",J622,0)</f>
        <v>0</v>
      </c>
      <c r="BJ622" s="24" t="s">
        <v>21</v>
      </c>
      <c r="BK622" s="73">
        <f aca="true" t="shared" si="29" ref="BK622:BK652">ROUND(I622*H622,2)</f>
        <v>0</v>
      </c>
      <c r="BL622" s="24" t="s">
        <v>261</v>
      </c>
      <c r="BM622" s="24" t="s">
        <v>1000</v>
      </c>
    </row>
    <row r="623" spans="1:65" s="1" customFormat="1" ht="25.5" customHeight="1">
      <c r="A623" s="176"/>
      <c r="B623" s="177"/>
      <c r="C623" s="243" t="s">
        <v>1001</v>
      </c>
      <c r="D623" s="243" t="s">
        <v>139</v>
      </c>
      <c r="E623" s="244" t="s">
        <v>1002</v>
      </c>
      <c r="F623" s="245" t="s">
        <v>1003</v>
      </c>
      <c r="G623" s="246" t="s">
        <v>188</v>
      </c>
      <c r="H623" s="247">
        <v>4</v>
      </c>
      <c r="I623" s="337">
        <v>0</v>
      </c>
      <c r="J623" s="248">
        <f t="shared" si="20"/>
        <v>0</v>
      </c>
      <c r="K623" s="245" t="s">
        <v>5</v>
      </c>
      <c r="L623" s="177"/>
      <c r="M623" s="288" t="s">
        <v>5</v>
      </c>
      <c r="N623" s="289" t="s">
        <v>40</v>
      </c>
      <c r="O623" s="178"/>
      <c r="P623" s="290">
        <f t="shared" si="21"/>
        <v>0</v>
      </c>
      <c r="Q623" s="290">
        <v>0</v>
      </c>
      <c r="R623" s="290">
        <f t="shared" si="22"/>
        <v>0</v>
      </c>
      <c r="S623" s="290">
        <v>0</v>
      </c>
      <c r="T623" s="291">
        <f t="shared" si="23"/>
        <v>0</v>
      </c>
      <c r="U623" s="176"/>
      <c r="V623" s="176"/>
      <c r="AR623" s="24" t="s">
        <v>261</v>
      </c>
      <c r="AT623" s="24" t="s">
        <v>139</v>
      </c>
      <c r="AU623" s="24" t="s">
        <v>77</v>
      </c>
      <c r="AY623" s="24" t="s">
        <v>137</v>
      </c>
      <c r="BE623" s="73">
        <f t="shared" si="24"/>
        <v>0</v>
      </c>
      <c r="BF623" s="73">
        <f t="shared" si="25"/>
        <v>0</v>
      </c>
      <c r="BG623" s="73">
        <f t="shared" si="26"/>
        <v>0</v>
      </c>
      <c r="BH623" s="73">
        <f t="shared" si="27"/>
        <v>0</v>
      </c>
      <c r="BI623" s="73">
        <f t="shared" si="28"/>
        <v>0</v>
      </c>
      <c r="BJ623" s="24" t="s">
        <v>21</v>
      </c>
      <c r="BK623" s="73">
        <f t="shared" si="29"/>
        <v>0</v>
      </c>
      <c r="BL623" s="24" t="s">
        <v>261</v>
      </c>
      <c r="BM623" s="24" t="s">
        <v>1004</v>
      </c>
    </row>
    <row r="624" spans="1:65" s="1" customFormat="1" ht="16.5" customHeight="1">
      <c r="A624" s="176"/>
      <c r="B624" s="177"/>
      <c r="C624" s="243" t="s">
        <v>1005</v>
      </c>
      <c r="D624" s="243" t="s">
        <v>139</v>
      </c>
      <c r="E624" s="244" t="s">
        <v>1006</v>
      </c>
      <c r="F624" s="245" t="s">
        <v>1007</v>
      </c>
      <c r="G624" s="246" t="s">
        <v>188</v>
      </c>
      <c r="H624" s="247">
        <v>46</v>
      </c>
      <c r="I624" s="337">
        <v>0</v>
      </c>
      <c r="J624" s="248">
        <f t="shared" si="20"/>
        <v>0</v>
      </c>
      <c r="K624" s="245" t="s">
        <v>5</v>
      </c>
      <c r="L624" s="177"/>
      <c r="M624" s="288" t="s">
        <v>5</v>
      </c>
      <c r="N624" s="289" t="s">
        <v>40</v>
      </c>
      <c r="O624" s="178"/>
      <c r="P624" s="290">
        <f t="shared" si="21"/>
        <v>0</v>
      </c>
      <c r="Q624" s="290">
        <v>0</v>
      </c>
      <c r="R624" s="290">
        <f t="shared" si="22"/>
        <v>0</v>
      </c>
      <c r="S624" s="290">
        <v>0</v>
      </c>
      <c r="T624" s="291">
        <f t="shared" si="23"/>
        <v>0</v>
      </c>
      <c r="U624" s="176"/>
      <c r="V624" s="176"/>
      <c r="AR624" s="24" t="s">
        <v>261</v>
      </c>
      <c r="AT624" s="24" t="s">
        <v>139</v>
      </c>
      <c r="AU624" s="24" t="s">
        <v>77</v>
      </c>
      <c r="AY624" s="24" t="s">
        <v>137</v>
      </c>
      <c r="BE624" s="73">
        <f t="shared" si="24"/>
        <v>0</v>
      </c>
      <c r="BF624" s="73">
        <f t="shared" si="25"/>
        <v>0</v>
      </c>
      <c r="BG624" s="73">
        <f t="shared" si="26"/>
        <v>0</v>
      </c>
      <c r="BH624" s="73">
        <f t="shared" si="27"/>
        <v>0</v>
      </c>
      <c r="BI624" s="73">
        <f t="shared" si="28"/>
        <v>0</v>
      </c>
      <c r="BJ624" s="24" t="s">
        <v>21</v>
      </c>
      <c r="BK624" s="73">
        <f t="shared" si="29"/>
        <v>0</v>
      </c>
      <c r="BL624" s="24" t="s">
        <v>261</v>
      </c>
      <c r="BM624" s="24" t="s">
        <v>1008</v>
      </c>
    </row>
    <row r="625" spans="1:65" s="1" customFormat="1" ht="16.5" customHeight="1">
      <c r="A625" s="176"/>
      <c r="B625" s="177"/>
      <c r="C625" s="243" t="s">
        <v>1009</v>
      </c>
      <c r="D625" s="243" t="s">
        <v>139</v>
      </c>
      <c r="E625" s="244" t="s">
        <v>1010</v>
      </c>
      <c r="F625" s="245" t="s">
        <v>1011</v>
      </c>
      <c r="G625" s="246" t="s">
        <v>188</v>
      </c>
      <c r="H625" s="247">
        <v>46</v>
      </c>
      <c r="I625" s="337">
        <v>0</v>
      </c>
      <c r="J625" s="248">
        <f t="shared" si="20"/>
        <v>0</v>
      </c>
      <c r="K625" s="245" t="s">
        <v>5</v>
      </c>
      <c r="L625" s="177"/>
      <c r="M625" s="288" t="s">
        <v>5</v>
      </c>
      <c r="N625" s="289" t="s">
        <v>40</v>
      </c>
      <c r="O625" s="178"/>
      <c r="P625" s="290">
        <f t="shared" si="21"/>
        <v>0</v>
      </c>
      <c r="Q625" s="290">
        <v>0</v>
      </c>
      <c r="R625" s="290">
        <f t="shared" si="22"/>
        <v>0</v>
      </c>
      <c r="S625" s="290">
        <v>0</v>
      </c>
      <c r="T625" s="291">
        <f t="shared" si="23"/>
        <v>0</v>
      </c>
      <c r="U625" s="176"/>
      <c r="V625" s="176"/>
      <c r="AR625" s="24" t="s">
        <v>261</v>
      </c>
      <c r="AT625" s="24" t="s">
        <v>139</v>
      </c>
      <c r="AU625" s="24" t="s">
        <v>77</v>
      </c>
      <c r="AY625" s="24" t="s">
        <v>137</v>
      </c>
      <c r="BE625" s="73">
        <f t="shared" si="24"/>
        <v>0</v>
      </c>
      <c r="BF625" s="73">
        <f t="shared" si="25"/>
        <v>0</v>
      </c>
      <c r="BG625" s="73">
        <f t="shared" si="26"/>
        <v>0</v>
      </c>
      <c r="BH625" s="73">
        <f t="shared" si="27"/>
        <v>0</v>
      </c>
      <c r="BI625" s="73">
        <f t="shared" si="28"/>
        <v>0</v>
      </c>
      <c r="BJ625" s="24" t="s">
        <v>21</v>
      </c>
      <c r="BK625" s="73">
        <f t="shared" si="29"/>
        <v>0</v>
      </c>
      <c r="BL625" s="24" t="s">
        <v>261</v>
      </c>
      <c r="BM625" s="24" t="s">
        <v>1012</v>
      </c>
    </row>
    <row r="626" spans="1:65" s="1" customFormat="1" ht="16.5" customHeight="1">
      <c r="A626" s="176"/>
      <c r="B626" s="177"/>
      <c r="C626" s="243" t="s">
        <v>1013</v>
      </c>
      <c r="D626" s="243" t="s">
        <v>139</v>
      </c>
      <c r="E626" s="244" t="s">
        <v>1014</v>
      </c>
      <c r="F626" s="245" t="s">
        <v>1015</v>
      </c>
      <c r="G626" s="246" t="s">
        <v>188</v>
      </c>
      <c r="H626" s="247">
        <v>40</v>
      </c>
      <c r="I626" s="337">
        <v>0</v>
      </c>
      <c r="J626" s="248">
        <f t="shared" si="20"/>
        <v>0</v>
      </c>
      <c r="K626" s="245" t="s">
        <v>5</v>
      </c>
      <c r="L626" s="177"/>
      <c r="M626" s="288" t="s">
        <v>5</v>
      </c>
      <c r="N626" s="289" t="s">
        <v>40</v>
      </c>
      <c r="O626" s="178"/>
      <c r="P626" s="290">
        <f t="shared" si="21"/>
        <v>0</v>
      </c>
      <c r="Q626" s="290">
        <v>0</v>
      </c>
      <c r="R626" s="290">
        <f t="shared" si="22"/>
        <v>0</v>
      </c>
      <c r="S626" s="290">
        <v>0</v>
      </c>
      <c r="T626" s="291">
        <f t="shared" si="23"/>
        <v>0</v>
      </c>
      <c r="U626" s="176"/>
      <c r="V626" s="176"/>
      <c r="AR626" s="24" t="s">
        <v>261</v>
      </c>
      <c r="AT626" s="24" t="s">
        <v>139</v>
      </c>
      <c r="AU626" s="24" t="s">
        <v>77</v>
      </c>
      <c r="AY626" s="24" t="s">
        <v>137</v>
      </c>
      <c r="BE626" s="73">
        <f t="shared" si="24"/>
        <v>0</v>
      </c>
      <c r="BF626" s="73">
        <f t="shared" si="25"/>
        <v>0</v>
      </c>
      <c r="BG626" s="73">
        <f t="shared" si="26"/>
        <v>0</v>
      </c>
      <c r="BH626" s="73">
        <f t="shared" si="27"/>
        <v>0</v>
      </c>
      <c r="BI626" s="73">
        <f t="shared" si="28"/>
        <v>0</v>
      </c>
      <c r="BJ626" s="24" t="s">
        <v>21</v>
      </c>
      <c r="BK626" s="73">
        <f t="shared" si="29"/>
        <v>0</v>
      </c>
      <c r="BL626" s="24" t="s">
        <v>261</v>
      </c>
      <c r="BM626" s="24" t="s">
        <v>1016</v>
      </c>
    </row>
    <row r="627" spans="1:65" s="1" customFormat="1" ht="16.5" customHeight="1">
      <c r="A627" s="176"/>
      <c r="B627" s="177"/>
      <c r="C627" s="243" t="s">
        <v>1017</v>
      </c>
      <c r="D627" s="243" t="s">
        <v>139</v>
      </c>
      <c r="E627" s="244" t="s">
        <v>1018</v>
      </c>
      <c r="F627" s="245" t="s">
        <v>1019</v>
      </c>
      <c r="G627" s="246" t="s">
        <v>188</v>
      </c>
      <c r="H627" s="247">
        <v>132</v>
      </c>
      <c r="I627" s="337">
        <v>0</v>
      </c>
      <c r="J627" s="248">
        <f t="shared" si="20"/>
        <v>0</v>
      </c>
      <c r="K627" s="245" t="s">
        <v>5</v>
      </c>
      <c r="L627" s="177"/>
      <c r="M627" s="288" t="s">
        <v>5</v>
      </c>
      <c r="N627" s="289" t="s">
        <v>40</v>
      </c>
      <c r="O627" s="178"/>
      <c r="P627" s="290">
        <f t="shared" si="21"/>
        <v>0</v>
      </c>
      <c r="Q627" s="290">
        <v>0</v>
      </c>
      <c r="R627" s="290">
        <f t="shared" si="22"/>
        <v>0</v>
      </c>
      <c r="S627" s="290">
        <v>0</v>
      </c>
      <c r="T627" s="291">
        <f t="shared" si="23"/>
        <v>0</v>
      </c>
      <c r="U627" s="176"/>
      <c r="V627" s="176"/>
      <c r="AR627" s="24" t="s">
        <v>261</v>
      </c>
      <c r="AT627" s="24" t="s">
        <v>139</v>
      </c>
      <c r="AU627" s="24" t="s">
        <v>77</v>
      </c>
      <c r="AY627" s="24" t="s">
        <v>137</v>
      </c>
      <c r="BE627" s="73">
        <f t="shared" si="24"/>
        <v>0</v>
      </c>
      <c r="BF627" s="73">
        <f t="shared" si="25"/>
        <v>0</v>
      </c>
      <c r="BG627" s="73">
        <f t="shared" si="26"/>
        <v>0</v>
      </c>
      <c r="BH627" s="73">
        <f t="shared" si="27"/>
        <v>0</v>
      </c>
      <c r="BI627" s="73">
        <f t="shared" si="28"/>
        <v>0</v>
      </c>
      <c r="BJ627" s="24" t="s">
        <v>21</v>
      </c>
      <c r="BK627" s="73">
        <f t="shared" si="29"/>
        <v>0</v>
      </c>
      <c r="BL627" s="24" t="s">
        <v>261</v>
      </c>
      <c r="BM627" s="24" t="s">
        <v>1020</v>
      </c>
    </row>
    <row r="628" spans="1:65" s="1" customFormat="1" ht="16.5" customHeight="1">
      <c r="A628" s="176"/>
      <c r="B628" s="177"/>
      <c r="C628" s="243" t="s">
        <v>1021</v>
      </c>
      <c r="D628" s="243" t="s">
        <v>139</v>
      </c>
      <c r="E628" s="244" t="s">
        <v>1022</v>
      </c>
      <c r="F628" s="245" t="s">
        <v>1023</v>
      </c>
      <c r="G628" s="246" t="s">
        <v>188</v>
      </c>
      <c r="H628" s="247">
        <v>90</v>
      </c>
      <c r="I628" s="337">
        <v>0</v>
      </c>
      <c r="J628" s="248">
        <f t="shared" si="20"/>
        <v>0</v>
      </c>
      <c r="K628" s="245" t="s">
        <v>5</v>
      </c>
      <c r="L628" s="177"/>
      <c r="M628" s="288" t="s">
        <v>5</v>
      </c>
      <c r="N628" s="289" t="s">
        <v>40</v>
      </c>
      <c r="O628" s="178"/>
      <c r="P628" s="290">
        <f t="shared" si="21"/>
        <v>0</v>
      </c>
      <c r="Q628" s="290">
        <v>0</v>
      </c>
      <c r="R628" s="290">
        <f t="shared" si="22"/>
        <v>0</v>
      </c>
      <c r="S628" s="290">
        <v>0</v>
      </c>
      <c r="T628" s="291">
        <f t="shared" si="23"/>
        <v>0</v>
      </c>
      <c r="U628" s="176"/>
      <c r="V628" s="176"/>
      <c r="AR628" s="24" t="s">
        <v>261</v>
      </c>
      <c r="AT628" s="24" t="s">
        <v>139</v>
      </c>
      <c r="AU628" s="24" t="s">
        <v>77</v>
      </c>
      <c r="AY628" s="24" t="s">
        <v>137</v>
      </c>
      <c r="BE628" s="73">
        <f t="shared" si="24"/>
        <v>0</v>
      </c>
      <c r="BF628" s="73">
        <f t="shared" si="25"/>
        <v>0</v>
      </c>
      <c r="BG628" s="73">
        <f t="shared" si="26"/>
        <v>0</v>
      </c>
      <c r="BH628" s="73">
        <f t="shared" si="27"/>
        <v>0</v>
      </c>
      <c r="BI628" s="73">
        <f t="shared" si="28"/>
        <v>0</v>
      </c>
      <c r="BJ628" s="24" t="s">
        <v>21</v>
      </c>
      <c r="BK628" s="73">
        <f t="shared" si="29"/>
        <v>0</v>
      </c>
      <c r="BL628" s="24" t="s">
        <v>261</v>
      </c>
      <c r="BM628" s="24" t="s">
        <v>1024</v>
      </c>
    </row>
    <row r="629" spans="1:65" s="1" customFormat="1" ht="16.5" customHeight="1">
      <c r="A629" s="176"/>
      <c r="B629" s="177"/>
      <c r="C629" s="243" t="s">
        <v>1025</v>
      </c>
      <c r="D629" s="243" t="s">
        <v>139</v>
      </c>
      <c r="E629" s="244" t="s">
        <v>1026</v>
      </c>
      <c r="F629" s="245" t="s">
        <v>1027</v>
      </c>
      <c r="G629" s="246" t="s">
        <v>188</v>
      </c>
      <c r="H629" s="247">
        <v>168</v>
      </c>
      <c r="I629" s="337">
        <v>0</v>
      </c>
      <c r="J629" s="248">
        <f t="shared" si="20"/>
        <v>0</v>
      </c>
      <c r="K629" s="245" t="s">
        <v>5</v>
      </c>
      <c r="L629" s="177"/>
      <c r="M629" s="288" t="s">
        <v>5</v>
      </c>
      <c r="N629" s="289" t="s">
        <v>40</v>
      </c>
      <c r="O629" s="178"/>
      <c r="P629" s="290">
        <f t="shared" si="21"/>
        <v>0</v>
      </c>
      <c r="Q629" s="290">
        <v>0</v>
      </c>
      <c r="R629" s="290">
        <f t="shared" si="22"/>
        <v>0</v>
      </c>
      <c r="S629" s="290">
        <v>0</v>
      </c>
      <c r="T629" s="291">
        <f t="shared" si="23"/>
        <v>0</v>
      </c>
      <c r="U629" s="176"/>
      <c r="V629" s="176"/>
      <c r="AR629" s="24" t="s">
        <v>261</v>
      </c>
      <c r="AT629" s="24" t="s">
        <v>139</v>
      </c>
      <c r="AU629" s="24" t="s">
        <v>77</v>
      </c>
      <c r="AY629" s="24" t="s">
        <v>137</v>
      </c>
      <c r="BE629" s="73">
        <f t="shared" si="24"/>
        <v>0</v>
      </c>
      <c r="BF629" s="73">
        <f t="shared" si="25"/>
        <v>0</v>
      </c>
      <c r="BG629" s="73">
        <f t="shared" si="26"/>
        <v>0</v>
      </c>
      <c r="BH629" s="73">
        <f t="shared" si="27"/>
        <v>0</v>
      </c>
      <c r="BI629" s="73">
        <f t="shared" si="28"/>
        <v>0</v>
      </c>
      <c r="BJ629" s="24" t="s">
        <v>21</v>
      </c>
      <c r="BK629" s="73">
        <f t="shared" si="29"/>
        <v>0</v>
      </c>
      <c r="BL629" s="24" t="s">
        <v>261</v>
      </c>
      <c r="BM629" s="24" t="s">
        <v>1028</v>
      </c>
    </row>
    <row r="630" spans="1:65" s="1" customFormat="1" ht="16.5" customHeight="1">
      <c r="A630" s="176"/>
      <c r="B630" s="177"/>
      <c r="C630" s="243" t="s">
        <v>1029</v>
      </c>
      <c r="D630" s="243" t="s">
        <v>139</v>
      </c>
      <c r="E630" s="244" t="s">
        <v>1030</v>
      </c>
      <c r="F630" s="245" t="s">
        <v>1031</v>
      </c>
      <c r="G630" s="246" t="s">
        <v>188</v>
      </c>
      <c r="H630" s="247">
        <v>12</v>
      </c>
      <c r="I630" s="337">
        <v>0</v>
      </c>
      <c r="J630" s="248">
        <f t="shared" si="20"/>
        <v>0</v>
      </c>
      <c r="K630" s="245" t="s">
        <v>5</v>
      </c>
      <c r="L630" s="177"/>
      <c r="M630" s="288" t="s">
        <v>5</v>
      </c>
      <c r="N630" s="289" t="s">
        <v>40</v>
      </c>
      <c r="O630" s="178"/>
      <c r="P630" s="290">
        <f t="shared" si="21"/>
        <v>0</v>
      </c>
      <c r="Q630" s="290">
        <v>0</v>
      </c>
      <c r="R630" s="290">
        <f t="shared" si="22"/>
        <v>0</v>
      </c>
      <c r="S630" s="290">
        <v>0</v>
      </c>
      <c r="T630" s="291">
        <f t="shared" si="23"/>
        <v>0</v>
      </c>
      <c r="U630" s="176"/>
      <c r="V630" s="176"/>
      <c r="AR630" s="24" t="s">
        <v>261</v>
      </c>
      <c r="AT630" s="24" t="s">
        <v>139</v>
      </c>
      <c r="AU630" s="24" t="s">
        <v>77</v>
      </c>
      <c r="AY630" s="24" t="s">
        <v>137</v>
      </c>
      <c r="BE630" s="73">
        <f t="shared" si="24"/>
        <v>0</v>
      </c>
      <c r="BF630" s="73">
        <f t="shared" si="25"/>
        <v>0</v>
      </c>
      <c r="BG630" s="73">
        <f t="shared" si="26"/>
        <v>0</v>
      </c>
      <c r="BH630" s="73">
        <f t="shared" si="27"/>
        <v>0</v>
      </c>
      <c r="BI630" s="73">
        <f t="shared" si="28"/>
        <v>0</v>
      </c>
      <c r="BJ630" s="24" t="s">
        <v>21</v>
      </c>
      <c r="BK630" s="73">
        <f t="shared" si="29"/>
        <v>0</v>
      </c>
      <c r="BL630" s="24" t="s">
        <v>261</v>
      </c>
      <c r="BM630" s="24" t="s">
        <v>1032</v>
      </c>
    </row>
    <row r="631" spans="1:65" s="1" customFormat="1" ht="16.5" customHeight="1">
      <c r="A631" s="176"/>
      <c r="B631" s="177"/>
      <c r="C631" s="243" t="s">
        <v>1033</v>
      </c>
      <c r="D631" s="243" t="s">
        <v>139</v>
      </c>
      <c r="E631" s="244" t="s">
        <v>1034</v>
      </c>
      <c r="F631" s="245" t="s">
        <v>1035</v>
      </c>
      <c r="G631" s="246" t="s">
        <v>188</v>
      </c>
      <c r="H631" s="247">
        <v>2</v>
      </c>
      <c r="I631" s="337">
        <v>0</v>
      </c>
      <c r="J631" s="248">
        <f t="shared" si="20"/>
        <v>0</v>
      </c>
      <c r="K631" s="245" t="s">
        <v>5</v>
      </c>
      <c r="L631" s="177"/>
      <c r="M631" s="288" t="s">
        <v>5</v>
      </c>
      <c r="N631" s="289" t="s">
        <v>40</v>
      </c>
      <c r="O631" s="178"/>
      <c r="P631" s="290">
        <f t="shared" si="21"/>
        <v>0</v>
      </c>
      <c r="Q631" s="290">
        <v>0</v>
      </c>
      <c r="R631" s="290">
        <f t="shared" si="22"/>
        <v>0</v>
      </c>
      <c r="S631" s="290">
        <v>0</v>
      </c>
      <c r="T631" s="291">
        <f t="shared" si="23"/>
        <v>0</v>
      </c>
      <c r="U631" s="176"/>
      <c r="V631" s="176"/>
      <c r="AR631" s="24" t="s">
        <v>261</v>
      </c>
      <c r="AT631" s="24" t="s">
        <v>139</v>
      </c>
      <c r="AU631" s="24" t="s">
        <v>77</v>
      </c>
      <c r="AY631" s="24" t="s">
        <v>137</v>
      </c>
      <c r="BE631" s="73">
        <f t="shared" si="24"/>
        <v>0</v>
      </c>
      <c r="BF631" s="73">
        <f t="shared" si="25"/>
        <v>0</v>
      </c>
      <c r="BG631" s="73">
        <f t="shared" si="26"/>
        <v>0</v>
      </c>
      <c r="BH631" s="73">
        <f t="shared" si="27"/>
        <v>0</v>
      </c>
      <c r="BI631" s="73">
        <f t="shared" si="28"/>
        <v>0</v>
      </c>
      <c r="BJ631" s="24" t="s">
        <v>21</v>
      </c>
      <c r="BK631" s="73">
        <f t="shared" si="29"/>
        <v>0</v>
      </c>
      <c r="BL631" s="24" t="s">
        <v>261</v>
      </c>
      <c r="BM631" s="24" t="s">
        <v>1036</v>
      </c>
    </row>
    <row r="632" spans="1:65" s="1" customFormat="1" ht="16.5" customHeight="1">
      <c r="A632" s="176"/>
      <c r="B632" s="177"/>
      <c r="C632" s="243" t="s">
        <v>1037</v>
      </c>
      <c r="D632" s="243" t="s">
        <v>139</v>
      </c>
      <c r="E632" s="244" t="s">
        <v>1038</v>
      </c>
      <c r="F632" s="245" t="s">
        <v>1039</v>
      </c>
      <c r="G632" s="246" t="s">
        <v>188</v>
      </c>
      <c r="H632" s="247">
        <v>4</v>
      </c>
      <c r="I632" s="337">
        <v>0</v>
      </c>
      <c r="J632" s="248">
        <f t="shared" si="20"/>
        <v>0</v>
      </c>
      <c r="K632" s="245" t="s">
        <v>5</v>
      </c>
      <c r="L632" s="177"/>
      <c r="M632" s="288" t="s">
        <v>5</v>
      </c>
      <c r="N632" s="289" t="s">
        <v>40</v>
      </c>
      <c r="O632" s="178"/>
      <c r="P632" s="290">
        <f t="shared" si="21"/>
        <v>0</v>
      </c>
      <c r="Q632" s="290">
        <v>0</v>
      </c>
      <c r="R632" s="290">
        <f t="shared" si="22"/>
        <v>0</v>
      </c>
      <c r="S632" s="290">
        <v>0</v>
      </c>
      <c r="T632" s="291">
        <f t="shared" si="23"/>
        <v>0</v>
      </c>
      <c r="U632" s="176"/>
      <c r="V632" s="176"/>
      <c r="AR632" s="24" t="s">
        <v>261</v>
      </c>
      <c r="AT632" s="24" t="s">
        <v>139</v>
      </c>
      <c r="AU632" s="24" t="s">
        <v>77</v>
      </c>
      <c r="AY632" s="24" t="s">
        <v>137</v>
      </c>
      <c r="BE632" s="73">
        <f t="shared" si="24"/>
        <v>0</v>
      </c>
      <c r="BF632" s="73">
        <f t="shared" si="25"/>
        <v>0</v>
      </c>
      <c r="BG632" s="73">
        <f t="shared" si="26"/>
        <v>0</v>
      </c>
      <c r="BH632" s="73">
        <f t="shared" si="27"/>
        <v>0</v>
      </c>
      <c r="BI632" s="73">
        <f t="shared" si="28"/>
        <v>0</v>
      </c>
      <c r="BJ632" s="24" t="s">
        <v>21</v>
      </c>
      <c r="BK632" s="73">
        <f t="shared" si="29"/>
        <v>0</v>
      </c>
      <c r="BL632" s="24" t="s">
        <v>261</v>
      </c>
      <c r="BM632" s="24" t="s">
        <v>1040</v>
      </c>
    </row>
    <row r="633" spans="1:65" s="1" customFormat="1" ht="25.5" customHeight="1">
      <c r="A633" s="176"/>
      <c r="B633" s="177"/>
      <c r="C633" s="243" t="s">
        <v>1041</v>
      </c>
      <c r="D633" s="243" t="s">
        <v>139</v>
      </c>
      <c r="E633" s="244" t="s">
        <v>1042</v>
      </c>
      <c r="F633" s="245" t="s">
        <v>1043</v>
      </c>
      <c r="G633" s="246" t="s">
        <v>188</v>
      </c>
      <c r="H633" s="247">
        <v>2</v>
      </c>
      <c r="I633" s="337">
        <v>0</v>
      </c>
      <c r="J633" s="248">
        <f t="shared" si="20"/>
        <v>0</v>
      </c>
      <c r="K633" s="245" t="s">
        <v>5</v>
      </c>
      <c r="L633" s="177"/>
      <c r="M633" s="288" t="s">
        <v>5</v>
      </c>
      <c r="N633" s="289" t="s">
        <v>40</v>
      </c>
      <c r="O633" s="178"/>
      <c r="P633" s="290">
        <f t="shared" si="21"/>
        <v>0</v>
      </c>
      <c r="Q633" s="290">
        <v>0</v>
      </c>
      <c r="R633" s="290">
        <f t="shared" si="22"/>
        <v>0</v>
      </c>
      <c r="S633" s="290">
        <v>0</v>
      </c>
      <c r="T633" s="291">
        <f t="shared" si="23"/>
        <v>0</v>
      </c>
      <c r="U633" s="176"/>
      <c r="V633" s="176"/>
      <c r="AR633" s="24" t="s">
        <v>261</v>
      </c>
      <c r="AT633" s="24" t="s">
        <v>139</v>
      </c>
      <c r="AU633" s="24" t="s">
        <v>77</v>
      </c>
      <c r="AY633" s="24" t="s">
        <v>137</v>
      </c>
      <c r="BE633" s="73">
        <f t="shared" si="24"/>
        <v>0</v>
      </c>
      <c r="BF633" s="73">
        <f t="shared" si="25"/>
        <v>0</v>
      </c>
      <c r="BG633" s="73">
        <f t="shared" si="26"/>
        <v>0</v>
      </c>
      <c r="BH633" s="73">
        <f t="shared" si="27"/>
        <v>0</v>
      </c>
      <c r="BI633" s="73">
        <f t="shared" si="28"/>
        <v>0</v>
      </c>
      <c r="BJ633" s="24" t="s">
        <v>21</v>
      </c>
      <c r="BK633" s="73">
        <f t="shared" si="29"/>
        <v>0</v>
      </c>
      <c r="BL633" s="24" t="s">
        <v>261</v>
      </c>
      <c r="BM633" s="24" t="s">
        <v>1044</v>
      </c>
    </row>
    <row r="634" spans="1:65" s="1" customFormat="1" ht="25.5" customHeight="1">
      <c r="A634" s="176"/>
      <c r="B634" s="177"/>
      <c r="C634" s="243" t="s">
        <v>1045</v>
      </c>
      <c r="D634" s="243" t="s">
        <v>139</v>
      </c>
      <c r="E634" s="244" t="s">
        <v>1046</v>
      </c>
      <c r="F634" s="245" t="s">
        <v>1047</v>
      </c>
      <c r="G634" s="246" t="s">
        <v>188</v>
      </c>
      <c r="H634" s="247">
        <v>1</v>
      </c>
      <c r="I634" s="337">
        <v>0</v>
      </c>
      <c r="J634" s="248">
        <f t="shared" si="20"/>
        <v>0</v>
      </c>
      <c r="K634" s="245" t="s">
        <v>5</v>
      </c>
      <c r="L634" s="177"/>
      <c r="M634" s="288" t="s">
        <v>5</v>
      </c>
      <c r="N634" s="289" t="s">
        <v>40</v>
      </c>
      <c r="O634" s="178"/>
      <c r="P634" s="290">
        <f t="shared" si="21"/>
        <v>0</v>
      </c>
      <c r="Q634" s="290">
        <v>0</v>
      </c>
      <c r="R634" s="290">
        <f t="shared" si="22"/>
        <v>0</v>
      </c>
      <c r="S634" s="290">
        <v>0</v>
      </c>
      <c r="T634" s="291">
        <f t="shared" si="23"/>
        <v>0</v>
      </c>
      <c r="U634" s="176"/>
      <c r="V634" s="176"/>
      <c r="AR634" s="24" t="s">
        <v>261</v>
      </c>
      <c r="AT634" s="24" t="s">
        <v>139</v>
      </c>
      <c r="AU634" s="24" t="s">
        <v>77</v>
      </c>
      <c r="AY634" s="24" t="s">
        <v>137</v>
      </c>
      <c r="BE634" s="73">
        <f t="shared" si="24"/>
        <v>0</v>
      </c>
      <c r="BF634" s="73">
        <f t="shared" si="25"/>
        <v>0</v>
      </c>
      <c r="BG634" s="73">
        <f t="shared" si="26"/>
        <v>0</v>
      </c>
      <c r="BH634" s="73">
        <f t="shared" si="27"/>
        <v>0</v>
      </c>
      <c r="BI634" s="73">
        <f t="shared" si="28"/>
        <v>0</v>
      </c>
      <c r="BJ634" s="24" t="s">
        <v>21</v>
      </c>
      <c r="BK634" s="73">
        <f t="shared" si="29"/>
        <v>0</v>
      </c>
      <c r="BL634" s="24" t="s">
        <v>261</v>
      </c>
      <c r="BM634" s="24" t="s">
        <v>1048</v>
      </c>
    </row>
    <row r="635" spans="1:65" s="1" customFormat="1" ht="16.5" customHeight="1">
      <c r="A635" s="176"/>
      <c r="B635" s="177"/>
      <c r="C635" s="243" t="s">
        <v>1049</v>
      </c>
      <c r="D635" s="243" t="s">
        <v>139</v>
      </c>
      <c r="E635" s="244" t="s">
        <v>1050</v>
      </c>
      <c r="F635" s="245" t="s">
        <v>1051</v>
      </c>
      <c r="G635" s="246" t="s">
        <v>188</v>
      </c>
      <c r="H635" s="247">
        <v>20</v>
      </c>
      <c r="I635" s="337">
        <v>0</v>
      </c>
      <c r="J635" s="248">
        <f t="shared" si="20"/>
        <v>0</v>
      </c>
      <c r="K635" s="245" t="s">
        <v>5</v>
      </c>
      <c r="L635" s="177"/>
      <c r="M635" s="288" t="s">
        <v>5</v>
      </c>
      <c r="N635" s="289" t="s">
        <v>40</v>
      </c>
      <c r="O635" s="178"/>
      <c r="P635" s="290">
        <f t="shared" si="21"/>
        <v>0</v>
      </c>
      <c r="Q635" s="290">
        <v>0</v>
      </c>
      <c r="R635" s="290">
        <f t="shared" si="22"/>
        <v>0</v>
      </c>
      <c r="S635" s="290">
        <v>0</v>
      </c>
      <c r="T635" s="291">
        <f t="shared" si="23"/>
        <v>0</v>
      </c>
      <c r="U635" s="176"/>
      <c r="V635" s="176"/>
      <c r="AR635" s="24" t="s">
        <v>261</v>
      </c>
      <c r="AT635" s="24" t="s">
        <v>139</v>
      </c>
      <c r="AU635" s="24" t="s">
        <v>77</v>
      </c>
      <c r="AY635" s="24" t="s">
        <v>137</v>
      </c>
      <c r="BE635" s="73">
        <f t="shared" si="24"/>
        <v>0</v>
      </c>
      <c r="BF635" s="73">
        <f t="shared" si="25"/>
        <v>0</v>
      </c>
      <c r="BG635" s="73">
        <f t="shared" si="26"/>
        <v>0</v>
      </c>
      <c r="BH635" s="73">
        <f t="shared" si="27"/>
        <v>0</v>
      </c>
      <c r="BI635" s="73">
        <f t="shared" si="28"/>
        <v>0</v>
      </c>
      <c r="BJ635" s="24" t="s">
        <v>21</v>
      </c>
      <c r="BK635" s="73">
        <f t="shared" si="29"/>
        <v>0</v>
      </c>
      <c r="BL635" s="24" t="s">
        <v>261</v>
      </c>
      <c r="BM635" s="24" t="s">
        <v>1052</v>
      </c>
    </row>
    <row r="636" spans="1:65" s="1" customFormat="1" ht="25.5" customHeight="1">
      <c r="A636" s="176"/>
      <c r="B636" s="177"/>
      <c r="C636" s="243" t="s">
        <v>1053</v>
      </c>
      <c r="D636" s="243" t="s">
        <v>139</v>
      </c>
      <c r="E636" s="244" t="s">
        <v>1054</v>
      </c>
      <c r="F636" s="245" t="s">
        <v>1055</v>
      </c>
      <c r="G636" s="246" t="s">
        <v>188</v>
      </c>
      <c r="H636" s="247">
        <v>2</v>
      </c>
      <c r="I636" s="337">
        <v>0</v>
      </c>
      <c r="J636" s="248">
        <f t="shared" si="20"/>
        <v>0</v>
      </c>
      <c r="K636" s="245" t="s">
        <v>5</v>
      </c>
      <c r="L636" s="177"/>
      <c r="M636" s="288" t="s">
        <v>5</v>
      </c>
      <c r="N636" s="289" t="s">
        <v>40</v>
      </c>
      <c r="O636" s="178"/>
      <c r="P636" s="290">
        <f t="shared" si="21"/>
        <v>0</v>
      </c>
      <c r="Q636" s="290">
        <v>0</v>
      </c>
      <c r="R636" s="290">
        <f t="shared" si="22"/>
        <v>0</v>
      </c>
      <c r="S636" s="290">
        <v>0</v>
      </c>
      <c r="T636" s="291">
        <f t="shared" si="23"/>
        <v>0</v>
      </c>
      <c r="U636" s="176"/>
      <c r="V636" s="176"/>
      <c r="AR636" s="24" t="s">
        <v>261</v>
      </c>
      <c r="AT636" s="24" t="s">
        <v>139</v>
      </c>
      <c r="AU636" s="24" t="s">
        <v>77</v>
      </c>
      <c r="AY636" s="24" t="s">
        <v>137</v>
      </c>
      <c r="BE636" s="73">
        <f t="shared" si="24"/>
        <v>0</v>
      </c>
      <c r="BF636" s="73">
        <f t="shared" si="25"/>
        <v>0</v>
      </c>
      <c r="BG636" s="73">
        <f t="shared" si="26"/>
        <v>0</v>
      </c>
      <c r="BH636" s="73">
        <f t="shared" si="27"/>
        <v>0</v>
      </c>
      <c r="BI636" s="73">
        <f t="shared" si="28"/>
        <v>0</v>
      </c>
      <c r="BJ636" s="24" t="s">
        <v>21</v>
      </c>
      <c r="BK636" s="73">
        <f t="shared" si="29"/>
        <v>0</v>
      </c>
      <c r="BL636" s="24" t="s">
        <v>261</v>
      </c>
      <c r="BM636" s="24" t="s">
        <v>1056</v>
      </c>
    </row>
    <row r="637" spans="1:65" s="1" customFormat="1" ht="25.5" customHeight="1">
      <c r="A637" s="176"/>
      <c r="B637" s="177"/>
      <c r="C637" s="243" t="s">
        <v>1057</v>
      </c>
      <c r="D637" s="243" t="s">
        <v>139</v>
      </c>
      <c r="E637" s="244" t="s">
        <v>1058</v>
      </c>
      <c r="F637" s="245" t="s">
        <v>1059</v>
      </c>
      <c r="G637" s="246" t="s">
        <v>188</v>
      </c>
      <c r="H637" s="247">
        <v>1</v>
      </c>
      <c r="I637" s="337">
        <v>0</v>
      </c>
      <c r="J637" s="248">
        <f t="shared" si="20"/>
        <v>0</v>
      </c>
      <c r="K637" s="245" t="s">
        <v>5</v>
      </c>
      <c r="L637" s="177"/>
      <c r="M637" s="288" t="s">
        <v>5</v>
      </c>
      <c r="N637" s="289" t="s">
        <v>40</v>
      </c>
      <c r="O637" s="178"/>
      <c r="P637" s="290">
        <f t="shared" si="21"/>
        <v>0</v>
      </c>
      <c r="Q637" s="290">
        <v>0</v>
      </c>
      <c r="R637" s="290">
        <f t="shared" si="22"/>
        <v>0</v>
      </c>
      <c r="S637" s="290">
        <v>0</v>
      </c>
      <c r="T637" s="291">
        <f t="shared" si="23"/>
        <v>0</v>
      </c>
      <c r="U637" s="176"/>
      <c r="V637" s="176"/>
      <c r="AR637" s="24" t="s">
        <v>261</v>
      </c>
      <c r="AT637" s="24" t="s">
        <v>139</v>
      </c>
      <c r="AU637" s="24" t="s">
        <v>77</v>
      </c>
      <c r="AY637" s="24" t="s">
        <v>137</v>
      </c>
      <c r="BE637" s="73">
        <f t="shared" si="24"/>
        <v>0</v>
      </c>
      <c r="BF637" s="73">
        <f t="shared" si="25"/>
        <v>0</v>
      </c>
      <c r="BG637" s="73">
        <f t="shared" si="26"/>
        <v>0</v>
      </c>
      <c r="BH637" s="73">
        <f t="shared" si="27"/>
        <v>0</v>
      </c>
      <c r="BI637" s="73">
        <f t="shared" si="28"/>
        <v>0</v>
      </c>
      <c r="BJ637" s="24" t="s">
        <v>21</v>
      </c>
      <c r="BK637" s="73">
        <f t="shared" si="29"/>
        <v>0</v>
      </c>
      <c r="BL637" s="24" t="s">
        <v>261</v>
      </c>
      <c r="BM637" s="24" t="s">
        <v>1060</v>
      </c>
    </row>
    <row r="638" spans="1:65" s="1" customFormat="1" ht="25.5" customHeight="1">
      <c r="A638" s="176"/>
      <c r="B638" s="177"/>
      <c r="C638" s="243" t="s">
        <v>1061</v>
      </c>
      <c r="D638" s="243" t="s">
        <v>139</v>
      </c>
      <c r="E638" s="244" t="s">
        <v>1062</v>
      </c>
      <c r="F638" s="245" t="s">
        <v>1063</v>
      </c>
      <c r="G638" s="246" t="s">
        <v>188</v>
      </c>
      <c r="H638" s="247">
        <v>1</v>
      </c>
      <c r="I638" s="337">
        <v>0</v>
      </c>
      <c r="J638" s="248">
        <f t="shared" si="20"/>
        <v>0</v>
      </c>
      <c r="K638" s="245" t="s">
        <v>5</v>
      </c>
      <c r="L638" s="177"/>
      <c r="M638" s="288" t="s">
        <v>5</v>
      </c>
      <c r="N638" s="289" t="s">
        <v>40</v>
      </c>
      <c r="O638" s="178"/>
      <c r="P638" s="290">
        <f t="shared" si="21"/>
        <v>0</v>
      </c>
      <c r="Q638" s="290">
        <v>0</v>
      </c>
      <c r="R638" s="290">
        <f t="shared" si="22"/>
        <v>0</v>
      </c>
      <c r="S638" s="290">
        <v>0</v>
      </c>
      <c r="T638" s="291">
        <f t="shared" si="23"/>
        <v>0</v>
      </c>
      <c r="U638" s="176"/>
      <c r="V638" s="176"/>
      <c r="AR638" s="24" t="s">
        <v>261</v>
      </c>
      <c r="AT638" s="24" t="s">
        <v>139</v>
      </c>
      <c r="AU638" s="24" t="s">
        <v>77</v>
      </c>
      <c r="AY638" s="24" t="s">
        <v>137</v>
      </c>
      <c r="BE638" s="73">
        <f t="shared" si="24"/>
        <v>0</v>
      </c>
      <c r="BF638" s="73">
        <f t="shared" si="25"/>
        <v>0</v>
      </c>
      <c r="BG638" s="73">
        <f t="shared" si="26"/>
        <v>0</v>
      </c>
      <c r="BH638" s="73">
        <f t="shared" si="27"/>
        <v>0</v>
      </c>
      <c r="BI638" s="73">
        <f t="shared" si="28"/>
        <v>0</v>
      </c>
      <c r="BJ638" s="24" t="s">
        <v>21</v>
      </c>
      <c r="BK638" s="73">
        <f t="shared" si="29"/>
        <v>0</v>
      </c>
      <c r="BL638" s="24" t="s">
        <v>261</v>
      </c>
      <c r="BM638" s="24" t="s">
        <v>1064</v>
      </c>
    </row>
    <row r="639" spans="1:65" s="1" customFormat="1" ht="25.5" customHeight="1">
      <c r="A639" s="176"/>
      <c r="B639" s="177"/>
      <c r="C639" s="243" t="s">
        <v>1065</v>
      </c>
      <c r="D639" s="243" t="s">
        <v>139</v>
      </c>
      <c r="E639" s="244" t="s">
        <v>1066</v>
      </c>
      <c r="F639" s="245" t="s">
        <v>1067</v>
      </c>
      <c r="G639" s="246" t="s">
        <v>188</v>
      </c>
      <c r="H639" s="247">
        <v>1</v>
      </c>
      <c r="I639" s="337">
        <v>0</v>
      </c>
      <c r="J639" s="248">
        <f t="shared" si="20"/>
        <v>0</v>
      </c>
      <c r="K639" s="245" t="s">
        <v>5</v>
      </c>
      <c r="L639" s="177"/>
      <c r="M639" s="288" t="s">
        <v>5</v>
      </c>
      <c r="N639" s="289" t="s">
        <v>40</v>
      </c>
      <c r="O639" s="178"/>
      <c r="P639" s="290">
        <f t="shared" si="21"/>
        <v>0</v>
      </c>
      <c r="Q639" s="290">
        <v>0</v>
      </c>
      <c r="R639" s="290">
        <f t="shared" si="22"/>
        <v>0</v>
      </c>
      <c r="S639" s="290">
        <v>0</v>
      </c>
      <c r="T639" s="291">
        <f t="shared" si="23"/>
        <v>0</v>
      </c>
      <c r="U639" s="176"/>
      <c r="V639" s="176"/>
      <c r="AR639" s="24" t="s">
        <v>261</v>
      </c>
      <c r="AT639" s="24" t="s">
        <v>139</v>
      </c>
      <c r="AU639" s="24" t="s">
        <v>77</v>
      </c>
      <c r="AY639" s="24" t="s">
        <v>137</v>
      </c>
      <c r="BE639" s="73">
        <f t="shared" si="24"/>
        <v>0</v>
      </c>
      <c r="BF639" s="73">
        <f t="shared" si="25"/>
        <v>0</v>
      </c>
      <c r="BG639" s="73">
        <f t="shared" si="26"/>
        <v>0</v>
      </c>
      <c r="BH639" s="73">
        <f t="shared" si="27"/>
        <v>0</v>
      </c>
      <c r="BI639" s="73">
        <f t="shared" si="28"/>
        <v>0</v>
      </c>
      <c r="BJ639" s="24" t="s">
        <v>21</v>
      </c>
      <c r="BK639" s="73">
        <f t="shared" si="29"/>
        <v>0</v>
      </c>
      <c r="BL639" s="24" t="s">
        <v>261</v>
      </c>
      <c r="BM639" s="24" t="s">
        <v>1068</v>
      </c>
    </row>
    <row r="640" spans="1:65" s="1" customFormat="1" ht="25.5" customHeight="1">
      <c r="A640" s="176"/>
      <c r="B640" s="177"/>
      <c r="C640" s="243" t="s">
        <v>1069</v>
      </c>
      <c r="D640" s="243" t="s">
        <v>139</v>
      </c>
      <c r="E640" s="244" t="s">
        <v>1070</v>
      </c>
      <c r="F640" s="245" t="s">
        <v>1071</v>
      </c>
      <c r="G640" s="246" t="s">
        <v>188</v>
      </c>
      <c r="H640" s="247">
        <v>1</v>
      </c>
      <c r="I640" s="337">
        <v>0</v>
      </c>
      <c r="J640" s="248">
        <f t="shared" si="20"/>
        <v>0</v>
      </c>
      <c r="K640" s="245" t="s">
        <v>5</v>
      </c>
      <c r="L640" s="177"/>
      <c r="M640" s="288" t="s">
        <v>5</v>
      </c>
      <c r="N640" s="289" t="s">
        <v>40</v>
      </c>
      <c r="O640" s="178"/>
      <c r="P640" s="290">
        <f t="shared" si="21"/>
        <v>0</v>
      </c>
      <c r="Q640" s="290">
        <v>0</v>
      </c>
      <c r="R640" s="290">
        <f t="shared" si="22"/>
        <v>0</v>
      </c>
      <c r="S640" s="290">
        <v>0</v>
      </c>
      <c r="T640" s="291">
        <f t="shared" si="23"/>
        <v>0</v>
      </c>
      <c r="U640" s="176"/>
      <c r="V640" s="176"/>
      <c r="AR640" s="24" t="s">
        <v>261</v>
      </c>
      <c r="AT640" s="24" t="s">
        <v>139</v>
      </c>
      <c r="AU640" s="24" t="s">
        <v>77</v>
      </c>
      <c r="AY640" s="24" t="s">
        <v>137</v>
      </c>
      <c r="BE640" s="73">
        <f t="shared" si="24"/>
        <v>0</v>
      </c>
      <c r="BF640" s="73">
        <f t="shared" si="25"/>
        <v>0</v>
      </c>
      <c r="BG640" s="73">
        <f t="shared" si="26"/>
        <v>0</v>
      </c>
      <c r="BH640" s="73">
        <f t="shared" si="27"/>
        <v>0</v>
      </c>
      <c r="BI640" s="73">
        <f t="shared" si="28"/>
        <v>0</v>
      </c>
      <c r="BJ640" s="24" t="s">
        <v>21</v>
      </c>
      <c r="BK640" s="73">
        <f t="shared" si="29"/>
        <v>0</v>
      </c>
      <c r="BL640" s="24" t="s">
        <v>261</v>
      </c>
      <c r="BM640" s="24" t="s">
        <v>1072</v>
      </c>
    </row>
    <row r="641" spans="1:65" s="1" customFormat="1" ht="25.5" customHeight="1">
      <c r="A641" s="176"/>
      <c r="B641" s="177"/>
      <c r="C641" s="243" t="s">
        <v>1073</v>
      </c>
      <c r="D641" s="243" t="s">
        <v>139</v>
      </c>
      <c r="E641" s="244" t="s">
        <v>1074</v>
      </c>
      <c r="F641" s="245" t="s">
        <v>1075</v>
      </c>
      <c r="G641" s="246" t="s">
        <v>188</v>
      </c>
      <c r="H641" s="247">
        <v>2</v>
      </c>
      <c r="I641" s="337">
        <v>0</v>
      </c>
      <c r="J641" s="248">
        <f t="shared" si="20"/>
        <v>0</v>
      </c>
      <c r="K641" s="245" t="s">
        <v>5</v>
      </c>
      <c r="L641" s="177"/>
      <c r="M641" s="288" t="s">
        <v>5</v>
      </c>
      <c r="N641" s="289" t="s">
        <v>40</v>
      </c>
      <c r="O641" s="178"/>
      <c r="P641" s="290">
        <f t="shared" si="21"/>
        <v>0</v>
      </c>
      <c r="Q641" s="290">
        <v>0</v>
      </c>
      <c r="R641" s="290">
        <f t="shared" si="22"/>
        <v>0</v>
      </c>
      <c r="S641" s="290">
        <v>0</v>
      </c>
      <c r="T641" s="291">
        <f t="shared" si="23"/>
        <v>0</v>
      </c>
      <c r="U641" s="176"/>
      <c r="V641" s="176"/>
      <c r="AR641" s="24" t="s">
        <v>261</v>
      </c>
      <c r="AT641" s="24" t="s">
        <v>139</v>
      </c>
      <c r="AU641" s="24" t="s">
        <v>77</v>
      </c>
      <c r="AY641" s="24" t="s">
        <v>137</v>
      </c>
      <c r="BE641" s="73">
        <f t="shared" si="24"/>
        <v>0</v>
      </c>
      <c r="BF641" s="73">
        <f t="shared" si="25"/>
        <v>0</v>
      </c>
      <c r="BG641" s="73">
        <f t="shared" si="26"/>
        <v>0</v>
      </c>
      <c r="BH641" s="73">
        <f t="shared" si="27"/>
        <v>0</v>
      </c>
      <c r="BI641" s="73">
        <f t="shared" si="28"/>
        <v>0</v>
      </c>
      <c r="BJ641" s="24" t="s">
        <v>21</v>
      </c>
      <c r="BK641" s="73">
        <f t="shared" si="29"/>
        <v>0</v>
      </c>
      <c r="BL641" s="24" t="s">
        <v>261</v>
      </c>
      <c r="BM641" s="24" t="s">
        <v>1076</v>
      </c>
    </row>
    <row r="642" spans="1:65" s="1" customFormat="1" ht="25.5" customHeight="1">
      <c r="A642" s="176"/>
      <c r="B642" s="177"/>
      <c r="C642" s="243" t="s">
        <v>1077</v>
      </c>
      <c r="D642" s="243" t="s">
        <v>139</v>
      </c>
      <c r="E642" s="244" t="s">
        <v>1078</v>
      </c>
      <c r="F642" s="245" t="s">
        <v>1079</v>
      </c>
      <c r="G642" s="246" t="s">
        <v>188</v>
      </c>
      <c r="H642" s="247">
        <v>1</v>
      </c>
      <c r="I642" s="337">
        <v>0</v>
      </c>
      <c r="J642" s="248">
        <f t="shared" si="20"/>
        <v>0</v>
      </c>
      <c r="K642" s="245" t="s">
        <v>5</v>
      </c>
      <c r="L642" s="177"/>
      <c r="M642" s="288" t="s">
        <v>5</v>
      </c>
      <c r="N642" s="289" t="s">
        <v>40</v>
      </c>
      <c r="O642" s="178"/>
      <c r="P642" s="290">
        <f t="shared" si="21"/>
        <v>0</v>
      </c>
      <c r="Q642" s="290">
        <v>0</v>
      </c>
      <c r="R642" s="290">
        <f t="shared" si="22"/>
        <v>0</v>
      </c>
      <c r="S642" s="290">
        <v>0</v>
      </c>
      <c r="T642" s="291">
        <f t="shared" si="23"/>
        <v>0</v>
      </c>
      <c r="U642" s="176"/>
      <c r="V642" s="176"/>
      <c r="AR642" s="24" t="s">
        <v>261</v>
      </c>
      <c r="AT642" s="24" t="s">
        <v>139</v>
      </c>
      <c r="AU642" s="24" t="s">
        <v>77</v>
      </c>
      <c r="AY642" s="24" t="s">
        <v>137</v>
      </c>
      <c r="BE642" s="73">
        <f t="shared" si="24"/>
        <v>0</v>
      </c>
      <c r="BF642" s="73">
        <f t="shared" si="25"/>
        <v>0</v>
      </c>
      <c r="BG642" s="73">
        <f t="shared" si="26"/>
        <v>0</v>
      </c>
      <c r="BH642" s="73">
        <f t="shared" si="27"/>
        <v>0</v>
      </c>
      <c r="BI642" s="73">
        <f t="shared" si="28"/>
        <v>0</v>
      </c>
      <c r="BJ642" s="24" t="s">
        <v>21</v>
      </c>
      <c r="BK642" s="73">
        <f t="shared" si="29"/>
        <v>0</v>
      </c>
      <c r="BL642" s="24" t="s">
        <v>261</v>
      </c>
      <c r="BM642" s="24" t="s">
        <v>1080</v>
      </c>
    </row>
    <row r="643" spans="1:65" s="1" customFormat="1" ht="25.5" customHeight="1">
      <c r="A643" s="176"/>
      <c r="B643" s="177"/>
      <c r="C643" s="243" t="s">
        <v>1081</v>
      </c>
      <c r="D643" s="243" t="s">
        <v>139</v>
      </c>
      <c r="E643" s="244" t="s">
        <v>1082</v>
      </c>
      <c r="F643" s="245" t="s">
        <v>1083</v>
      </c>
      <c r="G643" s="246" t="s">
        <v>188</v>
      </c>
      <c r="H643" s="247">
        <v>4</v>
      </c>
      <c r="I643" s="337">
        <v>0</v>
      </c>
      <c r="J643" s="248">
        <f t="shared" si="20"/>
        <v>0</v>
      </c>
      <c r="K643" s="245" t="s">
        <v>5</v>
      </c>
      <c r="L643" s="177"/>
      <c r="M643" s="288" t="s">
        <v>5</v>
      </c>
      <c r="N643" s="289" t="s">
        <v>40</v>
      </c>
      <c r="O643" s="178"/>
      <c r="P643" s="290">
        <f t="shared" si="21"/>
        <v>0</v>
      </c>
      <c r="Q643" s="290">
        <v>0</v>
      </c>
      <c r="R643" s="290">
        <f t="shared" si="22"/>
        <v>0</v>
      </c>
      <c r="S643" s="290">
        <v>0</v>
      </c>
      <c r="T643" s="291">
        <f t="shared" si="23"/>
        <v>0</v>
      </c>
      <c r="U643" s="176"/>
      <c r="V643" s="176"/>
      <c r="AR643" s="24" t="s">
        <v>261</v>
      </c>
      <c r="AT643" s="24" t="s">
        <v>139</v>
      </c>
      <c r="AU643" s="24" t="s">
        <v>77</v>
      </c>
      <c r="AY643" s="24" t="s">
        <v>137</v>
      </c>
      <c r="BE643" s="73">
        <f t="shared" si="24"/>
        <v>0</v>
      </c>
      <c r="BF643" s="73">
        <f t="shared" si="25"/>
        <v>0</v>
      </c>
      <c r="BG643" s="73">
        <f t="shared" si="26"/>
        <v>0</v>
      </c>
      <c r="BH643" s="73">
        <f t="shared" si="27"/>
        <v>0</v>
      </c>
      <c r="BI643" s="73">
        <f t="shared" si="28"/>
        <v>0</v>
      </c>
      <c r="BJ643" s="24" t="s">
        <v>21</v>
      </c>
      <c r="BK643" s="73">
        <f t="shared" si="29"/>
        <v>0</v>
      </c>
      <c r="BL643" s="24" t="s">
        <v>261</v>
      </c>
      <c r="BM643" s="24" t="s">
        <v>1084</v>
      </c>
    </row>
    <row r="644" spans="1:65" s="1" customFormat="1" ht="25.5" customHeight="1">
      <c r="A644" s="176"/>
      <c r="B644" s="177"/>
      <c r="C644" s="243" t="s">
        <v>1085</v>
      </c>
      <c r="D644" s="243" t="s">
        <v>139</v>
      </c>
      <c r="E644" s="244" t="s">
        <v>1086</v>
      </c>
      <c r="F644" s="245" t="s">
        <v>1087</v>
      </c>
      <c r="G644" s="246" t="s">
        <v>188</v>
      </c>
      <c r="H644" s="247">
        <v>1</v>
      </c>
      <c r="I644" s="337">
        <v>0</v>
      </c>
      <c r="J644" s="248">
        <f t="shared" si="20"/>
        <v>0</v>
      </c>
      <c r="K644" s="245" t="s">
        <v>5</v>
      </c>
      <c r="L644" s="177"/>
      <c r="M644" s="288" t="s">
        <v>5</v>
      </c>
      <c r="N644" s="289" t="s">
        <v>40</v>
      </c>
      <c r="O644" s="178"/>
      <c r="P644" s="290">
        <f t="shared" si="21"/>
        <v>0</v>
      </c>
      <c r="Q644" s="290">
        <v>0</v>
      </c>
      <c r="R644" s="290">
        <f t="shared" si="22"/>
        <v>0</v>
      </c>
      <c r="S644" s="290">
        <v>0</v>
      </c>
      <c r="T644" s="291">
        <f t="shared" si="23"/>
        <v>0</v>
      </c>
      <c r="U644" s="176"/>
      <c r="V644" s="176"/>
      <c r="AR644" s="24" t="s">
        <v>261</v>
      </c>
      <c r="AT644" s="24" t="s">
        <v>139</v>
      </c>
      <c r="AU644" s="24" t="s">
        <v>77</v>
      </c>
      <c r="AY644" s="24" t="s">
        <v>137</v>
      </c>
      <c r="BE644" s="73">
        <f t="shared" si="24"/>
        <v>0</v>
      </c>
      <c r="BF644" s="73">
        <f t="shared" si="25"/>
        <v>0</v>
      </c>
      <c r="BG644" s="73">
        <f t="shared" si="26"/>
        <v>0</v>
      </c>
      <c r="BH644" s="73">
        <f t="shared" si="27"/>
        <v>0</v>
      </c>
      <c r="BI644" s="73">
        <f t="shared" si="28"/>
        <v>0</v>
      </c>
      <c r="BJ644" s="24" t="s">
        <v>21</v>
      </c>
      <c r="BK644" s="73">
        <f t="shared" si="29"/>
        <v>0</v>
      </c>
      <c r="BL644" s="24" t="s">
        <v>261</v>
      </c>
      <c r="BM644" s="24" t="s">
        <v>1088</v>
      </c>
    </row>
    <row r="645" spans="1:65" s="1" customFormat="1" ht="25.5" customHeight="1">
      <c r="A645" s="176"/>
      <c r="B645" s="177"/>
      <c r="C645" s="243" t="s">
        <v>1089</v>
      </c>
      <c r="D645" s="243" t="s">
        <v>139</v>
      </c>
      <c r="E645" s="244" t="s">
        <v>1090</v>
      </c>
      <c r="F645" s="245" t="s">
        <v>1091</v>
      </c>
      <c r="G645" s="246" t="s">
        <v>188</v>
      </c>
      <c r="H645" s="247">
        <v>1</v>
      </c>
      <c r="I645" s="337">
        <v>0</v>
      </c>
      <c r="J645" s="248">
        <f t="shared" si="20"/>
        <v>0</v>
      </c>
      <c r="K645" s="245" t="s">
        <v>5</v>
      </c>
      <c r="L645" s="177"/>
      <c r="M645" s="288" t="s">
        <v>5</v>
      </c>
      <c r="N645" s="289" t="s">
        <v>40</v>
      </c>
      <c r="O645" s="178"/>
      <c r="P645" s="290">
        <f t="shared" si="21"/>
        <v>0</v>
      </c>
      <c r="Q645" s="290">
        <v>0</v>
      </c>
      <c r="R645" s="290">
        <f t="shared" si="22"/>
        <v>0</v>
      </c>
      <c r="S645" s="290">
        <v>0</v>
      </c>
      <c r="T645" s="291">
        <f t="shared" si="23"/>
        <v>0</v>
      </c>
      <c r="U645" s="176"/>
      <c r="V645" s="176"/>
      <c r="AR645" s="24" t="s">
        <v>261</v>
      </c>
      <c r="AT645" s="24" t="s">
        <v>139</v>
      </c>
      <c r="AU645" s="24" t="s">
        <v>77</v>
      </c>
      <c r="AY645" s="24" t="s">
        <v>137</v>
      </c>
      <c r="BE645" s="73">
        <f t="shared" si="24"/>
        <v>0</v>
      </c>
      <c r="BF645" s="73">
        <f t="shared" si="25"/>
        <v>0</v>
      </c>
      <c r="BG645" s="73">
        <f t="shared" si="26"/>
        <v>0</v>
      </c>
      <c r="BH645" s="73">
        <f t="shared" si="27"/>
        <v>0</v>
      </c>
      <c r="BI645" s="73">
        <f t="shared" si="28"/>
        <v>0</v>
      </c>
      <c r="BJ645" s="24" t="s">
        <v>21</v>
      </c>
      <c r="BK645" s="73">
        <f t="shared" si="29"/>
        <v>0</v>
      </c>
      <c r="BL645" s="24" t="s">
        <v>261</v>
      </c>
      <c r="BM645" s="24" t="s">
        <v>1092</v>
      </c>
    </row>
    <row r="646" spans="1:65" s="1" customFormat="1" ht="25.5" customHeight="1">
      <c r="A646" s="176"/>
      <c r="B646" s="177"/>
      <c r="C646" s="243" t="s">
        <v>1093</v>
      </c>
      <c r="D646" s="243" t="s">
        <v>139</v>
      </c>
      <c r="E646" s="244" t="s">
        <v>1094</v>
      </c>
      <c r="F646" s="245" t="s">
        <v>1095</v>
      </c>
      <c r="G646" s="246" t="s">
        <v>188</v>
      </c>
      <c r="H646" s="247">
        <v>2</v>
      </c>
      <c r="I646" s="337">
        <v>0</v>
      </c>
      <c r="J646" s="248">
        <f t="shared" si="20"/>
        <v>0</v>
      </c>
      <c r="K646" s="245" t="s">
        <v>5</v>
      </c>
      <c r="L646" s="177"/>
      <c r="M646" s="288" t="s">
        <v>5</v>
      </c>
      <c r="N646" s="289" t="s">
        <v>40</v>
      </c>
      <c r="O646" s="178"/>
      <c r="P646" s="290">
        <f t="shared" si="21"/>
        <v>0</v>
      </c>
      <c r="Q646" s="290">
        <v>0</v>
      </c>
      <c r="R646" s="290">
        <f t="shared" si="22"/>
        <v>0</v>
      </c>
      <c r="S646" s="290">
        <v>0</v>
      </c>
      <c r="T646" s="291">
        <f t="shared" si="23"/>
        <v>0</v>
      </c>
      <c r="U646" s="176"/>
      <c r="V646" s="176"/>
      <c r="AR646" s="24" t="s">
        <v>261</v>
      </c>
      <c r="AT646" s="24" t="s">
        <v>139</v>
      </c>
      <c r="AU646" s="24" t="s">
        <v>77</v>
      </c>
      <c r="AY646" s="24" t="s">
        <v>137</v>
      </c>
      <c r="BE646" s="73">
        <f t="shared" si="24"/>
        <v>0</v>
      </c>
      <c r="BF646" s="73">
        <f t="shared" si="25"/>
        <v>0</v>
      </c>
      <c r="BG646" s="73">
        <f t="shared" si="26"/>
        <v>0</v>
      </c>
      <c r="BH646" s="73">
        <f t="shared" si="27"/>
        <v>0</v>
      </c>
      <c r="BI646" s="73">
        <f t="shared" si="28"/>
        <v>0</v>
      </c>
      <c r="BJ646" s="24" t="s">
        <v>21</v>
      </c>
      <c r="BK646" s="73">
        <f t="shared" si="29"/>
        <v>0</v>
      </c>
      <c r="BL646" s="24" t="s">
        <v>261</v>
      </c>
      <c r="BM646" s="24" t="s">
        <v>1096</v>
      </c>
    </row>
    <row r="647" spans="1:65" s="1" customFormat="1" ht="25.5" customHeight="1">
      <c r="A647" s="176"/>
      <c r="B647" s="177"/>
      <c r="C647" s="243" t="s">
        <v>1097</v>
      </c>
      <c r="D647" s="243" t="s">
        <v>139</v>
      </c>
      <c r="E647" s="244" t="s">
        <v>1098</v>
      </c>
      <c r="F647" s="245" t="s">
        <v>1099</v>
      </c>
      <c r="G647" s="246" t="s">
        <v>188</v>
      </c>
      <c r="H647" s="247">
        <v>1</v>
      </c>
      <c r="I647" s="337">
        <v>0</v>
      </c>
      <c r="J647" s="248">
        <f t="shared" si="20"/>
        <v>0</v>
      </c>
      <c r="K647" s="245" t="s">
        <v>5</v>
      </c>
      <c r="L647" s="177"/>
      <c r="M647" s="288" t="s">
        <v>5</v>
      </c>
      <c r="N647" s="289" t="s">
        <v>40</v>
      </c>
      <c r="O647" s="178"/>
      <c r="P647" s="290">
        <f t="shared" si="21"/>
        <v>0</v>
      </c>
      <c r="Q647" s="290">
        <v>0</v>
      </c>
      <c r="R647" s="290">
        <f t="shared" si="22"/>
        <v>0</v>
      </c>
      <c r="S647" s="290">
        <v>0</v>
      </c>
      <c r="T647" s="291">
        <f t="shared" si="23"/>
        <v>0</v>
      </c>
      <c r="U647" s="176"/>
      <c r="V647" s="176"/>
      <c r="AR647" s="24" t="s">
        <v>261</v>
      </c>
      <c r="AT647" s="24" t="s">
        <v>139</v>
      </c>
      <c r="AU647" s="24" t="s">
        <v>77</v>
      </c>
      <c r="AY647" s="24" t="s">
        <v>137</v>
      </c>
      <c r="BE647" s="73">
        <f t="shared" si="24"/>
        <v>0</v>
      </c>
      <c r="BF647" s="73">
        <f t="shared" si="25"/>
        <v>0</v>
      </c>
      <c r="BG647" s="73">
        <f t="shared" si="26"/>
        <v>0</v>
      </c>
      <c r="BH647" s="73">
        <f t="shared" si="27"/>
        <v>0</v>
      </c>
      <c r="BI647" s="73">
        <f t="shared" si="28"/>
        <v>0</v>
      </c>
      <c r="BJ647" s="24" t="s">
        <v>21</v>
      </c>
      <c r="BK647" s="73">
        <f t="shared" si="29"/>
        <v>0</v>
      </c>
      <c r="BL647" s="24" t="s">
        <v>261</v>
      </c>
      <c r="BM647" s="24" t="s">
        <v>1100</v>
      </c>
    </row>
    <row r="648" spans="1:65" s="1" customFormat="1" ht="16.5" customHeight="1">
      <c r="A648" s="176"/>
      <c r="B648" s="177"/>
      <c r="C648" s="243" t="s">
        <v>1101</v>
      </c>
      <c r="D648" s="243" t="s">
        <v>139</v>
      </c>
      <c r="E648" s="244" t="s">
        <v>1102</v>
      </c>
      <c r="F648" s="245" t="s">
        <v>1103</v>
      </c>
      <c r="G648" s="246" t="s">
        <v>188</v>
      </c>
      <c r="H648" s="247">
        <v>7</v>
      </c>
      <c r="I648" s="337">
        <v>0</v>
      </c>
      <c r="J648" s="248">
        <f t="shared" si="20"/>
        <v>0</v>
      </c>
      <c r="K648" s="245" t="s">
        <v>5</v>
      </c>
      <c r="L648" s="177"/>
      <c r="M648" s="288" t="s">
        <v>5</v>
      </c>
      <c r="N648" s="289" t="s">
        <v>40</v>
      </c>
      <c r="O648" s="178"/>
      <c r="P648" s="290">
        <f t="shared" si="21"/>
        <v>0</v>
      </c>
      <c r="Q648" s="290">
        <v>0</v>
      </c>
      <c r="R648" s="290">
        <f t="shared" si="22"/>
        <v>0</v>
      </c>
      <c r="S648" s="290">
        <v>0</v>
      </c>
      <c r="T648" s="291">
        <f t="shared" si="23"/>
        <v>0</v>
      </c>
      <c r="U648" s="176"/>
      <c r="V648" s="176"/>
      <c r="AR648" s="24" t="s">
        <v>261</v>
      </c>
      <c r="AT648" s="24" t="s">
        <v>139</v>
      </c>
      <c r="AU648" s="24" t="s">
        <v>77</v>
      </c>
      <c r="AY648" s="24" t="s">
        <v>137</v>
      </c>
      <c r="BE648" s="73">
        <f t="shared" si="24"/>
        <v>0</v>
      </c>
      <c r="BF648" s="73">
        <f t="shared" si="25"/>
        <v>0</v>
      </c>
      <c r="BG648" s="73">
        <f t="shared" si="26"/>
        <v>0</v>
      </c>
      <c r="BH648" s="73">
        <f t="shared" si="27"/>
        <v>0</v>
      </c>
      <c r="BI648" s="73">
        <f t="shared" si="28"/>
        <v>0</v>
      </c>
      <c r="BJ648" s="24" t="s">
        <v>21</v>
      </c>
      <c r="BK648" s="73">
        <f t="shared" si="29"/>
        <v>0</v>
      </c>
      <c r="BL648" s="24" t="s">
        <v>261</v>
      </c>
      <c r="BM648" s="24" t="s">
        <v>1104</v>
      </c>
    </row>
    <row r="649" spans="1:65" s="1" customFormat="1" ht="16.5" customHeight="1">
      <c r="A649" s="176"/>
      <c r="B649" s="177"/>
      <c r="C649" s="243" t="s">
        <v>1105</v>
      </c>
      <c r="D649" s="243" t="s">
        <v>139</v>
      </c>
      <c r="E649" s="244" t="s">
        <v>1106</v>
      </c>
      <c r="F649" s="245" t="s">
        <v>1107</v>
      </c>
      <c r="G649" s="246" t="s">
        <v>188</v>
      </c>
      <c r="H649" s="247">
        <v>1388</v>
      </c>
      <c r="I649" s="337">
        <v>0</v>
      </c>
      <c r="J649" s="248">
        <f t="shared" si="20"/>
        <v>0</v>
      </c>
      <c r="K649" s="245" t="s">
        <v>5</v>
      </c>
      <c r="L649" s="177"/>
      <c r="M649" s="288" t="s">
        <v>5</v>
      </c>
      <c r="N649" s="289" t="s">
        <v>40</v>
      </c>
      <c r="O649" s="178"/>
      <c r="P649" s="290">
        <f t="shared" si="21"/>
        <v>0</v>
      </c>
      <c r="Q649" s="290">
        <v>0</v>
      </c>
      <c r="R649" s="290">
        <f t="shared" si="22"/>
        <v>0</v>
      </c>
      <c r="S649" s="290">
        <v>0</v>
      </c>
      <c r="T649" s="291">
        <f t="shared" si="23"/>
        <v>0</v>
      </c>
      <c r="U649" s="176"/>
      <c r="V649" s="176"/>
      <c r="AR649" s="24" t="s">
        <v>261</v>
      </c>
      <c r="AT649" s="24" t="s">
        <v>139</v>
      </c>
      <c r="AU649" s="24" t="s">
        <v>77</v>
      </c>
      <c r="AY649" s="24" t="s">
        <v>137</v>
      </c>
      <c r="BE649" s="73">
        <f t="shared" si="24"/>
        <v>0</v>
      </c>
      <c r="BF649" s="73">
        <f t="shared" si="25"/>
        <v>0</v>
      </c>
      <c r="BG649" s="73">
        <f t="shared" si="26"/>
        <v>0</v>
      </c>
      <c r="BH649" s="73">
        <f t="shared" si="27"/>
        <v>0</v>
      </c>
      <c r="BI649" s="73">
        <f t="shared" si="28"/>
        <v>0</v>
      </c>
      <c r="BJ649" s="24" t="s">
        <v>21</v>
      </c>
      <c r="BK649" s="73">
        <f t="shared" si="29"/>
        <v>0</v>
      </c>
      <c r="BL649" s="24" t="s">
        <v>261</v>
      </c>
      <c r="BM649" s="24" t="s">
        <v>1108</v>
      </c>
    </row>
    <row r="650" spans="1:65" s="1" customFormat="1" ht="16.5" customHeight="1">
      <c r="A650" s="176"/>
      <c r="B650" s="177"/>
      <c r="C650" s="243" t="s">
        <v>1109</v>
      </c>
      <c r="D650" s="243" t="s">
        <v>139</v>
      </c>
      <c r="E650" s="244" t="s">
        <v>1110</v>
      </c>
      <c r="F650" s="245" t="s">
        <v>1111</v>
      </c>
      <c r="G650" s="246" t="s">
        <v>188</v>
      </c>
      <c r="H650" s="247">
        <v>47</v>
      </c>
      <c r="I650" s="337">
        <v>0</v>
      </c>
      <c r="J650" s="248">
        <f t="shared" si="20"/>
        <v>0</v>
      </c>
      <c r="K650" s="245" t="s">
        <v>5</v>
      </c>
      <c r="L650" s="177"/>
      <c r="M650" s="288" t="s">
        <v>5</v>
      </c>
      <c r="N650" s="289" t="s">
        <v>40</v>
      </c>
      <c r="O650" s="178"/>
      <c r="P650" s="290">
        <f t="shared" si="21"/>
        <v>0</v>
      </c>
      <c r="Q650" s="290">
        <v>0</v>
      </c>
      <c r="R650" s="290">
        <f t="shared" si="22"/>
        <v>0</v>
      </c>
      <c r="S650" s="290">
        <v>0</v>
      </c>
      <c r="T650" s="291">
        <f t="shared" si="23"/>
        <v>0</v>
      </c>
      <c r="U650" s="176"/>
      <c r="V650" s="176"/>
      <c r="AR650" s="24" t="s">
        <v>261</v>
      </c>
      <c r="AT650" s="24" t="s">
        <v>139</v>
      </c>
      <c r="AU650" s="24" t="s">
        <v>77</v>
      </c>
      <c r="AY650" s="24" t="s">
        <v>137</v>
      </c>
      <c r="BE650" s="73">
        <f t="shared" si="24"/>
        <v>0</v>
      </c>
      <c r="BF650" s="73">
        <f t="shared" si="25"/>
        <v>0</v>
      </c>
      <c r="BG650" s="73">
        <f t="shared" si="26"/>
        <v>0</v>
      </c>
      <c r="BH650" s="73">
        <f t="shared" si="27"/>
        <v>0</v>
      </c>
      <c r="BI650" s="73">
        <f t="shared" si="28"/>
        <v>0</v>
      </c>
      <c r="BJ650" s="24" t="s">
        <v>21</v>
      </c>
      <c r="BK650" s="73">
        <f t="shared" si="29"/>
        <v>0</v>
      </c>
      <c r="BL650" s="24" t="s">
        <v>261</v>
      </c>
      <c r="BM650" s="24" t="s">
        <v>1112</v>
      </c>
    </row>
    <row r="651" spans="1:65" s="1" customFormat="1" ht="25.5" customHeight="1">
      <c r="A651" s="176"/>
      <c r="B651" s="177"/>
      <c r="C651" s="243" t="s">
        <v>1113</v>
      </c>
      <c r="D651" s="243" t="s">
        <v>139</v>
      </c>
      <c r="E651" s="244" t="s">
        <v>1114</v>
      </c>
      <c r="F651" s="245" t="s">
        <v>1115</v>
      </c>
      <c r="G651" s="246" t="s">
        <v>188</v>
      </c>
      <c r="H651" s="247">
        <v>103</v>
      </c>
      <c r="I651" s="337">
        <v>0</v>
      </c>
      <c r="J651" s="248">
        <f t="shared" si="20"/>
        <v>0</v>
      </c>
      <c r="K651" s="245" t="s">
        <v>5</v>
      </c>
      <c r="L651" s="177"/>
      <c r="M651" s="288" t="s">
        <v>5</v>
      </c>
      <c r="N651" s="289" t="s">
        <v>40</v>
      </c>
      <c r="O651" s="178"/>
      <c r="P651" s="290">
        <f t="shared" si="21"/>
        <v>0</v>
      </c>
      <c r="Q651" s="290">
        <v>0</v>
      </c>
      <c r="R651" s="290">
        <f t="shared" si="22"/>
        <v>0</v>
      </c>
      <c r="S651" s="290">
        <v>0</v>
      </c>
      <c r="T651" s="291">
        <f t="shared" si="23"/>
        <v>0</v>
      </c>
      <c r="U651" s="176"/>
      <c r="V651" s="176"/>
      <c r="AR651" s="24" t="s">
        <v>261</v>
      </c>
      <c r="AT651" s="24" t="s">
        <v>139</v>
      </c>
      <c r="AU651" s="24" t="s">
        <v>77</v>
      </c>
      <c r="AY651" s="24" t="s">
        <v>137</v>
      </c>
      <c r="BE651" s="73">
        <f t="shared" si="24"/>
        <v>0</v>
      </c>
      <c r="BF651" s="73">
        <f t="shared" si="25"/>
        <v>0</v>
      </c>
      <c r="BG651" s="73">
        <f t="shared" si="26"/>
        <v>0</v>
      </c>
      <c r="BH651" s="73">
        <f t="shared" si="27"/>
        <v>0</v>
      </c>
      <c r="BI651" s="73">
        <f t="shared" si="28"/>
        <v>0</v>
      </c>
      <c r="BJ651" s="24" t="s">
        <v>21</v>
      </c>
      <c r="BK651" s="73">
        <f t="shared" si="29"/>
        <v>0</v>
      </c>
      <c r="BL651" s="24" t="s">
        <v>261</v>
      </c>
      <c r="BM651" s="24" t="s">
        <v>1116</v>
      </c>
    </row>
    <row r="652" spans="1:65" s="1" customFormat="1" ht="16.5" customHeight="1">
      <c r="A652" s="176"/>
      <c r="B652" s="177"/>
      <c r="C652" s="243" t="s">
        <v>1117</v>
      </c>
      <c r="D652" s="243" t="s">
        <v>139</v>
      </c>
      <c r="E652" s="244" t="s">
        <v>1118</v>
      </c>
      <c r="F652" s="245" t="s">
        <v>1119</v>
      </c>
      <c r="G652" s="246" t="s">
        <v>330</v>
      </c>
      <c r="H652" s="247">
        <v>1</v>
      </c>
      <c r="I652" s="337">
        <v>0</v>
      </c>
      <c r="J652" s="248">
        <f t="shared" si="20"/>
        <v>0</v>
      </c>
      <c r="K652" s="245" t="s">
        <v>5</v>
      </c>
      <c r="L652" s="177"/>
      <c r="M652" s="288" t="s">
        <v>5</v>
      </c>
      <c r="N652" s="289" t="s">
        <v>40</v>
      </c>
      <c r="O652" s="178"/>
      <c r="P652" s="290">
        <f t="shared" si="21"/>
        <v>0</v>
      </c>
      <c r="Q652" s="290">
        <v>0</v>
      </c>
      <c r="R652" s="290">
        <f t="shared" si="22"/>
        <v>0</v>
      </c>
      <c r="S652" s="290">
        <v>0</v>
      </c>
      <c r="T652" s="291">
        <f t="shared" si="23"/>
        <v>0</v>
      </c>
      <c r="U652" s="176"/>
      <c r="V652" s="176"/>
      <c r="AR652" s="24" t="s">
        <v>261</v>
      </c>
      <c r="AT652" s="24" t="s">
        <v>139</v>
      </c>
      <c r="AU652" s="24" t="s">
        <v>77</v>
      </c>
      <c r="AY652" s="24" t="s">
        <v>137</v>
      </c>
      <c r="BE652" s="73">
        <f t="shared" si="24"/>
        <v>0</v>
      </c>
      <c r="BF652" s="73">
        <f t="shared" si="25"/>
        <v>0</v>
      </c>
      <c r="BG652" s="73">
        <f t="shared" si="26"/>
        <v>0</v>
      </c>
      <c r="BH652" s="73">
        <f t="shared" si="27"/>
        <v>0</v>
      </c>
      <c r="BI652" s="73">
        <f t="shared" si="28"/>
        <v>0</v>
      </c>
      <c r="BJ652" s="24" t="s">
        <v>21</v>
      </c>
      <c r="BK652" s="73">
        <f t="shared" si="29"/>
        <v>0</v>
      </c>
      <c r="BL652" s="24" t="s">
        <v>261</v>
      </c>
      <c r="BM652" s="24" t="s">
        <v>1120</v>
      </c>
    </row>
    <row r="653" spans="1:51" s="11" customFormat="1" ht="13.5">
      <c r="A653" s="292"/>
      <c r="B653" s="293"/>
      <c r="C653" s="292"/>
      <c r="D653" s="294" t="s">
        <v>146</v>
      </c>
      <c r="E653" s="295" t="s">
        <v>5</v>
      </c>
      <c r="F653" s="296" t="s">
        <v>1121</v>
      </c>
      <c r="G653" s="292"/>
      <c r="H653" s="297">
        <v>1</v>
      </c>
      <c r="I653" s="292"/>
      <c r="J653" s="292"/>
      <c r="K653" s="292"/>
      <c r="L653" s="293"/>
      <c r="M653" s="298"/>
      <c r="N653" s="299"/>
      <c r="O653" s="299"/>
      <c r="P653" s="299"/>
      <c r="Q653" s="299"/>
      <c r="R653" s="299"/>
      <c r="S653" s="299"/>
      <c r="T653" s="300"/>
      <c r="U653" s="292"/>
      <c r="V653" s="292"/>
      <c r="AT653" s="74" t="s">
        <v>146</v>
      </c>
      <c r="AU653" s="74" t="s">
        <v>77</v>
      </c>
      <c r="AV653" s="11" t="s">
        <v>77</v>
      </c>
      <c r="AW653" s="11" t="s">
        <v>33</v>
      </c>
      <c r="AX653" s="11" t="s">
        <v>21</v>
      </c>
      <c r="AY653" s="74" t="s">
        <v>137</v>
      </c>
    </row>
    <row r="654" spans="1:65" s="1" customFormat="1" ht="25.5" customHeight="1">
      <c r="A654" s="176"/>
      <c r="B654" s="177"/>
      <c r="C654" s="243" t="s">
        <v>1122</v>
      </c>
      <c r="D654" s="243" t="s">
        <v>139</v>
      </c>
      <c r="E654" s="244" t="s">
        <v>1123</v>
      </c>
      <c r="F654" s="245" t="s">
        <v>1124</v>
      </c>
      <c r="G654" s="246" t="s">
        <v>330</v>
      </c>
      <c r="H654" s="247">
        <v>1</v>
      </c>
      <c r="I654" s="337">
        <v>0</v>
      </c>
      <c r="J654" s="248">
        <f>ROUND(I654*H654,2)</f>
        <v>0</v>
      </c>
      <c r="K654" s="245" t="s">
        <v>5</v>
      </c>
      <c r="L654" s="177"/>
      <c r="M654" s="288" t="s">
        <v>5</v>
      </c>
      <c r="N654" s="289" t="s">
        <v>40</v>
      </c>
      <c r="O654" s="178"/>
      <c r="P654" s="290">
        <f>O654*H654</f>
        <v>0</v>
      </c>
      <c r="Q654" s="290">
        <v>0</v>
      </c>
      <c r="R654" s="290">
        <f>Q654*H654</f>
        <v>0</v>
      </c>
      <c r="S654" s="290">
        <v>0</v>
      </c>
      <c r="T654" s="291">
        <f>S654*H654</f>
        <v>0</v>
      </c>
      <c r="U654" s="176"/>
      <c r="V654" s="176"/>
      <c r="AR654" s="24" t="s">
        <v>261</v>
      </c>
      <c r="AT654" s="24" t="s">
        <v>139</v>
      </c>
      <c r="AU654" s="24" t="s">
        <v>77</v>
      </c>
      <c r="AY654" s="24" t="s">
        <v>137</v>
      </c>
      <c r="BE654" s="73">
        <f>IF(N654="základní",J654,0)</f>
        <v>0</v>
      </c>
      <c r="BF654" s="73">
        <f>IF(N654="snížená",J654,0)</f>
        <v>0</v>
      </c>
      <c r="BG654" s="73">
        <f>IF(N654="zákl. přenesená",J654,0)</f>
        <v>0</v>
      </c>
      <c r="BH654" s="73">
        <f>IF(N654="sníž. přenesená",J654,0)</f>
        <v>0</v>
      </c>
      <c r="BI654" s="73">
        <f>IF(N654="nulová",J654,0)</f>
        <v>0</v>
      </c>
      <c r="BJ654" s="24" t="s">
        <v>21</v>
      </c>
      <c r="BK654" s="73">
        <f>ROUND(I654*H654,2)</f>
        <v>0</v>
      </c>
      <c r="BL654" s="24" t="s">
        <v>261</v>
      </c>
      <c r="BM654" s="24" t="s">
        <v>1125</v>
      </c>
    </row>
    <row r="655" spans="1:51" s="11" customFormat="1" ht="13.5">
      <c r="A655" s="292"/>
      <c r="B655" s="293"/>
      <c r="C655" s="292"/>
      <c r="D655" s="294" t="s">
        <v>146</v>
      </c>
      <c r="E655" s="295" t="s">
        <v>5</v>
      </c>
      <c r="F655" s="296" t="s">
        <v>1126</v>
      </c>
      <c r="G655" s="292"/>
      <c r="H655" s="297">
        <v>1</v>
      </c>
      <c r="I655" s="292"/>
      <c r="J655" s="292"/>
      <c r="K655" s="292"/>
      <c r="L655" s="293"/>
      <c r="M655" s="298"/>
      <c r="N655" s="299"/>
      <c r="O655" s="299"/>
      <c r="P655" s="299"/>
      <c r="Q655" s="299"/>
      <c r="R655" s="299"/>
      <c r="S655" s="299"/>
      <c r="T655" s="300"/>
      <c r="U655" s="292"/>
      <c r="V655" s="292"/>
      <c r="AT655" s="74" t="s">
        <v>146</v>
      </c>
      <c r="AU655" s="74" t="s">
        <v>77</v>
      </c>
      <c r="AV655" s="11" t="s">
        <v>77</v>
      </c>
      <c r="AW655" s="11" t="s">
        <v>33</v>
      </c>
      <c r="AX655" s="11" t="s">
        <v>21</v>
      </c>
      <c r="AY655" s="74" t="s">
        <v>137</v>
      </c>
    </row>
    <row r="656" spans="1:65" s="1" customFormat="1" ht="16.5" customHeight="1">
      <c r="A656" s="176"/>
      <c r="B656" s="177"/>
      <c r="C656" s="243" t="s">
        <v>1127</v>
      </c>
      <c r="D656" s="243" t="s">
        <v>139</v>
      </c>
      <c r="E656" s="244" t="s">
        <v>1128</v>
      </c>
      <c r="F656" s="245" t="s">
        <v>1129</v>
      </c>
      <c r="G656" s="246" t="s">
        <v>454</v>
      </c>
      <c r="H656" s="247">
        <v>30</v>
      </c>
      <c r="I656" s="337">
        <v>0</v>
      </c>
      <c r="J656" s="248">
        <f>ROUND(I656*H656,2)</f>
        <v>0</v>
      </c>
      <c r="K656" s="245" t="s">
        <v>143</v>
      </c>
      <c r="L656" s="177"/>
      <c r="M656" s="288" t="s">
        <v>5</v>
      </c>
      <c r="N656" s="289" t="s">
        <v>40</v>
      </c>
      <c r="O656" s="178"/>
      <c r="P656" s="290">
        <f>O656*H656</f>
        <v>0</v>
      </c>
      <c r="Q656" s="290">
        <v>0</v>
      </c>
      <c r="R656" s="290">
        <f>Q656*H656</f>
        <v>0</v>
      </c>
      <c r="S656" s="290">
        <v>0</v>
      </c>
      <c r="T656" s="291">
        <f>S656*H656</f>
        <v>0</v>
      </c>
      <c r="U656" s="176"/>
      <c r="V656" s="176"/>
      <c r="AR656" s="24" t="s">
        <v>261</v>
      </c>
      <c r="AT656" s="24" t="s">
        <v>139</v>
      </c>
      <c r="AU656" s="24" t="s">
        <v>77</v>
      </c>
      <c r="AY656" s="24" t="s">
        <v>137</v>
      </c>
      <c r="BE656" s="73">
        <f>IF(N656="základní",J656,0)</f>
        <v>0</v>
      </c>
      <c r="BF656" s="73">
        <f>IF(N656="snížená",J656,0)</f>
        <v>0</v>
      </c>
      <c r="BG656" s="73">
        <f>IF(N656="zákl. přenesená",J656,0)</f>
        <v>0</v>
      </c>
      <c r="BH656" s="73">
        <f>IF(N656="sníž. přenesená",J656,0)</f>
        <v>0</v>
      </c>
      <c r="BI656" s="73">
        <f>IF(N656="nulová",J656,0)</f>
        <v>0</v>
      </c>
      <c r="BJ656" s="24" t="s">
        <v>21</v>
      </c>
      <c r="BK656" s="73">
        <f>ROUND(I656*H656,2)</f>
        <v>0</v>
      </c>
      <c r="BL656" s="24" t="s">
        <v>261</v>
      </c>
      <c r="BM656" s="24" t="s">
        <v>1130</v>
      </c>
    </row>
    <row r="657" spans="1:63" s="10" customFormat="1" ht="29.85" customHeight="1">
      <c r="A657" s="236"/>
      <c r="B657" s="237"/>
      <c r="C657" s="236"/>
      <c r="D657" s="238" t="s">
        <v>68</v>
      </c>
      <c r="E657" s="241" t="s">
        <v>1131</v>
      </c>
      <c r="F657" s="241" t="s">
        <v>1132</v>
      </c>
      <c r="G657" s="236"/>
      <c r="H657" s="236"/>
      <c r="I657" s="236"/>
      <c r="J657" s="242">
        <f>BK657</f>
        <v>0</v>
      </c>
      <c r="K657" s="236"/>
      <c r="L657" s="237"/>
      <c r="M657" s="284"/>
      <c r="N657" s="285"/>
      <c r="O657" s="285"/>
      <c r="P657" s="286">
        <f>SUM(P658:P660)</f>
        <v>0</v>
      </c>
      <c r="Q657" s="285"/>
      <c r="R657" s="286">
        <f>SUM(R658:R660)</f>
        <v>0</v>
      </c>
      <c r="S657" s="285"/>
      <c r="T657" s="287">
        <f>SUM(T658:T660)</f>
        <v>0.24795</v>
      </c>
      <c r="U657" s="236"/>
      <c r="V657" s="236"/>
      <c r="AR657" s="61" t="s">
        <v>77</v>
      </c>
      <c r="AT657" s="66" t="s">
        <v>68</v>
      </c>
      <c r="AU657" s="66" t="s">
        <v>21</v>
      </c>
      <c r="AY657" s="61" t="s">
        <v>137</v>
      </c>
      <c r="BK657" s="67">
        <f>SUM(BK658:BK660)</f>
        <v>0</v>
      </c>
    </row>
    <row r="658" spans="1:65" s="1" customFormat="1" ht="16.5" customHeight="1">
      <c r="A658" s="176"/>
      <c r="B658" s="177"/>
      <c r="C658" s="243" t="s">
        <v>1133</v>
      </c>
      <c r="D658" s="243" t="s">
        <v>139</v>
      </c>
      <c r="E658" s="244" t="s">
        <v>1134</v>
      </c>
      <c r="F658" s="245" t="s">
        <v>1135</v>
      </c>
      <c r="G658" s="246" t="s">
        <v>142</v>
      </c>
      <c r="H658" s="247">
        <v>4.5</v>
      </c>
      <c r="I658" s="337">
        <v>0</v>
      </c>
      <c r="J658" s="248">
        <f>ROUND(I658*H658,2)</f>
        <v>0</v>
      </c>
      <c r="K658" s="245" t="s">
        <v>143</v>
      </c>
      <c r="L658" s="177"/>
      <c r="M658" s="288" t="s">
        <v>5</v>
      </c>
      <c r="N658" s="289" t="s">
        <v>40</v>
      </c>
      <c r="O658" s="178"/>
      <c r="P658" s="290">
        <f>O658*H658</f>
        <v>0</v>
      </c>
      <c r="Q658" s="290">
        <v>0</v>
      </c>
      <c r="R658" s="290">
        <f>Q658*H658</f>
        <v>0</v>
      </c>
      <c r="S658" s="290">
        <v>0.0551</v>
      </c>
      <c r="T658" s="291">
        <f>S658*H658</f>
        <v>0.24795</v>
      </c>
      <c r="U658" s="176"/>
      <c r="V658" s="176"/>
      <c r="AR658" s="24" t="s">
        <v>261</v>
      </c>
      <c r="AT658" s="24" t="s">
        <v>139</v>
      </c>
      <c r="AU658" s="24" t="s">
        <v>77</v>
      </c>
      <c r="AY658" s="24" t="s">
        <v>137</v>
      </c>
      <c r="BE658" s="73">
        <f>IF(N658="základní",J658,0)</f>
        <v>0</v>
      </c>
      <c r="BF658" s="73">
        <f>IF(N658="snížená",J658,0)</f>
        <v>0</v>
      </c>
      <c r="BG658" s="73">
        <f>IF(N658="zákl. přenesená",J658,0)</f>
        <v>0</v>
      </c>
      <c r="BH658" s="73">
        <f>IF(N658="sníž. přenesená",J658,0)</f>
        <v>0</v>
      </c>
      <c r="BI658" s="73">
        <f>IF(N658="nulová",J658,0)</f>
        <v>0</v>
      </c>
      <c r="BJ658" s="24" t="s">
        <v>21</v>
      </c>
      <c r="BK658" s="73">
        <f>ROUND(I658*H658,2)</f>
        <v>0</v>
      </c>
      <c r="BL658" s="24" t="s">
        <v>261</v>
      </c>
      <c r="BM658" s="24" t="s">
        <v>1136</v>
      </c>
    </row>
    <row r="659" spans="1:51" s="12" customFormat="1" ht="13.5">
      <c r="A659" s="301"/>
      <c r="B659" s="302"/>
      <c r="C659" s="301"/>
      <c r="D659" s="294" t="s">
        <v>146</v>
      </c>
      <c r="E659" s="303" t="s">
        <v>5</v>
      </c>
      <c r="F659" s="304" t="s">
        <v>1137</v>
      </c>
      <c r="G659" s="301"/>
      <c r="H659" s="303" t="s">
        <v>5</v>
      </c>
      <c r="I659" s="301"/>
      <c r="J659" s="301"/>
      <c r="K659" s="301"/>
      <c r="L659" s="302"/>
      <c r="M659" s="305"/>
      <c r="N659" s="306"/>
      <c r="O659" s="306"/>
      <c r="P659" s="306"/>
      <c r="Q659" s="306"/>
      <c r="R659" s="306"/>
      <c r="S659" s="306"/>
      <c r="T659" s="307"/>
      <c r="U659" s="301"/>
      <c r="V659" s="301"/>
      <c r="AT659" s="75" t="s">
        <v>146</v>
      </c>
      <c r="AU659" s="75" t="s">
        <v>77</v>
      </c>
      <c r="AV659" s="12" t="s">
        <v>21</v>
      </c>
      <c r="AW659" s="12" t="s">
        <v>33</v>
      </c>
      <c r="AX659" s="12" t="s">
        <v>69</v>
      </c>
      <c r="AY659" s="75" t="s">
        <v>137</v>
      </c>
    </row>
    <row r="660" spans="1:51" s="11" customFormat="1" ht="13.5">
      <c r="A660" s="292"/>
      <c r="B660" s="293"/>
      <c r="C660" s="292"/>
      <c r="D660" s="294" t="s">
        <v>146</v>
      </c>
      <c r="E660" s="295" t="s">
        <v>5</v>
      </c>
      <c r="F660" s="296" t="s">
        <v>1138</v>
      </c>
      <c r="G660" s="292"/>
      <c r="H660" s="297">
        <v>4.5</v>
      </c>
      <c r="I660" s="292"/>
      <c r="J660" s="292"/>
      <c r="K660" s="292"/>
      <c r="L660" s="293"/>
      <c r="M660" s="298"/>
      <c r="N660" s="299"/>
      <c r="O660" s="299"/>
      <c r="P660" s="299"/>
      <c r="Q660" s="299"/>
      <c r="R660" s="299"/>
      <c r="S660" s="299"/>
      <c r="T660" s="300"/>
      <c r="U660" s="292"/>
      <c r="V660" s="292"/>
      <c r="AT660" s="74" t="s">
        <v>146</v>
      </c>
      <c r="AU660" s="74" t="s">
        <v>77</v>
      </c>
      <c r="AV660" s="11" t="s">
        <v>77</v>
      </c>
      <c r="AW660" s="11" t="s">
        <v>33</v>
      </c>
      <c r="AX660" s="11" t="s">
        <v>21</v>
      </c>
      <c r="AY660" s="74" t="s">
        <v>137</v>
      </c>
    </row>
    <row r="661" spans="1:63" s="10" customFormat="1" ht="29.85" customHeight="1">
      <c r="A661" s="236"/>
      <c r="B661" s="237"/>
      <c r="C661" s="236"/>
      <c r="D661" s="238" t="s">
        <v>68</v>
      </c>
      <c r="E661" s="241" t="s">
        <v>1139</v>
      </c>
      <c r="F661" s="241" t="s">
        <v>1140</v>
      </c>
      <c r="G661" s="236"/>
      <c r="H661" s="236"/>
      <c r="I661" s="236"/>
      <c r="J661" s="242">
        <f>BK661</f>
        <v>0</v>
      </c>
      <c r="K661" s="236"/>
      <c r="L661" s="237"/>
      <c r="M661" s="284"/>
      <c r="N661" s="285"/>
      <c r="O661" s="285"/>
      <c r="P661" s="286">
        <f>SUM(P662:P676)</f>
        <v>0</v>
      </c>
      <c r="Q661" s="285"/>
      <c r="R661" s="286">
        <f>SUM(R662:R676)</f>
        <v>0.62777904</v>
      </c>
      <c r="S661" s="285"/>
      <c r="T661" s="287">
        <f>SUM(T662:T676)</f>
        <v>0</v>
      </c>
      <c r="U661" s="236"/>
      <c r="V661" s="236"/>
      <c r="AR661" s="61" t="s">
        <v>77</v>
      </c>
      <c r="AT661" s="66" t="s">
        <v>68</v>
      </c>
      <c r="AU661" s="66" t="s">
        <v>21</v>
      </c>
      <c r="AY661" s="61" t="s">
        <v>137</v>
      </c>
      <c r="BK661" s="67">
        <f>SUM(BK662:BK676)</f>
        <v>0</v>
      </c>
    </row>
    <row r="662" spans="1:65" s="1" customFormat="1" ht="25.5" customHeight="1">
      <c r="A662" s="176"/>
      <c r="B662" s="177"/>
      <c r="C662" s="243" t="s">
        <v>1141</v>
      </c>
      <c r="D662" s="243" t="s">
        <v>139</v>
      </c>
      <c r="E662" s="244" t="s">
        <v>1142</v>
      </c>
      <c r="F662" s="245" t="s">
        <v>1143</v>
      </c>
      <c r="G662" s="246" t="s">
        <v>142</v>
      </c>
      <c r="H662" s="247">
        <v>1067.896</v>
      </c>
      <c r="I662" s="337">
        <v>0</v>
      </c>
      <c r="J662" s="248">
        <f>ROUND(I662*H662,2)</f>
        <v>0</v>
      </c>
      <c r="K662" s="245" t="s">
        <v>143</v>
      </c>
      <c r="L662" s="177"/>
      <c r="M662" s="288" t="s">
        <v>5</v>
      </c>
      <c r="N662" s="289" t="s">
        <v>40</v>
      </c>
      <c r="O662" s="178"/>
      <c r="P662" s="290">
        <f>O662*H662</f>
        <v>0</v>
      </c>
      <c r="Q662" s="290">
        <v>0.0002</v>
      </c>
      <c r="R662" s="290">
        <f>Q662*H662</f>
        <v>0.2135792</v>
      </c>
      <c r="S662" s="290">
        <v>0</v>
      </c>
      <c r="T662" s="291">
        <f>S662*H662</f>
        <v>0</v>
      </c>
      <c r="U662" s="176"/>
      <c r="V662" s="176"/>
      <c r="AR662" s="24" t="s">
        <v>261</v>
      </c>
      <c r="AT662" s="24" t="s">
        <v>139</v>
      </c>
      <c r="AU662" s="24" t="s">
        <v>77</v>
      </c>
      <c r="AY662" s="24" t="s">
        <v>137</v>
      </c>
      <c r="BE662" s="73">
        <f>IF(N662="základní",J662,0)</f>
        <v>0</v>
      </c>
      <c r="BF662" s="73">
        <f>IF(N662="snížená",J662,0)</f>
        <v>0</v>
      </c>
      <c r="BG662" s="73">
        <f>IF(N662="zákl. přenesená",J662,0)</f>
        <v>0</v>
      </c>
      <c r="BH662" s="73">
        <f>IF(N662="sníž. přenesená",J662,0)</f>
        <v>0</v>
      </c>
      <c r="BI662" s="73">
        <f>IF(N662="nulová",J662,0)</f>
        <v>0</v>
      </c>
      <c r="BJ662" s="24" t="s">
        <v>21</v>
      </c>
      <c r="BK662" s="73">
        <f>ROUND(I662*H662,2)</f>
        <v>0</v>
      </c>
      <c r="BL662" s="24" t="s">
        <v>261</v>
      </c>
      <c r="BM662" s="24" t="s">
        <v>1144</v>
      </c>
    </row>
    <row r="663" spans="1:51" s="12" customFormat="1" ht="13.5">
      <c r="A663" s="301"/>
      <c r="B663" s="302"/>
      <c r="C663" s="301"/>
      <c r="D663" s="294" t="s">
        <v>146</v>
      </c>
      <c r="E663" s="303" t="s">
        <v>5</v>
      </c>
      <c r="F663" s="304" t="s">
        <v>1145</v>
      </c>
      <c r="G663" s="301"/>
      <c r="H663" s="303" t="s">
        <v>5</v>
      </c>
      <c r="I663" s="301"/>
      <c r="J663" s="301"/>
      <c r="K663" s="301"/>
      <c r="L663" s="302"/>
      <c r="M663" s="305"/>
      <c r="N663" s="306"/>
      <c r="O663" s="306"/>
      <c r="P663" s="306"/>
      <c r="Q663" s="306"/>
      <c r="R663" s="306"/>
      <c r="S663" s="306"/>
      <c r="T663" s="307"/>
      <c r="U663" s="301"/>
      <c r="V663" s="301"/>
      <c r="AT663" s="75" t="s">
        <v>146</v>
      </c>
      <c r="AU663" s="75" t="s">
        <v>77</v>
      </c>
      <c r="AV663" s="12" t="s">
        <v>21</v>
      </c>
      <c r="AW663" s="12" t="s">
        <v>33</v>
      </c>
      <c r="AX663" s="12" t="s">
        <v>69</v>
      </c>
      <c r="AY663" s="75" t="s">
        <v>137</v>
      </c>
    </row>
    <row r="664" spans="1:51" s="11" customFormat="1" ht="13.5">
      <c r="A664" s="292"/>
      <c r="B664" s="293"/>
      <c r="C664" s="292"/>
      <c r="D664" s="294" t="s">
        <v>146</v>
      </c>
      <c r="E664" s="295" t="s">
        <v>5</v>
      </c>
      <c r="F664" s="296" t="s">
        <v>1146</v>
      </c>
      <c r="G664" s="292"/>
      <c r="H664" s="297">
        <v>435.696</v>
      </c>
      <c r="I664" s="292"/>
      <c r="J664" s="292"/>
      <c r="K664" s="292"/>
      <c r="L664" s="293"/>
      <c r="M664" s="298"/>
      <c r="N664" s="299"/>
      <c r="O664" s="299"/>
      <c r="P664" s="299"/>
      <c r="Q664" s="299"/>
      <c r="R664" s="299"/>
      <c r="S664" s="299"/>
      <c r="T664" s="300"/>
      <c r="U664" s="292"/>
      <c r="V664" s="292"/>
      <c r="AT664" s="74" t="s">
        <v>146</v>
      </c>
      <c r="AU664" s="74" t="s">
        <v>77</v>
      </c>
      <c r="AV664" s="11" t="s">
        <v>77</v>
      </c>
      <c r="AW664" s="11" t="s">
        <v>33</v>
      </c>
      <c r="AX664" s="11" t="s">
        <v>69</v>
      </c>
      <c r="AY664" s="74" t="s">
        <v>137</v>
      </c>
    </row>
    <row r="665" spans="1:51" s="12" customFormat="1" ht="13.5">
      <c r="A665" s="301"/>
      <c r="B665" s="302"/>
      <c r="C665" s="301"/>
      <c r="D665" s="294" t="s">
        <v>146</v>
      </c>
      <c r="E665" s="303" t="s">
        <v>5</v>
      </c>
      <c r="F665" s="304" t="s">
        <v>1147</v>
      </c>
      <c r="G665" s="301"/>
      <c r="H665" s="303" t="s">
        <v>5</v>
      </c>
      <c r="I665" s="301"/>
      <c r="J665" s="301"/>
      <c r="K665" s="301"/>
      <c r="L665" s="302"/>
      <c r="M665" s="305"/>
      <c r="N665" s="306"/>
      <c r="O665" s="306"/>
      <c r="P665" s="306"/>
      <c r="Q665" s="306"/>
      <c r="R665" s="306"/>
      <c r="S665" s="306"/>
      <c r="T665" s="307"/>
      <c r="U665" s="301"/>
      <c r="V665" s="301"/>
      <c r="AT665" s="75" t="s">
        <v>146</v>
      </c>
      <c r="AU665" s="75" t="s">
        <v>77</v>
      </c>
      <c r="AV665" s="12" t="s">
        <v>21</v>
      </c>
      <c r="AW665" s="12" t="s">
        <v>33</v>
      </c>
      <c r="AX665" s="12" t="s">
        <v>69</v>
      </c>
      <c r="AY665" s="75" t="s">
        <v>137</v>
      </c>
    </row>
    <row r="666" spans="1:51" s="11" customFormat="1" ht="13.5">
      <c r="A666" s="292"/>
      <c r="B666" s="293"/>
      <c r="C666" s="292"/>
      <c r="D666" s="294" t="s">
        <v>146</v>
      </c>
      <c r="E666" s="295" t="s">
        <v>5</v>
      </c>
      <c r="F666" s="296" t="s">
        <v>1148</v>
      </c>
      <c r="G666" s="292"/>
      <c r="H666" s="297">
        <v>622.2</v>
      </c>
      <c r="I666" s="292"/>
      <c r="J666" s="292"/>
      <c r="K666" s="292"/>
      <c r="L666" s="293"/>
      <c r="M666" s="298"/>
      <c r="N666" s="299"/>
      <c r="O666" s="299"/>
      <c r="P666" s="299"/>
      <c r="Q666" s="299"/>
      <c r="R666" s="299"/>
      <c r="S666" s="299"/>
      <c r="T666" s="300"/>
      <c r="U666" s="292"/>
      <c r="V666" s="292"/>
      <c r="AT666" s="74" t="s">
        <v>146</v>
      </c>
      <c r="AU666" s="74" t="s">
        <v>77</v>
      </c>
      <c r="AV666" s="11" t="s">
        <v>77</v>
      </c>
      <c r="AW666" s="11" t="s">
        <v>33</v>
      </c>
      <c r="AX666" s="11" t="s">
        <v>69</v>
      </c>
      <c r="AY666" s="74" t="s">
        <v>137</v>
      </c>
    </row>
    <row r="667" spans="1:51" s="11" customFormat="1" ht="13.5">
      <c r="A667" s="292"/>
      <c r="B667" s="293"/>
      <c r="C667" s="292"/>
      <c r="D667" s="294" t="s">
        <v>146</v>
      </c>
      <c r="E667" s="295" t="s">
        <v>5</v>
      </c>
      <c r="F667" s="296" t="s">
        <v>1149</v>
      </c>
      <c r="G667" s="292"/>
      <c r="H667" s="297">
        <v>10</v>
      </c>
      <c r="I667" s="292"/>
      <c r="J667" s="292"/>
      <c r="K667" s="292"/>
      <c r="L667" s="293"/>
      <c r="M667" s="298"/>
      <c r="N667" s="299"/>
      <c r="O667" s="299"/>
      <c r="P667" s="299"/>
      <c r="Q667" s="299"/>
      <c r="R667" s="299"/>
      <c r="S667" s="299"/>
      <c r="T667" s="300"/>
      <c r="U667" s="292"/>
      <c r="V667" s="292"/>
      <c r="AT667" s="74" t="s">
        <v>146</v>
      </c>
      <c r="AU667" s="74" t="s">
        <v>77</v>
      </c>
      <c r="AV667" s="11" t="s">
        <v>77</v>
      </c>
      <c r="AW667" s="11" t="s">
        <v>33</v>
      </c>
      <c r="AX667" s="11" t="s">
        <v>69</v>
      </c>
      <c r="AY667" s="74" t="s">
        <v>137</v>
      </c>
    </row>
    <row r="668" spans="1:51" s="13" customFormat="1" ht="13.5">
      <c r="A668" s="317"/>
      <c r="B668" s="318"/>
      <c r="C668" s="317"/>
      <c r="D668" s="294" t="s">
        <v>146</v>
      </c>
      <c r="E668" s="319" t="s">
        <v>5</v>
      </c>
      <c r="F668" s="320" t="s">
        <v>179</v>
      </c>
      <c r="G668" s="317"/>
      <c r="H668" s="321">
        <v>1067.896</v>
      </c>
      <c r="I668" s="317"/>
      <c r="J668" s="317"/>
      <c r="K668" s="317"/>
      <c r="L668" s="318"/>
      <c r="M668" s="322"/>
      <c r="N668" s="323"/>
      <c r="O668" s="323"/>
      <c r="P668" s="323"/>
      <c r="Q668" s="323"/>
      <c r="R668" s="323"/>
      <c r="S668" s="323"/>
      <c r="T668" s="324"/>
      <c r="U668" s="317"/>
      <c r="V668" s="317"/>
      <c r="AT668" s="76" t="s">
        <v>146</v>
      </c>
      <c r="AU668" s="76" t="s">
        <v>77</v>
      </c>
      <c r="AV668" s="13" t="s">
        <v>144</v>
      </c>
      <c r="AW668" s="13" t="s">
        <v>33</v>
      </c>
      <c r="AX668" s="13" t="s">
        <v>21</v>
      </c>
      <c r="AY668" s="76" t="s">
        <v>137</v>
      </c>
    </row>
    <row r="669" spans="1:65" s="1" customFormat="1" ht="25.5" customHeight="1">
      <c r="A669" s="176"/>
      <c r="B669" s="177"/>
      <c r="C669" s="243" t="s">
        <v>1150</v>
      </c>
      <c r="D669" s="243" t="s">
        <v>139</v>
      </c>
      <c r="E669" s="244" t="s">
        <v>1151</v>
      </c>
      <c r="F669" s="245" t="s">
        <v>1152</v>
      </c>
      <c r="G669" s="246" t="s">
        <v>142</v>
      </c>
      <c r="H669" s="247">
        <v>1067.896</v>
      </c>
      <c r="I669" s="337">
        <v>0</v>
      </c>
      <c r="J669" s="248">
        <f>ROUND(I669*H669,2)</f>
        <v>0</v>
      </c>
      <c r="K669" s="245" t="s">
        <v>143</v>
      </c>
      <c r="L669" s="177"/>
      <c r="M669" s="288" t="s">
        <v>5</v>
      </c>
      <c r="N669" s="289" t="s">
        <v>40</v>
      </c>
      <c r="O669" s="178"/>
      <c r="P669" s="290">
        <f>O669*H669</f>
        <v>0</v>
      </c>
      <c r="Q669" s="290">
        <v>0.00029</v>
      </c>
      <c r="R669" s="290">
        <f>Q669*H669</f>
        <v>0.30968984</v>
      </c>
      <c r="S669" s="290">
        <v>0</v>
      </c>
      <c r="T669" s="291">
        <f>S669*H669</f>
        <v>0</v>
      </c>
      <c r="U669" s="176"/>
      <c r="V669" s="176"/>
      <c r="AR669" s="24" t="s">
        <v>261</v>
      </c>
      <c r="AT669" s="24" t="s">
        <v>139</v>
      </c>
      <c r="AU669" s="24" t="s">
        <v>77</v>
      </c>
      <c r="AY669" s="24" t="s">
        <v>137</v>
      </c>
      <c r="BE669" s="73">
        <f>IF(N669="základní",J669,0)</f>
        <v>0</v>
      </c>
      <c r="BF669" s="73">
        <f>IF(N669="snížená",J669,0)</f>
        <v>0</v>
      </c>
      <c r="BG669" s="73">
        <f>IF(N669="zákl. přenesená",J669,0)</f>
        <v>0</v>
      </c>
      <c r="BH669" s="73">
        <f>IF(N669="sníž. přenesená",J669,0)</f>
        <v>0</v>
      </c>
      <c r="BI669" s="73">
        <f>IF(N669="nulová",J669,0)</f>
        <v>0</v>
      </c>
      <c r="BJ669" s="24" t="s">
        <v>21</v>
      </c>
      <c r="BK669" s="73">
        <f>ROUND(I669*H669,2)</f>
        <v>0</v>
      </c>
      <c r="BL669" s="24" t="s">
        <v>261</v>
      </c>
      <c r="BM669" s="24" t="s">
        <v>1153</v>
      </c>
    </row>
    <row r="670" spans="1:65" s="1" customFormat="1" ht="16.5" customHeight="1">
      <c r="A670" s="176"/>
      <c r="B670" s="177"/>
      <c r="C670" s="243" t="s">
        <v>1154</v>
      </c>
      <c r="D670" s="243" t="s">
        <v>139</v>
      </c>
      <c r="E670" s="244" t="s">
        <v>1155</v>
      </c>
      <c r="F670" s="245" t="s">
        <v>1156</v>
      </c>
      <c r="G670" s="246" t="s">
        <v>142</v>
      </c>
      <c r="H670" s="247">
        <v>373.25</v>
      </c>
      <c r="I670" s="337">
        <v>0</v>
      </c>
      <c r="J670" s="248">
        <f>ROUND(I670*H670,2)</f>
        <v>0</v>
      </c>
      <c r="K670" s="245" t="s">
        <v>5</v>
      </c>
      <c r="L670" s="177"/>
      <c r="M670" s="288" t="s">
        <v>5</v>
      </c>
      <c r="N670" s="289" t="s">
        <v>40</v>
      </c>
      <c r="O670" s="178"/>
      <c r="P670" s="290">
        <f>O670*H670</f>
        <v>0</v>
      </c>
      <c r="Q670" s="290">
        <v>0.00028</v>
      </c>
      <c r="R670" s="290">
        <f>Q670*H670</f>
        <v>0.10450999999999999</v>
      </c>
      <c r="S670" s="290">
        <v>0</v>
      </c>
      <c r="T670" s="291">
        <f>S670*H670</f>
        <v>0</v>
      </c>
      <c r="U670" s="176"/>
      <c r="V670" s="176"/>
      <c r="AR670" s="24" t="s">
        <v>261</v>
      </c>
      <c r="AT670" s="24" t="s">
        <v>139</v>
      </c>
      <c r="AU670" s="24" t="s">
        <v>77</v>
      </c>
      <c r="AY670" s="24" t="s">
        <v>137</v>
      </c>
      <c r="BE670" s="73">
        <f>IF(N670="základní",J670,0)</f>
        <v>0</v>
      </c>
      <c r="BF670" s="73">
        <f>IF(N670="snížená",J670,0)</f>
        <v>0</v>
      </c>
      <c r="BG670" s="73">
        <f>IF(N670="zákl. přenesená",J670,0)</f>
        <v>0</v>
      </c>
      <c r="BH670" s="73">
        <f>IF(N670="sníž. přenesená",J670,0)</f>
        <v>0</v>
      </c>
      <c r="BI670" s="73">
        <f>IF(N670="nulová",J670,0)</f>
        <v>0</v>
      </c>
      <c r="BJ670" s="24" t="s">
        <v>21</v>
      </c>
      <c r="BK670" s="73">
        <f>ROUND(I670*H670,2)</f>
        <v>0</v>
      </c>
      <c r="BL670" s="24" t="s">
        <v>261</v>
      </c>
      <c r="BM670" s="24" t="s">
        <v>1157</v>
      </c>
    </row>
    <row r="671" spans="1:51" s="12" customFormat="1" ht="13.5">
      <c r="A671" s="301"/>
      <c r="B671" s="302"/>
      <c r="C671" s="301"/>
      <c r="D671" s="294" t="s">
        <v>146</v>
      </c>
      <c r="E671" s="303" t="s">
        <v>5</v>
      </c>
      <c r="F671" s="304" t="s">
        <v>260</v>
      </c>
      <c r="G671" s="301"/>
      <c r="H671" s="303" t="s">
        <v>5</v>
      </c>
      <c r="I671" s="301"/>
      <c r="J671" s="301"/>
      <c r="K671" s="301"/>
      <c r="L671" s="302"/>
      <c r="M671" s="305"/>
      <c r="N671" s="306"/>
      <c r="O671" s="306"/>
      <c r="P671" s="306"/>
      <c r="Q671" s="306"/>
      <c r="R671" s="306"/>
      <c r="S671" s="306"/>
      <c r="T671" s="307"/>
      <c r="U671" s="301"/>
      <c r="V671" s="301"/>
      <c r="AT671" s="75" t="s">
        <v>146</v>
      </c>
      <c r="AU671" s="75" t="s">
        <v>77</v>
      </c>
      <c r="AV671" s="12" t="s">
        <v>21</v>
      </c>
      <c r="AW671" s="12" t="s">
        <v>33</v>
      </c>
      <c r="AX671" s="12" t="s">
        <v>69</v>
      </c>
      <c r="AY671" s="75" t="s">
        <v>137</v>
      </c>
    </row>
    <row r="672" spans="1:51" s="11" customFormat="1" ht="13.5">
      <c r="A672" s="292"/>
      <c r="B672" s="293"/>
      <c r="C672" s="292"/>
      <c r="D672" s="294" t="s">
        <v>146</v>
      </c>
      <c r="E672" s="295" t="s">
        <v>5</v>
      </c>
      <c r="F672" s="296" t="s">
        <v>1158</v>
      </c>
      <c r="G672" s="292"/>
      <c r="H672" s="297">
        <v>21.15</v>
      </c>
      <c r="I672" s="292"/>
      <c r="J672" s="292"/>
      <c r="K672" s="292"/>
      <c r="L672" s="293"/>
      <c r="M672" s="298"/>
      <c r="N672" s="299"/>
      <c r="O672" s="299"/>
      <c r="P672" s="299"/>
      <c r="Q672" s="299"/>
      <c r="R672" s="299"/>
      <c r="S672" s="299"/>
      <c r="T672" s="300"/>
      <c r="U672" s="292"/>
      <c r="V672" s="292"/>
      <c r="AT672" s="74" t="s">
        <v>146</v>
      </c>
      <c r="AU672" s="74" t="s">
        <v>77</v>
      </c>
      <c r="AV672" s="11" t="s">
        <v>77</v>
      </c>
      <c r="AW672" s="11" t="s">
        <v>33</v>
      </c>
      <c r="AX672" s="11" t="s">
        <v>69</v>
      </c>
      <c r="AY672" s="74" t="s">
        <v>137</v>
      </c>
    </row>
    <row r="673" spans="1:51" s="11" customFormat="1" ht="13.5">
      <c r="A673" s="292"/>
      <c r="B673" s="293"/>
      <c r="C673" s="292"/>
      <c r="D673" s="294" t="s">
        <v>146</v>
      </c>
      <c r="E673" s="295" t="s">
        <v>5</v>
      </c>
      <c r="F673" s="296" t="s">
        <v>1159</v>
      </c>
      <c r="G673" s="292"/>
      <c r="H673" s="297">
        <v>78.3</v>
      </c>
      <c r="I673" s="292"/>
      <c r="J673" s="292"/>
      <c r="K673" s="292"/>
      <c r="L673" s="293"/>
      <c r="M673" s="298"/>
      <c r="N673" s="299"/>
      <c r="O673" s="299"/>
      <c r="P673" s="299"/>
      <c r="Q673" s="299"/>
      <c r="R673" s="299"/>
      <c r="S673" s="299"/>
      <c r="T673" s="300"/>
      <c r="U673" s="292"/>
      <c r="V673" s="292"/>
      <c r="AT673" s="74" t="s">
        <v>146</v>
      </c>
      <c r="AU673" s="74" t="s">
        <v>77</v>
      </c>
      <c r="AV673" s="11" t="s">
        <v>77</v>
      </c>
      <c r="AW673" s="11" t="s">
        <v>33</v>
      </c>
      <c r="AX673" s="11" t="s">
        <v>69</v>
      </c>
      <c r="AY673" s="74" t="s">
        <v>137</v>
      </c>
    </row>
    <row r="674" spans="1:51" s="11" customFormat="1" ht="13.5">
      <c r="A674" s="292"/>
      <c r="B674" s="293"/>
      <c r="C674" s="292"/>
      <c r="D674" s="294" t="s">
        <v>146</v>
      </c>
      <c r="E674" s="295" t="s">
        <v>5</v>
      </c>
      <c r="F674" s="296" t="s">
        <v>1160</v>
      </c>
      <c r="G674" s="292"/>
      <c r="H674" s="297">
        <v>240</v>
      </c>
      <c r="I674" s="292"/>
      <c r="J674" s="292"/>
      <c r="K674" s="292"/>
      <c r="L674" s="293"/>
      <c r="M674" s="298"/>
      <c r="N674" s="299"/>
      <c r="O674" s="299"/>
      <c r="P674" s="299"/>
      <c r="Q674" s="299"/>
      <c r="R674" s="299"/>
      <c r="S674" s="299"/>
      <c r="T674" s="300"/>
      <c r="U674" s="292"/>
      <c r="V674" s="292"/>
      <c r="AT674" s="74" t="s">
        <v>146</v>
      </c>
      <c r="AU674" s="74" t="s">
        <v>77</v>
      </c>
      <c r="AV674" s="11" t="s">
        <v>77</v>
      </c>
      <c r="AW674" s="11" t="s">
        <v>33</v>
      </c>
      <c r="AX674" s="11" t="s">
        <v>69</v>
      </c>
      <c r="AY674" s="74" t="s">
        <v>137</v>
      </c>
    </row>
    <row r="675" spans="1:51" s="11" customFormat="1" ht="13.5">
      <c r="A675" s="292"/>
      <c r="B675" s="293"/>
      <c r="C675" s="292"/>
      <c r="D675" s="294" t="s">
        <v>146</v>
      </c>
      <c r="E675" s="295" t="s">
        <v>5</v>
      </c>
      <c r="F675" s="296" t="s">
        <v>1161</v>
      </c>
      <c r="G675" s="292"/>
      <c r="H675" s="297">
        <v>33.8</v>
      </c>
      <c r="I675" s="292"/>
      <c r="J675" s="292"/>
      <c r="K675" s="292"/>
      <c r="L675" s="293"/>
      <c r="M675" s="298"/>
      <c r="N675" s="299"/>
      <c r="O675" s="299"/>
      <c r="P675" s="299"/>
      <c r="Q675" s="299"/>
      <c r="R675" s="299"/>
      <c r="S675" s="299"/>
      <c r="T675" s="300"/>
      <c r="U675" s="292"/>
      <c r="V675" s="292"/>
      <c r="AT675" s="74" t="s">
        <v>146</v>
      </c>
      <c r="AU675" s="74" t="s">
        <v>77</v>
      </c>
      <c r="AV675" s="11" t="s">
        <v>77</v>
      </c>
      <c r="AW675" s="11" t="s">
        <v>33</v>
      </c>
      <c r="AX675" s="11" t="s">
        <v>69</v>
      </c>
      <c r="AY675" s="74" t="s">
        <v>137</v>
      </c>
    </row>
    <row r="676" spans="1:51" s="13" customFormat="1" ht="13.5">
      <c r="A676" s="317"/>
      <c r="B676" s="318"/>
      <c r="C676" s="317"/>
      <c r="D676" s="294" t="s">
        <v>146</v>
      </c>
      <c r="E676" s="319" t="s">
        <v>5</v>
      </c>
      <c r="F676" s="320" t="s">
        <v>179</v>
      </c>
      <c r="G676" s="317"/>
      <c r="H676" s="321">
        <v>373.25</v>
      </c>
      <c r="I676" s="317"/>
      <c r="J676" s="317"/>
      <c r="K676" s="317"/>
      <c r="L676" s="318"/>
      <c r="M676" s="322"/>
      <c r="N676" s="323"/>
      <c r="O676" s="323"/>
      <c r="P676" s="323"/>
      <c r="Q676" s="323"/>
      <c r="R676" s="323"/>
      <c r="S676" s="323"/>
      <c r="T676" s="324"/>
      <c r="U676" s="317"/>
      <c r="V676" s="317"/>
      <c r="AT676" s="76" t="s">
        <v>146</v>
      </c>
      <c r="AU676" s="76" t="s">
        <v>77</v>
      </c>
      <c r="AV676" s="13" t="s">
        <v>144</v>
      </c>
      <c r="AW676" s="13" t="s">
        <v>33</v>
      </c>
      <c r="AX676" s="13" t="s">
        <v>21</v>
      </c>
      <c r="AY676" s="76" t="s">
        <v>137</v>
      </c>
    </row>
    <row r="677" spans="1:63" s="10" customFormat="1" ht="29.85" customHeight="1">
      <c r="A677" s="236"/>
      <c r="B677" s="237"/>
      <c r="C677" s="236"/>
      <c r="D677" s="238" t="s">
        <v>68</v>
      </c>
      <c r="E677" s="241" t="s">
        <v>1162</v>
      </c>
      <c r="F677" s="241" t="s">
        <v>1163</v>
      </c>
      <c r="G677" s="236"/>
      <c r="H677" s="236"/>
      <c r="I677" s="236"/>
      <c r="J677" s="242">
        <f>BK677</f>
        <v>0</v>
      </c>
      <c r="K677" s="236"/>
      <c r="L677" s="237"/>
      <c r="M677" s="284"/>
      <c r="N677" s="285"/>
      <c r="O677" s="285"/>
      <c r="P677" s="286">
        <f>SUM(P678:P708)</f>
        <v>0</v>
      </c>
      <c r="Q677" s="285"/>
      <c r="R677" s="286">
        <f>SUM(R678:R708)</f>
        <v>1.44297</v>
      </c>
      <c r="S677" s="285"/>
      <c r="T677" s="287">
        <f>SUM(T678:T708)</f>
        <v>0</v>
      </c>
      <c r="U677" s="236"/>
      <c r="V677" s="236"/>
      <c r="AR677" s="61" t="s">
        <v>77</v>
      </c>
      <c r="AT677" s="66" t="s">
        <v>68</v>
      </c>
      <c r="AU677" s="66" t="s">
        <v>21</v>
      </c>
      <c r="AY677" s="61" t="s">
        <v>137</v>
      </c>
      <c r="BK677" s="67">
        <f>SUM(BK678:BK708)</f>
        <v>0</v>
      </c>
    </row>
    <row r="678" spans="1:65" s="1" customFormat="1" ht="16.5" customHeight="1">
      <c r="A678" s="176"/>
      <c r="B678" s="177"/>
      <c r="C678" s="243" t="s">
        <v>1164</v>
      </c>
      <c r="D678" s="243" t="s">
        <v>139</v>
      </c>
      <c r="E678" s="244" t="s">
        <v>1165</v>
      </c>
      <c r="F678" s="245" t="s">
        <v>1166</v>
      </c>
      <c r="G678" s="246" t="s">
        <v>142</v>
      </c>
      <c r="H678" s="247">
        <v>1442.97</v>
      </c>
      <c r="I678" s="337">
        <v>0</v>
      </c>
      <c r="J678" s="248">
        <f>ROUND(I678*H678,2)</f>
        <v>0</v>
      </c>
      <c r="K678" s="245" t="s">
        <v>5</v>
      </c>
      <c r="L678" s="177"/>
      <c r="M678" s="288" t="s">
        <v>5</v>
      </c>
      <c r="N678" s="289" t="s">
        <v>40</v>
      </c>
      <c r="O678" s="178"/>
      <c r="P678" s="290">
        <f>O678*H678</f>
        <v>0</v>
      </c>
      <c r="Q678" s="290">
        <v>0.001</v>
      </c>
      <c r="R678" s="290">
        <f>Q678*H678</f>
        <v>1.44297</v>
      </c>
      <c r="S678" s="290">
        <v>0</v>
      </c>
      <c r="T678" s="291">
        <f>S678*H678</f>
        <v>0</v>
      </c>
      <c r="U678" s="176"/>
      <c r="V678" s="176"/>
      <c r="AR678" s="24" t="s">
        <v>261</v>
      </c>
      <c r="AT678" s="24" t="s">
        <v>139</v>
      </c>
      <c r="AU678" s="24" t="s">
        <v>77</v>
      </c>
      <c r="AY678" s="24" t="s">
        <v>137</v>
      </c>
      <c r="BE678" s="73">
        <f>IF(N678="základní",J678,0)</f>
        <v>0</v>
      </c>
      <c r="BF678" s="73">
        <f>IF(N678="snížená",J678,0)</f>
        <v>0</v>
      </c>
      <c r="BG678" s="73">
        <f>IF(N678="zákl. přenesená",J678,0)</f>
        <v>0</v>
      </c>
      <c r="BH678" s="73">
        <f>IF(N678="sníž. přenesená",J678,0)</f>
        <v>0</v>
      </c>
      <c r="BI678" s="73">
        <f>IF(N678="nulová",J678,0)</f>
        <v>0</v>
      </c>
      <c r="BJ678" s="24" t="s">
        <v>21</v>
      </c>
      <c r="BK678" s="73">
        <f>ROUND(I678*H678,2)</f>
        <v>0</v>
      </c>
      <c r="BL678" s="24" t="s">
        <v>261</v>
      </c>
      <c r="BM678" s="24" t="s">
        <v>1167</v>
      </c>
    </row>
    <row r="679" spans="1:51" s="12" customFormat="1" ht="13.5">
      <c r="A679" s="301"/>
      <c r="B679" s="302"/>
      <c r="C679" s="301"/>
      <c r="D679" s="294" t="s">
        <v>146</v>
      </c>
      <c r="E679" s="303" t="s">
        <v>5</v>
      </c>
      <c r="F679" s="304" t="s">
        <v>391</v>
      </c>
      <c r="G679" s="301"/>
      <c r="H679" s="303" t="s">
        <v>5</v>
      </c>
      <c r="I679" s="301"/>
      <c r="J679" s="301"/>
      <c r="K679" s="301"/>
      <c r="L679" s="302"/>
      <c r="M679" s="305"/>
      <c r="N679" s="306"/>
      <c r="O679" s="306"/>
      <c r="P679" s="306"/>
      <c r="Q679" s="306"/>
      <c r="R679" s="306"/>
      <c r="S679" s="306"/>
      <c r="T679" s="307"/>
      <c r="U679" s="301"/>
      <c r="V679" s="301"/>
      <c r="AT679" s="75" t="s">
        <v>146</v>
      </c>
      <c r="AU679" s="75" t="s">
        <v>77</v>
      </c>
      <c r="AV679" s="12" t="s">
        <v>21</v>
      </c>
      <c r="AW679" s="12" t="s">
        <v>33</v>
      </c>
      <c r="AX679" s="12" t="s">
        <v>69</v>
      </c>
      <c r="AY679" s="75" t="s">
        <v>137</v>
      </c>
    </row>
    <row r="680" spans="1:51" s="11" customFormat="1" ht="13.5">
      <c r="A680" s="292"/>
      <c r="B680" s="293"/>
      <c r="C680" s="292"/>
      <c r="D680" s="294" t="s">
        <v>146</v>
      </c>
      <c r="E680" s="295" t="s">
        <v>5</v>
      </c>
      <c r="F680" s="296" t="s">
        <v>1168</v>
      </c>
      <c r="G680" s="292"/>
      <c r="H680" s="297">
        <v>3.15</v>
      </c>
      <c r="I680" s="292"/>
      <c r="J680" s="292"/>
      <c r="K680" s="292"/>
      <c r="L680" s="293"/>
      <c r="M680" s="298"/>
      <c r="N680" s="299"/>
      <c r="O680" s="299"/>
      <c r="P680" s="299"/>
      <c r="Q680" s="299"/>
      <c r="R680" s="299"/>
      <c r="S680" s="299"/>
      <c r="T680" s="300"/>
      <c r="U680" s="292"/>
      <c r="V680" s="292"/>
      <c r="AT680" s="74" t="s">
        <v>146</v>
      </c>
      <c r="AU680" s="74" t="s">
        <v>77</v>
      </c>
      <c r="AV680" s="11" t="s">
        <v>77</v>
      </c>
      <c r="AW680" s="11" t="s">
        <v>33</v>
      </c>
      <c r="AX680" s="11" t="s">
        <v>69</v>
      </c>
      <c r="AY680" s="74" t="s">
        <v>137</v>
      </c>
    </row>
    <row r="681" spans="1:51" s="11" customFormat="1" ht="13.5">
      <c r="A681" s="292"/>
      <c r="B681" s="293"/>
      <c r="C681" s="292"/>
      <c r="D681" s="294" t="s">
        <v>146</v>
      </c>
      <c r="E681" s="295" t="s">
        <v>5</v>
      </c>
      <c r="F681" s="296" t="s">
        <v>1169</v>
      </c>
      <c r="G681" s="292"/>
      <c r="H681" s="297">
        <v>20.79</v>
      </c>
      <c r="I681" s="292"/>
      <c r="J681" s="292"/>
      <c r="K681" s="292"/>
      <c r="L681" s="293"/>
      <c r="M681" s="298"/>
      <c r="N681" s="299"/>
      <c r="O681" s="299"/>
      <c r="P681" s="299"/>
      <c r="Q681" s="299"/>
      <c r="R681" s="299"/>
      <c r="S681" s="299"/>
      <c r="T681" s="300"/>
      <c r="U681" s="292"/>
      <c r="V681" s="292"/>
      <c r="AT681" s="74" t="s">
        <v>146</v>
      </c>
      <c r="AU681" s="74" t="s">
        <v>77</v>
      </c>
      <c r="AV681" s="11" t="s">
        <v>77</v>
      </c>
      <c r="AW681" s="11" t="s">
        <v>33</v>
      </c>
      <c r="AX681" s="11" t="s">
        <v>69</v>
      </c>
      <c r="AY681" s="74" t="s">
        <v>137</v>
      </c>
    </row>
    <row r="682" spans="1:51" s="11" customFormat="1" ht="13.5">
      <c r="A682" s="292"/>
      <c r="B682" s="293"/>
      <c r="C682" s="292"/>
      <c r="D682" s="294" t="s">
        <v>146</v>
      </c>
      <c r="E682" s="295" t="s">
        <v>5</v>
      </c>
      <c r="F682" s="296" t="s">
        <v>1170</v>
      </c>
      <c r="G682" s="292"/>
      <c r="H682" s="297">
        <v>59.85</v>
      </c>
      <c r="I682" s="292"/>
      <c r="J682" s="292"/>
      <c r="K682" s="292"/>
      <c r="L682" s="293"/>
      <c r="M682" s="298"/>
      <c r="N682" s="299"/>
      <c r="O682" s="299"/>
      <c r="P682" s="299"/>
      <c r="Q682" s="299"/>
      <c r="R682" s="299"/>
      <c r="S682" s="299"/>
      <c r="T682" s="300"/>
      <c r="U682" s="292"/>
      <c r="V682" s="292"/>
      <c r="AT682" s="74" t="s">
        <v>146</v>
      </c>
      <c r="AU682" s="74" t="s">
        <v>77</v>
      </c>
      <c r="AV682" s="11" t="s">
        <v>77</v>
      </c>
      <c r="AW682" s="11" t="s">
        <v>33</v>
      </c>
      <c r="AX682" s="11" t="s">
        <v>69</v>
      </c>
      <c r="AY682" s="74" t="s">
        <v>137</v>
      </c>
    </row>
    <row r="683" spans="1:51" s="11" customFormat="1" ht="13.5">
      <c r="A683" s="292"/>
      <c r="B683" s="293"/>
      <c r="C683" s="292"/>
      <c r="D683" s="294" t="s">
        <v>146</v>
      </c>
      <c r="E683" s="295" t="s">
        <v>5</v>
      </c>
      <c r="F683" s="296" t="s">
        <v>1171</v>
      </c>
      <c r="G683" s="292"/>
      <c r="H683" s="297">
        <v>3.6</v>
      </c>
      <c r="I683" s="292"/>
      <c r="J683" s="292"/>
      <c r="K683" s="292"/>
      <c r="L683" s="293"/>
      <c r="M683" s="298"/>
      <c r="N683" s="299"/>
      <c r="O683" s="299"/>
      <c r="P683" s="299"/>
      <c r="Q683" s="299"/>
      <c r="R683" s="299"/>
      <c r="S683" s="299"/>
      <c r="T683" s="300"/>
      <c r="U683" s="292"/>
      <c r="V683" s="292"/>
      <c r="AT683" s="74" t="s">
        <v>146</v>
      </c>
      <c r="AU683" s="74" t="s">
        <v>77</v>
      </c>
      <c r="AV683" s="11" t="s">
        <v>77</v>
      </c>
      <c r="AW683" s="11" t="s">
        <v>33</v>
      </c>
      <c r="AX683" s="11" t="s">
        <v>69</v>
      </c>
      <c r="AY683" s="74" t="s">
        <v>137</v>
      </c>
    </row>
    <row r="684" spans="1:51" s="11" customFormat="1" ht="13.5">
      <c r="A684" s="292"/>
      <c r="B684" s="293"/>
      <c r="C684" s="292"/>
      <c r="D684" s="294" t="s">
        <v>146</v>
      </c>
      <c r="E684" s="295" t="s">
        <v>5</v>
      </c>
      <c r="F684" s="296" t="s">
        <v>1172</v>
      </c>
      <c r="G684" s="292"/>
      <c r="H684" s="297">
        <v>49.68</v>
      </c>
      <c r="I684" s="292"/>
      <c r="J684" s="292"/>
      <c r="K684" s="292"/>
      <c r="L684" s="293"/>
      <c r="M684" s="298"/>
      <c r="N684" s="299"/>
      <c r="O684" s="299"/>
      <c r="P684" s="299"/>
      <c r="Q684" s="299"/>
      <c r="R684" s="299"/>
      <c r="S684" s="299"/>
      <c r="T684" s="300"/>
      <c r="U684" s="292"/>
      <c r="V684" s="292"/>
      <c r="AT684" s="74" t="s">
        <v>146</v>
      </c>
      <c r="AU684" s="74" t="s">
        <v>77</v>
      </c>
      <c r="AV684" s="11" t="s">
        <v>77</v>
      </c>
      <c r="AW684" s="11" t="s">
        <v>33</v>
      </c>
      <c r="AX684" s="11" t="s">
        <v>69</v>
      </c>
      <c r="AY684" s="74" t="s">
        <v>137</v>
      </c>
    </row>
    <row r="685" spans="1:51" s="11" customFormat="1" ht="13.5">
      <c r="A685" s="292"/>
      <c r="B685" s="293"/>
      <c r="C685" s="292"/>
      <c r="D685" s="294" t="s">
        <v>146</v>
      </c>
      <c r="E685" s="295" t="s">
        <v>5</v>
      </c>
      <c r="F685" s="296" t="s">
        <v>1173</v>
      </c>
      <c r="G685" s="292"/>
      <c r="H685" s="297">
        <v>124.2</v>
      </c>
      <c r="I685" s="292"/>
      <c r="J685" s="292"/>
      <c r="K685" s="292"/>
      <c r="L685" s="293"/>
      <c r="M685" s="298"/>
      <c r="N685" s="299"/>
      <c r="O685" s="299"/>
      <c r="P685" s="299"/>
      <c r="Q685" s="299"/>
      <c r="R685" s="299"/>
      <c r="S685" s="299"/>
      <c r="T685" s="300"/>
      <c r="U685" s="292"/>
      <c r="V685" s="292"/>
      <c r="AT685" s="74" t="s">
        <v>146</v>
      </c>
      <c r="AU685" s="74" t="s">
        <v>77</v>
      </c>
      <c r="AV685" s="11" t="s">
        <v>77</v>
      </c>
      <c r="AW685" s="11" t="s">
        <v>33</v>
      </c>
      <c r="AX685" s="11" t="s">
        <v>69</v>
      </c>
      <c r="AY685" s="74" t="s">
        <v>137</v>
      </c>
    </row>
    <row r="686" spans="1:51" s="11" customFormat="1" ht="13.5">
      <c r="A686" s="292"/>
      <c r="B686" s="293"/>
      <c r="C686" s="292"/>
      <c r="D686" s="294" t="s">
        <v>146</v>
      </c>
      <c r="E686" s="295" t="s">
        <v>5</v>
      </c>
      <c r="F686" s="296" t="s">
        <v>1174</v>
      </c>
      <c r="G686" s="292"/>
      <c r="H686" s="297">
        <v>108</v>
      </c>
      <c r="I686" s="292"/>
      <c r="J686" s="292"/>
      <c r="K686" s="292"/>
      <c r="L686" s="293"/>
      <c r="M686" s="298"/>
      <c r="N686" s="299"/>
      <c r="O686" s="299"/>
      <c r="P686" s="299"/>
      <c r="Q686" s="299"/>
      <c r="R686" s="299"/>
      <c r="S686" s="299"/>
      <c r="T686" s="300"/>
      <c r="U686" s="292"/>
      <c r="V686" s="292"/>
      <c r="AT686" s="74" t="s">
        <v>146</v>
      </c>
      <c r="AU686" s="74" t="s">
        <v>77</v>
      </c>
      <c r="AV686" s="11" t="s">
        <v>77</v>
      </c>
      <c r="AW686" s="11" t="s">
        <v>33</v>
      </c>
      <c r="AX686" s="11" t="s">
        <v>69</v>
      </c>
      <c r="AY686" s="74" t="s">
        <v>137</v>
      </c>
    </row>
    <row r="687" spans="1:51" s="11" customFormat="1" ht="13.5">
      <c r="A687" s="292"/>
      <c r="B687" s="293"/>
      <c r="C687" s="292"/>
      <c r="D687" s="294" t="s">
        <v>146</v>
      </c>
      <c r="E687" s="295" t="s">
        <v>5</v>
      </c>
      <c r="F687" s="296" t="s">
        <v>1175</v>
      </c>
      <c r="G687" s="292"/>
      <c r="H687" s="297">
        <v>158.4</v>
      </c>
      <c r="I687" s="292"/>
      <c r="J687" s="292"/>
      <c r="K687" s="292"/>
      <c r="L687" s="293"/>
      <c r="M687" s="298"/>
      <c r="N687" s="299"/>
      <c r="O687" s="299"/>
      <c r="P687" s="299"/>
      <c r="Q687" s="299"/>
      <c r="R687" s="299"/>
      <c r="S687" s="299"/>
      <c r="T687" s="300"/>
      <c r="U687" s="292"/>
      <c r="V687" s="292"/>
      <c r="AT687" s="74" t="s">
        <v>146</v>
      </c>
      <c r="AU687" s="74" t="s">
        <v>77</v>
      </c>
      <c r="AV687" s="11" t="s">
        <v>77</v>
      </c>
      <c r="AW687" s="11" t="s">
        <v>33</v>
      </c>
      <c r="AX687" s="11" t="s">
        <v>69</v>
      </c>
      <c r="AY687" s="74" t="s">
        <v>137</v>
      </c>
    </row>
    <row r="688" spans="1:51" s="11" customFormat="1" ht="13.5">
      <c r="A688" s="292"/>
      <c r="B688" s="293"/>
      <c r="C688" s="292"/>
      <c r="D688" s="294" t="s">
        <v>146</v>
      </c>
      <c r="E688" s="295" t="s">
        <v>5</v>
      </c>
      <c r="F688" s="296" t="s">
        <v>1176</v>
      </c>
      <c r="G688" s="292"/>
      <c r="H688" s="297">
        <v>270</v>
      </c>
      <c r="I688" s="292"/>
      <c r="J688" s="292"/>
      <c r="K688" s="292"/>
      <c r="L688" s="293"/>
      <c r="M688" s="298"/>
      <c r="N688" s="299"/>
      <c r="O688" s="299"/>
      <c r="P688" s="299"/>
      <c r="Q688" s="299"/>
      <c r="R688" s="299"/>
      <c r="S688" s="299"/>
      <c r="T688" s="300"/>
      <c r="U688" s="292"/>
      <c r="V688" s="292"/>
      <c r="AT688" s="74" t="s">
        <v>146</v>
      </c>
      <c r="AU688" s="74" t="s">
        <v>77</v>
      </c>
      <c r="AV688" s="11" t="s">
        <v>77</v>
      </c>
      <c r="AW688" s="11" t="s">
        <v>33</v>
      </c>
      <c r="AX688" s="11" t="s">
        <v>69</v>
      </c>
      <c r="AY688" s="74" t="s">
        <v>137</v>
      </c>
    </row>
    <row r="689" spans="1:51" s="11" customFormat="1" ht="13.5">
      <c r="A689" s="292"/>
      <c r="B689" s="293"/>
      <c r="C689" s="292"/>
      <c r="D689" s="294" t="s">
        <v>146</v>
      </c>
      <c r="E689" s="295" t="s">
        <v>5</v>
      </c>
      <c r="F689" s="296" t="s">
        <v>1177</v>
      </c>
      <c r="G689" s="292"/>
      <c r="H689" s="297">
        <v>504</v>
      </c>
      <c r="I689" s="292"/>
      <c r="J689" s="292"/>
      <c r="K689" s="292"/>
      <c r="L689" s="293"/>
      <c r="M689" s="298"/>
      <c r="N689" s="299"/>
      <c r="O689" s="299"/>
      <c r="P689" s="299"/>
      <c r="Q689" s="299"/>
      <c r="R689" s="299"/>
      <c r="S689" s="299"/>
      <c r="T689" s="300"/>
      <c r="U689" s="292"/>
      <c r="V689" s="292"/>
      <c r="AT689" s="74" t="s">
        <v>146</v>
      </c>
      <c r="AU689" s="74" t="s">
        <v>77</v>
      </c>
      <c r="AV689" s="11" t="s">
        <v>77</v>
      </c>
      <c r="AW689" s="11" t="s">
        <v>33</v>
      </c>
      <c r="AX689" s="11" t="s">
        <v>69</v>
      </c>
      <c r="AY689" s="74" t="s">
        <v>137</v>
      </c>
    </row>
    <row r="690" spans="1:51" s="11" customFormat="1" ht="13.5">
      <c r="A690" s="292"/>
      <c r="B690" s="293"/>
      <c r="C690" s="292"/>
      <c r="D690" s="294" t="s">
        <v>146</v>
      </c>
      <c r="E690" s="295" t="s">
        <v>5</v>
      </c>
      <c r="F690" s="296" t="s">
        <v>1178</v>
      </c>
      <c r="G690" s="292"/>
      <c r="H690" s="297">
        <v>21.6</v>
      </c>
      <c r="I690" s="292"/>
      <c r="J690" s="292"/>
      <c r="K690" s="292"/>
      <c r="L690" s="293"/>
      <c r="M690" s="298"/>
      <c r="N690" s="299"/>
      <c r="O690" s="299"/>
      <c r="P690" s="299"/>
      <c r="Q690" s="299"/>
      <c r="R690" s="299"/>
      <c r="S690" s="299"/>
      <c r="T690" s="300"/>
      <c r="U690" s="292"/>
      <c r="V690" s="292"/>
      <c r="AT690" s="74" t="s">
        <v>146</v>
      </c>
      <c r="AU690" s="74" t="s">
        <v>77</v>
      </c>
      <c r="AV690" s="11" t="s">
        <v>77</v>
      </c>
      <c r="AW690" s="11" t="s">
        <v>33</v>
      </c>
      <c r="AX690" s="11" t="s">
        <v>69</v>
      </c>
      <c r="AY690" s="74" t="s">
        <v>137</v>
      </c>
    </row>
    <row r="691" spans="1:51" s="11" customFormat="1" ht="13.5">
      <c r="A691" s="292"/>
      <c r="B691" s="293"/>
      <c r="C691" s="292"/>
      <c r="D691" s="294" t="s">
        <v>146</v>
      </c>
      <c r="E691" s="295" t="s">
        <v>5</v>
      </c>
      <c r="F691" s="296" t="s">
        <v>1179</v>
      </c>
      <c r="G691" s="292"/>
      <c r="H691" s="297">
        <v>4.5</v>
      </c>
      <c r="I691" s="292"/>
      <c r="J691" s="292"/>
      <c r="K691" s="292"/>
      <c r="L691" s="293"/>
      <c r="M691" s="298"/>
      <c r="N691" s="299"/>
      <c r="O691" s="299"/>
      <c r="P691" s="299"/>
      <c r="Q691" s="299"/>
      <c r="R691" s="299"/>
      <c r="S691" s="299"/>
      <c r="T691" s="300"/>
      <c r="U691" s="292"/>
      <c r="V691" s="292"/>
      <c r="AT691" s="74" t="s">
        <v>146</v>
      </c>
      <c r="AU691" s="74" t="s">
        <v>77</v>
      </c>
      <c r="AV691" s="11" t="s">
        <v>77</v>
      </c>
      <c r="AW691" s="11" t="s">
        <v>33</v>
      </c>
      <c r="AX691" s="11" t="s">
        <v>69</v>
      </c>
      <c r="AY691" s="74" t="s">
        <v>137</v>
      </c>
    </row>
    <row r="692" spans="1:51" s="11" customFormat="1" ht="13.5">
      <c r="A692" s="292"/>
      <c r="B692" s="293"/>
      <c r="C692" s="292"/>
      <c r="D692" s="294" t="s">
        <v>146</v>
      </c>
      <c r="E692" s="295" t="s">
        <v>5</v>
      </c>
      <c r="F692" s="296" t="s">
        <v>1180</v>
      </c>
      <c r="G692" s="292"/>
      <c r="H692" s="297">
        <v>7.2</v>
      </c>
      <c r="I692" s="292"/>
      <c r="J692" s="292"/>
      <c r="K692" s="292"/>
      <c r="L692" s="293"/>
      <c r="M692" s="298"/>
      <c r="N692" s="299"/>
      <c r="O692" s="299"/>
      <c r="P692" s="299"/>
      <c r="Q692" s="299"/>
      <c r="R692" s="299"/>
      <c r="S692" s="299"/>
      <c r="T692" s="300"/>
      <c r="U692" s="292"/>
      <c r="V692" s="292"/>
      <c r="AT692" s="74" t="s">
        <v>146</v>
      </c>
      <c r="AU692" s="74" t="s">
        <v>77</v>
      </c>
      <c r="AV692" s="11" t="s">
        <v>77</v>
      </c>
      <c r="AW692" s="11" t="s">
        <v>33</v>
      </c>
      <c r="AX692" s="11" t="s">
        <v>69</v>
      </c>
      <c r="AY692" s="74" t="s">
        <v>137</v>
      </c>
    </row>
    <row r="693" spans="1:51" s="11" customFormat="1" ht="13.5">
      <c r="A693" s="292"/>
      <c r="B693" s="293"/>
      <c r="C693" s="292"/>
      <c r="D693" s="294" t="s">
        <v>146</v>
      </c>
      <c r="E693" s="295" t="s">
        <v>5</v>
      </c>
      <c r="F693" s="296" t="s">
        <v>1181</v>
      </c>
      <c r="G693" s="292"/>
      <c r="H693" s="297">
        <v>108</v>
      </c>
      <c r="I693" s="292"/>
      <c r="J693" s="292"/>
      <c r="K693" s="292"/>
      <c r="L693" s="293"/>
      <c r="M693" s="298"/>
      <c r="N693" s="299"/>
      <c r="O693" s="299"/>
      <c r="P693" s="299"/>
      <c r="Q693" s="299"/>
      <c r="R693" s="299"/>
      <c r="S693" s="299"/>
      <c r="T693" s="300"/>
      <c r="U693" s="292"/>
      <c r="V693" s="292"/>
      <c r="AT693" s="74" t="s">
        <v>146</v>
      </c>
      <c r="AU693" s="74" t="s">
        <v>77</v>
      </c>
      <c r="AV693" s="11" t="s">
        <v>77</v>
      </c>
      <c r="AW693" s="11" t="s">
        <v>33</v>
      </c>
      <c r="AX693" s="11" t="s">
        <v>69</v>
      </c>
      <c r="AY693" s="74" t="s">
        <v>137</v>
      </c>
    </row>
    <row r="694" spans="1:51" s="13" customFormat="1" ht="13.5">
      <c r="A694" s="317"/>
      <c r="B694" s="318"/>
      <c r="C694" s="317"/>
      <c r="D694" s="294" t="s">
        <v>146</v>
      </c>
      <c r="E694" s="319" t="s">
        <v>5</v>
      </c>
      <c r="F694" s="320" t="s">
        <v>179</v>
      </c>
      <c r="G694" s="317"/>
      <c r="H694" s="321">
        <v>1442.97</v>
      </c>
      <c r="I694" s="317"/>
      <c r="J694" s="317"/>
      <c r="K694" s="317"/>
      <c r="L694" s="318"/>
      <c r="M694" s="322"/>
      <c r="N694" s="323"/>
      <c r="O694" s="323"/>
      <c r="P694" s="323"/>
      <c r="Q694" s="323"/>
      <c r="R694" s="323"/>
      <c r="S694" s="323"/>
      <c r="T694" s="324"/>
      <c r="U694" s="317"/>
      <c r="V694" s="317"/>
      <c r="AT694" s="76" t="s">
        <v>146</v>
      </c>
      <c r="AU694" s="76" t="s">
        <v>77</v>
      </c>
      <c r="AV694" s="13" t="s">
        <v>144</v>
      </c>
      <c r="AW694" s="13" t="s">
        <v>33</v>
      </c>
      <c r="AX694" s="13" t="s">
        <v>21</v>
      </c>
      <c r="AY694" s="76" t="s">
        <v>137</v>
      </c>
    </row>
    <row r="695" spans="1:65" s="1" customFormat="1" ht="16.5" customHeight="1">
      <c r="A695" s="176"/>
      <c r="B695" s="177"/>
      <c r="C695" s="243" t="s">
        <v>1182</v>
      </c>
      <c r="D695" s="243" t="s">
        <v>139</v>
      </c>
      <c r="E695" s="244" t="s">
        <v>1183</v>
      </c>
      <c r="F695" s="245" t="s">
        <v>1184</v>
      </c>
      <c r="G695" s="246" t="s">
        <v>142</v>
      </c>
      <c r="H695" s="247">
        <v>1581.495</v>
      </c>
      <c r="I695" s="337">
        <v>0</v>
      </c>
      <c r="J695" s="248">
        <f>ROUND(I695*H695,2)</f>
        <v>0</v>
      </c>
      <c r="K695" s="245" t="s">
        <v>5</v>
      </c>
      <c r="L695" s="177"/>
      <c r="M695" s="288" t="s">
        <v>5</v>
      </c>
      <c r="N695" s="289" t="s">
        <v>40</v>
      </c>
      <c r="O695" s="178"/>
      <c r="P695" s="290">
        <f>O695*H695</f>
        <v>0</v>
      </c>
      <c r="Q695" s="290">
        <v>0</v>
      </c>
      <c r="R695" s="290">
        <f>Q695*H695</f>
        <v>0</v>
      </c>
      <c r="S695" s="290">
        <v>0</v>
      </c>
      <c r="T695" s="291">
        <f>S695*H695</f>
        <v>0</v>
      </c>
      <c r="U695" s="176"/>
      <c r="V695" s="176"/>
      <c r="AR695" s="24" t="s">
        <v>261</v>
      </c>
      <c r="AT695" s="24" t="s">
        <v>139</v>
      </c>
      <c r="AU695" s="24" t="s">
        <v>77</v>
      </c>
      <c r="AY695" s="24" t="s">
        <v>137</v>
      </c>
      <c r="BE695" s="73">
        <f>IF(N695="základní",J695,0)</f>
        <v>0</v>
      </c>
      <c r="BF695" s="73">
        <f>IF(N695="snížená",J695,0)</f>
        <v>0</v>
      </c>
      <c r="BG695" s="73">
        <f>IF(N695="zákl. přenesená",J695,0)</f>
        <v>0</v>
      </c>
      <c r="BH695" s="73">
        <f>IF(N695="sníž. přenesená",J695,0)</f>
        <v>0</v>
      </c>
      <c r="BI695" s="73">
        <f>IF(N695="nulová",J695,0)</f>
        <v>0</v>
      </c>
      <c r="BJ695" s="24" t="s">
        <v>21</v>
      </c>
      <c r="BK695" s="73">
        <f>ROUND(I695*H695,2)</f>
        <v>0</v>
      </c>
      <c r="BL695" s="24" t="s">
        <v>261</v>
      </c>
      <c r="BM695" s="24" t="s">
        <v>1185</v>
      </c>
    </row>
    <row r="696" spans="1:51" s="11" customFormat="1" ht="13.5">
      <c r="A696" s="292"/>
      <c r="B696" s="293"/>
      <c r="C696" s="292"/>
      <c r="D696" s="294" t="s">
        <v>146</v>
      </c>
      <c r="E696" s="295" t="s">
        <v>5</v>
      </c>
      <c r="F696" s="296" t="s">
        <v>1186</v>
      </c>
      <c r="G696" s="292"/>
      <c r="H696" s="297">
        <v>1442.97</v>
      </c>
      <c r="I696" s="292"/>
      <c r="J696" s="292"/>
      <c r="K696" s="292"/>
      <c r="L696" s="293"/>
      <c r="M696" s="298"/>
      <c r="N696" s="299"/>
      <c r="O696" s="299"/>
      <c r="P696" s="299"/>
      <c r="Q696" s="299"/>
      <c r="R696" s="299"/>
      <c r="S696" s="299"/>
      <c r="T696" s="300"/>
      <c r="U696" s="292"/>
      <c r="V696" s="292"/>
      <c r="AT696" s="74" t="s">
        <v>146</v>
      </c>
      <c r="AU696" s="74" t="s">
        <v>77</v>
      </c>
      <c r="AV696" s="11" t="s">
        <v>77</v>
      </c>
      <c r="AW696" s="11" t="s">
        <v>33</v>
      </c>
      <c r="AX696" s="11" t="s">
        <v>69</v>
      </c>
      <c r="AY696" s="74" t="s">
        <v>137</v>
      </c>
    </row>
    <row r="697" spans="1:51" s="12" customFormat="1" ht="13.5">
      <c r="A697" s="301"/>
      <c r="B697" s="302"/>
      <c r="C697" s="301"/>
      <c r="D697" s="294" t="s">
        <v>146</v>
      </c>
      <c r="E697" s="303" t="s">
        <v>5</v>
      </c>
      <c r="F697" s="304" t="s">
        <v>391</v>
      </c>
      <c r="G697" s="301"/>
      <c r="H697" s="303" t="s">
        <v>5</v>
      </c>
      <c r="I697" s="301"/>
      <c r="J697" s="301"/>
      <c r="K697" s="301"/>
      <c r="L697" s="302"/>
      <c r="M697" s="305"/>
      <c r="N697" s="306"/>
      <c r="O697" s="306"/>
      <c r="P697" s="306"/>
      <c r="Q697" s="306"/>
      <c r="R697" s="306"/>
      <c r="S697" s="306"/>
      <c r="T697" s="307"/>
      <c r="U697" s="301"/>
      <c r="V697" s="301"/>
      <c r="AT697" s="75" t="s">
        <v>146</v>
      </c>
      <c r="AU697" s="75" t="s">
        <v>77</v>
      </c>
      <c r="AV697" s="12" t="s">
        <v>21</v>
      </c>
      <c r="AW697" s="12" t="s">
        <v>33</v>
      </c>
      <c r="AX697" s="12" t="s">
        <v>69</v>
      </c>
      <c r="AY697" s="75" t="s">
        <v>137</v>
      </c>
    </row>
    <row r="698" spans="1:51" s="11" customFormat="1" ht="13.5">
      <c r="A698" s="292"/>
      <c r="B698" s="293"/>
      <c r="C698" s="292"/>
      <c r="D698" s="294" t="s">
        <v>146</v>
      </c>
      <c r="E698" s="295" t="s">
        <v>5</v>
      </c>
      <c r="F698" s="296" t="s">
        <v>1187</v>
      </c>
      <c r="G698" s="292"/>
      <c r="H698" s="297">
        <v>3.72</v>
      </c>
      <c r="I698" s="292"/>
      <c r="J698" s="292"/>
      <c r="K698" s="292"/>
      <c r="L698" s="293"/>
      <c r="M698" s="298"/>
      <c r="N698" s="299"/>
      <c r="O698" s="299"/>
      <c r="P698" s="299"/>
      <c r="Q698" s="299"/>
      <c r="R698" s="299"/>
      <c r="S698" s="299"/>
      <c r="T698" s="300"/>
      <c r="U698" s="292"/>
      <c r="V698" s="292"/>
      <c r="AT698" s="74" t="s">
        <v>146</v>
      </c>
      <c r="AU698" s="74" t="s">
        <v>77</v>
      </c>
      <c r="AV698" s="11" t="s">
        <v>77</v>
      </c>
      <c r="AW698" s="11" t="s">
        <v>33</v>
      </c>
      <c r="AX698" s="11" t="s">
        <v>69</v>
      </c>
      <c r="AY698" s="74" t="s">
        <v>137</v>
      </c>
    </row>
    <row r="699" spans="1:51" s="11" customFormat="1" ht="13.5">
      <c r="A699" s="292"/>
      <c r="B699" s="293"/>
      <c r="C699" s="292"/>
      <c r="D699" s="294" t="s">
        <v>146</v>
      </c>
      <c r="E699" s="295" t="s">
        <v>5</v>
      </c>
      <c r="F699" s="296" t="s">
        <v>1188</v>
      </c>
      <c r="G699" s="292"/>
      <c r="H699" s="297">
        <v>7.875</v>
      </c>
      <c r="I699" s="292"/>
      <c r="J699" s="292"/>
      <c r="K699" s="292"/>
      <c r="L699" s="293"/>
      <c r="M699" s="298"/>
      <c r="N699" s="299"/>
      <c r="O699" s="299"/>
      <c r="P699" s="299"/>
      <c r="Q699" s="299"/>
      <c r="R699" s="299"/>
      <c r="S699" s="299"/>
      <c r="T699" s="300"/>
      <c r="U699" s="292"/>
      <c r="V699" s="292"/>
      <c r="AT699" s="74" t="s">
        <v>146</v>
      </c>
      <c r="AU699" s="74" t="s">
        <v>77</v>
      </c>
      <c r="AV699" s="11" t="s">
        <v>77</v>
      </c>
      <c r="AW699" s="11" t="s">
        <v>33</v>
      </c>
      <c r="AX699" s="11" t="s">
        <v>69</v>
      </c>
      <c r="AY699" s="74" t="s">
        <v>137</v>
      </c>
    </row>
    <row r="700" spans="1:51" s="11" customFormat="1" ht="13.5">
      <c r="A700" s="292"/>
      <c r="B700" s="293"/>
      <c r="C700" s="292"/>
      <c r="D700" s="294" t="s">
        <v>146</v>
      </c>
      <c r="E700" s="295" t="s">
        <v>5</v>
      </c>
      <c r="F700" s="296" t="s">
        <v>1189</v>
      </c>
      <c r="G700" s="292"/>
      <c r="H700" s="297">
        <v>39.9</v>
      </c>
      <c r="I700" s="292"/>
      <c r="J700" s="292"/>
      <c r="K700" s="292"/>
      <c r="L700" s="293"/>
      <c r="M700" s="298"/>
      <c r="N700" s="299"/>
      <c r="O700" s="299"/>
      <c r="P700" s="299"/>
      <c r="Q700" s="299"/>
      <c r="R700" s="299"/>
      <c r="S700" s="299"/>
      <c r="T700" s="300"/>
      <c r="U700" s="292"/>
      <c r="V700" s="292"/>
      <c r="AT700" s="74" t="s">
        <v>146</v>
      </c>
      <c r="AU700" s="74" t="s">
        <v>77</v>
      </c>
      <c r="AV700" s="11" t="s">
        <v>77</v>
      </c>
      <c r="AW700" s="11" t="s">
        <v>33</v>
      </c>
      <c r="AX700" s="11" t="s">
        <v>69</v>
      </c>
      <c r="AY700" s="74" t="s">
        <v>137</v>
      </c>
    </row>
    <row r="701" spans="1:51" s="11" customFormat="1" ht="13.5">
      <c r="A701" s="292"/>
      <c r="B701" s="293"/>
      <c r="C701" s="292"/>
      <c r="D701" s="294" t="s">
        <v>146</v>
      </c>
      <c r="E701" s="295" t="s">
        <v>5</v>
      </c>
      <c r="F701" s="296" t="s">
        <v>1190</v>
      </c>
      <c r="G701" s="292"/>
      <c r="H701" s="297">
        <v>1.98</v>
      </c>
      <c r="I701" s="292"/>
      <c r="J701" s="292"/>
      <c r="K701" s="292"/>
      <c r="L701" s="293"/>
      <c r="M701" s="298"/>
      <c r="N701" s="299"/>
      <c r="O701" s="299"/>
      <c r="P701" s="299"/>
      <c r="Q701" s="299"/>
      <c r="R701" s="299"/>
      <c r="S701" s="299"/>
      <c r="T701" s="300"/>
      <c r="U701" s="292"/>
      <c r="V701" s="292"/>
      <c r="AT701" s="74" t="s">
        <v>146</v>
      </c>
      <c r="AU701" s="74" t="s">
        <v>77</v>
      </c>
      <c r="AV701" s="11" t="s">
        <v>77</v>
      </c>
      <c r="AW701" s="11" t="s">
        <v>33</v>
      </c>
      <c r="AX701" s="11" t="s">
        <v>69</v>
      </c>
      <c r="AY701" s="74" t="s">
        <v>137</v>
      </c>
    </row>
    <row r="702" spans="1:51" s="11" customFormat="1" ht="13.5">
      <c r="A702" s="292"/>
      <c r="B702" s="293"/>
      <c r="C702" s="292"/>
      <c r="D702" s="294" t="s">
        <v>146</v>
      </c>
      <c r="E702" s="295" t="s">
        <v>5</v>
      </c>
      <c r="F702" s="296" t="s">
        <v>1191</v>
      </c>
      <c r="G702" s="292"/>
      <c r="H702" s="297">
        <v>8.25</v>
      </c>
      <c r="I702" s="292"/>
      <c r="J702" s="292"/>
      <c r="K702" s="292"/>
      <c r="L702" s="293"/>
      <c r="M702" s="298"/>
      <c r="N702" s="299"/>
      <c r="O702" s="299"/>
      <c r="P702" s="299"/>
      <c r="Q702" s="299"/>
      <c r="R702" s="299"/>
      <c r="S702" s="299"/>
      <c r="T702" s="300"/>
      <c r="U702" s="292"/>
      <c r="V702" s="292"/>
      <c r="AT702" s="74" t="s">
        <v>146</v>
      </c>
      <c r="AU702" s="74" t="s">
        <v>77</v>
      </c>
      <c r="AV702" s="11" t="s">
        <v>77</v>
      </c>
      <c r="AW702" s="11" t="s">
        <v>33</v>
      </c>
      <c r="AX702" s="11" t="s">
        <v>69</v>
      </c>
      <c r="AY702" s="74" t="s">
        <v>137</v>
      </c>
    </row>
    <row r="703" spans="1:51" s="11" customFormat="1" ht="13.5">
      <c r="A703" s="292"/>
      <c r="B703" s="293"/>
      <c r="C703" s="292"/>
      <c r="D703" s="294" t="s">
        <v>146</v>
      </c>
      <c r="E703" s="295" t="s">
        <v>5</v>
      </c>
      <c r="F703" s="296" t="s">
        <v>1192</v>
      </c>
      <c r="G703" s="292"/>
      <c r="H703" s="297">
        <v>2.25</v>
      </c>
      <c r="I703" s="292"/>
      <c r="J703" s="292"/>
      <c r="K703" s="292"/>
      <c r="L703" s="293"/>
      <c r="M703" s="298"/>
      <c r="N703" s="299"/>
      <c r="O703" s="299"/>
      <c r="P703" s="299"/>
      <c r="Q703" s="299"/>
      <c r="R703" s="299"/>
      <c r="S703" s="299"/>
      <c r="T703" s="300"/>
      <c r="U703" s="292"/>
      <c r="V703" s="292"/>
      <c r="AT703" s="74" t="s">
        <v>146</v>
      </c>
      <c r="AU703" s="74" t="s">
        <v>77</v>
      </c>
      <c r="AV703" s="11" t="s">
        <v>77</v>
      </c>
      <c r="AW703" s="11" t="s">
        <v>33</v>
      </c>
      <c r="AX703" s="11" t="s">
        <v>69</v>
      </c>
      <c r="AY703" s="74" t="s">
        <v>137</v>
      </c>
    </row>
    <row r="704" spans="1:51" s="11" customFormat="1" ht="13.5">
      <c r="A704" s="292"/>
      <c r="B704" s="293"/>
      <c r="C704" s="292"/>
      <c r="D704" s="294" t="s">
        <v>146</v>
      </c>
      <c r="E704" s="295" t="s">
        <v>5</v>
      </c>
      <c r="F704" s="296" t="s">
        <v>1193</v>
      </c>
      <c r="G704" s="292"/>
      <c r="H704" s="297">
        <v>12.6</v>
      </c>
      <c r="I704" s="292"/>
      <c r="J704" s="292"/>
      <c r="K704" s="292"/>
      <c r="L704" s="293"/>
      <c r="M704" s="298"/>
      <c r="N704" s="299"/>
      <c r="O704" s="299"/>
      <c r="P704" s="299"/>
      <c r="Q704" s="299"/>
      <c r="R704" s="299"/>
      <c r="S704" s="299"/>
      <c r="T704" s="300"/>
      <c r="U704" s="292"/>
      <c r="V704" s="292"/>
      <c r="AT704" s="74" t="s">
        <v>146</v>
      </c>
      <c r="AU704" s="74" t="s">
        <v>77</v>
      </c>
      <c r="AV704" s="11" t="s">
        <v>77</v>
      </c>
      <c r="AW704" s="11" t="s">
        <v>33</v>
      </c>
      <c r="AX704" s="11" t="s">
        <v>69</v>
      </c>
      <c r="AY704" s="74" t="s">
        <v>137</v>
      </c>
    </row>
    <row r="705" spans="1:51" s="11" customFormat="1" ht="13.5">
      <c r="A705" s="292"/>
      <c r="B705" s="293"/>
      <c r="C705" s="292"/>
      <c r="D705" s="294" t="s">
        <v>146</v>
      </c>
      <c r="E705" s="295" t="s">
        <v>5</v>
      </c>
      <c r="F705" s="296" t="s">
        <v>1194</v>
      </c>
      <c r="G705" s="292"/>
      <c r="H705" s="297">
        <v>52.5</v>
      </c>
      <c r="I705" s="292"/>
      <c r="J705" s="292"/>
      <c r="K705" s="292"/>
      <c r="L705" s="293"/>
      <c r="M705" s="298"/>
      <c r="N705" s="299"/>
      <c r="O705" s="299"/>
      <c r="P705" s="299"/>
      <c r="Q705" s="299"/>
      <c r="R705" s="299"/>
      <c r="S705" s="299"/>
      <c r="T705" s="300"/>
      <c r="U705" s="292"/>
      <c r="V705" s="292"/>
      <c r="AT705" s="74" t="s">
        <v>146</v>
      </c>
      <c r="AU705" s="74" t="s">
        <v>77</v>
      </c>
      <c r="AV705" s="11" t="s">
        <v>77</v>
      </c>
      <c r="AW705" s="11" t="s">
        <v>33</v>
      </c>
      <c r="AX705" s="11" t="s">
        <v>69</v>
      </c>
      <c r="AY705" s="74" t="s">
        <v>137</v>
      </c>
    </row>
    <row r="706" spans="1:51" s="11" customFormat="1" ht="13.5">
      <c r="A706" s="292"/>
      <c r="B706" s="293"/>
      <c r="C706" s="292"/>
      <c r="D706" s="294" t="s">
        <v>146</v>
      </c>
      <c r="E706" s="295" t="s">
        <v>5</v>
      </c>
      <c r="F706" s="296" t="s">
        <v>1195</v>
      </c>
      <c r="G706" s="292"/>
      <c r="H706" s="297">
        <v>9.45</v>
      </c>
      <c r="I706" s="292"/>
      <c r="J706" s="292"/>
      <c r="K706" s="292"/>
      <c r="L706" s="293"/>
      <c r="M706" s="298"/>
      <c r="N706" s="299"/>
      <c r="O706" s="299"/>
      <c r="P706" s="299"/>
      <c r="Q706" s="299"/>
      <c r="R706" s="299"/>
      <c r="S706" s="299"/>
      <c r="T706" s="300"/>
      <c r="U706" s="292"/>
      <c r="V706" s="292"/>
      <c r="AT706" s="74" t="s">
        <v>146</v>
      </c>
      <c r="AU706" s="74" t="s">
        <v>77</v>
      </c>
      <c r="AV706" s="11" t="s">
        <v>77</v>
      </c>
      <c r="AW706" s="11" t="s">
        <v>33</v>
      </c>
      <c r="AX706" s="11" t="s">
        <v>69</v>
      </c>
      <c r="AY706" s="74" t="s">
        <v>137</v>
      </c>
    </row>
    <row r="707" spans="1:51" s="13" customFormat="1" ht="13.5">
      <c r="A707" s="317"/>
      <c r="B707" s="318"/>
      <c r="C707" s="317"/>
      <c r="D707" s="294" t="s">
        <v>146</v>
      </c>
      <c r="E707" s="319" t="s">
        <v>5</v>
      </c>
      <c r="F707" s="320" t="s">
        <v>179</v>
      </c>
      <c r="G707" s="317"/>
      <c r="H707" s="321">
        <v>1581.495</v>
      </c>
      <c r="I707" s="317"/>
      <c r="J707" s="317"/>
      <c r="K707" s="317"/>
      <c r="L707" s="318"/>
      <c r="M707" s="322"/>
      <c r="N707" s="323"/>
      <c r="O707" s="323"/>
      <c r="P707" s="323"/>
      <c r="Q707" s="323"/>
      <c r="R707" s="323"/>
      <c r="S707" s="323"/>
      <c r="T707" s="324"/>
      <c r="U707" s="317"/>
      <c r="V707" s="317"/>
      <c r="AT707" s="76" t="s">
        <v>146</v>
      </c>
      <c r="AU707" s="76" t="s">
        <v>77</v>
      </c>
      <c r="AV707" s="13" t="s">
        <v>144</v>
      </c>
      <c r="AW707" s="13" t="s">
        <v>33</v>
      </c>
      <c r="AX707" s="13" t="s">
        <v>21</v>
      </c>
      <c r="AY707" s="76" t="s">
        <v>137</v>
      </c>
    </row>
    <row r="708" spans="1:65" s="1" customFormat="1" ht="16.5" customHeight="1">
      <c r="A708" s="176"/>
      <c r="B708" s="177"/>
      <c r="C708" s="243" t="s">
        <v>1196</v>
      </c>
      <c r="D708" s="243" t="s">
        <v>139</v>
      </c>
      <c r="E708" s="244" t="s">
        <v>1197</v>
      </c>
      <c r="F708" s="245" t="s">
        <v>1198</v>
      </c>
      <c r="G708" s="246" t="s">
        <v>454</v>
      </c>
      <c r="H708" s="247">
        <v>1.443</v>
      </c>
      <c r="I708" s="337">
        <v>0</v>
      </c>
      <c r="J708" s="248">
        <f>ROUND(I708*H708,2)</f>
        <v>0</v>
      </c>
      <c r="K708" s="245" t="s">
        <v>143</v>
      </c>
      <c r="L708" s="177"/>
      <c r="M708" s="288" t="s">
        <v>5</v>
      </c>
      <c r="N708" s="289" t="s">
        <v>40</v>
      </c>
      <c r="O708" s="178"/>
      <c r="P708" s="290">
        <f>O708*H708</f>
        <v>0</v>
      </c>
      <c r="Q708" s="290">
        <v>0</v>
      </c>
      <c r="R708" s="290">
        <f>Q708*H708</f>
        <v>0</v>
      </c>
      <c r="S708" s="290">
        <v>0</v>
      </c>
      <c r="T708" s="291">
        <f>S708*H708</f>
        <v>0</v>
      </c>
      <c r="U708" s="176"/>
      <c r="V708" s="176"/>
      <c r="AR708" s="24" t="s">
        <v>261</v>
      </c>
      <c r="AT708" s="24" t="s">
        <v>139</v>
      </c>
      <c r="AU708" s="24" t="s">
        <v>77</v>
      </c>
      <c r="AY708" s="24" t="s">
        <v>137</v>
      </c>
      <c r="BE708" s="73">
        <f>IF(N708="základní",J708,0)</f>
        <v>0</v>
      </c>
      <c r="BF708" s="73">
        <f>IF(N708="snížená",J708,0)</f>
        <v>0</v>
      </c>
      <c r="BG708" s="73">
        <f>IF(N708="zákl. přenesená",J708,0)</f>
        <v>0</v>
      </c>
      <c r="BH708" s="73">
        <f>IF(N708="sníž. přenesená",J708,0)</f>
        <v>0</v>
      </c>
      <c r="BI708" s="73">
        <f>IF(N708="nulová",J708,0)</f>
        <v>0</v>
      </c>
      <c r="BJ708" s="24" t="s">
        <v>21</v>
      </c>
      <c r="BK708" s="73">
        <f>ROUND(I708*H708,2)</f>
        <v>0</v>
      </c>
      <c r="BL708" s="24" t="s">
        <v>261</v>
      </c>
      <c r="BM708" s="24" t="s">
        <v>1199</v>
      </c>
    </row>
    <row r="709" spans="1:63" s="10" customFormat="1" ht="37.35" customHeight="1">
      <c r="A709" s="236"/>
      <c r="B709" s="237"/>
      <c r="C709" s="236"/>
      <c r="D709" s="238" t="s">
        <v>68</v>
      </c>
      <c r="E709" s="239" t="s">
        <v>162</v>
      </c>
      <c r="F709" s="239" t="s">
        <v>1200</v>
      </c>
      <c r="G709" s="236"/>
      <c r="H709" s="236"/>
      <c r="I709" s="236"/>
      <c r="J709" s="240">
        <f>BK709</f>
        <v>0</v>
      </c>
      <c r="K709" s="236"/>
      <c r="L709" s="237"/>
      <c r="M709" s="284"/>
      <c r="N709" s="285"/>
      <c r="O709" s="285"/>
      <c r="P709" s="286">
        <f>P710</f>
        <v>0</v>
      </c>
      <c r="Q709" s="285"/>
      <c r="R709" s="286">
        <f>R710</f>
        <v>0</v>
      </c>
      <c r="S709" s="285"/>
      <c r="T709" s="287">
        <f>T710</f>
        <v>0</v>
      </c>
      <c r="U709" s="236"/>
      <c r="V709" s="236"/>
      <c r="AR709" s="61" t="s">
        <v>80</v>
      </c>
      <c r="AT709" s="66" t="s">
        <v>68</v>
      </c>
      <c r="AU709" s="66" t="s">
        <v>69</v>
      </c>
      <c r="AY709" s="61" t="s">
        <v>137</v>
      </c>
      <c r="BK709" s="67">
        <f>BK710</f>
        <v>0</v>
      </c>
    </row>
    <row r="710" spans="1:63" s="10" customFormat="1" ht="19.95" customHeight="1">
      <c r="A710" s="236"/>
      <c r="B710" s="237"/>
      <c r="C710" s="236"/>
      <c r="D710" s="238" t="s">
        <v>68</v>
      </c>
      <c r="E710" s="241" t="s">
        <v>1201</v>
      </c>
      <c r="F710" s="241" t="s">
        <v>1202</v>
      </c>
      <c r="G710" s="236"/>
      <c r="H710" s="236"/>
      <c r="I710" s="236"/>
      <c r="J710" s="242">
        <f>BK710</f>
        <v>0</v>
      </c>
      <c r="K710" s="236"/>
      <c r="L710" s="237"/>
      <c r="M710" s="284"/>
      <c r="N710" s="285"/>
      <c r="O710" s="285"/>
      <c r="P710" s="286">
        <f>SUM(P711:P719)</f>
        <v>0</v>
      </c>
      <c r="Q710" s="285"/>
      <c r="R710" s="286">
        <f>SUM(R711:R719)</f>
        <v>0</v>
      </c>
      <c r="S710" s="285"/>
      <c r="T710" s="287">
        <f>SUM(T711:T719)</f>
        <v>0</v>
      </c>
      <c r="U710" s="236"/>
      <c r="V710" s="236"/>
      <c r="AR710" s="61" t="s">
        <v>80</v>
      </c>
      <c r="AT710" s="66" t="s">
        <v>68</v>
      </c>
      <c r="AU710" s="66" t="s">
        <v>21</v>
      </c>
      <c r="AY710" s="61" t="s">
        <v>137</v>
      </c>
      <c r="BK710" s="67">
        <f>SUM(BK711:BK719)</f>
        <v>0</v>
      </c>
    </row>
    <row r="711" spans="1:65" s="1" customFormat="1" ht="16.5" customHeight="1">
      <c r="A711" s="176"/>
      <c r="B711" s="177"/>
      <c r="C711" s="243" t="s">
        <v>1203</v>
      </c>
      <c r="D711" s="243" t="s">
        <v>139</v>
      </c>
      <c r="E711" s="244" t="s">
        <v>1204</v>
      </c>
      <c r="F711" s="245" t="s">
        <v>1205</v>
      </c>
      <c r="G711" s="246" t="s">
        <v>282</v>
      </c>
      <c r="H711" s="247">
        <v>576</v>
      </c>
      <c r="I711" s="337">
        <v>0</v>
      </c>
      <c r="J711" s="248">
        <f>ROUND(I711*H711,2)</f>
        <v>0</v>
      </c>
      <c r="K711" s="245" t="s">
        <v>5</v>
      </c>
      <c r="L711" s="177"/>
      <c r="M711" s="288" t="s">
        <v>5</v>
      </c>
      <c r="N711" s="289" t="s">
        <v>40</v>
      </c>
      <c r="O711" s="178"/>
      <c r="P711" s="290">
        <f>O711*H711</f>
        <v>0</v>
      </c>
      <c r="Q711" s="290">
        <v>0</v>
      </c>
      <c r="R711" s="290">
        <f>Q711*H711</f>
        <v>0</v>
      </c>
      <c r="S711" s="290">
        <v>0</v>
      </c>
      <c r="T711" s="291">
        <f>S711*H711</f>
        <v>0</v>
      </c>
      <c r="U711" s="176"/>
      <c r="V711" s="176"/>
      <c r="AR711" s="24" t="s">
        <v>533</v>
      </c>
      <c r="AT711" s="24" t="s">
        <v>139</v>
      </c>
      <c r="AU711" s="24" t="s">
        <v>77</v>
      </c>
      <c r="AY711" s="24" t="s">
        <v>137</v>
      </c>
      <c r="BE711" s="73">
        <f>IF(N711="základní",J711,0)</f>
        <v>0</v>
      </c>
      <c r="BF711" s="73">
        <f>IF(N711="snížená",J711,0)</f>
        <v>0</v>
      </c>
      <c r="BG711" s="73">
        <f>IF(N711="zákl. přenesená",J711,0)</f>
        <v>0</v>
      </c>
      <c r="BH711" s="73">
        <f>IF(N711="sníž. přenesená",J711,0)</f>
        <v>0</v>
      </c>
      <c r="BI711" s="73">
        <f>IF(N711="nulová",J711,0)</f>
        <v>0</v>
      </c>
      <c r="BJ711" s="24" t="s">
        <v>21</v>
      </c>
      <c r="BK711" s="73">
        <f>ROUND(I711*H711,2)</f>
        <v>0</v>
      </c>
      <c r="BL711" s="24" t="s">
        <v>533</v>
      </c>
      <c r="BM711" s="24" t="s">
        <v>1206</v>
      </c>
    </row>
    <row r="712" spans="1:51" s="12" customFormat="1" ht="13.5">
      <c r="A712" s="301"/>
      <c r="B712" s="302"/>
      <c r="C712" s="301"/>
      <c r="D712" s="294" t="s">
        <v>146</v>
      </c>
      <c r="E712" s="303" t="s">
        <v>5</v>
      </c>
      <c r="F712" s="304" t="s">
        <v>1207</v>
      </c>
      <c r="G712" s="301"/>
      <c r="H712" s="303" t="s">
        <v>5</v>
      </c>
      <c r="I712" s="301"/>
      <c r="J712" s="301"/>
      <c r="K712" s="301"/>
      <c r="L712" s="302"/>
      <c r="M712" s="305"/>
      <c r="N712" s="306"/>
      <c r="O712" s="306"/>
      <c r="P712" s="306"/>
      <c r="Q712" s="306"/>
      <c r="R712" s="306"/>
      <c r="S712" s="306"/>
      <c r="T712" s="307"/>
      <c r="U712" s="301"/>
      <c r="V712" s="301"/>
      <c r="AT712" s="75" t="s">
        <v>146</v>
      </c>
      <c r="AU712" s="75" t="s">
        <v>77</v>
      </c>
      <c r="AV712" s="12" t="s">
        <v>21</v>
      </c>
      <c r="AW712" s="12" t="s">
        <v>33</v>
      </c>
      <c r="AX712" s="12" t="s">
        <v>69</v>
      </c>
      <c r="AY712" s="75" t="s">
        <v>137</v>
      </c>
    </row>
    <row r="713" spans="1:51" s="11" customFormat="1" ht="13.5">
      <c r="A713" s="292"/>
      <c r="B713" s="293"/>
      <c r="C713" s="292"/>
      <c r="D713" s="294" t="s">
        <v>146</v>
      </c>
      <c r="E713" s="295" t="s">
        <v>5</v>
      </c>
      <c r="F713" s="296" t="s">
        <v>1208</v>
      </c>
      <c r="G713" s="292"/>
      <c r="H713" s="297">
        <v>576</v>
      </c>
      <c r="I713" s="292"/>
      <c r="J713" s="292"/>
      <c r="K713" s="292"/>
      <c r="L713" s="293"/>
      <c r="M713" s="298"/>
      <c r="N713" s="299"/>
      <c r="O713" s="299"/>
      <c r="P713" s="299"/>
      <c r="Q713" s="299"/>
      <c r="R713" s="299"/>
      <c r="S713" s="299"/>
      <c r="T713" s="300"/>
      <c r="U713" s="292"/>
      <c r="V713" s="292"/>
      <c r="AT713" s="74" t="s">
        <v>146</v>
      </c>
      <c r="AU713" s="74" t="s">
        <v>77</v>
      </c>
      <c r="AV713" s="11" t="s">
        <v>77</v>
      </c>
      <c r="AW713" s="11" t="s">
        <v>33</v>
      </c>
      <c r="AX713" s="11" t="s">
        <v>21</v>
      </c>
      <c r="AY713" s="74" t="s">
        <v>137</v>
      </c>
    </row>
    <row r="714" spans="1:65" s="1" customFormat="1" ht="25.5" customHeight="1">
      <c r="A714" s="176"/>
      <c r="B714" s="177"/>
      <c r="C714" s="243" t="s">
        <v>1209</v>
      </c>
      <c r="D714" s="243" t="s">
        <v>139</v>
      </c>
      <c r="E714" s="244" t="s">
        <v>1210</v>
      </c>
      <c r="F714" s="245" t="s">
        <v>1211</v>
      </c>
      <c r="G714" s="246" t="s">
        <v>330</v>
      </c>
      <c r="H714" s="247">
        <v>1</v>
      </c>
      <c r="I714" s="337">
        <v>0</v>
      </c>
      <c r="J714" s="248">
        <f aca="true" t="shared" si="30" ref="J714:J719">ROUND(I714*H714,2)</f>
        <v>0</v>
      </c>
      <c r="K714" s="245" t="s">
        <v>5</v>
      </c>
      <c r="L714" s="177"/>
      <c r="M714" s="288" t="s">
        <v>5</v>
      </c>
      <c r="N714" s="289" t="s">
        <v>40</v>
      </c>
      <c r="O714" s="178"/>
      <c r="P714" s="290">
        <f aca="true" t="shared" si="31" ref="P714:P719">O714*H714</f>
        <v>0</v>
      </c>
      <c r="Q714" s="290">
        <v>0</v>
      </c>
      <c r="R714" s="290">
        <f aca="true" t="shared" si="32" ref="R714:R719">Q714*H714</f>
        <v>0</v>
      </c>
      <c r="S714" s="290">
        <v>0</v>
      </c>
      <c r="T714" s="291">
        <f aca="true" t="shared" si="33" ref="T714:T719">S714*H714</f>
        <v>0</v>
      </c>
      <c r="U714" s="176"/>
      <c r="V714" s="176"/>
      <c r="AR714" s="24" t="s">
        <v>533</v>
      </c>
      <c r="AT714" s="24" t="s">
        <v>139</v>
      </c>
      <c r="AU714" s="24" t="s">
        <v>77</v>
      </c>
      <c r="AY714" s="24" t="s">
        <v>137</v>
      </c>
      <c r="BE714" s="73">
        <f aca="true" t="shared" si="34" ref="BE714:BE719">IF(N714="základní",J714,0)</f>
        <v>0</v>
      </c>
      <c r="BF714" s="73">
        <f aca="true" t="shared" si="35" ref="BF714:BF719">IF(N714="snížená",J714,0)</f>
        <v>0</v>
      </c>
      <c r="BG714" s="73">
        <f aca="true" t="shared" si="36" ref="BG714:BG719">IF(N714="zákl. přenesená",J714,0)</f>
        <v>0</v>
      </c>
      <c r="BH714" s="73">
        <f aca="true" t="shared" si="37" ref="BH714:BH719">IF(N714="sníž. přenesená",J714,0)</f>
        <v>0</v>
      </c>
      <c r="BI714" s="73">
        <f aca="true" t="shared" si="38" ref="BI714:BI719">IF(N714="nulová",J714,0)</f>
        <v>0</v>
      </c>
      <c r="BJ714" s="24" t="s">
        <v>21</v>
      </c>
      <c r="BK714" s="73">
        <f aca="true" t="shared" si="39" ref="BK714:BK719">ROUND(I714*H714,2)</f>
        <v>0</v>
      </c>
      <c r="BL714" s="24" t="s">
        <v>533</v>
      </c>
      <c r="BM714" s="24" t="s">
        <v>1212</v>
      </c>
    </row>
    <row r="715" spans="1:65" s="1" customFormat="1" ht="16.5" customHeight="1">
      <c r="A715" s="176"/>
      <c r="B715" s="177"/>
      <c r="C715" s="243" t="s">
        <v>1213</v>
      </c>
      <c r="D715" s="243" t="s">
        <v>139</v>
      </c>
      <c r="E715" s="244" t="s">
        <v>1214</v>
      </c>
      <c r="F715" s="245" t="s">
        <v>1215</v>
      </c>
      <c r="G715" s="246" t="s">
        <v>1216</v>
      </c>
      <c r="H715" s="247">
        <v>60</v>
      </c>
      <c r="I715" s="337">
        <v>0</v>
      </c>
      <c r="J715" s="248">
        <f t="shared" si="30"/>
        <v>0</v>
      </c>
      <c r="K715" s="245" t="s">
        <v>5</v>
      </c>
      <c r="L715" s="177"/>
      <c r="M715" s="288" t="s">
        <v>5</v>
      </c>
      <c r="N715" s="289" t="s">
        <v>40</v>
      </c>
      <c r="O715" s="178"/>
      <c r="P715" s="290">
        <f t="shared" si="31"/>
        <v>0</v>
      </c>
      <c r="Q715" s="290">
        <v>0</v>
      </c>
      <c r="R715" s="290">
        <f t="shared" si="32"/>
        <v>0</v>
      </c>
      <c r="S715" s="290">
        <v>0</v>
      </c>
      <c r="T715" s="291">
        <f t="shared" si="33"/>
        <v>0</v>
      </c>
      <c r="U715" s="176"/>
      <c r="V715" s="176"/>
      <c r="AR715" s="24" t="s">
        <v>533</v>
      </c>
      <c r="AT715" s="24" t="s">
        <v>139</v>
      </c>
      <c r="AU715" s="24" t="s">
        <v>77</v>
      </c>
      <c r="AY715" s="24" t="s">
        <v>137</v>
      </c>
      <c r="BE715" s="73">
        <f t="shared" si="34"/>
        <v>0</v>
      </c>
      <c r="BF715" s="73">
        <f t="shared" si="35"/>
        <v>0</v>
      </c>
      <c r="BG715" s="73">
        <f t="shared" si="36"/>
        <v>0</v>
      </c>
      <c r="BH715" s="73">
        <f t="shared" si="37"/>
        <v>0</v>
      </c>
      <c r="BI715" s="73">
        <f t="shared" si="38"/>
        <v>0</v>
      </c>
      <c r="BJ715" s="24" t="s">
        <v>21</v>
      </c>
      <c r="BK715" s="73">
        <f t="shared" si="39"/>
        <v>0</v>
      </c>
      <c r="BL715" s="24" t="s">
        <v>533</v>
      </c>
      <c r="BM715" s="24" t="s">
        <v>1217</v>
      </c>
    </row>
    <row r="716" spans="1:65" s="1" customFormat="1" ht="16.5" customHeight="1">
      <c r="A716" s="176"/>
      <c r="B716" s="177"/>
      <c r="C716" s="243" t="s">
        <v>1218</v>
      </c>
      <c r="D716" s="243" t="s">
        <v>139</v>
      </c>
      <c r="E716" s="244" t="s">
        <v>1219</v>
      </c>
      <c r="F716" s="245" t="s">
        <v>1220</v>
      </c>
      <c r="G716" s="246" t="s">
        <v>330</v>
      </c>
      <c r="H716" s="247">
        <v>1</v>
      </c>
      <c r="I716" s="337">
        <v>0</v>
      </c>
      <c r="J716" s="248">
        <f t="shared" si="30"/>
        <v>0</v>
      </c>
      <c r="K716" s="245" t="s">
        <v>5</v>
      </c>
      <c r="L716" s="177"/>
      <c r="M716" s="288" t="s">
        <v>5</v>
      </c>
      <c r="N716" s="289" t="s">
        <v>40</v>
      </c>
      <c r="O716" s="178"/>
      <c r="P716" s="290">
        <f t="shared" si="31"/>
        <v>0</v>
      </c>
      <c r="Q716" s="290">
        <v>0</v>
      </c>
      <c r="R716" s="290">
        <f t="shared" si="32"/>
        <v>0</v>
      </c>
      <c r="S716" s="290">
        <v>0</v>
      </c>
      <c r="T716" s="291">
        <f t="shared" si="33"/>
        <v>0</v>
      </c>
      <c r="U716" s="176"/>
      <c r="V716" s="176"/>
      <c r="AR716" s="24" t="s">
        <v>533</v>
      </c>
      <c r="AT716" s="24" t="s">
        <v>139</v>
      </c>
      <c r="AU716" s="24" t="s">
        <v>77</v>
      </c>
      <c r="AY716" s="24" t="s">
        <v>137</v>
      </c>
      <c r="BE716" s="73">
        <f t="shared" si="34"/>
        <v>0</v>
      </c>
      <c r="BF716" s="73">
        <f t="shared" si="35"/>
        <v>0</v>
      </c>
      <c r="BG716" s="73">
        <f t="shared" si="36"/>
        <v>0</v>
      </c>
      <c r="BH716" s="73">
        <f t="shared" si="37"/>
        <v>0</v>
      </c>
      <c r="BI716" s="73">
        <f t="shared" si="38"/>
        <v>0</v>
      </c>
      <c r="BJ716" s="24" t="s">
        <v>21</v>
      </c>
      <c r="BK716" s="73">
        <f t="shared" si="39"/>
        <v>0</v>
      </c>
      <c r="BL716" s="24" t="s">
        <v>533</v>
      </c>
      <c r="BM716" s="24" t="s">
        <v>1221</v>
      </c>
    </row>
    <row r="717" spans="1:65" s="1" customFormat="1" ht="16.5" customHeight="1">
      <c r="A717" s="176"/>
      <c r="B717" s="177"/>
      <c r="C717" s="243" t="s">
        <v>1222</v>
      </c>
      <c r="D717" s="243" t="s">
        <v>139</v>
      </c>
      <c r="E717" s="244" t="s">
        <v>1223</v>
      </c>
      <c r="F717" s="245" t="s">
        <v>1224</v>
      </c>
      <c r="G717" s="246" t="s">
        <v>188</v>
      </c>
      <c r="H717" s="247">
        <v>295</v>
      </c>
      <c r="I717" s="337">
        <v>0</v>
      </c>
      <c r="J717" s="248">
        <f t="shared" si="30"/>
        <v>0</v>
      </c>
      <c r="K717" s="245" t="s">
        <v>5</v>
      </c>
      <c r="L717" s="177"/>
      <c r="M717" s="288" t="s">
        <v>5</v>
      </c>
      <c r="N717" s="289" t="s">
        <v>40</v>
      </c>
      <c r="O717" s="178"/>
      <c r="P717" s="290">
        <f t="shared" si="31"/>
        <v>0</v>
      </c>
      <c r="Q717" s="290">
        <v>0</v>
      </c>
      <c r="R717" s="290">
        <f t="shared" si="32"/>
        <v>0</v>
      </c>
      <c r="S717" s="290">
        <v>0</v>
      </c>
      <c r="T717" s="291">
        <f t="shared" si="33"/>
        <v>0</v>
      </c>
      <c r="U717" s="176"/>
      <c r="V717" s="176"/>
      <c r="AR717" s="24" t="s">
        <v>533</v>
      </c>
      <c r="AT717" s="24" t="s">
        <v>139</v>
      </c>
      <c r="AU717" s="24" t="s">
        <v>77</v>
      </c>
      <c r="AY717" s="24" t="s">
        <v>137</v>
      </c>
      <c r="BE717" s="73">
        <f t="shared" si="34"/>
        <v>0</v>
      </c>
      <c r="BF717" s="73">
        <f t="shared" si="35"/>
        <v>0</v>
      </c>
      <c r="BG717" s="73">
        <f t="shared" si="36"/>
        <v>0</v>
      </c>
      <c r="BH717" s="73">
        <f t="shared" si="37"/>
        <v>0</v>
      </c>
      <c r="BI717" s="73">
        <f t="shared" si="38"/>
        <v>0</v>
      </c>
      <c r="BJ717" s="24" t="s">
        <v>21</v>
      </c>
      <c r="BK717" s="73">
        <f t="shared" si="39"/>
        <v>0</v>
      </c>
      <c r="BL717" s="24" t="s">
        <v>533</v>
      </c>
      <c r="BM717" s="24" t="s">
        <v>1225</v>
      </c>
    </row>
    <row r="718" spans="1:65" s="1" customFormat="1" ht="16.5" customHeight="1">
      <c r="A718" s="176"/>
      <c r="B718" s="177"/>
      <c r="C718" s="243" t="s">
        <v>1226</v>
      </c>
      <c r="D718" s="243" t="s">
        <v>139</v>
      </c>
      <c r="E718" s="244" t="s">
        <v>1227</v>
      </c>
      <c r="F718" s="245" t="s">
        <v>1228</v>
      </c>
      <c r="G718" s="246" t="s">
        <v>1216</v>
      </c>
      <c r="H718" s="247">
        <v>8</v>
      </c>
      <c r="I718" s="337">
        <v>0</v>
      </c>
      <c r="J718" s="248">
        <f t="shared" si="30"/>
        <v>0</v>
      </c>
      <c r="K718" s="245" t="s">
        <v>5</v>
      </c>
      <c r="L718" s="177"/>
      <c r="M718" s="288" t="s">
        <v>5</v>
      </c>
      <c r="N718" s="289" t="s">
        <v>40</v>
      </c>
      <c r="O718" s="178"/>
      <c r="P718" s="290">
        <f t="shared" si="31"/>
        <v>0</v>
      </c>
      <c r="Q718" s="290">
        <v>0</v>
      </c>
      <c r="R718" s="290">
        <f t="shared" si="32"/>
        <v>0</v>
      </c>
      <c r="S718" s="290">
        <v>0</v>
      </c>
      <c r="T718" s="291">
        <f t="shared" si="33"/>
        <v>0</v>
      </c>
      <c r="U718" s="176"/>
      <c r="V718" s="176"/>
      <c r="AR718" s="24" t="s">
        <v>533</v>
      </c>
      <c r="AT718" s="24" t="s">
        <v>139</v>
      </c>
      <c r="AU718" s="24" t="s">
        <v>77</v>
      </c>
      <c r="AY718" s="24" t="s">
        <v>137</v>
      </c>
      <c r="BE718" s="73">
        <f t="shared" si="34"/>
        <v>0</v>
      </c>
      <c r="BF718" s="73">
        <f t="shared" si="35"/>
        <v>0</v>
      </c>
      <c r="BG718" s="73">
        <f t="shared" si="36"/>
        <v>0</v>
      </c>
      <c r="BH718" s="73">
        <f t="shared" si="37"/>
        <v>0</v>
      </c>
      <c r="BI718" s="73">
        <f t="shared" si="38"/>
        <v>0</v>
      </c>
      <c r="BJ718" s="24" t="s">
        <v>21</v>
      </c>
      <c r="BK718" s="73">
        <f t="shared" si="39"/>
        <v>0</v>
      </c>
      <c r="BL718" s="24" t="s">
        <v>533</v>
      </c>
      <c r="BM718" s="24" t="s">
        <v>1229</v>
      </c>
    </row>
    <row r="719" spans="1:65" s="1" customFormat="1" ht="16.5" customHeight="1">
      <c r="A719" s="176"/>
      <c r="B719" s="177"/>
      <c r="C719" s="243" t="s">
        <v>1230</v>
      </c>
      <c r="D719" s="243" t="s">
        <v>139</v>
      </c>
      <c r="E719" s="244" t="s">
        <v>1231</v>
      </c>
      <c r="F719" s="245" t="s">
        <v>1232</v>
      </c>
      <c r="G719" s="246" t="s">
        <v>188</v>
      </c>
      <c r="H719" s="247">
        <v>250</v>
      </c>
      <c r="I719" s="337">
        <v>0</v>
      </c>
      <c r="J719" s="248">
        <f t="shared" si="30"/>
        <v>0</v>
      </c>
      <c r="K719" s="245" t="s">
        <v>5</v>
      </c>
      <c r="L719" s="177"/>
      <c r="M719" s="288" t="s">
        <v>5</v>
      </c>
      <c r="N719" s="333" t="s">
        <v>40</v>
      </c>
      <c r="O719" s="334"/>
      <c r="P719" s="335">
        <f t="shared" si="31"/>
        <v>0</v>
      </c>
      <c r="Q719" s="335">
        <v>0</v>
      </c>
      <c r="R719" s="335">
        <f t="shared" si="32"/>
        <v>0</v>
      </c>
      <c r="S719" s="335">
        <v>0</v>
      </c>
      <c r="T719" s="336">
        <f t="shared" si="33"/>
        <v>0</v>
      </c>
      <c r="U719" s="176"/>
      <c r="V719" s="176"/>
      <c r="AR719" s="24" t="s">
        <v>533</v>
      </c>
      <c r="AT719" s="24" t="s">
        <v>139</v>
      </c>
      <c r="AU719" s="24" t="s">
        <v>77</v>
      </c>
      <c r="AY719" s="24" t="s">
        <v>137</v>
      </c>
      <c r="BE719" s="73">
        <f t="shared" si="34"/>
        <v>0</v>
      </c>
      <c r="BF719" s="73">
        <f t="shared" si="35"/>
        <v>0</v>
      </c>
      <c r="BG719" s="73">
        <f t="shared" si="36"/>
        <v>0</v>
      </c>
      <c r="BH719" s="73">
        <f t="shared" si="37"/>
        <v>0</v>
      </c>
      <c r="BI719" s="73">
        <f t="shared" si="38"/>
        <v>0</v>
      </c>
      <c r="BJ719" s="24" t="s">
        <v>21</v>
      </c>
      <c r="BK719" s="73">
        <f t="shared" si="39"/>
        <v>0</v>
      </c>
      <c r="BL719" s="24" t="s">
        <v>533</v>
      </c>
      <c r="BM719" s="24" t="s">
        <v>1233</v>
      </c>
    </row>
    <row r="720" spans="1:22" s="1" customFormat="1" ht="6.9" customHeight="1">
      <c r="A720" s="176"/>
      <c r="B720" s="201"/>
      <c r="C720" s="202"/>
      <c r="D720" s="202"/>
      <c r="E720" s="202"/>
      <c r="F720" s="202"/>
      <c r="G720" s="202"/>
      <c r="H720" s="202"/>
      <c r="I720" s="202"/>
      <c r="J720" s="202"/>
      <c r="K720" s="202"/>
      <c r="L720" s="177"/>
      <c r="M720" s="176"/>
      <c r="N720" s="176"/>
      <c r="O720" s="176"/>
      <c r="P720" s="176"/>
      <c r="Q720" s="176"/>
      <c r="R720" s="176"/>
      <c r="S720" s="176"/>
      <c r="T720" s="176"/>
      <c r="U720" s="176"/>
      <c r="V720" s="176"/>
    </row>
    <row r="721" spans="1:22" ht="13.5">
      <c r="A721" s="167"/>
      <c r="B721" s="167"/>
      <c r="C721" s="167"/>
      <c r="D721" s="167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</row>
  </sheetData>
  <sheetProtection algorithmName="SHA-512" hashValue="nq3uBb7qCddixR1j+LW8h7AKfwbnDmNzwf3BnMJJGB/IDSOE5iLP6xdOgelrR9mWSUBcUANUATayN4ZjyzuMPw==" saltValue="2lLeJYvzTXWEml8W89EVXw==" spinCount="100000" sheet="1" objects="1" scenarios="1"/>
  <autoFilter ref="C100:K719"/>
  <mergeCells count="10">
    <mergeCell ref="J51:J52"/>
    <mergeCell ref="E91:H91"/>
    <mergeCell ref="E93:H9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0" display="3) Soupis prací"/>
    <hyperlink ref="L1:V1" location="'Rekapitulace stavby'!C2" display="Rekapitulace stavby"/>
  </hyperlinks>
  <printOptions/>
  <pageMargins left="0.3937007874015748" right="0.3937007874015748" top="0.5905511811023623" bottom="0.5511811023622047" header="0" footer="0"/>
  <pageSetup blackAndWhite="1" fitToHeight="100" fitToWidth="1" horizontalDpi="600" verticalDpi="600" orientation="portrait" paperSize="9" scale="72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F42" sqref="F4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5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52"/>
      <c r="C1" s="52"/>
      <c r="D1" s="53" t="s">
        <v>1</v>
      </c>
      <c r="E1" s="52"/>
      <c r="F1" s="54" t="s">
        <v>83</v>
      </c>
      <c r="G1" s="373" t="s">
        <v>84</v>
      </c>
      <c r="H1" s="373"/>
      <c r="I1" s="55"/>
      <c r="J1" s="54" t="s">
        <v>85</v>
      </c>
      <c r="K1" s="53" t="s">
        <v>86</v>
      </c>
      <c r="L1" s="54" t="s">
        <v>87</v>
      </c>
      <c r="M1" s="54"/>
      <c r="N1" s="54"/>
      <c r="O1" s="54"/>
      <c r="P1" s="54"/>
      <c r="Q1" s="54"/>
      <c r="R1" s="54"/>
      <c r="S1" s="54"/>
      <c r="T1" s="5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46" ht="36.9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364" t="s">
        <v>8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4" t="s">
        <v>79</v>
      </c>
    </row>
    <row r="3" spans="1:46" ht="6.9" customHeight="1">
      <c r="A3" s="167"/>
      <c r="B3" s="168"/>
      <c r="C3" s="169"/>
      <c r="D3" s="169"/>
      <c r="E3" s="169"/>
      <c r="F3" s="169"/>
      <c r="G3" s="169"/>
      <c r="H3" s="169"/>
      <c r="I3" s="169"/>
      <c r="J3" s="169"/>
      <c r="K3" s="170"/>
      <c r="AT3" s="24" t="s">
        <v>77</v>
      </c>
    </row>
    <row r="4" spans="1:46" ht="36.9" customHeight="1">
      <c r="A4" s="167"/>
      <c r="B4" s="171"/>
      <c r="C4" s="172"/>
      <c r="D4" s="173" t="s">
        <v>88</v>
      </c>
      <c r="E4" s="172"/>
      <c r="F4" s="172"/>
      <c r="G4" s="172"/>
      <c r="H4" s="172"/>
      <c r="I4" s="172"/>
      <c r="J4" s="172"/>
      <c r="K4" s="174"/>
      <c r="M4" s="25" t="s">
        <v>13</v>
      </c>
      <c r="AT4" s="24" t="s">
        <v>6</v>
      </c>
    </row>
    <row r="5" spans="1:11" ht="6.9" customHeight="1">
      <c r="A5" s="167"/>
      <c r="B5" s="171"/>
      <c r="C5" s="172"/>
      <c r="D5" s="172"/>
      <c r="E5" s="172"/>
      <c r="F5" s="172"/>
      <c r="G5" s="172"/>
      <c r="H5" s="172"/>
      <c r="I5" s="172"/>
      <c r="J5" s="172"/>
      <c r="K5" s="174"/>
    </row>
    <row r="6" spans="1:11" ht="13.2">
      <c r="A6" s="167"/>
      <c r="B6" s="171"/>
      <c r="C6" s="172"/>
      <c r="D6" s="175" t="s">
        <v>16</v>
      </c>
      <c r="E6" s="172"/>
      <c r="F6" s="172"/>
      <c r="G6" s="172"/>
      <c r="H6" s="172"/>
      <c r="I6" s="172"/>
      <c r="J6" s="172"/>
      <c r="K6" s="174"/>
    </row>
    <row r="7" spans="1:11" ht="16.5" customHeight="1">
      <c r="A7" s="167"/>
      <c r="B7" s="171"/>
      <c r="C7" s="172"/>
      <c r="D7" s="172"/>
      <c r="E7" s="376" t="str">
        <f>'Rekapitulace stavby'!K6</f>
        <v>Realizace úspor energie - Konzervatoř Pardubice</v>
      </c>
      <c r="F7" s="377"/>
      <c r="G7" s="377"/>
      <c r="H7" s="377"/>
      <c r="I7" s="172"/>
      <c r="J7" s="172"/>
      <c r="K7" s="174"/>
    </row>
    <row r="8" spans="1:11" s="1" customFormat="1" ht="13.2">
      <c r="A8" s="176"/>
      <c r="B8" s="177"/>
      <c r="C8" s="178"/>
      <c r="D8" s="175" t="s">
        <v>89</v>
      </c>
      <c r="E8" s="178"/>
      <c r="F8" s="178"/>
      <c r="G8" s="178"/>
      <c r="H8" s="178"/>
      <c r="I8" s="178"/>
      <c r="J8" s="178"/>
      <c r="K8" s="179"/>
    </row>
    <row r="9" spans="1:11" s="1" customFormat="1" ht="36.9" customHeight="1">
      <c r="A9" s="176"/>
      <c r="B9" s="177"/>
      <c r="C9" s="178"/>
      <c r="D9" s="178"/>
      <c r="E9" s="378" t="s">
        <v>1234</v>
      </c>
      <c r="F9" s="379"/>
      <c r="G9" s="379"/>
      <c r="H9" s="379"/>
      <c r="I9" s="178"/>
      <c r="J9" s="178"/>
      <c r="K9" s="179"/>
    </row>
    <row r="10" spans="1:11" s="1" customFormat="1" ht="13.5">
      <c r="A10" s="176"/>
      <c r="B10" s="177"/>
      <c r="C10" s="178"/>
      <c r="D10" s="178"/>
      <c r="E10" s="178"/>
      <c r="F10" s="178"/>
      <c r="G10" s="178"/>
      <c r="H10" s="178"/>
      <c r="I10" s="178"/>
      <c r="J10" s="178"/>
      <c r="K10" s="179"/>
    </row>
    <row r="11" spans="1:11" s="1" customFormat="1" ht="14.4" customHeight="1">
      <c r="A11" s="176"/>
      <c r="B11" s="177"/>
      <c r="C11" s="178"/>
      <c r="D11" s="175" t="s">
        <v>19</v>
      </c>
      <c r="E11" s="178"/>
      <c r="F11" s="180" t="s">
        <v>5</v>
      </c>
      <c r="G11" s="178"/>
      <c r="H11" s="178"/>
      <c r="I11" s="175" t="s">
        <v>20</v>
      </c>
      <c r="J11" s="180" t="s">
        <v>5</v>
      </c>
      <c r="K11" s="179"/>
    </row>
    <row r="12" spans="1:11" s="1" customFormat="1" ht="14.4" customHeight="1">
      <c r="A12" s="176"/>
      <c r="B12" s="177"/>
      <c r="C12" s="178"/>
      <c r="D12" s="175" t="s">
        <v>22</v>
      </c>
      <c r="E12" s="178"/>
      <c r="F12" s="180" t="s">
        <v>23</v>
      </c>
      <c r="G12" s="178"/>
      <c r="H12" s="178"/>
      <c r="I12" s="175" t="s">
        <v>24</v>
      </c>
      <c r="J12" s="181">
        <f>'Rekapitulace stavby'!AN8</f>
        <v>0</v>
      </c>
      <c r="K12" s="179"/>
    </row>
    <row r="13" spans="1:11" s="1" customFormat="1" ht="10.95" customHeight="1">
      <c r="A13" s="176"/>
      <c r="B13" s="177"/>
      <c r="C13" s="178"/>
      <c r="D13" s="178"/>
      <c r="E13" s="178"/>
      <c r="F13" s="178"/>
      <c r="G13" s="178"/>
      <c r="H13" s="178"/>
      <c r="I13" s="178"/>
      <c r="J13" s="178"/>
      <c r="K13" s="179"/>
    </row>
    <row r="14" spans="1:11" s="1" customFormat="1" ht="14.4" customHeight="1">
      <c r="A14" s="176"/>
      <c r="B14" s="177"/>
      <c r="C14" s="178"/>
      <c r="D14" s="175" t="s">
        <v>25</v>
      </c>
      <c r="E14" s="178"/>
      <c r="F14" s="178"/>
      <c r="G14" s="178"/>
      <c r="H14" s="178"/>
      <c r="I14" s="175" t="s">
        <v>26</v>
      </c>
      <c r="J14" s="180" t="s">
        <v>5</v>
      </c>
      <c r="K14" s="179"/>
    </row>
    <row r="15" spans="1:11" s="1" customFormat="1" ht="18" customHeight="1">
      <c r="A15" s="176"/>
      <c r="B15" s="177"/>
      <c r="C15" s="178"/>
      <c r="D15" s="178"/>
      <c r="E15" s="180" t="s">
        <v>27</v>
      </c>
      <c r="F15" s="178"/>
      <c r="G15" s="178"/>
      <c r="H15" s="178"/>
      <c r="I15" s="175" t="s">
        <v>28</v>
      </c>
      <c r="J15" s="180" t="s">
        <v>5</v>
      </c>
      <c r="K15" s="179"/>
    </row>
    <row r="16" spans="1:11" s="1" customFormat="1" ht="6.9" customHeight="1">
      <c r="A16" s="176"/>
      <c r="B16" s="177"/>
      <c r="C16" s="178"/>
      <c r="D16" s="178"/>
      <c r="E16" s="178"/>
      <c r="F16" s="178"/>
      <c r="G16" s="178"/>
      <c r="H16" s="178"/>
      <c r="I16" s="178"/>
      <c r="J16" s="178"/>
      <c r="K16" s="179"/>
    </row>
    <row r="17" spans="1:11" s="1" customFormat="1" ht="14.4" customHeight="1">
      <c r="A17" s="176"/>
      <c r="B17" s="177"/>
      <c r="C17" s="178"/>
      <c r="D17" s="175" t="s">
        <v>29</v>
      </c>
      <c r="E17" s="178"/>
      <c r="F17" s="178"/>
      <c r="G17" s="178"/>
      <c r="H17" s="178"/>
      <c r="I17" s="175" t="s">
        <v>26</v>
      </c>
      <c r="J17" s="180" t="str">
        <f>IF('Rekapitulace stavby'!AN13="Vyplň údaj","",IF('Rekapitulace stavby'!AN13="","",'Rekapitulace stavby'!AN13))</f>
        <v/>
      </c>
      <c r="K17" s="179"/>
    </row>
    <row r="18" spans="1:11" s="1" customFormat="1" ht="18" customHeight="1">
      <c r="A18" s="176"/>
      <c r="B18" s="177"/>
      <c r="C18" s="178"/>
      <c r="D18" s="178"/>
      <c r="E18" s="180" t="str">
        <f>IF('Rekapitulace stavby'!E14="Vyplň údaj","",IF('Rekapitulace stavby'!E14="","",'Rekapitulace stavby'!E14))</f>
        <v/>
      </c>
      <c r="F18" s="178"/>
      <c r="G18" s="178"/>
      <c r="H18" s="178"/>
      <c r="I18" s="175" t="s">
        <v>28</v>
      </c>
      <c r="J18" s="180" t="str">
        <f>IF('Rekapitulace stavby'!AN14="Vyplň údaj","",IF('Rekapitulace stavby'!AN14="","",'Rekapitulace stavby'!AN14))</f>
        <v/>
      </c>
      <c r="K18" s="179"/>
    </row>
    <row r="19" spans="1:11" s="1" customFormat="1" ht="6.9" customHeight="1">
      <c r="A19" s="176"/>
      <c r="B19" s="177"/>
      <c r="C19" s="178"/>
      <c r="D19" s="178"/>
      <c r="E19" s="178"/>
      <c r="F19" s="178"/>
      <c r="G19" s="178"/>
      <c r="H19" s="178"/>
      <c r="I19" s="178"/>
      <c r="J19" s="178"/>
      <c r="K19" s="179"/>
    </row>
    <row r="20" spans="1:11" s="1" customFormat="1" ht="14.4" customHeight="1">
      <c r="A20" s="176"/>
      <c r="B20" s="177"/>
      <c r="C20" s="178"/>
      <c r="D20" s="175" t="s">
        <v>31</v>
      </c>
      <c r="E20" s="178"/>
      <c r="F20" s="178"/>
      <c r="G20" s="178"/>
      <c r="H20" s="178"/>
      <c r="I20" s="175" t="s">
        <v>26</v>
      </c>
      <c r="J20" s="180" t="s">
        <v>5</v>
      </c>
      <c r="K20" s="179"/>
    </row>
    <row r="21" spans="1:11" s="1" customFormat="1" ht="18" customHeight="1">
      <c r="A21" s="176"/>
      <c r="B21" s="177"/>
      <c r="C21" s="178"/>
      <c r="D21" s="178"/>
      <c r="E21" s="180" t="s">
        <v>32</v>
      </c>
      <c r="F21" s="178"/>
      <c r="G21" s="178"/>
      <c r="H21" s="178"/>
      <c r="I21" s="175" t="s">
        <v>28</v>
      </c>
      <c r="J21" s="180" t="s">
        <v>5</v>
      </c>
      <c r="K21" s="179"/>
    </row>
    <row r="22" spans="1:11" s="1" customFormat="1" ht="6.9" customHeight="1">
      <c r="A22" s="176"/>
      <c r="B22" s="177"/>
      <c r="C22" s="178"/>
      <c r="D22" s="178"/>
      <c r="E22" s="178"/>
      <c r="F22" s="178"/>
      <c r="G22" s="178"/>
      <c r="H22" s="178"/>
      <c r="I22" s="178"/>
      <c r="J22" s="178"/>
      <c r="K22" s="179"/>
    </row>
    <row r="23" spans="1:11" s="1" customFormat="1" ht="14.4" customHeight="1">
      <c r="A23" s="176"/>
      <c r="B23" s="177"/>
      <c r="C23" s="178"/>
      <c r="D23" s="175" t="s">
        <v>34</v>
      </c>
      <c r="E23" s="178"/>
      <c r="F23" s="178"/>
      <c r="G23" s="178"/>
      <c r="H23" s="178"/>
      <c r="I23" s="178"/>
      <c r="J23" s="178"/>
      <c r="K23" s="179"/>
    </row>
    <row r="24" spans="1:11" s="6" customFormat="1" ht="16.5" customHeight="1">
      <c r="A24" s="182"/>
      <c r="B24" s="183"/>
      <c r="C24" s="184"/>
      <c r="D24" s="184"/>
      <c r="E24" s="366" t="s">
        <v>5</v>
      </c>
      <c r="F24" s="366"/>
      <c r="G24" s="366"/>
      <c r="H24" s="366"/>
      <c r="I24" s="184"/>
      <c r="J24" s="184"/>
      <c r="K24" s="185"/>
    </row>
    <row r="25" spans="1:11" s="1" customFormat="1" ht="6.9" customHeight="1">
      <c r="A25" s="176"/>
      <c r="B25" s="177"/>
      <c r="C25" s="178"/>
      <c r="D25" s="178"/>
      <c r="E25" s="178"/>
      <c r="F25" s="178"/>
      <c r="G25" s="178"/>
      <c r="H25" s="178"/>
      <c r="I25" s="178"/>
      <c r="J25" s="178"/>
      <c r="K25" s="179"/>
    </row>
    <row r="26" spans="1:11" s="1" customFormat="1" ht="6.9" customHeight="1">
      <c r="A26" s="176"/>
      <c r="B26" s="177"/>
      <c r="C26" s="178"/>
      <c r="D26" s="186"/>
      <c r="E26" s="186"/>
      <c r="F26" s="186"/>
      <c r="G26" s="186"/>
      <c r="H26" s="186"/>
      <c r="I26" s="186"/>
      <c r="J26" s="186"/>
      <c r="K26" s="187"/>
    </row>
    <row r="27" spans="1:11" s="1" customFormat="1" ht="25.35" customHeight="1">
      <c r="A27" s="176"/>
      <c r="B27" s="177"/>
      <c r="C27" s="178"/>
      <c r="D27" s="188" t="s">
        <v>35</v>
      </c>
      <c r="E27" s="178"/>
      <c r="F27" s="178"/>
      <c r="G27" s="178"/>
      <c r="H27" s="178"/>
      <c r="I27" s="178"/>
      <c r="J27" s="189">
        <f>ROUND(J78,2)</f>
        <v>0</v>
      </c>
      <c r="K27" s="179"/>
    </row>
    <row r="28" spans="1:11" s="1" customFormat="1" ht="6.9" customHeight="1">
      <c r="A28" s="176"/>
      <c r="B28" s="177"/>
      <c r="C28" s="178"/>
      <c r="D28" s="186"/>
      <c r="E28" s="186"/>
      <c r="F28" s="186"/>
      <c r="G28" s="186"/>
      <c r="H28" s="186"/>
      <c r="I28" s="186"/>
      <c r="J28" s="186"/>
      <c r="K28" s="187"/>
    </row>
    <row r="29" spans="1:11" s="1" customFormat="1" ht="14.4" customHeight="1">
      <c r="A29" s="176"/>
      <c r="B29" s="177"/>
      <c r="C29" s="178"/>
      <c r="D29" s="178"/>
      <c r="E29" s="178"/>
      <c r="F29" s="190" t="s">
        <v>37</v>
      </c>
      <c r="G29" s="178"/>
      <c r="H29" s="178"/>
      <c r="I29" s="190" t="s">
        <v>36</v>
      </c>
      <c r="J29" s="190" t="s">
        <v>38</v>
      </c>
      <c r="K29" s="179"/>
    </row>
    <row r="30" spans="1:11" s="1" customFormat="1" ht="14.4" customHeight="1">
      <c r="A30" s="176"/>
      <c r="B30" s="177"/>
      <c r="C30" s="178"/>
      <c r="D30" s="191" t="s">
        <v>39</v>
      </c>
      <c r="E30" s="191" t="s">
        <v>40</v>
      </c>
      <c r="F30" s="192">
        <f>ROUND(SUM(BE78:BE81),2)</f>
        <v>0</v>
      </c>
      <c r="G30" s="178"/>
      <c r="H30" s="178"/>
      <c r="I30" s="193">
        <v>0.21</v>
      </c>
      <c r="J30" s="192">
        <f>ROUND(ROUND((SUM(BE78:BE81)),2)*I30,2)</f>
        <v>0</v>
      </c>
      <c r="K30" s="179"/>
    </row>
    <row r="31" spans="1:11" s="1" customFormat="1" ht="14.4" customHeight="1">
      <c r="A31" s="176"/>
      <c r="B31" s="177"/>
      <c r="C31" s="178"/>
      <c r="D31" s="178"/>
      <c r="E31" s="191" t="s">
        <v>41</v>
      </c>
      <c r="F31" s="192">
        <f>ROUND(SUM(BF78:BF81),2)</f>
        <v>0</v>
      </c>
      <c r="G31" s="178"/>
      <c r="H31" s="178"/>
      <c r="I31" s="193">
        <v>0.15</v>
      </c>
      <c r="J31" s="192">
        <f>ROUND(ROUND((SUM(BF78:BF81)),2)*I31,2)</f>
        <v>0</v>
      </c>
      <c r="K31" s="179"/>
    </row>
    <row r="32" spans="1:11" s="1" customFormat="1" ht="14.4" customHeight="1" hidden="1">
      <c r="A32" s="176"/>
      <c r="B32" s="177"/>
      <c r="C32" s="178"/>
      <c r="D32" s="178"/>
      <c r="E32" s="191" t="s">
        <v>42</v>
      </c>
      <c r="F32" s="192">
        <f>ROUND(SUM(BG78:BG81),2)</f>
        <v>0</v>
      </c>
      <c r="G32" s="178"/>
      <c r="H32" s="178"/>
      <c r="I32" s="193">
        <v>0.21</v>
      </c>
      <c r="J32" s="192">
        <v>0</v>
      </c>
      <c r="K32" s="179"/>
    </row>
    <row r="33" spans="1:11" s="1" customFormat="1" ht="14.4" customHeight="1" hidden="1">
      <c r="A33" s="176"/>
      <c r="B33" s="177"/>
      <c r="C33" s="178"/>
      <c r="D33" s="178"/>
      <c r="E33" s="191" t="s">
        <v>43</v>
      </c>
      <c r="F33" s="192">
        <f>ROUND(SUM(BH78:BH81),2)</f>
        <v>0</v>
      </c>
      <c r="G33" s="178"/>
      <c r="H33" s="178"/>
      <c r="I33" s="193">
        <v>0.15</v>
      </c>
      <c r="J33" s="192">
        <v>0</v>
      </c>
      <c r="K33" s="179"/>
    </row>
    <row r="34" spans="1:11" s="1" customFormat="1" ht="14.4" customHeight="1" hidden="1">
      <c r="A34" s="176"/>
      <c r="B34" s="177"/>
      <c r="C34" s="178"/>
      <c r="D34" s="178"/>
      <c r="E34" s="191" t="s">
        <v>44</v>
      </c>
      <c r="F34" s="192">
        <f>ROUND(SUM(BI78:BI81),2)</f>
        <v>0</v>
      </c>
      <c r="G34" s="178"/>
      <c r="H34" s="178"/>
      <c r="I34" s="193">
        <v>0</v>
      </c>
      <c r="J34" s="192">
        <v>0</v>
      </c>
      <c r="K34" s="179"/>
    </row>
    <row r="35" spans="1:11" s="1" customFormat="1" ht="6.9" customHeight="1">
      <c r="A35" s="176"/>
      <c r="B35" s="177"/>
      <c r="C35" s="178"/>
      <c r="D35" s="178"/>
      <c r="E35" s="178"/>
      <c r="F35" s="178"/>
      <c r="G35" s="178"/>
      <c r="H35" s="178"/>
      <c r="I35" s="178"/>
      <c r="J35" s="178"/>
      <c r="K35" s="179"/>
    </row>
    <row r="36" spans="1:11" s="1" customFormat="1" ht="25.35" customHeight="1">
      <c r="A36" s="176"/>
      <c r="B36" s="177"/>
      <c r="C36" s="194"/>
      <c r="D36" s="195" t="s">
        <v>45</v>
      </c>
      <c r="E36" s="196"/>
      <c r="F36" s="196"/>
      <c r="G36" s="197" t="s">
        <v>46</v>
      </c>
      <c r="H36" s="198" t="s">
        <v>47</v>
      </c>
      <c r="I36" s="196"/>
      <c r="J36" s="199">
        <f>SUM(J27:J34)</f>
        <v>0</v>
      </c>
      <c r="K36" s="200"/>
    </row>
    <row r="37" spans="1:11" s="1" customFormat="1" ht="14.4" customHeight="1">
      <c r="A37" s="176"/>
      <c r="B37" s="201"/>
      <c r="C37" s="202"/>
      <c r="D37" s="202"/>
      <c r="E37" s="202"/>
      <c r="F37" s="202"/>
      <c r="G37" s="202"/>
      <c r="H37" s="202"/>
      <c r="I37" s="202"/>
      <c r="J37" s="202"/>
      <c r="K37" s="203"/>
    </row>
    <row r="38" spans="1:11" ht="13.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</row>
    <row r="39" spans="1:11" ht="13.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</row>
    <row r="40" spans="1:11" ht="13.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</row>
    <row r="41" spans="1:11" s="1" customFormat="1" ht="6.9" customHeight="1">
      <c r="A41" s="176"/>
      <c r="B41" s="204"/>
      <c r="C41" s="205"/>
      <c r="D41" s="205"/>
      <c r="E41" s="205"/>
      <c r="F41" s="205"/>
      <c r="G41" s="205"/>
      <c r="H41" s="205"/>
      <c r="I41" s="205"/>
      <c r="J41" s="205"/>
      <c r="K41" s="206"/>
    </row>
    <row r="42" spans="1:11" s="1" customFormat="1" ht="36.9" customHeight="1">
      <c r="A42" s="176"/>
      <c r="B42" s="177"/>
      <c r="C42" s="173" t="s">
        <v>91</v>
      </c>
      <c r="D42" s="178"/>
      <c r="E42" s="178"/>
      <c r="F42" s="178"/>
      <c r="G42" s="178"/>
      <c r="H42" s="178"/>
      <c r="I42" s="178"/>
      <c r="J42" s="178"/>
      <c r="K42" s="179"/>
    </row>
    <row r="43" spans="1:11" s="1" customFormat="1" ht="6.9" customHeight="1">
      <c r="A43" s="176"/>
      <c r="B43" s="177"/>
      <c r="C43" s="178"/>
      <c r="D43" s="178"/>
      <c r="E43" s="178"/>
      <c r="F43" s="178"/>
      <c r="G43" s="178"/>
      <c r="H43" s="178"/>
      <c r="I43" s="178"/>
      <c r="J43" s="178"/>
      <c r="K43" s="179"/>
    </row>
    <row r="44" spans="1:11" s="1" customFormat="1" ht="14.4" customHeight="1">
      <c r="A44" s="176"/>
      <c r="B44" s="177"/>
      <c r="C44" s="175" t="s">
        <v>16</v>
      </c>
      <c r="D44" s="178"/>
      <c r="E44" s="178"/>
      <c r="F44" s="178"/>
      <c r="G44" s="178"/>
      <c r="H44" s="178"/>
      <c r="I44" s="178"/>
      <c r="J44" s="178"/>
      <c r="K44" s="179"/>
    </row>
    <row r="45" spans="1:11" s="1" customFormat="1" ht="16.5" customHeight="1">
      <c r="A45" s="176"/>
      <c r="B45" s="177"/>
      <c r="C45" s="178"/>
      <c r="D45" s="178"/>
      <c r="E45" s="376" t="str">
        <f>E7</f>
        <v>Realizace úspor energie - Konzervatoř Pardubice</v>
      </c>
      <c r="F45" s="377"/>
      <c r="G45" s="377"/>
      <c r="H45" s="377"/>
      <c r="I45" s="178"/>
      <c r="J45" s="178"/>
      <c r="K45" s="179"/>
    </row>
    <row r="46" spans="1:11" s="1" customFormat="1" ht="14.4" customHeight="1">
      <c r="A46" s="176"/>
      <c r="B46" s="177"/>
      <c r="C46" s="175" t="s">
        <v>89</v>
      </c>
      <c r="D46" s="178"/>
      <c r="E46" s="178"/>
      <c r="F46" s="178"/>
      <c r="G46" s="178"/>
      <c r="H46" s="178"/>
      <c r="I46" s="178"/>
      <c r="J46" s="178"/>
      <c r="K46" s="179"/>
    </row>
    <row r="47" spans="1:11" s="1" customFormat="1" ht="17.25" customHeight="1">
      <c r="A47" s="176"/>
      <c r="B47" s="177"/>
      <c r="C47" s="178"/>
      <c r="D47" s="178"/>
      <c r="E47" s="378" t="str">
        <f>E9</f>
        <v>2 - Vzduchotechnika</v>
      </c>
      <c r="F47" s="379"/>
      <c r="G47" s="379"/>
      <c r="H47" s="379"/>
      <c r="I47" s="178"/>
      <c r="J47" s="178"/>
      <c r="K47" s="179"/>
    </row>
    <row r="48" spans="1:11" s="1" customFormat="1" ht="6.9" customHeight="1">
      <c r="A48" s="176"/>
      <c r="B48" s="177"/>
      <c r="C48" s="178"/>
      <c r="D48" s="178"/>
      <c r="E48" s="178"/>
      <c r="F48" s="178"/>
      <c r="G48" s="178"/>
      <c r="H48" s="178"/>
      <c r="I48" s="178"/>
      <c r="J48" s="178"/>
      <c r="K48" s="179"/>
    </row>
    <row r="49" spans="1:11" s="1" customFormat="1" ht="18" customHeight="1">
      <c r="A49" s="176"/>
      <c r="B49" s="177"/>
      <c r="C49" s="175" t="s">
        <v>22</v>
      </c>
      <c r="D49" s="178"/>
      <c r="E49" s="178"/>
      <c r="F49" s="180" t="str">
        <f>F12</f>
        <v>Pardubice</v>
      </c>
      <c r="G49" s="178"/>
      <c r="H49" s="178"/>
      <c r="I49" s="175" t="s">
        <v>24</v>
      </c>
      <c r="J49" s="181">
        <f>IF(J12="","",J12)</f>
        <v>0</v>
      </c>
      <c r="K49" s="179"/>
    </row>
    <row r="50" spans="1:11" s="1" customFormat="1" ht="6.9" customHeight="1">
      <c r="A50" s="176"/>
      <c r="B50" s="177"/>
      <c r="C50" s="178"/>
      <c r="D50" s="178"/>
      <c r="E50" s="178"/>
      <c r="F50" s="178"/>
      <c r="G50" s="178"/>
      <c r="H50" s="178"/>
      <c r="I50" s="178"/>
      <c r="J50" s="178"/>
      <c r="K50" s="179"/>
    </row>
    <row r="51" spans="1:11" s="1" customFormat="1" ht="13.2">
      <c r="A51" s="176"/>
      <c r="B51" s="177"/>
      <c r="C51" s="175" t="s">
        <v>25</v>
      </c>
      <c r="D51" s="178"/>
      <c r="E51" s="178"/>
      <c r="F51" s="180" t="str">
        <f>E15</f>
        <v>Konzervatoř Pardubice</v>
      </c>
      <c r="G51" s="178"/>
      <c r="H51" s="178"/>
      <c r="I51" s="175" t="s">
        <v>31</v>
      </c>
      <c r="J51" s="366" t="str">
        <f>E21</f>
        <v>astalon s.r.o., Pardubice</v>
      </c>
      <c r="K51" s="179"/>
    </row>
    <row r="52" spans="1:11" s="1" customFormat="1" ht="14.4" customHeight="1">
      <c r="A52" s="176"/>
      <c r="B52" s="177"/>
      <c r="C52" s="175" t="s">
        <v>29</v>
      </c>
      <c r="D52" s="178"/>
      <c r="E52" s="178"/>
      <c r="F52" s="180" t="str">
        <f>IF(E18="","",E18)</f>
        <v/>
      </c>
      <c r="G52" s="178"/>
      <c r="H52" s="178"/>
      <c r="I52" s="178"/>
      <c r="J52" s="369"/>
      <c r="K52" s="179"/>
    </row>
    <row r="53" spans="1:11" s="1" customFormat="1" ht="10.35" customHeight="1">
      <c r="A53" s="176"/>
      <c r="B53" s="177"/>
      <c r="C53" s="178"/>
      <c r="D53" s="178"/>
      <c r="E53" s="178"/>
      <c r="F53" s="178"/>
      <c r="G53" s="178"/>
      <c r="H53" s="178"/>
      <c r="I53" s="178"/>
      <c r="J53" s="178"/>
      <c r="K53" s="179"/>
    </row>
    <row r="54" spans="1:11" s="1" customFormat="1" ht="29.25" customHeight="1">
      <c r="A54" s="176"/>
      <c r="B54" s="177"/>
      <c r="C54" s="207" t="s">
        <v>92</v>
      </c>
      <c r="D54" s="194"/>
      <c r="E54" s="194"/>
      <c r="F54" s="194"/>
      <c r="G54" s="194"/>
      <c r="H54" s="194"/>
      <c r="I54" s="194"/>
      <c r="J54" s="208" t="s">
        <v>93</v>
      </c>
      <c r="K54" s="209"/>
    </row>
    <row r="55" spans="1:11" s="1" customFormat="1" ht="10.35" customHeight="1">
      <c r="A55" s="176"/>
      <c r="B55" s="177"/>
      <c r="C55" s="178"/>
      <c r="D55" s="178"/>
      <c r="E55" s="178"/>
      <c r="F55" s="178"/>
      <c r="G55" s="178"/>
      <c r="H55" s="178"/>
      <c r="I55" s="178"/>
      <c r="J55" s="178"/>
      <c r="K55" s="179"/>
    </row>
    <row r="56" spans="1:47" s="1" customFormat="1" ht="29.25" customHeight="1">
      <c r="A56" s="176"/>
      <c r="B56" s="177"/>
      <c r="C56" s="210" t="s">
        <v>94</v>
      </c>
      <c r="D56" s="178"/>
      <c r="E56" s="178"/>
      <c r="F56" s="178"/>
      <c r="G56" s="178"/>
      <c r="H56" s="178"/>
      <c r="I56" s="178"/>
      <c r="J56" s="189">
        <f>J78</f>
        <v>0</v>
      </c>
      <c r="K56" s="179"/>
      <c r="AU56" s="24" t="s">
        <v>95</v>
      </c>
    </row>
    <row r="57" spans="1:11" s="7" customFormat="1" ht="24.9" customHeight="1">
      <c r="A57" s="211"/>
      <c r="B57" s="212"/>
      <c r="C57" s="213"/>
      <c r="D57" s="214" t="s">
        <v>119</v>
      </c>
      <c r="E57" s="215"/>
      <c r="F57" s="215"/>
      <c r="G57" s="215"/>
      <c r="H57" s="215"/>
      <c r="I57" s="215"/>
      <c r="J57" s="216">
        <f>J79</f>
        <v>0</v>
      </c>
      <c r="K57" s="217"/>
    </row>
    <row r="58" spans="1:11" s="8" customFormat="1" ht="19.95" customHeight="1">
      <c r="A58" s="218"/>
      <c r="B58" s="219"/>
      <c r="C58" s="220"/>
      <c r="D58" s="221" t="s">
        <v>1235</v>
      </c>
      <c r="E58" s="222"/>
      <c r="F58" s="222"/>
      <c r="G58" s="222"/>
      <c r="H58" s="222"/>
      <c r="I58" s="222"/>
      <c r="J58" s="223">
        <f>J80</f>
        <v>0</v>
      </c>
      <c r="K58" s="224"/>
    </row>
    <row r="59" spans="1:11" s="1" customFormat="1" ht="21.75" customHeight="1">
      <c r="A59" s="176"/>
      <c r="B59" s="177"/>
      <c r="C59" s="178"/>
      <c r="D59" s="178"/>
      <c r="E59" s="178"/>
      <c r="F59" s="178"/>
      <c r="G59" s="178"/>
      <c r="H59" s="178"/>
      <c r="I59" s="178"/>
      <c r="J59" s="178"/>
      <c r="K59" s="179"/>
    </row>
    <row r="60" spans="1:11" s="1" customFormat="1" ht="6.9" customHeight="1">
      <c r="A60" s="176"/>
      <c r="B60" s="201"/>
      <c r="C60" s="202"/>
      <c r="D60" s="202"/>
      <c r="E60" s="202"/>
      <c r="F60" s="202"/>
      <c r="G60" s="202"/>
      <c r="H60" s="202"/>
      <c r="I60" s="202"/>
      <c r="J60" s="202"/>
      <c r="K60" s="203"/>
    </row>
    <row r="61" spans="1:11" ht="13.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</row>
    <row r="62" spans="1:11" ht="13.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</row>
    <row r="63" spans="1:11" ht="13.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</row>
    <row r="64" spans="1:12" s="1" customFormat="1" ht="6.9" customHeight="1">
      <c r="A64" s="176"/>
      <c r="B64" s="204"/>
      <c r="C64" s="205"/>
      <c r="D64" s="205"/>
      <c r="E64" s="205"/>
      <c r="F64" s="205"/>
      <c r="G64" s="205"/>
      <c r="H64" s="205"/>
      <c r="I64" s="205"/>
      <c r="J64" s="205"/>
      <c r="K64" s="205"/>
      <c r="L64" s="27"/>
    </row>
    <row r="65" spans="1:12" s="1" customFormat="1" ht="36.9" customHeight="1">
      <c r="A65" s="176"/>
      <c r="B65" s="177"/>
      <c r="C65" s="225" t="s">
        <v>121</v>
      </c>
      <c r="D65" s="176"/>
      <c r="E65" s="176"/>
      <c r="F65" s="176"/>
      <c r="G65" s="176"/>
      <c r="H65" s="176"/>
      <c r="I65" s="176"/>
      <c r="J65" s="176"/>
      <c r="K65" s="176"/>
      <c r="L65" s="27"/>
    </row>
    <row r="66" spans="1:12" s="1" customFormat="1" ht="6.9" customHeight="1">
      <c r="A66" s="176"/>
      <c r="B66" s="177"/>
      <c r="C66" s="176"/>
      <c r="D66" s="176"/>
      <c r="E66" s="176"/>
      <c r="F66" s="176"/>
      <c r="G66" s="176"/>
      <c r="H66" s="176"/>
      <c r="I66" s="176"/>
      <c r="J66" s="176"/>
      <c r="K66" s="176"/>
      <c r="L66" s="27"/>
    </row>
    <row r="67" spans="1:12" s="1" customFormat="1" ht="14.4" customHeight="1">
      <c r="A67" s="176"/>
      <c r="B67" s="177"/>
      <c r="C67" s="226" t="s">
        <v>16</v>
      </c>
      <c r="D67" s="176"/>
      <c r="E67" s="176"/>
      <c r="F67" s="176"/>
      <c r="G67" s="176"/>
      <c r="H67" s="176"/>
      <c r="I67" s="176"/>
      <c r="J67" s="176"/>
      <c r="K67" s="176"/>
      <c r="L67" s="27"/>
    </row>
    <row r="68" spans="1:12" s="1" customFormat="1" ht="16.5" customHeight="1">
      <c r="A68" s="176"/>
      <c r="B68" s="177"/>
      <c r="C68" s="176"/>
      <c r="D68" s="176"/>
      <c r="E68" s="370" t="str">
        <f>E7</f>
        <v>Realizace úspor energie - Konzervatoř Pardubice</v>
      </c>
      <c r="F68" s="371"/>
      <c r="G68" s="371"/>
      <c r="H68" s="371"/>
      <c r="I68" s="176"/>
      <c r="J68" s="176"/>
      <c r="K68" s="176"/>
      <c r="L68" s="27"/>
    </row>
    <row r="69" spans="1:12" s="1" customFormat="1" ht="14.4" customHeight="1">
      <c r="A69" s="176"/>
      <c r="B69" s="177"/>
      <c r="C69" s="226" t="s">
        <v>89</v>
      </c>
      <c r="D69" s="176"/>
      <c r="E69" s="176"/>
      <c r="F69" s="176"/>
      <c r="G69" s="176"/>
      <c r="H69" s="176"/>
      <c r="I69" s="176"/>
      <c r="J69" s="176"/>
      <c r="K69" s="176"/>
      <c r="L69" s="27"/>
    </row>
    <row r="70" spans="1:12" s="1" customFormat="1" ht="17.25" customHeight="1">
      <c r="A70" s="176"/>
      <c r="B70" s="177"/>
      <c r="C70" s="176"/>
      <c r="D70" s="176"/>
      <c r="E70" s="351" t="str">
        <f>E9</f>
        <v>2 - Vzduchotechnika</v>
      </c>
      <c r="F70" s="372"/>
      <c r="G70" s="372"/>
      <c r="H70" s="372"/>
      <c r="I70" s="176"/>
      <c r="J70" s="176"/>
      <c r="K70" s="176"/>
      <c r="L70" s="27"/>
    </row>
    <row r="71" spans="1:12" s="1" customFormat="1" ht="6.9" customHeight="1">
      <c r="A71" s="176"/>
      <c r="B71" s="177"/>
      <c r="C71" s="176"/>
      <c r="D71" s="176"/>
      <c r="E71" s="176"/>
      <c r="F71" s="176"/>
      <c r="G71" s="176"/>
      <c r="H71" s="176"/>
      <c r="I71" s="176"/>
      <c r="J71" s="176"/>
      <c r="K71" s="176"/>
      <c r="L71" s="27"/>
    </row>
    <row r="72" spans="1:12" s="1" customFormat="1" ht="18" customHeight="1">
      <c r="A72" s="176"/>
      <c r="B72" s="177"/>
      <c r="C72" s="226" t="s">
        <v>22</v>
      </c>
      <c r="D72" s="176"/>
      <c r="E72" s="176"/>
      <c r="F72" s="227" t="str">
        <f>F12</f>
        <v>Pardubice</v>
      </c>
      <c r="G72" s="176"/>
      <c r="H72" s="176"/>
      <c r="I72" s="226" t="s">
        <v>24</v>
      </c>
      <c r="J72" s="228">
        <f>IF(J12="","",J12)</f>
        <v>0</v>
      </c>
      <c r="K72" s="176"/>
      <c r="L72" s="27"/>
    </row>
    <row r="73" spans="1:12" s="1" customFormat="1" ht="6.9" customHeight="1">
      <c r="A73" s="176"/>
      <c r="B73" s="177"/>
      <c r="C73" s="176"/>
      <c r="D73" s="176"/>
      <c r="E73" s="176"/>
      <c r="F73" s="176"/>
      <c r="G73" s="176"/>
      <c r="H73" s="176"/>
      <c r="I73" s="176"/>
      <c r="J73" s="176"/>
      <c r="K73" s="176"/>
      <c r="L73" s="27"/>
    </row>
    <row r="74" spans="1:12" s="1" customFormat="1" ht="13.2">
      <c r="A74" s="176"/>
      <c r="B74" s="177"/>
      <c r="C74" s="226" t="s">
        <v>25</v>
      </c>
      <c r="D74" s="176"/>
      <c r="E74" s="176"/>
      <c r="F74" s="227" t="str">
        <f>E15</f>
        <v>Konzervatoř Pardubice</v>
      </c>
      <c r="G74" s="176"/>
      <c r="H74" s="176"/>
      <c r="I74" s="226" t="s">
        <v>31</v>
      </c>
      <c r="J74" s="227" t="str">
        <f>E21</f>
        <v>astalon s.r.o., Pardubice</v>
      </c>
      <c r="K74" s="176"/>
      <c r="L74" s="27"/>
    </row>
    <row r="75" spans="1:12" s="1" customFormat="1" ht="14.4" customHeight="1">
      <c r="A75" s="176"/>
      <c r="B75" s="177"/>
      <c r="C75" s="226" t="s">
        <v>29</v>
      </c>
      <c r="D75" s="176"/>
      <c r="E75" s="176"/>
      <c r="F75" s="227" t="str">
        <f>IF(E18="","",E18)</f>
        <v/>
      </c>
      <c r="G75" s="176"/>
      <c r="H75" s="176"/>
      <c r="I75" s="176"/>
      <c r="J75" s="176"/>
      <c r="K75" s="176"/>
      <c r="L75" s="27"/>
    </row>
    <row r="76" spans="1:12" s="1" customFormat="1" ht="10.35" customHeight="1">
      <c r="A76" s="176"/>
      <c r="B76" s="177"/>
      <c r="C76" s="176"/>
      <c r="D76" s="176"/>
      <c r="E76" s="176"/>
      <c r="F76" s="176"/>
      <c r="G76" s="176"/>
      <c r="H76" s="176"/>
      <c r="I76" s="176"/>
      <c r="J76" s="176"/>
      <c r="K76" s="176"/>
      <c r="L76" s="27"/>
    </row>
    <row r="77" spans="1:20" s="9" customFormat="1" ht="29.25" customHeight="1">
      <c r="A77" s="229"/>
      <c r="B77" s="230"/>
      <c r="C77" s="231" t="s">
        <v>122</v>
      </c>
      <c r="D77" s="232" t="s">
        <v>54</v>
      </c>
      <c r="E77" s="232" t="s">
        <v>50</v>
      </c>
      <c r="F77" s="232" t="s">
        <v>123</v>
      </c>
      <c r="G77" s="232" t="s">
        <v>124</v>
      </c>
      <c r="H77" s="232" t="s">
        <v>125</v>
      </c>
      <c r="I77" s="232" t="s">
        <v>126</v>
      </c>
      <c r="J77" s="232" t="s">
        <v>93</v>
      </c>
      <c r="K77" s="233" t="s">
        <v>127</v>
      </c>
      <c r="L77" s="56"/>
      <c r="M77" s="33" t="s">
        <v>128</v>
      </c>
      <c r="N77" s="34" t="s">
        <v>39</v>
      </c>
      <c r="O77" s="34" t="s">
        <v>129</v>
      </c>
      <c r="P77" s="34" t="s">
        <v>130</v>
      </c>
      <c r="Q77" s="34" t="s">
        <v>131</v>
      </c>
      <c r="R77" s="34" t="s">
        <v>132</v>
      </c>
      <c r="S77" s="34" t="s">
        <v>133</v>
      </c>
      <c r="T77" s="35" t="s">
        <v>134</v>
      </c>
    </row>
    <row r="78" spans="1:63" s="1" customFormat="1" ht="29.25" customHeight="1">
      <c r="A78" s="176"/>
      <c r="B78" s="177"/>
      <c r="C78" s="234" t="s">
        <v>94</v>
      </c>
      <c r="D78" s="176"/>
      <c r="E78" s="176"/>
      <c r="F78" s="176"/>
      <c r="G78" s="176"/>
      <c r="H78" s="176"/>
      <c r="I78" s="176"/>
      <c r="J78" s="235">
        <f>BK78</f>
        <v>0</v>
      </c>
      <c r="K78" s="176"/>
      <c r="L78" s="27"/>
      <c r="M78" s="36"/>
      <c r="N78" s="30"/>
      <c r="O78" s="30"/>
      <c r="P78" s="57">
        <f>P79</f>
        <v>0</v>
      </c>
      <c r="Q78" s="30"/>
      <c r="R78" s="57">
        <f>R79</f>
        <v>0</v>
      </c>
      <c r="S78" s="30"/>
      <c r="T78" s="58">
        <f>T79</f>
        <v>0</v>
      </c>
      <c r="AT78" s="24" t="s">
        <v>68</v>
      </c>
      <c r="AU78" s="24" t="s">
        <v>95</v>
      </c>
      <c r="BK78" s="59">
        <f>BK79</f>
        <v>0</v>
      </c>
    </row>
    <row r="79" spans="1:63" s="10" customFormat="1" ht="37.35" customHeight="1">
      <c r="A79" s="236"/>
      <c r="B79" s="237"/>
      <c r="C79" s="236"/>
      <c r="D79" s="238" t="s">
        <v>68</v>
      </c>
      <c r="E79" s="239" t="s">
        <v>162</v>
      </c>
      <c r="F79" s="239" t="s">
        <v>1200</v>
      </c>
      <c r="G79" s="236"/>
      <c r="H79" s="236"/>
      <c r="I79" s="236"/>
      <c r="J79" s="240">
        <f>BK79</f>
        <v>0</v>
      </c>
      <c r="K79" s="236"/>
      <c r="L79" s="60"/>
      <c r="M79" s="62"/>
      <c r="N79" s="63"/>
      <c r="O79" s="63"/>
      <c r="P79" s="64">
        <f>P80</f>
        <v>0</v>
      </c>
      <c r="Q79" s="63"/>
      <c r="R79" s="64">
        <f>R80</f>
        <v>0</v>
      </c>
      <c r="S79" s="63"/>
      <c r="T79" s="65">
        <f>T80</f>
        <v>0</v>
      </c>
      <c r="AR79" s="61" t="s">
        <v>80</v>
      </c>
      <c r="AT79" s="66" t="s">
        <v>68</v>
      </c>
      <c r="AU79" s="66" t="s">
        <v>69</v>
      </c>
      <c r="AY79" s="61" t="s">
        <v>137</v>
      </c>
      <c r="BK79" s="67">
        <f>BK80</f>
        <v>0</v>
      </c>
    </row>
    <row r="80" spans="1:63" s="10" customFormat="1" ht="19.95" customHeight="1">
      <c r="A80" s="236"/>
      <c r="B80" s="237"/>
      <c r="C80" s="236"/>
      <c r="D80" s="238" t="s">
        <v>68</v>
      </c>
      <c r="E80" s="241" t="s">
        <v>1236</v>
      </c>
      <c r="F80" s="241" t="s">
        <v>1237</v>
      </c>
      <c r="G80" s="236"/>
      <c r="H80" s="236"/>
      <c r="I80" s="236"/>
      <c r="J80" s="242">
        <f>BK80</f>
        <v>0</v>
      </c>
      <c r="K80" s="236"/>
      <c r="L80" s="60"/>
      <c r="M80" s="62"/>
      <c r="N80" s="63"/>
      <c r="O80" s="63"/>
      <c r="P80" s="64">
        <f>P81</f>
        <v>0</v>
      </c>
      <c r="Q80" s="63"/>
      <c r="R80" s="64">
        <f>R81</f>
        <v>0</v>
      </c>
      <c r="S80" s="63"/>
      <c r="T80" s="65">
        <f>T81</f>
        <v>0</v>
      </c>
      <c r="AR80" s="61" t="s">
        <v>80</v>
      </c>
      <c r="AT80" s="66" t="s">
        <v>68</v>
      </c>
      <c r="AU80" s="66" t="s">
        <v>21</v>
      </c>
      <c r="AY80" s="61" t="s">
        <v>137</v>
      </c>
      <c r="BK80" s="67">
        <f>BK81</f>
        <v>0</v>
      </c>
    </row>
    <row r="81" spans="1:65" s="1" customFormat="1" ht="16.5" customHeight="1">
      <c r="A81" s="176"/>
      <c r="B81" s="177"/>
      <c r="C81" s="243" t="s">
        <v>21</v>
      </c>
      <c r="D81" s="243" t="s">
        <v>139</v>
      </c>
      <c r="E81" s="244" t="s">
        <v>21</v>
      </c>
      <c r="F81" s="245" t="s">
        <v>1238</v>
      </c>
      <c r="G81" s="246" t="s">
        <v>330</v>
      </c>
      <c r="H81" s="247">
        <v>1</v>
      </c>
      <c r="I81" s="276">
        <f>'VZT položky'!E152</f>
        <v>0</v>
      </c>
      <c r="J81" s="248">
        <f>ROUND(I81*H81,2)</f>
        <v>0</v>
      </c>
      <c r="K81" s="245" t="s">
        <v>5</v>
      </c>
      <c r="L81" s="27"/>
      <c r="M81" s="69" t="s">
        <v>5</v>
      </c>
      <c r="N81" s="78" t="s">
        <v>40</v>
      </c>
      <c r="O81" s="79"/>
      <c r="P81" s="80">
        <f>O81*H81</f>
        <v>0</v>
      </c>
      <c r="Q81" s="80">
        <v>0</v>
      </c>
      <c r="R81" s="80">
        <f>Q81*H81</f>
        <v>0</v>
      </c>
      <c r="S81" s="80">
        <v>0</v>
      </c>
      <c r="T81" s="81">
        <f>S81*H81</f>
        <v>0</v>
      </c>
      <c r="AR81" s="24" t="s">
        <v>533</v>
      </c>
      <c r="AT81" s="24" t="s">
        <v>139</v>
      </c>
      <c r="AU81" s="24" t="s">
        <v>77</v>
      </c>
      <c r="AY81" s="24" t="s">
        <v>137</v>
      </c>
      <c r="BE81" s="73">
        <f>IF(N81="základní",J81,0)</f>
        <v>0</v>
      </c>
      <c r="BF81" s="73">
        <f>IF(N81="snížená",J81,0)</f>
        <v>0</v>
      </c>
      <c r="BG81" s="73">
        <f>IF(N81="zákl. přenesená",J81,0)</f>
        <v>0</v>
      </c>
      <c r="BH81" s="73">
        <f>IF(N81="sníž. přenesená",J81,0)</f>
        <v>0</v>
      </c>
      <c r="BI81" s="73">
        <f>IF(N81="nulová",J81,0)</f>
        <v>0</v>
      </c>
      <c r="BJ81" s="24" t="s">
        <v>21</v>
      </c>
      <c r="BK81" s="73">
        <f>ROUND(I81*H81,2)</f>
        <v>0</v>
      </c>
      <c r="BL81" s="24" t="s">
        <v>533</v>
      </c>
      <c r="BM81" s="24" t="s">
        <v>1239</v>
      </c>
    </row>
    <row r="82" spans="1:12" s="1" customFormat="1" ht="6.9" customHeight="1">
      <c r="A82" s="176"/>
      <c r="B82" s="201"/>
      <c r="C82" s="202"/>
      <c r="D82" s="202"/>
      <c r="E82" s="202"/>
      <c r="F82" s="202"/>
      <c r="G82" s="202"/>
      <c r="H82" s="202"/>
      <c r="I82" s="202"/>
      <c r="J82" s="202"/>
      <c r="K82" s="202"/>
      <c r="L82" s="27"/>
    </row>
  </sheetData>
  <sheetProtection algorithmName="SHA-512" hashValue="4OY/q/UQYJe41FUIkBaB+tRlH+4ZHeuhQB2xjdqGZ2Qx36bxaKH8U05TIXpOUUzYDBT7JGWwtdwrRV6Xn3kNHg==" saltValue="BTYQfebBn5XF0bo28b3Tzw==" spinCount="100000" sheet="1" objects="1" scenarios="1"/>
  <autoFilter ref="C77:K81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workbookViewId="0" topLeftCell="A1">
      <selection activeCell="A10" sqref="A10:F11"/>
    </sheetView>
  </sheetViews>
  <sheetFormatPr defaultColWidth="9.33203125" defaultRowHeight="13.5"/>
  <cols>
    <col min="1" max="1" width="8.33203125" style="161" customWidth="1"/>
    <col min="2" max="2" width="86.5" style="161" customWidth="1"/>
    <col min="3" max="3" width="7.5" style="161" customWidth="1"/>
    <col min="4" max="4" width="9" style="161" customWidth="1"/>
    <col min="5" max="5" width="28" style="161" customWidth="1"/>
    <col min="6" max="6" width="28.16015625" style="161" customWidth="1"/>
    <col min="7" max="7" width="12" style="161" customWidth="1"/>
    <col min="8" max="8" width="15.16015625" style="161" customWidth="1"/>
    <col min="9" max="256" width="9.33203125" style="161" customWidth="1"/>
    <col min="257" max="257" width="8.33203125" style="161" customWidth="1"/>
    <col min="258" max="258" width="51.5" style="161" customWidth="1"/>
    <col min="259" max="259" width="7.5" style="161" customWidth="1"/>
    <col min="260" max="260" width="8.83203125" style="161" customWidth="1"/>
    <col min="261" max="261" width="29.16015625" style="161" customWidth="1"/>
    <col min="262" max="262" width="25" style="161" customWidth="1"/>
    <col min="263" max="263" width="12" style="161" customWidth="1"/>
    <col min="264" max="264" width="15.16015625" style="161" customWidth="1"/>
    <col min="265" max="512" width="9.33203125" style="161" customWidth="1"/>
    <col min="513" max="513" width="8.33203125" style="161" customWidth="1"/>
    <col min="514" max="514" width="51.5" style="161" customWidth="1"/>
    <col min="515" max="515" width="7.5" style="161" customWidth="1"/>
    <col min="516" max="516" width="8.83203125" style="161" customWidth="1"/>
    <col min="517" max="517" width="29.16015625" style="161" customWidth="1"/>
    <col min="518" max="518" width="25" style="161" customWidth="1"/>
    <col min="519" max="519" width="12" style="161" customWidth="1"/>
    <col min="520" max="520" width="15.16015625" style="161" customWidth="1"/>
    <col min="521" max="768" width="9.33203125" style="161" customWidth="1"/>
    <col min="769" max="769" width="8.33203125" style="161" customWidth="1"/>
    <col min="770" max="770" width="51.5" style="161" customWidth="1"/>
    <col min="771" max="771" width="7.5" style="161" customWidth="1"/>
    <col min="772" max="772" width="8.83203125" style="161" customWidth="1"/>
    <col min="773" max="773" width="29.16015625" style="161" customWidth="1"/>
    <col min="774" max="774" width="25" style="161" customWidth="1"/>
    <col min="775" max="775" width="12" style="161" customWidth="1"/>
    <col min="776" max="776" width="15.16015625" style="161" customWidth="1"/>
    <col min="777" max="1024" width="9.33203125" style="161" customWidth="1"/>
    <col min="1025" max="1025" width="8.33203125" style="161" customWidth="1"/>
    <col min="1026" max="1026" width="51.5" style="161" customWidth="1"/>
    <col min="1027" max="1027" width="7.5" style="161" customWidth="1"/>
    <col min="1028" max="1028" width="8.83203125" style="161" customWidth="1"/>
    <col min="1029" max="1029" width="29.16015625" style="161" customWidth="1"/>
    <col min="1030" max="1030" width="25" style="161" customWidth="1"/>
    <col min="1031" max="1031" width="12" style="161" customWidth="1"/>
    <col min="1032" max="1032" width="15.16015625" style="161" customWidth="1"/>
    <col min="1033" max="1280" width="9.33203125" style="161" customWidth="1"/>
    <col min="1281" max="1281" width="8.33203125" style="161" customWidth="1"/>
    <col min="1282" max="1282" width="51.5" style="161" customWidth="1"/>
    <col min="1283" max="1283" width="7.5" style="161" customWidth="1"/>
    <col min="1284" max="1284" width="8.83203125" style="161" customWidth="1"/>
    <col min="1285" max="1285" width="29.16015625" style="161" customWidth="1"/>
    <col min="1286" max="1286" width="25" style="161" customWidth="1"/>
    <col min="1287" max="1287" width="12" style="161" customWidth="1"/>
    <col min="1288" max="1288" width="15.16015625" style="161" customWidth="1"/>
    <col min="1289" max="1536" width="9.33203125" style="161" customWidth="1"/>
    <col min="1537" max="1537" width="8.33203125" style="161" customWidth="1"/>
    <col min="1538" max="1538" width="51.5" style="161" customWidth="1"/>
    <col min="1539" max="1539" width="7.5" style="161" customWidth="1"/>
    <col min="1540" max="1540" width="8.83203125" style="161" customWidth="1"/>
    <col min="1541" max="1541" width="29.16015625" style="161" customWidth="1"/>
    <col min="1542" max="1542" width="25" style="161" customWidth="1"/>
    <col min="1543" max="1543" width="12" style="161" customWidth="1"/>
    <col min="1544" max="1544" width="15.16015625" style="161" customWidth="1"/>
    <col min="1545" max="1792" width="9.33203125" style="161" customWidth="1"/>
    <col min="1793" max="1793" width="8.33203125" style="161" customWidth="1"/>
    <col min="1794" max="1794" width="51.5" style="161" customWidth="1"/>
    <col min="1795" max="1795" width="7.5" style="161" customWidth="1"/>
    <col min="1796" max="1796" width="8.83203125" style="161" customWidth="1"/>
    <col min="1797" max="1797" width="29.16015625" style="161" customWidth="1"/>
    <col min="1798" max="1798" width="25" style="161" customWidth="1"/>
    <col min="1799" max="1799" width="12" style="161" customWidth="1"/>
    <col min="1800" max="1800" width="15.16015625" style="161" customWidth="1"/>
    <col min="1801" max="2048" width="9.33203125" style="161" customWidth="1"/>
    <col min="2049" max="2049" width="8.33203125" style="161" customWidth="1"/>
    <col min="2050" max="2050" width="51.5" style="161" customWidth="1"/>
    <col min="2051" max="2051" width="7.5" style="161" customWidth="1"/>
    <col min="2052" max="2052" width="8.83203125" style="161" customWidth="1"/>
    <col min="2053" max="2053" width="29.16015625" style="161" customWidth="1"/>
    <col min="2054" max="2054" width="25" style="161" customWidth="1"/>
    <col min="2055" max="2055" width="12" style="161" customWidth="1"/>
    <col min="2056" max="2056" width="15.16015625" style="161" customWidth="1"/>
    <col min="2057" max="2304" width="9.33203125" style="161" customWidth="1"/>
    <col min="2305" max="2305" width="8.33203125" style="161" customWidth="1"/>
    <col min="2306" max="2306" width="51.5" style="161" customWidth="1"/>
    <col min="2307" max="2307" width="7.5" style="161" customWidth="1"/>
    <col min="2308" max="2308" width="8.83203125" style="161" customWidth="1"/>
    <col min="2309" max="2309" width="29.16015625" style="161" customWidth="1"/>
    <col min="2310" max="2310" width="25" style="161" customWidth="1"/>
    <col min="2311" max="2311" width="12" style="161" customWidth="1"/>
    <col min="2312" max="2312" width="15.16015625" style="161" customWidth="1"/>
    <col min="2313" max="2560" width="9.33203125" style="161" customWidth="1"/>
    <col min="2561" max="2561" width="8.33203125" style="161" customWidth="1"/>
    <col min="2562" max="2562" width="51.5" style="161" customWidth="1"/>
    <col min="2563" max="2563" width="7.5" style="161" customWidth="1"/>
    <col min="2564" max="2564" width="8.83203125" style="161" customWidth="1"/>
    <col min="2565" max="2565" width="29.16015625" style="161" customWidth="1"/>
    <col min="2566" max="2566" width="25" style="161" customWidth="1"/>
    <col min="2567" max="2567" width="12" style="161" customWidth="1"/>
    <col min="2568" max="2568" width="15.16015625" style="161" customWidth="1"/>
    <col min="2569" max="2816" width="9.33203125" style="161" customWidth="1"/>
    <col min="2817" max="2817" width="8.33203125" style="161" customWidth="1"/>
    <col min="2818" max="2818" width="51.5" style="161" customWidth="1"/>
    <col min="2819" max="2819" width="7.5" style="161" customWidth="1"/>
    <col min="2820" max="2820" width="8.83203125" style="161" customWidth="1"/>
    <col min="2821" max="2821" width="29.16015625" style="161" customWidth="1"/>
    <col min="2822" max="2822" width="25" style="161" customWidth="1"/>
    <col min="2823" max="2823" width="12" style="161" customWidth="1"/>
    <col min="2824" max="2824" width="15.16015625" style="161" customWidth="1"/>
    <col min="2825" max="3072" width="9.33203125" style="161" customWidth="1"/>
    <col min="3073" max="3073" width="8.33203125" style="161" customWidth="1"/>
    <col min="3074" max="3074" width="51.5" style="161" customWidth="1"/>
    <col min="3075" max="3075" width="7.5" style="161" customWidth="1"/>
    <col min="3076" max="3076" width="8.83203125" style="161" customWidth="1"/>
    <col min="3077" max="3077" width="29.16015625" style="161" customWidth="1"/>
    <col min="3078" max="3078" width="25" style="161" customWidth="1"/>
    <col min="3079" max="3079" width="12" style="161" customWidth="1"/>
    <col min="3080" max="3080" width="15.16015625" style="161" customWidth="1"/>
    <col min="3081" max="3328" width="9.33203125" style="161" customWidth="1"/>
    <col min="3329" max="3329" width="8.33203125" style="161" customWidth="1"/>
    <col min="3330" max="3330" width="51.5" style="161" customWidth="1"/>
    <col min="3331" max="3331" width="7.5" style="161" customWidth="1"/>
    <col min="3332" max="3332" width="8.83203125" style="161" customWidth="1"/>
    <col min="3333" max="3333" width="29.16015625" style="161" customWidth="1"/>
    <col min="3334" max="3334" width="25" style="161" customWidth="1"/>
    <col min="3335" max="3335" width="12" style="161" customWidth="1"/>
    <col min="3336" max="3336" width="15.16015625" style="161" customWidth="1"/>
    <col min="3337" max="3584" width="9.33203125" style="161" customWidth="1"/>
    <col min="3585" max="3585" width="8.33203125" style="161" customWidth="1"/>
    <col min="3586" max="3586" width="51.5" style="161" customWidth="1"/>
    <col min="3587" max="3587" width="7.5" style="161" customWidth="1"/>
    <col min="3588" max="3588" width="8.83203125" style="161" customWidth="1"/>
    <col min="3589" max="3589" width="29.16015625" style="161" customWidth="1"/>
    <col min="3590" max="3590" width="25" style="161" customWidth="1"/>
    <col min="3591" max="3591" width="12" style="161" customWidth="1"/>
    <col min="3592" max="3592" width="15.16015625" style="161" customWidth="1"/>
    <col min="3593" max="3840" width="9.33203125" style="161" customWidth="1"/>
    <col min="3841" max="3841" width="8.33203125" style="161" customWidth="1"/>
    <col min="3842" max="3842" width="51.5" style="161" customWidth="1"/>
    <col min="3843" max="3843" width="7.5" style="161" customWidth="1"/>
    <col min="3844" max="3844" width="8.83203125" style="161" customWidth="1"/>
    <col min="3845" max="3845" width="29.16015625" style="161" customWidth="1"/>
    <col min="3846" max="3846" width="25" style="161" customWidth="1"/>
    <col min="3847" max="3847" width="12" style="161" customWidth="1"/>
    <col min="3848" max="3848" width="15.16015625" style="161" customWidth="1"/>
    <col min="3849" max="4096" width="9.33203125" style="161" customWidth="1"/>
    <col min="4097" max="4097" width="8.33203125" style="161" customWidth="1"/>
    <col min="4098" max="4098" width="51.5" style="161" customWidth="1"/>
    <col min="4099" max="4099" width="7.5" style="161" customWidth="1"/>
    <col min="4100" max="4100" width="8.83203125" style="161" customWidth="1"/>
    <col min="4101" max="4101" width="29.16015625" style="161" customWidth="1"/>
    <col min="4102" max="4102" width="25" style="161" customWidth="1"/>
    <col min="4103" max="4103" width="12" style="161" customWidth="1"/>
    <col min="4104" max="4104" width="15.16015625" style="161" customWidth="1"/>
    <col min="4105" max="4352" width="9.33203125" style="161" customWidth="1"/>
    <col min="4353" max="4353" width="8.33203125" style="161" customWidth="1"/>
    <col min="4354" max="4354" width="51.5" style="161" customWidth="1"/>
    <col min="4355" max="4355" width="7.5" style="161" customWidth="1"/>
    <col min="4356" max="4356" width="8.83203125" style="161" customWidth="1"/>
    <col min="4357" max="4357" width="29.16015625" style="161" customWidth="1"/>
    <col min="4358" max="4358" width="25" style="161" customWidth="1"/>
    <col min="4359" max="4359" width="12" style="161" customWidth="1"/>
    <col min="4360" max="4360" width="15.16015625" style="161" customWidth="1"/>
    <col min="4361" max="4608" width="9.33203125" style="161" customWidth="1"/>
    <col min="4609" max="4609" width="8.33203125" style="161" customWidth="1"/>
    <col min="4610" max="4610" width="51.5" style="161" customWidth="1"/>
    <col min="4611" max="4611" width="7.5" style="161" customWidth="1"/>
    <col min="4612" max="4612" width="8.83203125" style="161" customWidth="1"/>
    <col min="4613" max="4613" width="29.16015625" style="161" customWidth="1"/>
    <col min="4614" max="4614" width="25" style="161" customWidth="1"/>
    <col min="4615" max="4615" width="12" style="161" customWidth="1"/>
    <col min="4616" max="4616" width="15.16015625" style="161" customWidth="1"/>
    <col min="4617" max="4864" width="9.33203125" style="161" customWidth="1"/>
    <col min="4865" max="4865" width="8.33203125" style="161" customWidth="1"/>
    <col min="4866" max="4866" width="51.5" style="161" customWidth="1"/>
    <col min="4867" max="4867" width="7.5" style="161" customWidth="1"/>
    <col min="4868" max="4868" width="8.83203125" style="161" customWidth="1"/>
    <col min="4869" max="4869" width="29.16015625" style="161" customWidth="1"/>
    <col min="4870" max="4870" width="25" style="161" customWidth="1"/>
    <col min="4871" max="4871" width="12" style="161" customWidth="1"/>
    <col min="4872" max="4872" width="15.16015625" style="161" customWidth="1"/>
    <col min="4873" max="5120" width="9.33203125" style="161" customWidth="1"/>
    <col min="5121" max="5121" width="8.33203125" style="161" customWidth="1"/>
    <col min="5122" max="5122" width="51.5" style="161" customWidth="1"/>
    <col min="5123" max="5123" width="7.5" style="161" customWidth="1"/>
    <col min="5124" max="5124" width="8.83203125" style="161" customWidth="1"/>
    <col min="5125" max="5125" width="29.16015625" style="161" customWidth="1"/>
    <col min="5126" max="5126" width="25" style="161" customWidth="1"/>
    <col min="5127" max="5127" width="12" style="161" customWidth="1"/>
    <col min="5128" max="5128" width="15.16015625" style="161" customWidth="1"/>
    <col min="5129" max="5376" width="9.33203125" style="161" customWidth="1"/>
    <col min="5377" max="5377" width="8.33203125" style="161" customWidth="1"/>
    <col min="5378" max="5378" width="51.5" style="161" customWidth="1"/>
    <col min="5379" max="5379" width="7.5" style="161" customWidth="1"/>
    <col min="5380" max="5380" width="8.83203125" style="161" customWidth="1"/>
    <col min="5381" max="5381" width="29.16015625" style="161" customWidth="1"/>
    <col min="5382" max="5382" width="25" style="161" customWidth="1"/>
    <col min="5383" max="5383" width="12" style="161" customWidth="1"/>
    <col min="5384" max="5384" width="15.16015625" style="161" customWidth="1"/>
    <col min="5385" max="5632" width="9.33203125" style="161" customWidth="1"/>
    <col min="5633" max="5633" width="8.33203125" style="161" customWidth="1"/>
    <col min="5634" max="5634" width="51.5" style="161" customWidth="1"/>
    <col min="5635" max="5635" width="7.5" style="161" customWidth="1"/>
    <col min="5636" max="5636" width="8.83203125" style="161" customWidth="1"/>
    <col min="5637" max="5637" width="29.16015625" style="161" customWidth="1"/>
    <col min="5638" max="5638" width="25" style="161" customWidth="1"/>
    <col min="5639" max="5639" width="12" style="161" customWidth="1"/>
    <col min="5640" max="5640" width="15.16015625" style="161" customWidth="1"/>
    <col min="5641" max="5888" width="9.33203125" style="161" customWidth="1"/>
    <col min="5889" max="5889" width="8.33203125" style="161" customWidth="1"/>
    <col min="5890" max="5890" width="51.5" style="161" customWidth="1"/>
    <col min="5891" max="5891" width="7.5" style="161" customWidth="1"/>
    <col min="5892" max="5892" width="8.83203125" style="161" customWidth="1"/>
    <col min="5893" max="5893" width="29.16015625" style="161" customWidth="1"/>
    <col min="5894" max="5894" width="25" style="161" customWidth="1"/>
    <col min="5895" max="5895" width="12" style="161" customWidth="1"/>
    <col min="5896" max="5896" width="15.16015625" style="161" customWidth="1"/>
    <col min="5897" max="6144" width="9.33203125" style="161" customWidth="1"/>
    <col min="6145" max="6145" width="8.33203125" style="161" customWidth="1"/>
    <col min="6146" max="6146" width="51.5" style="161" customWidth="1"/>
    <col min="6147" max="6147" width="7.5" style="161" customWidth="1"/>
    <col min="6148" max="6148" width="8.83203125" style="161" customWidth="1"/>
    <col min="6149" max="6149" width="29.16015625" style="161" customWidth="1"/>
    <col min="6150" max="6150" width="25" style="161" customWidth="1"/>
    <col min="6151" max="6151" width="12" style="161" customWidth="1"/>
    <col min="6152" max="6152" width="15.16015625" style="161" customWidth="1"/>
    <col min="6153" max="6400" width="9.33203125" style="161" customWidth="1"/>
    <col min="6401" max="6401" width="8.33203125" style="161" customWidth="1"/>
    <col min="6402" max="6402" width="51.5" style="161" customWidth="1"/>
    <col min="6403" max="6403" width="7.5" style="161" customWidth="1"/>
    <col min="6404" max="6404" width="8.83203125" style="161" customWidth="1"/>
    <col min="6405" max="6405" width="29.16015625" style="161" customWidth="1"/>
    <col min="6406" max="6406" width="25" style="161" customWidth="1"/>
    <col min="6407" max="6407" width="12" style="161" customWidth="1"/>
    <col min="6408" max="6408" width="15.16015625" style="161" customWidth="1"/>
    <col min="6409" max="6656" width="9.33203125" style="161" customWidth="1"/>
    <col min="6657" max="6657" width="8.33203125" style="161" customWidth="1"/>
    <col min="6658" max="6658" width="51.5" style="161" customWidth="1"/>
    <col min="6659" max="6659" width="7.5" style="161" customWidth="1"/>
    <col min="6660" max="6660" width="8.83203125" style="161" customWidth="1"/>
    <col min="6661" max="6661" width="29.16015625" style="161" customWidth="1"/>
    <col min="6662" max="6662" width="25" style="161" customWidth="1"/>
    <col min="6663" max="6663" width="12" style="161" customWidth="1"/>
    <col min="6664" max="6664" width="15.16015625" style="161" customWidth="1"/>
    <col min="6665" max="6912" width="9.33203125" style="161" customWidth="1"/>
    <col min="6913" max="6913" width="8.33203125" style="161" customWidth="1"/>
    <col min="6914" max="6914" width="51.5" style="161" customWidth="1"/>
    <col min="6915" max="6915" width="7.5" style="161" customWidth="1"/>
    <col min="6916" max="6916" width="8.83203125" style="161" customWidth="1"/>
    <col min="6917" max="6917" width="29.16015625" style="161" customWidth="1"/>
    <col min="6918" max="6918" width="25" style="161" customWidth="1"/>
    <col min="6919" max="6919" width="12" style="161" customWidth="1"/>
    <col min="6920" max="6920" width="15.16015625" style="161" customWidth="1"/>
    <col min="6921" max="7168" width="9.33203125" style="161" customWidth="1"/>
    <col min="7169" max="7169" width="8.33203125" style="161" customWidth="1"/>
    <col min="7170" max="7170" width="51.5" style="161" customWidth="1"/>
    <col min="7171" max="7171" width="7.5" style="161" customWidth="1"/>
    <col min="7172" max="7172" width="8.83203125" style="161" customWidth="1"/>
    <col min="7173" max="7173" width="29.16015625" style="161" customWidth="1"/>
    <col min="7174" max="7174" width="25" style="161" customWidth="1"/>
    <col min="7175" max="7175" width="12" style="161" customWidth="1"/>
    <col min="7176" max="7176" width="15.16015625" style="161" customWidth="1"/>
    <col min="7177" max="7424" width="9.33203125" style="161" customWidth="1"/>
    <col min="7425" max="7425" width="8.33203125" style="161" customWidth="1"/>
    <col min="7426" max="7426" width="51.5" style="161" customWidth="1"/>
    <col min="7427" max="7427" width="7.5" style="161" customWidth="1"/>
    <col min="7428" max="7428" width="8.83203125" style="161" customWidth="1"/>
    <col min="7429" max="7429" width="29.16015625" style="161" customWidth="1"/>
    <col min="7430" max="7430" width="25" style="161" customWidth="1"/>
    <col min="7431" max="7431" width="12" style="161" customWidth="1"/>
    <col min="7432" max="7432" width="15.16015625" style="161" customWidth="1"/>
    <col min="7433" max="7680" width="9.33203125" style="161" customWidth="1"/>
    <col min="7681" max="7681" width="8.33203125" style="161" customWidth="1"/>
    <col min="7682" max="7682" width="51.5" style="161" customWidth="1"/>
    <col min="7683" max="7683" width="7.5" style="161" customWidth="1"/>
    <col min="7684" max="7684" width="8.83203125" style="161" customWidth="1"/>
    <col min="7685" max="7685" width="29.16015625" style="161" customWidth="1"/>
    <col min="7686" max="7686" width="25" style="161" customWidth="1"/>
    <col min="7687" max="7687" width="12" style="161" customWidth="1"/>
    <col min="7688" max="7688" width="15.16015625" style="161" customWidth="1"/>
    <col min="7689" max="7936" width="9.33203125" style="161" customWidth="1"/>
    <col min="7937" max="7937" width="8.33203125" style="161" customWidth="1"/>
    <col min="7938" max="7938" width="51.5" style="161" customWidth="1"/>
    <col min="7939" max="7939" width="7.5" style="161" customWidth="1"/>
    <col min="7940" max="7940" width="8.83203125" style="161" customWidth="1"/>
    <col min="7941" max="7941" width="29.16015625" style="161" customWidth="1"/>
    <col min="7942" max="7942" width="25" style="161" customWidth="1"/>
    <col min="7943" max="7943" width="12" style="161" customWidth="1"/>
    <col min="7944" max="7944" width="15.16015625" style="161" customWidth="1"/>
    <col min="7945" max="8192" width="9.33203125" style="161" customWidth="1"/>
    <col min="8193" max="8193" width="8.33203125" style="161" customWidth="1"/>
    <col min="8194" max="8194" width="51.5" style="161" customWidth="1"/>
    <col min="8195" max="8195" width="7.5" style="161" customWidth="1"/>
    <col min="8196" max="8196" width="8.83203125" style="161" customWidth="1"/>
    <col min="8197" max="8197" width="29.16015625" style="161" customWidth="1"/>
    <col min="8198" max="8198" width="25" style="161" customWidth="1"/>
    <col min="8199" max="8199" width="12" style="161" customWidth="1"/>
    <col min="8200" max="8200" width="15.16015625" style="161" customWidth="1"/>
    <col min="8201" max="8448" width="9.33203125" style="161" customWidth="1"/>
    <col min="8449" max="8449" width="8.33203125" style="161" customWidth="1"/>
    <col min="8450" max="8450" width="51.5" style="161" customWidth="1"/>
    <col min="8451" max="8451" width="7.5" style="161" customWidth="1"/>
    <col min="8452" max="8452" width="8.83203125" style="161" customWidth="1"/>
    <col min="8453" max="8453" width="29.16015625" style="161" customWidth="1"/>
    <col min="8454" max="8454" width="25" style="161" customWidth="1"/>
    <col min="8455" max="8455" width="12" style="161" customWidth="1"/>
    <col min="8456" max="8456" width="15.16015625" style="161" customWidth="1"/>
    <col min="8457" max="8704" width="9.33203125" style="161" customWidth="1"/>
    <col min="8705" max="8705" width="8.33203125" style="161" customWidth="1"/>
    <col min="8706" max="8706" width="51.5" style="161" customWidth="1"/>
    <col min="8707" max="8707" width="7.5" style="161" customWidth="1"/>
    <col min="8708" max="8708" width="8.83203125" style="161" customWidth="1"/>
    <col min="8709" max="8709" width="29.16015625" style="161" customWidth="1"/>
    <col min="8710" max="8710" width="25" style="161" customWidth="1"/>
    <col min="8711" max="8711" width="12" style="161" customWidth="1"/>
    <col min="8712" max="8712" width="15.16015625" style="161" customWidth="1"/>
    <col min="8713" max="8960" width="9.33203125" style="161" customWidth="1"/>
    <col min="8961" max="8961" width="8.33203125" style="161" customWidth="1"/>
    <col min="8962" max="8962" width="51.5" style="161" customWidth="1"/>
    <col min="8963" max="8963" width="7.5" style="161" customWidth="1"/>
    <col min="8964" max="8964" width="8.83203125" style="161" customWidth="1"/>
    <col min="8965" max="8965" width="29.16015625" style="161" customWidth="1"/>
    <col min="8966" max="8966" width="25" style="161" customWidth="1"/>
    <col min="8967" max="8967" width="12" style="161" customWidth="1"/>
    <col min="8968" max="8968" width="15.16015625" style="161" customWidth="1"/>
    <col min="8969" max="9216" width="9.33203125" style="161" customWidth="1"/>
    <col min="9217" max="9217" width="8.33203125" style="161" customWidth="1"/>
    <col min="9218" max="9218" width="51.5" style="161" customWidth="1"/>
    <col min="9219" max="9219" width="7.5" style="161" customWidth="1"/>
    <col min="9220" max="9220" width="8.83203125" style="161" customWidth="1"/>
    <col min="9221" max="9221" width="29.16015625" style="161" customWidth="1"/>
    <col min="9222" max="9222" width="25" style="161" customWidth="1"/>
    <col min="9223" max="9223" width="12" style="161" customWidth="1"/>
    <col min="9224" max="9224" width="15.16015625" style="161" customWidth="1"/>
    <col min="9225" max="9472" width="9.33203125" style="161" customWidth="1"/>
    <col min="9473" max="9473" width="8.33203125" style="161" customWidth="1"/>
    <col min="9474" max="9474" width="51.5" style="161" customWidth="1"/>
    <col min="9475" max="9475" width="7.5" style="161" customWidth="1"/>
    <col min="9476" max="9476" width="8.83203125" style="161" customWidth="1"/>
    <col min="9477" max="9477" width="29.16015625" style="161" customWidth="1"/>
    <col min="9478" max="9478" width="25" style="161" customWidth="1"/>
    <col min="9479" max="9479" width="12" style="161" customWidth="1"/>
    <col min="9480" max="9480" width="15.16015625" style="161" customWidth="1"/>
    <col min="9481" max="9728" width="9.33203125" style="161" customWidth="1"/>
    <col min="9729" max="9729" width="8.33203125" style="161" customWidth="1"/>
    <col min="9730" max="9730" width="51.5" style="161" customWidth="1"/>
    <col min="9731" max="9731" width="7.5" style="161" customWidth="1"/>
    <col min="9732" max="9732" width="8.83203125" style="161" customWidth="1"/>
    <col min="9733" max="9733" width="29.16015625" style="161" customWidth="1"/>
    <col min="9734" max="9734" width="25" style="161" customWidth="1"/>
    <col min="9735" max="9735" width="12" style="161" customWidth="1"/>
    <col min="9736" max="9736" width="15.16015625" style="161" customWidth="1"/>
    <col min="9737" max="9984" width="9.33203125" style="161" customWidth="1"/>
    <col min="9985" max="9985" width="8.33203125" style="161" customWidth="1"/>
    <col min="9986" max="9986" width="51.5" style="161" customWidth="1"/>
    <col min="9987" max="9987" width="7.5" style="161" customWidth="1"/>
    <col min="9988" max="9988" width="8.83203125" style="161" customWidth="1"/>
    <col min="9989" max="9989" width="29.16015625" style="161" customWidth="1"/>
    <col min="9990" max="9990" width="25" style="161" customWidth="1"/>
    <col min="9991" max="9991" width="12" style="161" customWidth="1"/>
    <col min="9992" max="9992" width="15.16015625" style="161" customWidth="1"/>
    <col min="9993" max="10240" width="9.33203125" style="161" customWidth="1"/>
    <col min="10241" max="10241" width="8.33203125" style="161" customWidth="1"/>
    <col min="10242" max="10242" width="51.5" style="161" customWidth="1"/>
    <col min="10243" max="10243" width="7.5" style="161" customWidth="1"/>
    <col min="10244" max="10244" width="8.83203125" style="161" customWidth="1"/>
    <col min="10245" max="10245" width="29.16015625" style="161" customWidth="1"/>
    <col min="10246" max="10246" width="25" style="161" customWidth="1"/>
    <col min="10247" max="10247" width="12" style="161" customWidth="1"/>
    <col min="10248" max="10248" width="15.16015625" style="161" customWidth="1"/>
    <col min="10249" max="10496" width="9.33203125" style="161" customWidth="1"/>
    <col min="10497" max="10497" width="8.33203125" style="161" customWidth="1"/>
    <col min="10498" max="10498" width="51.5" style="161" customWidth="1"/>
    <col min="10499" max="10499" width="7.5" style="161" customWidth="1"/>
    <col min="10500" max="10500" width="8.83203125" style="161" customWidth="1"/>
    <col min="10501" max="10501" width="29.16015625" style="161" customWidth="1"/>
    <col min="10502" max="10502" width="25" style="161" customWidth="1"/>
    <col min="10503" max="10503" width="12" style="161" customWidth="1"/>
    <col min="10504" max="10504" width="15.16015625" style="161" customWidth="1"/>
    <col min="10505" max="10752" width="9.33203125" style="161" customWidth="1"/>
    <col min="10753" max="10753" width="8.33203125" style="161" customWidth="1"/>
    <col min="10754" max="10754" width="51.5" style="161" customWidth="1"/>
    <col min="10755" max="10755" width="7.5" style="161" customWidth="1"/>
    <col min="10756" max="10756" width="8.83203125" style="161" customWidth="1"/>
    <col min="10757" max="10757" width="29.16015625" style="161" customWidth="1"/>
    <col min="10758" max="10758" width="25" style="161" customWidth="1"/>
    <col min="10759" max="10759" width="12" style="161" customWidth="1"/>
    <col min="10760" max="10760" width="15.16015625" style="161" customWidth="1"/>
    <col min="10761" max="11008" width="9.33203125" style="161" customWidth="1"/>
    <col min="11009" max="11009" width="8.33203125" style="161" customWidth="1"/>
    <col min="11010" max="11010" width="51.5" style="161" customWidth="1"/>
    <col min="11011" max="11011" width="7.5" style="161" customWidth="1"/>
    <col min="11012" max="11012" width="8.83203125" style="161" customWidth="1"/>
    <col min="11013" max="11013" width="29.16015625" style="161" customWidth="1"/>
    <col min="11014" max="11014" width="25" style="161" customWidth="1"/>
    <col min="11015" max="11015" width="12" style="161" customWidth="1"/>
    <col min="11016" max="11016" width="15.16015625" style="161" customWidth="1"/>
    <col min="11017" max="11264" width="9.33203125" style="161" customWidth="1"/>
    <col min="11265" max="11265" width="8.33203125" style="161" customWidth="1"/>
    <col min="11266" max="11266" width="51.5" style="161" customWidth="1"/>
    <col min="11267" max="11267" width="7.5" style="161" customWidth="1"/>
    <col min="11268" max="11268" width="8.83203125" style="161" customWidth="1"/>
    <col min="11269" max="11269" width="29.16015625" style="161" customWidth="1"/>
    <col min="11270" max="11270" width="25" style="161" customWidth="1"/>
    <col min="11271" max="11271" width="12" style="161" customWidth="1"/>
    <col min="11272" max="11272" width="15.16015625" style="161" customWidth="1"/>
    <col min="11273" max="11520" width="9.33203125" style="161" customWidth="1"/>
    <col min="11521" max="11521" width="8.33203125" style="161" customWidth="1"/>
    <col min="11522" max="11522" width="51.5" style="161" customWidth="1"/>
    <col min="11523" max="11523" width="7.5" style="161" customWidth="1"/>
    <col min="11524" max="11524" width="8.83203125" style="161" customWidth="1"/>
    <col min="11525" max="11525" width="29.16015625" style="161" customWidth="1"/>
    <col min="11526" max="11526" width="25" style="161" customWidth="1"/>
    <col min="11527" max="11527" width="12" style="161" customWidth="1"/>
    <col min="11528" max="11528" width="15.16015625" style="161" customWidth="1"/>
    <col min="11529" max="11776" width="9.33203125" style="161" customWidth="1"/>
    <col min="11777" max="11777" width="8.33203125" style="161" customWidth="1"/>
    <col min="11778" max="11778" width="51.5" style="161" customWidth="1"/>
    <col min="11779" max="11779" width="7.5" style="161" customWidth="1"/>
    <col min="11780" max="11780" width="8.83203125" style="161" customWidth="1"/>
    <col min="11781" max="11781" width="29.16015625" style="161" customWidth="1"/>
    <col min="11782" max="11782" width="25" style="161" customWidth="1"/>
    <col min="11783" max="11783" width="12" style="161" customWidth="1"/>
    <col min="11784" max="11784" width="15.16015625" style="161" customWidth="1"/>
    <col min="11785" max="12032" width="9.33203125" style="161" customWidth="1"/>
    <col min="12033" max="12033" width="8.33203125" style="161" customWidth="1"/>
    <col min="12034" max="12034" width="51.5" style="161" customWidth="1"/>
    <col min="12035" max="12035" width="7.5" style="161" customWidth="1"/>
    <col min="12036" max="12036" width="8.83203125" style="161" customWidth="1"/>
    <col min="12037" max="12037" width="29.16015625" style="161" customWidth="1"/>
    <col min="12038" max="12038" width="25" style="161" customWidth="1"/>
    <col min="12039" max="12039" width="12" style="161" customWidth="1"/>
    <col min="12040" max="12040" width="15.16015625" style="161" customWidth="1"/>
    <col min="12041" max="12288" width="9.33203125" style="161" customWidth="1"/>
    <col min="12289" max="12289" width="8.33203125" style="161" customWidth="1"/>
    <col min="12290" max="12290" width="51.5" style="161" customWidth="1"/>
    <col min="12291" max="12291" width="7.5" style="161" customWidth="1"/>
    <col min="12292" max="12292" width="8.83203125" style="161" customWidth="1"/>
    <col min="12293" max="12293" width="29.16015625" style="161" customWidth="1"/>
    <col min="12294" max="12294" width="25" style="161" customWidth="1"/>
    <col min="12295" max="12295" width="12" style="161" customWidth="1"/>
    <col min="12296" max="12296" width="15.16015625" style="161" customWidth="1"/>
    <col min="12297" max="12544" width="9.33203125" style="161" customWidth="1"/>
    <col min="12545" max="12545" width="8.33203125" style="161" customWidth="1"/>
    <col min="12546" max="12546" width="51.5" style="161" customWidth="1"/>
    <col min="12547" max="12547" width="7.5" style="161" customWidth="1"/>
    <col min="12548" max="12548" width="8.83203125" style="161" customWidth="1"/>
    <col min="12549" max="12549" width="29.16015625" style="161" customWidth="1"/>
    <col min="12550" max="12550" width="25" style="161" customWidth="1"/>
    <col min="12551" max="12551" width="12" style="161" customWidth="1"/>
    <col min="12552" max="12552" width="15.16015625" style="161" customWidth="1"/>
    <col min="12553" max="12800" width="9.33203125" style="161" customWidth="1"/>
    <col min="12801" max="12801" width="8.33203125" style="161" customWidth="1"/>
    <col min="12802" max="12802" width="51.5" style="161" customWidth="1"/>
    <col min="12803" max="12803" width="7.5" style="161" customWidth="1"/>
    <col min="12804" max="12804" width="8.83203125" style="161" customWidth="1"/>
    <col min="12805" max="12805" width="29.16015625" style="161" customWidth="1"/>
    <col min="12806" max="12806" width="25" style="161" customWidth="1"/>
    <col min="12807" max="12807" width="12" style="161" customWidth="1"/>
    <col min="12808" max="12808" width="15.16015625" style="161" customWidth="1"/>
    <col min="12809" max="13056" width="9.33203125" style="161" customWidth="1"/>
    <col min="13057" max="13057" width="8.33203125" style="161" customWidth="1"/>
    <col min="13058" max="13058" width="51.5" style="161" customWidth="1"/>
    <col min="13059" max="13059" width="7.5" style="161" customWidth="1"/>
    <col min="13060" max="13060" width="8.83203125" style="161" customWidth="1"/>
    <col min="13061" max="13061" width="29.16015625" style="161" customWidth="1"/>
    <col min="13062" max="13062" width="25" style="161" customWidth="1"/>
    <col min="13063" max="13063" width="12" style="161" customWidth="1"/>
    <col min="13064" max="13064" width="15.16015625" style="161" customWidth="1"/>
    <col min="13065" max="13312" width="9.33203125" style="161" customWidth="1"/>
    <col min="13313" max="13313" width="8.33203125" style="161" customWidth="1"/>
    <col min="13314" max="13314" width="51.5" style="161" customWidth="1"/>
    <col min="13315" max="13315" width="7.5" style="161" customWidth="1"/>
    <col min="13316" max="13316" width="8.83203125" style="161" customWidth="1"/>
    <col min="13317" max="13317" width="29.16015625" style="161" customWidth="1"/>
    <col min="13318" max="13318" width="25" style="161" customWidth="1"/>
    <col min="13319" max="13319" width="12" style="161" customWidth="1"/>
    <col min="13320" max="13320" width="15.16015625" style="161" customWidth="1"/>
    <col min="13321" max="13568" width="9.33203125" style="161" customWidth="1"/>
    <col min="13569" max="13569" width="8.33203125" style="161" customWidth="1"/>
    <col min="13570" max="13570" width="51.5" style="161" customWidth="1"/>
    <col min="13571" max="13571" width="7.5" style="161" customWidth="1"/>
    <col min="13572" max="13572" width="8.83203125" style="161" customWidth="1"/>
    <col min="13573" max="13573" width="29.16015625" style="161" customWidth="1"/>
    <col min="13574" max="13574" width="25" style="161" customWidth="1"/>
    <col min="13575" max="13575" width="12" style="161" customWidth="1"/>
    <col min="13576" max="13576" width="15.16015625" style="161" customWidth="1"/>
    <col min="13577" max="13824" width="9.33203125" style="161" customWidth="1"/>
    <col min="13825" max="13825" width="8.33203125" style="161" customWidth="1"/>
    <col min="13826" max="13826" width="51.5" style="161" customWidth="1"/>
    <col min="13827" max="13827" width="7.5" style="161" customWidth="1"/>
    <col min="13828" max="13828" width="8.83203125" style="161" customWidth="1"/>
    <col min="13829" max="13829" width="29.16015625" style="161" customWidth="1"/>
    <col min="13830" max="13830" width="25" style="161" customWidth="1"/>
    <col min="13831" max="13831" width="12" style="161" customWidth="1"/>
    <col min="13832" max="13832" width="15.16015625" style="161" customWidth="1"/>
    <col min="13833" max="14080" width="9.33203125" style="161" customWidth="1"/>
    <col min="14081" max="14081" width="8.33203125" style="161" customWidth="1"/>
    <col min="14082" max="14082" width="51.5" style="161" customWidth="1"/>
    <col min="14083" max="14083" width="7.5" style="161" customWidth="1"/>
    <col min="14084" max="14084" width="8.83203125" style="161" customWidth="1"/>
    <col min="14085" max="14085" width="29.16015625" style="161" customWidth="1"/>
    <col min="14086" max="14086" width="25" style="161" customWidth="1"/>
    <col min="14087" max="14087" width="12" style="161" customWidth="1"/>
    <col min="14088" max="14088" width="15.16015625" style="161" customWidth="1"/>
    <col min="14089" max="14336" width="9.33203125" style="161" customWidth="1"/>
    <col min="14337" max="14337" width="8.33203125" style="161" customWidth="1"/>
    <col min="14338" max="14338" width="51.5" style="161" customWidth="1"/>
    <col min="14339" max="14339" width="7.5" style="161" customWidth="1"/>
    <col min="14340" max="14340" width="8.83203125" style="161" customWidth="1"/>
    <col min="14341" max="14341" width="29.16015625" style="161" customWidth="1"/>
    <col min="14342" max="14342" width="25" style="161" customWidth="1"/>
    <col min="14343" max="14343" width="12" style="161" customWidth="1"/>
    <col min="14344" max="14344" width="15.16015625" style="161" customWidth="1"/>
    <col min="14345" max="14592" width="9.33203125" style="161" customWidth="1"/>
    <col min="14593" max="14593" width="8.33203125" style="161" customWidth="1"/>
    <col min="14594" max="14594" width="51.5" style="161" customWidth="1"/>
    <col min="14595" max="14595" width="7.5" style="161" customWidth="1"/>
    <col min="14596" max="14596" width="8.83203125" style="161" customWidth="1"/>
    <col min="14597" max="14597" width="29.16015625" style="161" customWidth="1"/>
    <col min="14598" max="14598" width="25" style="161" customWidth="1"/>
    <col min="14599" max="14599" width="12" style="161" customWidth="1"/>
    <col min="14600" max="14600" width="15.16015625" style="161" customWidth="1"/>
    <col min="14601" max="14848" width="9.33203125" style="161" customWidth="1"/>
    <col min="14849" max="14849" width="8.33203125" style="161" customWidth="1"/>
    <col min="14850" max="14850" width="51.5" style="161" customWidth="1"/>
    <col min="14851" max="14851" width="7.5" style="161" customWidth="1"/>
    <col min="14852" max="14852" width="8.83203125" style="161" customWidth="1"/>
    <col min="14853" max="14853" width="29.16015625" style="161" customWidth="1"/>
    <col min="14854" max="14854" width="25" style="161" customWidth="1"/>
    <col min="14855" max="14855" width="12" style="161" customWidth="1"/>
    <col min="14856" max="14856" width="15.16015625" style="161" customWidth="1"/>
    <col min="14857" max="15104" width="9.33203125" style="161" customWidth="1"/>
    <col min="15105" max="15105" width="8.33203125" style="161" customWidth="1"/>
    <col min="15106" max="15106" width="51.5" style="161" customWidth="1"/>
    <col min="15107" max="15107" width="7.5" style="161" customWidth="1"/>
    <col min="15108" max="15108" width="8.83203125" style="161" customWidth="1"/>
    <col min="15109" max="15109" width="29.16015625" style="161" customWidth="1"/>
    <col min="15110" max="15110" width="25" style="161" customWidth="1"/>
    <col min="15111" max="15111" width="12" style="161" customWidth="1"/>
    <col min="15112" max="15112" width="15.16015625" style="161" customWidth="1"/>
    <col min="15113" max="15360" width="9.33203125" style="161" customWidth="1"/>
    <col min="15361" max="15361" width="8.33203125" style="161" customWidth="1"/>
    <col min="15362" max="15362" width="51.5" style="161" customWidth="1"/>
    <col min="15363" max="15363" width="7.5" style="161" customWidth="1"/>
    <col min="15364" max="15364" width="8.83203125" style="161" customWidth="1"/>
    <col min="15365" max="15365" width="29.16015625" style="161" customWidth="1"/>
    <col min="15366" max="15366" width="25" style="161" customWidth="1"/>
    <col min="15367" max="15367" width="12" style="161" customWidth="1"/>
    <col min="15368" max="15368" width="15.16015625" style="161" customWidth="1"/>
    <col min="15369" max="15616" width="9.33203125" style="161" customWidth="1"/>
    <col min="15617" max="15617" width="8.33203125" style="161" customWidth="1"/>
    <col min="15618" max="15618" width="51.5" style="161" customWidth="1"/>
    <col min="15619" max="15619" width="7.5" style="161" customWidth="1"/>
    <col min="15620" max="15620" width="8.83203125" style="161" customWidth="1"/>
    <col min="15621" max="15621" width="29.16015625" style="161" customWidth="1"/>
    <col min="15622" max="15622" width="25" style="161" customWidth="1"/>
    <col min="15623" max="15623" width="12" style="161" customWidth="1"/>
    <col min="15624" max="15624" width="15.16015625" style="161" customWidth="1"/>
    <col min="15625" max="15872" width="9.33203125" style="161" customWidth="1"/>
    <col min="15873" max="15873" width="8.33203125" style="161" customWidth="1"/>
    <col min="15874" max="15874" width="51.5" style="161" customWidth="1"/>
    <col min="15875" max="15875" width="7.5" style="161" customWidth="1"/>
    <col min="15876" max="15876" width="8.83203125" style="161" customWidth="1"/>
    <col min="15877" max="15877" width="29.16015625" style="161" customWidth="1"/>
    <col min="15878" max="15878" width="25" style="161" customWidth="1"/>
    <col min="15879" max="15879" width="12" style="161" customWidth="1"/>
    <col min="15880" max="15880" width="15.16015625" style="161" customWidth="1"/>
    <col min="15881" max="16128" width="9.33203125" style="161" customWidth="1"/>
    <col min="16129" max="16129" width="8.33203125" style="161" customWidth="1"/>
    <col min="16130" max="16130" width="51.5" style="161" customWidth="1"/>
    <col min="16131" max="16131" width="7.5" style="161" customWidth="1"/>
    <col min="16132" max="16132" width="8.83203125" style="161" customWidth="1"/>
    <col min="16133" max="16133" width="29.16015625" style="161" customWidth="1"/>
    <col min="16134" max="16134" width="25" style="161" customWidth="1"/>
    <col min="16135" max="16135" width="12" style="161" customWidth="1"/>
    <col min="16136" max="16136" width="15.16015625" style="161" customWidth="1"/>
    <col min="16137" max="16384" width="9.33203125" style="161" customWidth="1"/>
  </cols>
  <sheetData>
    <row r="1" spans="1:6" ht="13.5">
      <c r="A1" s="249"/>
      <c r="B1" s="249"/>
      <c r="C1" s="249"/>
      <c r="D1" s="249"/>
      <c r="E1" s="249"/>
      <c r="F1" s="249"/>
    </row>
    <row r="2" spans="1:6" ht="13.5">
      <c r="A2" s="249"/>
      <c r="B2" s="249"/>
      <c r="C2" s="249"/>
      <c r="D2" s="249"/>
      <c r="E2" s="249"/>
      <c r="F2" s="249"/>
    </row>
    <row r="3" spans="1:6" ht="28.2">
      <c r="A3" s="250"/>
      <c r="B3" s="251" t="s">
        <v>1609</v>
      </c>
      <c r="C3" s="250"/>
      <c r="D3" s="249"/>
      <c r="E3" s="249"/>
      <c r="F3" s="249"/>
    </row>
    <row r="4" spans="1:6" ht="13.5">
      <c r="A4" s="250"/>
      <c r="B4" s="249"/>
      <c r="C4" s="250"/>
      <c r="D4" s="250"/>
      <c r="E4" s="249"/>
      <c r="F4" s="249"/>
    </row>
    <row r="5" spans="1:8" ht="17.4">
      <c r="A5" s="252" t="s">
        <v>1481</v>
      </c>
      <c r="B5" s="252"/>
      <c r="C5" s="253"/>
      <c r="D5" s="253"/>
      <c r="E5" s="254"/>
      <c r="F5" s="254"/>
      <c r="G5" s="162"/>
      <c r="H5" s="162"/>
    </row>
    <row r="6" spans="1:8" ht="17.4">
      <c r="A6" s="252" t="s">
        <v>1482</v>
      </c>
      <c r="B6" s="252"/>
      <c r="C6" s="253"/>
      <c r="D6" s="253"/>
      <c r="E6" s="254"/>
      <c r="F6" s="254"/>
      <c r="G6" s="162"/>
      <c r="H6" s="162"/>
    </row>
    <row r="7" spans="1:8" ht="17.4">
      <c r="A7" s="252" t="s">
        <v>1483</v>
      </c>
      <c r="B7" s="252"/>
      <c r="C7" s="253"/>
      <c r="D7" s="253"/>
      <c r="E7" s="254"/>
      <c r="F7" s="254"/>
      <c r="G7" s="162"/>
      <c r="H7" s="162"/>
    </row>
    <row r="8" spans="1:8" ht="17.4">
      <c r="A8" s="252"/>
      <c r="B8" s="252"/>
      <c r="C8" s="253"/>
      <c r="D8" s="253"/>
      <c r="E8" s="254"/>
      <c r="F8" s="254"/>
      <c r="G8" s="162"/>
      <c r="H8" s="162"/>
    </row>
    <row r="9" spans="1:6" ht="13.5">
      <c r="A9" s="249"/>
      <c r="B9" s="249"/>
      <c r="C9" s="250"/>
      <c r="D9" s="249"/>
      <c r="E9" s="249"/>
      <c r="F9" s="249"/>
    </row>
    <row r="10" spans="1:8" s="163" customFormat="1" ht="13.8">
      <c r="A10" s="470" t="s">
        <v>1484</v>
      </c>
      <c r="B10" s="470" t="s">
        <v>1485</v>
      </c>
      <c r="C10" s="470" t="s">
        <v>1486</v>
      </c>
      <c r="D10" s="470" t="s">
        <v>1487</v>
      </c>
      <c r="E10" s="471" t="s">
        <v>1488</v>
      </c>
      <c r="F10" s="472" t="s">
        <v>1489</v>
      </c>
      <c r="G10" s="161"/>
      <c r="H10" s="161"/>
    </row>
    <row r="11" spans="1:8" s="163" customFormat="1" ht="13.8">
      <c r="A11" s="470"/>
      <c r="B11" s="471"/>
      <c r="C11" s="470"/>
      <c r="D11" s="470" t="s">
        <v>1610</v>
      </c>
      <c r="E11" s="470" t="s">
        <v>1490</v>
      </c>
      <c r="F11" s="470" t="s">
        <v>1491</v>
      </c>
      <c r="G11" s="161"/>
      <c r="H11" s="161"/>
    </row>
    <row r="12" spans="1:6" ht="13.5">
      <c r="A12" s="249"/>
      <c r="B12" s="249"/>
      <c r="C12" s="250"/>
      <c r="D12" s="249"/>
      <c r="E12" s="249"/>
      <c r="F12" s="249"/>
    </row>
    <row r="13" spans="1:6" ht="13.8">
      <c r="A13" s="249"/>
      <c r="B13" s="255" t="s">
        <v>1492</v>
      </c>
      <c r="C13" s="250"/>
      <c r="D13" s="249"/>
      <c r="E13" s="249"/>
      <c r="F13" s="249"/>
    </row>
    <row r="14" spans="1:6" ht="13.5">
      <c r="A14" s="249"/>
      <c r="B14" s="249"/>
      <c r="C14" s="250"/>
      <c r="D14" s="249"/>
      <c r="E14" s="249"/>
      <c r="F14" s="249"/>
    </row>
    <row r="15" spans="1:6" ht="13.8">
      <c r="A15" s="250"/>
      <c r="B15" s="256" t="s">
        <v>1493</v>
      </c>
      <c r="C15" s="257"/>
      <c r="D15" s="257"/>
      <c r="E15" s="249"/>
      <c r="F15" s="249"/>
    </row>
    <row r="16" spans="1:6" ht="13.5">
      <c r="A16" s="249"/>
      <c r="B16" s="249"/>
      <c r="C16" s="250"/>
      <c r="D16" s="249"/>
      <c r="E16" s="249"/>
      <c r="F16" s="249"/>
    </row>
    <row r="17" spans="1:6" ht="91.8" customHeight="1">
      <c r="A17" s="250" t="s">
        <v>1494</v>
      </c>
      <c r="B17" s="258" t="s">
        <v>1495</v>
      </c>
      <c r="C17" s="250">
        <v>1</v>
      </c>
      <c r="D17" s="250" t="s">
        <v>330</v>
      </c>
      <c r="E17" s="396">
        <v>0</v>
      </c>
      <c r="F17" s="401">
        <f aca="true" t="shared" si="0" ref="F17">C17*E17</f>
        <v>0</v>
      </c>
    </row>
    <row r="18" spans="1:6" ht="14.4">
      <c r="A18" s="249"/>
      <c r="B18" s="249"/>
      <c r="C18" s="250"/>
      <c r="D18" s="249"/>
      <c r="E18" s="397"/>
      <c r="F18" s="398"/>
    </row>
    <row r="19" spans="1:6" ht="57" customHeight="1">
      <c r="A19" s="250" t="s">
        <v>1496</v>
      </c>
      <c r="B19" s="259" t="s">
        <v>1497</v>
      </c>
      <c r="C19" s="250">
        <v>1</v>
      </c>
      <c r="D19" s="250" t="s">
        <v>330</v>
      </c>
      <c r="E19" s="396">
        <v>0</v>
      </c>
      <c r="F19" s="401">
        <f>C19*E19</f>
        <v>0</v>
      </c>
    </row>
    <row r="20" spans="1:6" ht="13.5">
      <c r="A20" s="249"/>
      <c r="B20" s="249"/>
      <c r="C20" s="250"/>
      <c r="D20" s="249"/>
      <c r="E20" s="397"/>
      <c r="F20" s="397"/>
    </row>
    <row r="21" spans="1:6" ht="68.4" customHeight="1">
      <c r="A21" s="250" t="s">
        <v>1498</v>
      </c>
      <c r="B21" s="258" t="s">
        <v>1499</v>
      </c>
      <c r="C21" s="250">
        <v>1</v>
      </c>
      <c r="D21" s="250" t="s">
        <v>330</v>
      </c>
      <c r="E21" s="396">
        <v>0</v>
      </c>
      <c r="F21" s="401">
        <f>C21*E21</f>
        <v>0</v>
      </c>
    </row>
    <row r="22" spans="1:6" ht="13.5">
      <c r="A22" s="249"/>
      <c r="B22" s="249"/>
      <c r="C22" s="250"/>
      <c r="D22" s="249"/>
      <c r="E22" s="397"/>
      <c r="F22" s="397"/>
    </row>
    <row r="23" spans="1:6" ht="58.8" customHeight="1">
      <c r="A23" s="250" t="s">
        <v>1500</v>
      </c>
      <c r="B23" s="258" t="s">
        <v>1501</v>
      </c>
      <c r="C23" s="250">
        <v>5</v>
      </c>
      <c r="D23" s="250" t="s">
        <v>330</v>
      </c>
      <c r="E23" s="396">
        <v>0</v>
      </c>
      <c r="F23" s="401">
        <f>C23*E23</f>
        <v>0</v>
      </c>
    </row>
    <row r="24" spans="1:6" ht="13.5">
      <c r="A24" s="249"/>
      <c r="B24" s="249"/>
      <c r="C24" s="250"/>
      <c r="D24" s="249"/>
      <c r="E24" s="397"/>
      <c r="F24" s="397"/>
    </row>
    <row r="25" spans="1:6" ht="53.4" customHeight="1">
      <c r="A25" s="250" t="s">
        <v>1502</v>
      </c>
      <c r="B25" s="258" t="s">
        <v>1503</v>
      </c>
      <c r="C25" s="250">
        <v>1</v>
      </c>
      <c r="D25" s="250" t="s">
        <v>330</v>
      </c>
      <c r="E25" s="396">
        <v>0</v>
      </c>
      <c r="F25" s="401">
        <f>C25*E25</f>
        <v>0</v>
      </c>
    </row>
    <row r="26" spans="1:6" ht="14.4">
      <c r="A26" s="250"/>
      <c r="B26" s="258"/>
      <c r="C26" s="250"/>
      <c r="D26" s="250"/>
      <c r="E26" s="398"/>
      <c r="F26" s="398"/>
    </row>
    <row r="27" spans="1:6" ht="27.6">
      <c r="A27" s="250" t="s">
        <v>1504</v>
      </c>
      <c r="B27" s="258" t="s">
        <v>1505</v>
      </c>
      <c r="C27" s="250">
        <v>1</v>
      </c>
      <c r="D27" s="250" t="s">
        <v>1506</v>
      </c>
      <c r="E27" s="396">
        <v>0</v>
      </c>
      <c r="F27" s="401">
        <f>C27*E27</f>
        <v>0</v>
      </c>
    </row>
    <row r="28" spans="1:6" ht="14.4">
      <c r="A28" s="250"/>
      <c r="B28" s="258"/>
      <c r="C28" s="250"/>
      <c r="D28" s="250"/>
      <c r="E28" s="398"/>
      <c r="F28" s="398"/>
    </row>
    <row r="29" spans="1:6" ht="27.6">
      <c r="A29" s="250" t="s">
        <v>1507</v>
      </c>
      <c r="B29" s="258" t="s">
        <v>1508</v>
      </c>
      <c r="C29" s="250">
        <v>1</v>
      </c>
      <c r="D29" s="250" t="s">
        <v>1506</v>
      </c>
      <c r="E29" s="396">
        <v>0</v>
      </c>
      <c r="F29" s="401">
        <f>C29*E29</f>
        <v>0</v>
      </c>
    </row>
    <row r="30" spans="1:6" ht="14.4">
      <c r="A30" s="250"/>
      <c r="B30" s="258"/>
      <c r="C30" s="250"/>
      <c r="D30" s="250"/>
      <c r="E30" s="398"/>
      <c r="F30" s="398"/>
    </row>
    <row r="31" spans="1:6" ht="14.4">
      <c r="A31" s="250" t="s">
        <v>1509</v>
      </c>
      <c r="B31" s="258" t="s">
        <v>1510</v>
      </c>
      <c r="C31" s="250">
        <v>1</v>
      </c>
      <c r="D31" s="250" t="s">
        <v>1506</v>
      </c>
      <c r="E31" s="396">
        <v>0</v>
      </c>
      <c r="F31" s="401">
        <f>C31*E31</f>
        <v>0</v>
      </c>
    </row>
    <row r="32" spans="1:6" ht="14.4">
      <c r="A32" s="250"/>
      <c r="B32" s="258"/>
      <c r="C32" s="250"/>
      <c r="D32" s="250"/>
      <c r="E32" s="398"/>
      <c r="F32" s="398"/>
    </row>
    <row r="33" spans="1:6" ht="14.4">
      <c r="A33" s="250" t="s">
        <v>1511</v>
      </c>
      <c r="B33" s="258" t="s">
        <v>1512</v>
      </c>
      <c r="C33" s="250">
        <v>1</v>
      </c>
      <c r="D33" s="250" t="s">
        <v>1506</v>
      </c>
      <c r="E33" s="396">
        <v>0</v>
      </c>
      <c r="F33" s="401">
        <f>C33*E33</f>
        <v>0</v>
      </c>
    </row>
    <row r="34" spans="1:6" ht="14.4">
      <c r="A34" s="250"/>
      <c r="B34" s="258"/>
      <c r="C34" s="250"/>
      <c r="D34" s="250"/>
      <c r="E34" s="398"/>
      <c r="F34" s="398"/>
    </row>
    <row r="35" spans="1:6" ht="27.6">
      <c r="A35" s="250" t="s">
        <v>1513</v>
      </c>
      <c r="B35" s="258" t="s">
        <v>1514</v>
      </c>
      <c r="C35" s="250">
        <v>2</v>
      </c>
      <c r="D35" s="250" t="s">
        <v>1506</v>
      </c>
      <c r="E35" s="396">
        <v>0</v>
      </c>
      <c r="F35" s="401">
        <f>C35*E35</f>
        <v>0</v>
      </c>
    </row>
    <row r="36" spans="1:6" ht="14.4">
      <c r="A36" s="250"/>
      <c r="B36" s="258"/>
      <c r="C36" s="250"/>
      <c r="D36" s="250"/>
      <c r="E36" s="398"/>
      <c r="F36" s="398"/>
    </row>
    <row r="37" spans="1:6" ht="46.2" customHeight="1">
      <c r="A37" s="250" t="s">
        <v>1515</v>
      </c>
      <c r="B37" s="258" t="s">
        <v>1516</v>
      </c>
      <c r="C37" s="250">
        <v>15</v>
      </c>
      <c r="D37" s="250" t="s">
        <v>330</v>
      </c>
      <c r="E37" s="396">
        <v>0</v>
      </c>
      <c r="F37" s="401">
        <f>C37*E37</f>
        <v>0</v>
      </c>
    </row>
    <row r="38" spans="1:6" ht="14.4">
      <c r="A38" s="250"/>
      <c r="B38" s="258"/>
      <c r="C38" s="250"/>
      <c r="D38" s="250"/>
      <c r="E38" s="398"/>
      <c r="F38" s="398"/>
    </row>
    <row r="39" spans="1:6" ht="32.4" customHeight="1">
      <c r="A39" s="250" t="s">
        <v>1517</v>
      </c>
      <c r="B39" s="258" t="s">
        <v>1518</v>
      </c>
      <c r="C39" s="250">
        <v>7</v>
      </c>
      <c r="D39" s="250" t="s">
        <v>330</v>
      </c>
      <c r="E39" s="396">
        <v>0</v>
      </c>
      <c r="F39" s="401">
        <f>C39*E39</f>
        <v>0</v>
      </c>
    </row>
    <row r="40" spans="1:6" ht="14.4">
      <c r="A40" s="250"/>
      <c r="B40" s="258"/>
      <c r="C40" s="250"/>
      <c r="D40" s="250"/>
      <c r="E40" s="398"/>
      <c r="F40" s="398"/>
    </row>
    <row r="41" spans="1:6" ht="16.2" customHeight="1">
      <c r="A41" s="250" t="s">
        <v>1519</v>
      </c>
      <c r="B41" s="258" t="s">
        <v>1520</v>
      </c>
      <c r="C41" s="250">
        <v>15</v>
      </c>
      <c r="D41" s="250" t="s">
        <v>1506</v>
      </c>
      <c r="E41" s="396">
        <v>0</v>
      </c>
      <c r="F41" s="401">
        <f>C41*E41</f>
        <v>0</v>
      </c>
    </row>
    <row r="42" spans="1:6" ht="14.4">
      <c r="A42" s="250"/>
      <c r="B42" s="258"/>
      <c r="C42" s="250"/>
      <c r="D42" s="250"/>
      <c r="E42" s="398"/>
      <c r="F42" s="398"/>
    </row>
    <row r="43" spans="1:6" ht="16.2" customHeight="1">
      <c r="A43" s="250" t="s">
        <v>1521</v>
      </c>
      <c r="B43" s="258" t="s">
        <v>1522</v>
      </c>
      <c r="C43" s="250">
        <v>7</v>
      </c>
      <c r="D43" s="250" t="s">
        <v>1506</v>
      </c>
      <c r="E43" s="396">
        <v>0</v>
      </c>
      <c r="F43" s="401">
        <f>C43*E43</f>
        <v>0</v>
      </c>
    </row>
    <row r="44" spans="1:6" ht="14.4">
      <c r="A44" s="250"/>
      <c r="B44" s="258"/>
      <c r="C44" s="250"/>
      <c r="D44" s="250"/>
      <c r="E44" s="398"/>
      <c r="F44" s="398"/>
    </row>
    <row r="45" spans="1:6" ht="13.5">
      <c r="A45" s="250" t="s">
        <v>1523</v>
      </c>
      <c r="B45" s="249" t="s">
        <v>1524</v>
      </c>
      <c r="C45" s="250"/>
      <c r="D45" s="250"/>
      <c r="E45" s="399"/>
      <c r="F45" s="397"/>
    </row>
    <row r="46" spans="1:6" ht="13.5">
      <c r="A46" s="249"/>
      <c r="B46" s="249"/>
      <c r="C46" s="250"/>
      <c r="D46" s="249"/>
      <c r="E46" s="397"/>
      <c r="F46" s="397"/>
    </row>
    <row r="47" spans="1:6" ht="26.4" customHeight="1">
      <c r="A47" s="250" t="s">
        <v>1525</v>
      </c>
      <c r="B47" s="258" t="s">
        <v>1526</v>
      </c>
      <c r="C47" s="250">
        <v>118</v>
      </c>
      <c r="D47" s="250" t="s">
        <v>142</v>
      </c>
      <c r="E47" s="396">
        <v>0</v>
      </c>
      <c r="F47" s="401">
        <f>C47*E47</f>
        <v>0</v>
      </c>
    </row>
    <row r="48" spans="1:6" ht="13.5">
      <c r="A48" s="249"/>
      <c r="B48" s="249"/>
      <c r="C48" s="250"/>
      <c r="D48" s="249"/>
      <c r="E48" s="397"/>
      <c r="F48" s="397"/>
    </row>
    <row r="49" spans="1:6" ht="26.4" customHeight="1">
      <c r="A49" s="250" t="s">
        <v>1527</v>
      </c>
      <c r="B49" s="258" t="s">
        <v>1528</v>
      </c>
      <c r="C49" s="249"/>
      <c r="D49" s="249"/>
      <c r="E49" s="397"/>
      <c r="F49" s="397"/>
    </row>
    <row r="50" spans="1:6" ht="14.4">
      <c r="A50" s="250"/>
      <c r="B50" s="249" t="s">
        <v>1529</v>
      </c>
      <c r="C50" s="250">
        <v>50</v>
      </c>
      <c r="D50" s="250" t="s">
        <v>1530</v>
      </c>
      <c r="E50" s="396">
        <v>0</v>
      </c>
      <c r="F50" s="401">
        <f>C50*E50</f>
        <v>0</v>
      </c>
    </row>
    <row r="51" spans="1:6" ht="14.4">
      <c r="A51" s="250"/>
      <c r="B51" s="249"/>
      <c r="C51" s="250"/>
      <c r="D51" s="250"/>
      <c r="E51" s="398"/>
      <c r="F51" s="398"/>
    </row>
    <row r="52" spans="1:6" ht="25.8" customHeight="1">
      <c r="A52" s="250" t="s">
        <v>1531</v>
      </c>
      <c r="B52" s="258" t="s">
        <v>1532</v>
      </c>
      <c r="C52" s="250">
        <v>110</v>
      </c>
      <c r="D52" s="250" t="s">
        <v>142</v>
      </c>
      <c r="E52" s="396">
        <v>0</v>
      </c>
      <c r="F52" s="401">
        <f>C52*E52</f>
        <v>0</v>
      </c>
    </row>
    <row r="53" spans="1:6" ht="13.5">
      <c r="A53" s="249"/>
      <c r="B53" s="249"/>
      <c r="C53" s="250"/>
      <c r="D53" s="249"/>
      <c r="E53" s="397"/>
      <c r="F53" s="397"/>
    </row>
    <row r="54" spans="1:6" ht="13.5">
      <c r="A54" s="249"/>
      <c r="B54" s="249"/>
      <c r="C54" s="250"/>
      <c r="D54" s="249"/>
      <c r="E54" s="397"/>
      <c r="F54" s="397"/>
    </row>
    <row r="55" spans="1:6" ht="13.5">
      <c r="A55" s="249"/>
      <c r="B55" s="249"/>
      <c r="C55" s="250"/>
      <c r="D55" s="249"/>
      <c r="E55" s="397"/>
      <c r="F55" s="397"/>
    </row>
    <row r="56" spans="1:6" ht="13.8">
      <c r="A56" s="250"/>
      <c r="B56" s="256" t="s">
        <v>1533</v>
      </c>
      <c r="C56" s="257"/>
      <c r="D56" s="257"/>
      <c r="E56" s="397"/>
      <c r="F56" s="397"/>
    </row>
    <row r="57" spans="1:6" ht="13.5">
      <c r="A57" s="249"/>
      <c r="B57" s="249"/>
      <c r="C57" s="250"/>
      <c r="D57" s="249"/>
      <c r="E57" s="397"/>
      <c r="F57" s="397"/>
    </row>
    <row r="58" spans="1:6" ht="92.4" customHeight="1">
      <c r="A58" s="250" t="s">
        <v>1534</v>
      </c>
      <c r="B58" s="258" t="s">
        <v>1535</v>
      </c>
      <c r="C58" s="250">
        <v>1</v>
      </c>
      <c r="D58" s="250" t="s">
        <v>330</v>
      </c>
      <c r="E58" s="396">
        <v>0</v>
      </c>
      <c r="F58" s="401">
        <f>C58*E58</f>
        <v>0</v>
      </c>
    </row>
    <row r="59" spans="1:6" ht="13.5">
      <c r="A59" s="249"/>
      <c r="B59" s="249"/>
      <c r="C59" s="250"/>
      <c r="D59" s="249"/>
      <c r="E59" s="397"/>
      <c r="F59" s="402"/>
    </row>
    <row r="60" spans="1:6" ht="67.2" customHeight="1">
      <c r="A60" s="250" t="s">
        <v>1536</v>
      </c>
      <c r="B60" s="259" t="s">
        <v>1537</v>
      </c>
      <c r="C60" s="250">
        <v>1</v>
      </c>
      <c r="D60" s="250" t="s">
        <v>330</v>
      </c>
      <c r="E60" s="396">
        <v>0</v>
      </c>
      <c r="F60" s="401">
        <f>C60*E60</f>
        <v>0</v>
      </c>
    </row>
    <row r="61" spans="1:6" ht="13.5">
      <c r="A61" s="249"/>
      <c r="B61" s="249"/>
      <c r="C61" s="250"/>
      <c r="D61" s="249"/>
      <c r="E61" s="397"/>
      <c r="F61" s="402"/>
    </row>
    <row r="62" spans="1:6" ht="69" customHeight="1">
      <c r="A62" s="250" t="s">
        <v>1538</v>
      </c>
      <c r="B62" s="258" t="s">
        <v>1539</v>
      </c>
      <c r="C62" s="250">
        <v>1</v>
      </c>
      <c r="D62" s="250" t="s">
        <v>330</v>
      </c>
      <c r="E62" s="396">
        <v>0</v>
      </c>
      <c r="F62" s="401">
        <f>C62*E62</f>
        <v>0</v>
      </c>
    </row>
    <row r="63" spans="1:6" ht="13.5">
      <c r="A63" s="249"/>
      <c r="B63" s="249"/>
      <c r="C63" s="250"/>
      <c r="D63" s="249"/>
      <c r="E63" s="397"/>
      <c r="F63" s="402"/>
    </row>
    <row r="64" spans="1:6" ht="55.2" customHeight="1">
      <c r="A64" s="250" t="s">
        <v>1540</v>
      </c>
      <c r="B64" s="258" t="s">
        <v>1541</v>
      </c>
      <c r="C64" s="250">
        <v>1</v>
      </c>
      <c r="D64" s="250" t="s">
        <v>330</v>
      </c>
      <c r="E64" s="396">
        <v>0</v>
      </c>
      <c r="F64" s="401">
        <f>C64*E64</f>
        <v>0</v>
      </c>
    </row>
    <row r="65" spans="1:6" ht="13.5">
      <c r="A65" s="249"/>
      <c r="B65" s="249"/>
      <c r="C65" s="250"/>
      <c r="D65" s="249"/>
      <c r="E65" s="397"/>
      <c r="F65" s="402"/>
    </row>
    <row r="66" spans="1:6" ht="54">
      <c r="A66" s="250" t="s">
        <v>1542</v>
      </c>
      <c r="B66" s="258" t="s">
        <v>1543</v>
      </c>
      <c r="C66" s="250">
        <v>3</v>
      </c>
      <c r="D66" s="250" t="s">
        <v>330</v>
      </c>
      <c r="E66" s="396">
        <v>0</v>
      </c>
      <c r="F66" s="401">
        <f>C66*E66</f>
        <v>0</v>
      </c>
    </row>
    <row r="67" spans="1:6" ht="13.5">
      <c r="A67" s="249"/>
      <c r="B67" s="249"/>
      <c r="C67" s="250"/>
      <c r="D67" s="249"/>
      <c r="E67" s="397"/>
      <c r="F67" s="402"/>
    </row>
    <row r="68" spans="1:6" ht="28.2" customHeight="1">
      <c r="A68" s="250" t="s">
        <v>1544</v>
      </c>
      <c r="B68" s="258" t="s">
        <v>1545</v>
      </c>
      <c r="C68" s="250">
        <v>4</v>
      </c>
      <c r="D68" s="250" t="s">
        <v>1506</v>
      </c>
      <c r="E68" s="396">
        <v>0</v>
      </c>
      <c r="F68" s="401">
        <f>C68*E68</f>
        <v>0</v>
      </c>
    </row>
    <row r="69" spans="1:6" ht="13.5">
      <c r="A69" s="249"/>
      <c r="B69" s="249"/>
      <c r="C69" s="250"/>
      <c r="D69" s="249"/>
      <c r="E69" s="397"/>
      <c r="F69" s="402"/>
    </row>
    <row r="70" spans="1:6" ht="27.6" customHeight="1">
      <c r="A70" s="250" t="s">
        <v>1546</v>
      </c>
      <c r="B70" s="258" t="s">
        <v>1547</v>
      </c>
      <c r="C70" s="250">
        <v>4</v>
      </c>
      <c r="D70" s="250" t="s">
        <v>1506</v>
      </c>
      <c r="E70" s="396">
        <v>0</v>
      </c>
      <c r="F70" s="401">
        <f>C70*E70</f>
        <v>0</v>
      </c>
    </row>
    <row r="71" spans="1:6" ht="13.5">
      <c r="A71" s="249"/>
      <c r="B71" s="249"/>
      <c r="C71" s="250"/>
      <c r="D71" s="249"/>
      <c r="E71" s="397"/>
      <c r="F71" s="402"/>
    </row>
    <row r="72" spans="1:6" ht="13.5">
      <c r="A72" s="250" t="s">
        <v>1548</v>
      </c>
      <c r="B72" s="249" t="s">
        <v>1549</v>
      </c>
      <c r="C72" s="250"/>
      <c r="D72" s="250"/>
      <c r="E72" s="399"/>
      <c r="F72" s="402"/>
    </row>
    <row r="73" spans="1:6" ht="13.5">
      <c r="A73" s="249"/>
      <c r="B73" s="249"/>
      <c r="C73" s="250"/>
      <c r="D73" s="249"/>
      <c r="E73" s="397"/>
      <c r="F73" s="402"/>
    </row>
    <row r="74" spans="1:6" ht="27.6">
      <c r="A74" s="250" t="s">
        <v>1550</v>
      </c>
      <c r="B74" s="258" t="s">
        <v>1526</v>
      </c>
      <c r="C74" s="250">
        <v>48</v>
      </c>
      <c r="D74" s="250" t="s">
        <v>142</v>
      </c>
      <c r="E74" s="396">
        <v>0</v>
      </c>
      <c r="F74" s="401">
        <f>C74*E74</f>
        <v>0</v>
      </c>
    </row>
    <row r="75" spans="1:6" ht="14.4">
      <c r="A75" s="250"/>
      <c r="B75" s="249"/>
      <c r="C75" s="250"/>
      <c r="D75" s="250"/>
      <c r="E75" s="398"/>
      <c r="F75" s="403"/>
    </row>
    <row r="76" spans="1:6" ht="40.8">
      <c r="A76" s="250" t="s">
        <v>1551</v>
      </c>
      <c r="B76" s="258" t="s">
        <v>1552</v>
      </c>
      <c r="C76" s="250">
        <v>36</v>
      </c>
      <c r="D76" s="250" t="s">
        <v>142</v>
      </c>
      <c r="E76" s="396">
        <v>0</v>
      </c>
      <c r="F76" s="401">
        <f>C76*E76</f>
        <v>0</v>
      </c>
    </row>
    <row r="77" spans="1:6" ht="14.4">
      <c r="A77" s="250"/>
      <c r="B77" s="258"/>
      <c r="C77" s="250"/>
      <c r="D77" s="250"/>
      <c r="E77" s="398"/>
      <c r="F77" s="403"/>
    </row>
    <row r="78" spans="1:6" ht="14.4">
      <c r="A78" s="250"/>
      <c r="B78" s="258"/>
      <c r="C78" s="250"/>
      <c r="D78" s="250"/>
      <c r="E78" s="398"/>
      <c r="F78" s="403"/>
    </row>
    <row r="79" spans="1:6" ht="13.5">
      <c r="A79" s="249"/>
      <c r="B79" s="249"/>
      <c r="C79" s="250"/>
      <c r="D79" s="249"/>
      <c r="E79" s="397"/>
      <c r="F79" s="402"/>
    </row>
    <row r="80" spans="1:6" ht="13.8">
      <c r="A80" s="250"/>
      <c r="B80" s="256" t="s">
        <v>1553</v>
      </c>
      <c r="C80" s="257"/>
      <c r="D80" s="257"/>
      <c r="E80" s="397"/>
      <c r="F80" s="402"/>
    </row>
    <row r="81" spans="1:6" ht="13.5">
      <c r="A81" s="249"/>
      <c r="B81" s="249"/>
      <c r="C81" s="250"/>
      <c r="D81" s="249"/>
      <c r="E81" s="397"/>
      <c r="F81" s="402"/>
    </row>
    <row r="82" spans="1:6" ht="46.2" customHeight="1">
      <c r="A82" s="260" t="s">
        <v>1554</v>
      </c>
      <c r="B82" s="258" t="s">
        <v>1555</v>
      </c>
      <c r="C82" s="250">
        <v>1</v>
      </c>
      <c r="D82" s="250" t="s">
        <v>1506</v>
      </c>
      <c r="E82" s="396">
        <v>0</v>
      </c>
      <c r="F82" s="401">
        <f>C82*E82</f>
        <v>0</v>
      </c>
    </row>
    <row r="83" spans="1:6" ht="14.25" customHeight="1">
      <c r="A83" s="249"/>
      <c r="B83" s="249"/>
      <c r="C83" s="250"/>
      <c r="D83" s="249"/>
      <c r="E83" s="397"/>
      <c r="F83" s="402"/>
    </row>
    <row r="84" spans="1:6" ht="43.8" customHeight="1">
      <c r="A84" s="260" t="s">
        <v>1556</v>
      </c>
      <c r="B84" s="258" t="s">
        <v>1557</v>
      </c>
      <c r="C84" s="250">
        <v>1</v>
      </c>
      <c r="D84" s="250" t="s">
        <v>1506</v>
      </c>
      <c r="E84" s="396">
        <v>0</v>
      </c>
      <c r="F84" s="401">
        <f>C84*E84</f>
        <v>0</v>
      </c>
    </row>
    <row r="85" spans="1:6" ht="13.5">
      <c r="A85" s="249"/>
      <c r="B85" s="249"/>
      <c r="C85" s="250"/>
      <c r="D85" s="249"/>
      <c r="E85" s="397"/>
      <c r="F85" s="402"/>
    </row>
    <row r="86" spans="1:6" ht="27" customHeight="1">
      <c r="A86" s="260" t="s">
        <v>1558</v>
      </c>
      <c r="B86" s="258" t="s">
        <v>1559</v>
      </c>
      <c r="C86" s="250">
        <v>15</v>
      </c>
      <c r="D86" s="250" t="s">
        <v>1530</v>
      </c>
      <c r="E86" s="396">
        <v>0</v>
      </c>
      <c r="F86" s="401">
        <f>C86*E86</f>
        <v>0</v>
      </c>
    </row>
    <row r="87" spans="1:6" ht="13.5">
      <c r="A87" s="249"/>
      <c r="B87" s="249"/>
      <c r="C87" s="250"/>
      <c r="D87" s="249"/>
      <c r="E87" s="397"/>
      <c r="F87" s="402"/>
    </row>
    <row r="88" spans="1:6" ht="33" customHeight="1">
      <c r="A88" s="260" t="s">
        <v>1560</v>
      </c>
      <c r="B88" s="258" t="s">
        <v>1561</v>
      </c>
      <c r="C88" s="250">
        <v>46</v>
      </c>
      <c r="D88" s="250" t="s">
        <v>472</v>
      </c>
      <c r="E88" s="396">
        <v>0</v>
      </c>
      <c r="F88" s="401">
        <f>C88*E88</f>
        <v>0</v>
      </c>
    </row>
    <row r="89" spans="1:6" ht="13.5">
      <c r="A89" s="249"/>
      <c r="B89" s="249"/>
      <c r="C89" s="250"/>
      <c r="D89" s="249"/>
      <c r="E89" s="397"/>
      <c r="F89" s="402"/>
    </row>
    <row r="90" spans="1:6" ht="42.6" customHeight="1">
      <c r="A90" s="260" t="s">
        <v>1562</v>
      </c>
      <c r="B90" s="258" t="s">
        <v>1563</v>
      </c>
      <c r="C90" s="250">
        <v>1</v>
      </c>
      <c r="D90" s="250" t="s">
        <v>1506</v>
      </c>
      <c r="E90" s="396">
        <v>0</v>
      </c>
      <c r="F90" s="401">
        <f>C90*E90</f>
        <v>0</v>
      </c>
    </row>
    <row r="91" spans="1:6" ht="14.25" customHeight="1">
      <c r="A91" s="249"/>
      <c r="B91" s="249"/>
      <c r="C91" s="250"/>
      <c r="D91" s="249"/>
      <c r="E91" s="397"/>
      <c r="F91" s="402"/>
    </row>
    <row r="92" spans="1:6" ht="42.6" customHeight="1">
      <c r="A92" s="260" t="s">
        <v>1564</v>
      </c>
      <c r="B92" s="258" t="s">
        <v>1557</v>
      </c>
      <c r="C92" s="250">
        <v>1</v>
      </c>
      <c r="D92" s="250" t="s">
        <v>1506</v>
      </c>
      <c r="E92" s="396">
        <v>0</v>
      </c>
      <c r="F92" s="401">
        <f>C92*E92</f>
        <v>0</v>
      </c>
    </row>
    <row r="93" spans="1:6" ht="13.5">
      <c r="A93" s="249"/>
      <c r="B93" s="249"/>
      <c r="C93" s="250"/>
      <c r="D93" s="249"/>
      <c r="E93" s="397"/>
      <c r="F93" s="402"/>
    </row>
    <row r="94" spans="1:6" ht="27" customHeight="1">
      <c r="A94" s="260" t="s">
        <v>1565</v>
      </c>
      <c r="B94" s="258" t="s">
        <v>1566</v>
      </c>
      <c r="C94" s="250">
        <v>40</v>
      </c>
      <c r="D94" s="250" t="s">
        <v>1530</v>
      </c>
      <c r="E94" s="396">
        <v>0</v>
      </c>
      <c r="F94" s="401">
        <f>C94*E94</f>
        <v>0</v>
      </c>
    </row>
    <row r="95" spans="1:6" ht="13.5">
      <c r="A95" s="249"/>
      <c r="B95" s="249"/>
      <c r="C95" s="250"/>
      <c r="D95" s="249"/>
      <c r="E95" s="397"/>
      <c r="F95" s="402"/>
    </row>
    <row r="96" spans="1:6" ht="27" customHeight="1">
      <c r="A96" s="260" t="s">
        <v>1567</v>
      </c>
      <c r="B96" s="258" t="s">
        <v>1568</v>
      </c>
      <c r="C96" s="250">
        <v>2</v>
      </c>
      <c r="D96" s="250" t="s">
        <v>1506</v>
      </c>
      <c r="E96" s="396">
        <v>0</v>
      </c>
      <c r="F96" s="401">
        <f>C96*E96</f>
        <v>0</v>
      </c>
    </row>
    <row r="97" spans="1:6" ht="13.5">
      <c r="A97" s="249"/>
      <c r="B97" s="249"/>
      <c r="C97" s="250"/>
      <c r="D97" s="249"/>
      <c r="E97" s="397"/>
      <c r="F97" s="402"/>
    </row>
    <row r="98" spans="1:6" ht="13.5">
      <c r="A98" s="249"/>
      <c r="B98" s="249"/>
      <c r="C98" s="250"/>
      <c r="D98" s="249"/>
      <c r="E98" s="397"/>
      <c r="F98" s="402"/>
    </row>
    <row r="99" spans="1:6" ht="13.5">
      <c r="A99" s="249"/>
      <c r="B99" s="249"/>
      <c r="C99" s="250"/>
      <c r="D99" s="249"/>
      <c r="E99" s="397"/>
      <c r="F99" s="402"/>
    </row>
    <row r="100" spans="1:6" ht="15">
      <c r="A100" s="250"/>
      <c r="B100" s="256" t="s">
        <v>1569</v>
      </c>
      <c r="C100" s="250"/>
      <c r="D100" s="250"/>
      <c r="E100" s="400"/>
      <c r="F100" s="403"/>
    </row>
    <row r="101" spans="1:6" ht="12.75" customHeight="1">
      <c r="A101" s="250"/>
      <c r="B101" s="256"/>
      <c r="C101" s="250"/>
      <c r="D101" s="250"/>
      <c r="E101" s="400"/>
      <c r="F101" s="403"/>
    </row>
    <row r="102" spans="1:6" ht="28.2" customHeight="1">
      <c r="A102" s="250" t="s">
        <v>1570</v>
      </c>
      <c r="B102" s="258" t="s">
        <v>1571</v>
      </c>
      <c r="C102" s="250">
        <v>20</v>
      </c>
      <c r="D102" s="250" t="s">
        <v>1464</v>
      </c>
      <c r="E102" s="396">
        <v>0</v>
      </c>
      <c r="F102" s="401">
        <f>C102*E102</f>
        <v>0</v>
      </c>
    </row>
    <row r="103" spans="1:6" ht="13.5">
      <c r="A103" s="249"/>
      <c r="B103" s="249"/>
      <c r="C103" s="250"/>
      <c r="D103" s="249"/>
      <c r="E103" s="397"/>
      <c r="F103" s="402"/>
    </row>
    <row r="104" spans="1:6" ht="27.6">
      <c r="A104" s="250" t="s">
        <v>1572</v>
      </c>
      <c r="B104" s="258" t="s">
        <v>1573</v>
      </c>
      <c r="C104" s="250">
        <v>10</v>
      </c>
      <c r="D104" s="250" t="s">
        <v>1464</v>
      </c>
      <c r="E104" s="396">
        <v>0</v>
      </c>
      <c r="F104" s="401">
        <f>C104*E104</f>
        <v>0</v>
      </c>
    </row>
    <row r="105" spans="1:6" ht="13.5">
      <c r="A105" s="249"/>
      <c r="B105" s="249"/>
      <c r="C105" s="250"/>
      <c r="D105" s="249"/>
      <c r="E105" s="397"/>
      <c r="F105" s="402"/>
    </row>
    <row r="106" spans="1:6" ht="27.6">
      <c r="A106" s="250" t="s">
        <v>1574</v>
      </c>
      <c r="B106" s="258" t="s">
        <v>1575</v>
      </c>
      <c r="C106" s="250">
        <v>15</v>
      </c>
      <c r="D106" s="250" t="s">
        <v>1464</v>
      </c>
      <c r="E106" s="396">
        <v>0</v>
      </c>
      <c r="F106" s="401">
        <f>C106*E106</f>
        <v>0</v>
      </c>
    </row>
    <row r="107" spans="1:6" ht="13.5">
      <c r="A107" s="249"/>
      <c r="B107" s="249"/>
      <c r="C107" s="250"/>
      <c r="D107" s="249"/>
      <c r="E107" s="397"/>
      <c r="F107" s="402"/>
    </row>
    <row r="108" spans="1:6" ht="28.8" customHeight="1">
      <c r="A108" s="250" t="s">
        <v>1576</v>
      </c>
      <c r="B108" s="258" t="s">
        <v>1577</v>
      </c>
      <c r="C108" s="250">
        <v>11</v>
      </c>
      <c r="D108" s="250" t="s">
        <v>142</v>
      </c>
      <c r="E108" s="396">
        <v>0</v>
      </c>
      <c r="F108" s="401">
        <f>C108*E108</f>
        <v>0</v>
      </c>
    </row>
    <row r="109" spans="1:6" ht="13.5">
      <c r="A109" s="249"/>
      <c r="B109" s="249"/>
      <c r="C109" s="250"/>
      <c r="D109" s="249"/>
      <c r="E109" s="397"/>
      <c r="F109" s="402"/>
    </row>
    <row r="110" spans="1:6" ht="13.5">
      <c r="A110" s="249"/>
      <c r="B110" s="249"/>
      <c r="C110" s="250"/>
      <c r="D110" s="249"/>
      <c r="E110" s="397"/>
      <c r="F110" s="402"/>
    </row>
    <row r="111" spans="1:6" ht="13.5">
      <c r="A111" s="249"/>
      <c r="B111" s="249"/>
      <c r="C111" s="250"/>
      <c r="D111" s="249"/>
      <c r="E111" s="397"/>
      <c r="F111" s="402"/>
    </row>
    <row r="112" spans="1:6" ht="15">
      <c r="A112" s="250"/>
      <c r="B112" s="256" t="s">
        <v>1578</v>
      </c>
      <c r="C112" s="250"/>
      <c r="D112" s="250"/>
      <c r="E112" s="400"/>
      <c r="F112" s="403"/>
    </row>
    <row r="113" spans="1:6" ht="13.5">
      <c r="A113" s="249"/>
      <c r="B113" s="249"/>
      <c r="C113" s="250"/>
      <c r="D113" s="249"/>
      <c r="E113" s="397"/>
      <c r="F113" s="402"/>
    </row>
    <row r="114" spans="1:6" ht="31.2" customHeight="1">
      <c r="A114" s="250" t="s">
        <v>1579</v>
      </c>
      <c r="B114" s="258" t="s">
        <v>1580</v>
      </c>
      <c r="C114" s="250">
        <v>1</v>
      </c>
      <c r="D114" s="250" t="s">
        <v>1581</v>
      </c>
      <c r="E114" s="396">
        <v>0</v>
      </c>
      <c r="F114" s="401">
        <f>C114*E114</f>
        <v>0</v>
      </c>
    </row>
    <row r="115" spans="1:6" ht="13.5">
      <c r="A115" s="249"/>
      <c r="B115" s="249"/>
      <c r="C115" s="250"/>
      <c r="D115" s="249"/>
      <c r="E115" s="397"/>
      <c r="F115" s="402"/>
    </row>
    <row r="116" spans="1:6" ht="30" customHeight="1">
      <c r="A116" s="250" t="s">
        <v>1582</v>
      </c>
      <c r="B116" s="258" t="s">
        <v>1583</v>
      </c>
      <c r="C116" s="250">
        <v>1</v>
      </c>
      <c r="D116" s="250" t="s">
        <v>1581</v>
      </c>
      <c r="E116" s="396">
        <v>0</v>
      </c>
      <c r="F116" s="401">
        <f>C116*E116</f>
        <v>0</v>
      </c>
    </row>
    <row r="117" spans="1:6" ht="13.5">
      <c r="A117" s="249"/>
      <c r="B117" s="249"/>
      <c r="C117" s="250"/>
      <c r="D117" s="249"/>
      <c r="E117" s="397"/>
      <c r="F117" s="402"/>
    </row>
    <row r="118" spans="1:6" ht="45" customHeight="1">
      <c r="A118" s="250" t="s">
        <v>1584</v>
      </c>
      <c r="B118" s="258" t="s">
        <v>1585</v>
      </c>
      <c r="C118" s="250">
        <v>1</v>
      </c>
      <c r="D118" s="250" t="s">
        <v>1581</v>
      </c>
      <c r="E118" s="396">
        <v>0</v>
      </c>
      <c r="F118" s="401">
        <f>C118*E118</f>
        <v>0</v>
      </c>
    </row>
    <row r="119" spans="1:6" ht="13.5">
      <c r="A119" s="249"/>
      <c r="B119" s="249"/>
      <c r="C119" s="250"/>
      <c r="D119" s="249"/>
      <c r="E119" s="397"/>
      <c r="F119" s="402"/>
    </row>
    <row r="120" spans="1:6" ht="40.8" customHeight="1">
      <c r="A120" s="250" t="s">
        <v>1586</v>
      </c>
      <c r="B120" s="258" t="s">
        <v>1587</v>
      </c>
      <c r="C120" s="250">
        <v>1</v>
      </c>
      <c r="D120" s="250" t="s">
        <v>1581</v>
      </c>
      <c r="E120" s="396">
        <v>0</v>
      </c>
      <c r="F120" s="401">
        <f>C120*E120</f>
        <v>0</v>
      </c>
    </row>
    <row r="121" spans="1:6" ht="13.5">
      <c r="A121" s="249"/>
      <c r="B121" s="249"/>
      <c r="C121" s="250"/>
      <c r="D121" s="249"/>
      <c r="E121" s="397"/>
      <c r="F121" s="402"/>
    </row>
    <row r="122" spans="1:6" ht="41.4" customHeight="1">
      <c r="A122" s="250" t="s">
        <v>1588</v>
      </c>
      <c r="B122" s="258" t="s">
        <v>1589</v>
      </c>
      <c r="C122" s="250">
        <v>1</v>
      </c>
      <c r="D122" s="250" t="s">
        <v>1581</v>
      </c>
      <c r="E122" s="396">
        <v>0</v>
      </c>
      <c r="F122" s="401">
        <f>C122*E122</f>
        <v>0</v>
      </c>
    </row>
    <row r="123" spans="1:6" ht="13.5">
      <c r="A123" s="249"/>
      <c r="B123" s="249"/>
      <c r="C123" s="250"/>
      <c r="D123" s="249"/>
      <c r="E123" s="397"/>
      <c r="F123" s="402"/>
    </row>
    <row r="124" spans="1:6" ht="55.8" customHeight="1">
      <c r="A124" s="250" t="s">
        <v>1590</v>
      </c>
      <c r="B124" s="258" t="s">
        <v>1591</v>
      </c>
      <c r="C124" s="250">
        <v>1</v>
      </c>
      <c r="D124" s="250" t="s">
        <v>1581</v>
      </c>
      <c r="E124" s="396">
        <v>0</v>
      </c>
      <c r="F124" s="401">
        <f>C124*E124</f>
        <v>0</v>
      </c>
    </row>
    <row r="125" spans="1:6" ht="13.5">
      <c r="A125" s="249"/>
      <c r="B125" s="249"/>
      <c r="C125" s="250"/>
      <c r="D125" s="249"/>
      <c r="E125" s="397"/>
      <c r="F125" s="402"/>
    </row>
    <row r="126" spans="1:6" ht="13.5">
      <c r="A126" s="249"/>
      <c r="B126" s="249"/>
      <c r="C126" s="250"/>
      <c r="D126" s="249"/>
      <c r="E126" s="397"/>
      <c r="F126" s="402"/>
    </row>
    <row r="127" spans="1:6" ht="13.5">
      <c r="A127" s="250"/>
      <c r="B127" s="249"/>
      <c r="C127" s="250"/>
      <c r="D127" s="250"/>
      <c r="E127" s="399"/>
      <c r="F127" s="402"/>
    </row>
    <row r="128" spans="1:6" ht="15">
      <c r="A128" s="250"/>
      <c r="B128" s="256" t="s">
        <v>1592</v>
      </c>
      <c r="C128" s="250"/>
      <c r="D128" s="250"/>
      <c r="E128" s="400"/>
      <c r="F128" s="403"/>
    </row>
    <row r="129" spans="1:6" ht="14.4">
      <c r="A129" s="250"/>
      <c r="B129" s="249"/>
      <c r="C129" s="250"/>
      <c r="D129" s="250"/>
      <c r="E129" s="400"/>
      <c r="F129" s="403"/>
    </row>
    <row r="130" spans="1:6" ht="20.4" customHeight="1">
      <c r="A130" s="250" t="s">
        <v>1593</v>
      </c>
      <c r="B130" s="258" t="s">
        <v>1594</v>
      </c>
      <c r="C130" s="250">
        <v>122</v>
      </c>
      <c r="D130" s="250" t="s">
        <v>472</v>
      </c>
      <c r="E130" s="396">
        <v>0</v>
      </c>
      <c r="F130" s="401">
        <f>C130*E130</f>
        <v>0</v>
      </c>
    </row>
    <row r="131" spans="1:6" ht="14.4">
      <c r="A131" s="250"/>
      <c r="B131" s="249"/>
      <c r="C131" s="250"/>
      <c r="D131" s="250"/>
      <c r="E131" s="400"/>
      <c r="F131" s="403"/>
    </row>
    <row r="132" spans="1:6" ht="17.4" customHeight="1">
      <c r="A132" s="250" t="s">
        <v>1595</v>
      </c>
      <c r="B132" s="258" t="s">
        <v>1596</v>
      </c>
      <c r="C132" s="250">
        <v>96</v>
      </c>
      <c r="D132" s="250" t="s">
        <v>330</v>
      </c>
      <c r="E132" s="396">
        <v>0</v>
      </c>
      <c r="F132" s="401">
        <f>C132*E132</f>
        <v>0</v>
      </c>
    </row>
    <row r="133" spans="1:6" ht="14.4">
      <c r="A133" s="250"/>
      <c r="B133" s="249"/>
      <c r="C133" s="250"/>
      <c r="D133" s="249"/>
      <c r="E133" s="400"/>
      <c r="F133" s="403"/>
    </row>
    <row r="134" spans="1:6" ht="14.4">
      <c r="A134" s="250" t="s">
        <v>1597</v>
      </c>
      <c r="B134" s="258" t="s">
        <v>1598</v>
      </c>
      <c r="C134" s="250">
        <v>170</v>
      </c>
      <c r="D134" s="250" t="s">
        <v>472</v>
      </c>
      <c r="E134" s="396">
        <v>0</v>
      </c>
      <c r="F134" s="403">
        <f aca="true" t="shared" si="1" ref="F134:F136">C134*E134</f>
        <v>0</v>
      </c>
    </row>
    <row r="135" spans="1:6" ht="14.4">
      <c r="A135" s="250"/>
      <c r="B135" s="258"/>
      <c r="C135" s="250"/>
      <c r="D135" s="250"/>
      <c r="E135" s="400"/>
      <c r="F135" s="401"/>
    </row>
    <row r="136" spans="1:6" ht="16.2" customHeight="1">
      <c r="A136" s="250" t="s">
        <v>1599</v>
      </c>
      <c r="B136" s="258" t="s">
        <v>1600</v>
      </c>
      <c r="C136" s="250">
        <v>46</v>
      </c>
      <c r="D136" s="250" t="s">
        <v>1506</v>
      </c>
      <c r="E136" s="396">
        <v>0</v>
      </c>
      <c r="F136" s="401">
        <f t="shared" si="1"/>
        <v>0</v>
      </c>
    </row>
    <row r="137" spans="1:6" ht="13.8">
      <c r="A137" s="250"/>
      <c r="B137" s="258"/>
      <c r="C137" s="250"/>
      <c r="D137" s="250"/>
      <c r="E137" s="165"/>
      <c r="F137" s="394"/>
    </row>
    <row r="138" spans="1:6" ht="13.8">
      <c r="A138" s="250"/>
      <c r="B138" s="261" t="s">
        <v>1601</v>
      </c>
      <c r="C138" s="262"/>
      <c r="D138" s="261"/>
      <c r="E138" s="261"/>
      <c r="F138" s="395">
        <f>SUM(F17:F136)</f>
        <v>0</v>
      </c>
    </row>
    <row r="139" spans="1:6" ht="13.5">
      <c r="A139" s="249"/>
      <c r="B139" s="249"/>
      <c r="C139" s="249"/>
      <c r="D139" s="249"/>
      <c r="E139" s="249"/>
      <c r="F139" s="249"/>
    </row>
    <row r="140" spans="1:6" ht="13.5">
      <c r="A140" s="249"/>
      <c r="B140" s="249"/>
      <c r="C140" s="249"/>
      <c r="D140" s="249"/>
      <c r="E140" s="249"/>
      <c r="F140" s="249"/>
    </row>
    <row r="141" spans="1:8" ht="13.8">
      <c r="A141" s="250"/>
      <c r="B141" s="249"/>
      <c r="C141" s="250"/>
      <c r="D141" s="250"/>
      <c r="E141" s="164"/>
      <c r="F141" s="164"/>
      <c r="G141" s="164"/>
      <c r="H141" s="164"/>
    </row>
    <row r="142" spans="1:6" ht="17.4">
      <c r="A142" s="250"/>
      <c r="B142" s="263" t="s">
        <v>1602</v>
      </c>
      <c r="C142" s="250"/>
      <c r="D142" s="249"/>
      <c r="E142" s="249"/>
      <c r="F142" s="249"/>
    </row>
    <row r="143" spans="1:6" ht="13.5">
      <c r="A143" s="250"/>
      <c r="B143" s="249"/>
      <c r="C143" s="250"/>
      <c r="D143" s="249"/>
      <c r="E143" s="249"/>
      <c r="F143" s="249"/>
    </row>
    <row r="144" spans="1:6" ht="15.6">
      <c r="A144" s="250"/>
      <c r="B144" s="254"/>
      <c r="C144" s="253"/>
      <c r="D144" s="249"/>
      <c r="E144" s="166"/>
      <c r="F144" s="249"/>
    </row>
    <row r="145" spans="1:6" ht="15.6">
      <c r="A145" s="250"/>
      <c r="B145" s="254" t="s">
        <v>1603</v>
      </c>
      <c r="C145" s="253"/>
      <c r="D145" s="249"/>
      <c r="E145" s="390">
        <f>$F$138</f>
        <v>0</v>
      </c>
      <c r="F145" s="249"/>
    </row>
    <row r="146" spans="1:6" ht="15.6">
      <c r="A146" s="250"/>
      <c r="B146" s="264"/>
      <c r="C146" s="265"/>
      <c r="D146" s="266"/>
      <c r="E146" s="166"/>
      <c r="F146" s="249"/>
    </row>
    <row r="147" spans="1:6" ht="15.6">
      <c r="A147" s="250"/>
      <c r="B147" s="264" t="s">
        <v>1604</v>
      </c>
      <c r="C147" s="267">
        <v>1</v>
      </c>
      <c r="D147" s="266" t="s">
        <v>330</v>
      </c>
      <c r="E147" s="388">
        <v>0</v>
      </c>
      <c r="F147" s="249"/>
    </row>
    <row r="148" spans="1:8" ht="15.6">
      <c r="A148" s="250"/>
      <c r="B148" s="264"/>
      <c r="C148" s="265"/>
      <c r="D148" s="266"/>
      <c r="E148" s="166"/>
      <c r="F148" s="249"/>
      <c r="G148" s="164"/>
      <c r="H148" s="164"/>
    </row>
    <row r="149" spans="1:8" ht="15.6">
      <c r="A149" s="250"/>
      <c r="B149" s="264" t="s">
        <v>1605</v>
      </c>
      <c r="C149" s="265"/>
      <c r="D149" s="266"/>
      <c r="E149" s="166"/>
      <c r="F149" s="249"/>
      <c r="G149" s="164"/>
      <c r="H149" s="164"/>
    </row>
    <row r="150" spans="1:8" ht="16.2" thickBot="1">
      <c r="A150" s="250"/>
      <c r="B150" s="268"/>
      <c r="C150" s="269">
        <v>1</v>
      </c>
      <c r="D150" s="270" t="s">
        <v>330</v>
      </c>
      <c r="E150" s="389">
        <v>0</v>
      </c>
      <c r="F150" s="249"/>
      <c r="G150" s="164"/>
      <c r="H150" s="164"/>
    </row>
    <row r="151" spans="1:8" ht="13.8">
      <c r="A151" s="250"/>
      <c r="B151" s="249"/>
      <c r="C151" s="250"/>
      <c r="D151" s="249"/>
      <c r="E151" s="249"/>
      <c r="F151" s="249"/>
      <c r="G151" s="164"/>
      <c r="H151" s="164"/>
    </row>
    <row r="152" spans="1:8" ht="15.6">
      <c r="A152" s="250"/>
      <c r="B152" s="254" t="s">
        <v>1606</v>
      </c>
      <c r="C152" s="250"/>
      <c r="D152" s="249"/>
      <c r="E152" s="391">
        <f>SUM(E144:E151)</f>
        <v>0</v>
      </c>
      <c r="F152" s="249"/>
      <c r="G152" s="164"/>
      <c r="H152" s="164"/>
    </row>
    <row r="153" spans="1:8" ht="16.2" thickBot="1">
      <c r="A153" s="250"/>
      <c r="B153" s="271" t="s">
        <v>1607</v>
      </c>
      <c r="C153" s="272"/>
      <c r="D153" s="271"/>
      <c r="E153" s="392">
        <f>E152*0.21</f>
        <v>0</v>
      </c>
      <c r="F153" s="249"/>
      <c r="G153" s="164"/>
      <c r="H153" s="164"/>
    </row>
    <row r="154" spans="1:8" ht="14.4" thickBot="1">
      <c r="A154" s="250"/>
      <c r="B154" s="249"/>
      <c r="C154" s="250"/>
      <c r="D154" s="249"/>
      <c r="E154" s="249"/>
      <c r="F154" s="249"/>
      <c r="G154" s="164"/>
      <c r="H154" s="164"/>
    </row>
    <row r="155" spans="1:6" ht="16.2" thickBot="1">
      <c r="A155" s="250"/>
      <c r="B155" s="273" t="s">
        <v>1608</v>
      </c>
      <c r="C155" s="274"/>
      <c r="D155" s="275"/>
      <c r="E155" s="393">
        <f>SUM(E152:E153)</f>
        <v>0</v>
      </c>
      <c r="F155" s="249"/>
    </row>
    <row r="156" spans="1:8" ht="13.8">
      <c r="A156" s="250"/>
      <c r="B156" s="249"/>
      <c r="C156" s="250"/>
      <c r="D156" s="250"/>
      <c r="E156" s="164"/>
      <c r="F156" s="164"/>
      <c r="G156" s="164"/>
      <c r="H156" s="164"/>
    </row>
    <row r="157" spans="1:8" ht="13.8">
      <c r="A157" s="160"/>
      <c r="C157" s="160"/>
      <c r="D157" s="160"/>
      <c r="E157" s="164"/>
      <c r="F157" s="164"/>
      <c r="G157" s="164"/>
      <c r="H157" s="164"/>
    </row>
    <row r="158" spans="1:8" ht="13.8">
      <c r="A158" s="160"/>
      <c r="C158" s="160"/>
      <c r="D158" s="160"/>
      <c r="E158" s="164"/>
      <c r="F158" s="164"/>
      <c r="G158" s="164"/>
      <c r="H158" s="164"/>
    </row>
    <row r="159" spans="1:8" ht="13.8">
      <c r="A159" s="160"/>
      <c r="C159" s="160"/>
      <c r="D159" s="160"/>
      <c r="E159" s="164"/>
      <c r="F159" s="164"/>
      <c r="G159" s="164"/>
      <c r="H159" s="164"/>
    </row>
    <row r="160" spans="1:8" ht="13.8">
      <c r="A160" s="160"/>
      <c r="C160" s="160"/>
      <c r="D160" s="160"/>
      <c r="E160" s="164"/>
      <c r="F160" s="164"/>
      <c r="G160" s="164"/>
      <c r="H160" s="164"/>
    </row>
  </sheetData>
  <sheetProtection algorithmName="SHA-512" hashValue="nBTBiwXwpqUbjS/GF6A1OB3VCbusKrTdNt+ki8G1pZXqdgNwb5gTcDjPUzMqkwFhMa7IFa77OeDfCJ7+kwzn0A==" saltValue="kUGHFNAM3jZxfM5AectUQQ==" spinCount="100000" sheet="1" objects="1" scenarios="1"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4"/>
  <sheetViews>
    <sheetView showGridLines="0" workbookViewId="0" topLeftCell="A1">
      <pane ySplit="1" topLeftCell="A92" activePane="bottomLeft" state="frozen"/>
      <selection pane="bottomLeft" activeCell="F102" sqref="F10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5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52"/>
      <c r="C1" s="52"/>
      <c r="D1" s="53" t="s">
        <v>1</v>
      </c>
      <c r="E1" s="52"/>
      <c r="F1" s="54" t="s">
        <v>83</v>
      </c>
      <c r="G1" s="373" t="s">
        <v>84</v>
      </c>
      <c r="H1" s="373"/>
      <c r="I1" s="55"/>
      <c r="J1" s="54" t="s">
        <v>85</v>
      </c>
      <c r="K1" s="53" t="s">
        <v>86</v>
      </c>
      <c r="L1" s="54" t="s">
        <v>87</v>
      </c>
      <c r="M1" s="54"/>
      <c r="N1" s="54"/>
      <c r="O1" s="54"/>
      <c r="P1" s="54"/>
      <c r="Q1" s="54"/>
      <c r="R1" s="54"/>
      <c r="S1" s="54"/>
      <c r="T1" s="5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46" ht="36.9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364" t="s">
        <v>8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4" t="s">
        <v>82</v>
      </c>
    </row>
    <row r="3" spans="1:46" ht="6.9" customHeight="1">
      <c r="A3" s="167"/>
      <c r="B3" s="168"/>
      <c r="C3" s="169"/>
      <c r="D3" s="169"/>
      <c r="E3" s="169"/>
      <c r="F3" s="169"/>
      <c r="G3" s="169"/>
      <c r="H3" s="169"/>
      <c r="I3" s="169"/>
      <c r="J3" s="169"/>
      <c r="K3" s="170"/>
      <c r="AT3" s="24" t="s">
        <v>77</v>
      </c>
    </row>
    <row r="4" spans="1:46" ht="36.9" customHeight="1">
      <c r="A4" s="167"/>
      <c r="B4" s="171"/>
      <c r="C4" s="172"/>
      <c r="D4" s="173" t="s">
        <v>88</v>
      </c>
      <c r="E4" s="172"/>
      <c r="F4" s="172"/>
      <c r="G4" s="172"/>
      <c r="H4" s="172"/>
      <c r="I4" s="172"/>
      <c r="J4" s="172"/>
      <c r="K4" s="174"/>
      <c r="M4" s="25" t="s">
        <v>13</v>
      </c>
      <c r="AT4" s="24" t="s">
        <v>6</v>
      </c>
    </row>
    <row r="5" spans="1:11" ht="6.9" customHeight="1">
      <c r="A5" s="167"/>
      <c r="B5" s="171"/>
      <c r="C5" s="172"/>
      <c r="D5" s="172"/>
      <c r="E5" s="172"/>
      <c r="F5" s="172"/>
      <c r="G5" s="172"/>
      <c r="H5" s="172"/>
      <c r="I5" s="172"/>
      <c r="J5" s="172"/>
      <c r="K5" s="174"/>
    </row>
    <row r="6" spans="1:11" ht="13.2">
      <c r="A6" s="167"/>
      <c r="B6" s="171"/>
      <c r="C6" s="172"/>
      <c r="D6" s="175" t="s">
        <v>16</v>
      </c>
      <c r="E6" s="172"/>
      <c r="F6" s="172"/>
      <c r="G6" s="172"/>
      <c r="H6" s="172"/>
      <c r="I6" s="172"/>
      <c r="J6" s="172"/>
      <c r="K6" s="174"/>
    </row>
    <row r="7" spans="1:11" ht="16.5" customHeight="1">
      <c r="A7" s="167"/>
      <c r="B7" s="171"/>
      <c r="C7" s="172"/>
      <c r="D7" s="172"/>
      <c r="E7" s="376" t="str">
        <f>'Rekapitulace stavby'!K6</f>
        <v>Realizace úspor energie - Konzervatoř Pardubice</v>
      </c>
      <c r="F7" s="377"/>
      <c r="G7" s="377"/>
      <c r="H7" s="377"/>
      <c r="I7" s="172"/>
      <c r="J7" s="172"/>
      <c r="K7" s="174"/>
    </row>
    <row r="8" spans="1:11" s="1" customFormat="1" ht="13.2">
      <c r="A8" s="176"/>
      <c r="B8" s="177"/>
      <c r="C8" s="178"/>
      <c r="D8" s="175" t="s">
        <v>89</v>
      </c>
      <c r="E8" s="178"/>
      <c r="F8" s="178"/>
      <c r="G8" s="178"/>
      <c r="H8" s="178"/>
      <c r="I8" s="178"/>
      <c r="J8" s="178"/>
      <c r="K8" s="179"/>
    </row>
    <row r="9" spans="1:11" s="1" customFormat="1" ht="36.9" customHeight="1">
      <c r="A9" s="176"/>
      <c r="B9" s="177"/>
      <c r="C9" s="178"/>
      <c r="D9" s="178"/>
      <c r="E9" s="378" t="s">
        <v>1240</v>
      </c>
      <c r="F9" s="379"/>
      <c r="G9" s="379"/>
      <c r="H9" s="379"/>
      <c r="I9" s="178"/>
      <c r="J9" s="178"/>
      <c r="K9" s="179"/>
    </row>
    <row r="10" spans="1:11" s="1" customFormat="1" ht="13.5">
      <c r="A10" s="176"/>
      <c r="B10" s="177"/>
      <c r="C10" s="178"/>
      <c r="D10" s="178"/>
      <c r="E10" s="178"/>
      <c r="F10" s="178"/>
      <c r="G10" s="178"/>
      <c r="H10" s="178"/>
      <c r="I10" s="178"/>
      <c r="J10" s="178"/>
      <c r="K10" s="179"/>
    </row>
    <row r="11" spans="1:11" s="1" customFormat="1" ht="14.4" customHeight="1">
      <c r="A11" s="176"/>
      <c r="B11" s="177"/>
      <c r="C11" s="178"/>
      <c r="D11" s="175" t="s">
        <v>19</v>
      </c>
      <c r="E11" s="178"/>
      <c r="F11" s="180" t="s">
        <v>5</v>
      </c>
      <c r="G11" s="178"/>
      <c r="H11" s="178"/>
      <c r="I11" s="175" t="s">
        <v>20</v>
      </c>
      <c r="J11" s="180" t="s">
        <v>5</v>
      </c>
      <c r="K11" s="179"/>
    </row>
    <row r="12" spans="1:11" s="1" customFormat="1" ht="14.4" customHeight="1">
      <c r="A12" s="176"/>
      <c r="B12" s="177"/>
      <c r="C12" s="178"/>
      <c r="D12" s="175" t="s">
        <v>22</v>
      </c>
      <c r="E12" s="178"/>
      <c r="F12" s="180" t="s">
        <v>1241</v>
      </c>
      <c r="G12" s="178"/>
      <c r="H12" s="178"/>
      <c r="I12" s="175" t="s">
        <v>24</v>
      </c>
      <c r="J12" s="181">
        <f>'Rekapitulace stavby'!AN8</f>
        <v>0</v>
      </c>
      <c r="K12" s="179"/>
    </row>
    <row r="13" spans="1:11" s="1" customFormat="1" ht="10.95" customHeight="1">
      <c r="A13" s="176"/>
      <c r="B13" s="177"/>
      <c r="C13" s="178"/>
      <c r="D13" s="178"/>
      <c r="E13" s="178"/>
      <c r="F13" s="178"/>
      <c r="G13" s="178"/>
      <c r="H13" s="178"/>
      <c r="I13" s="178"/>
      <c r="J13" s="178"/>
      <c r="K13" s="179"/>
    </row>
    <row r="14" spans="1:11" s="1" customFormat="1" ht="14.4" customHeight="1">
      <c r="A14" s="176"/>
      <c r="B14" s="177"/>
      <c r="C14" s="178"/>
      <c r="D14" s="175" t="s">
        <v>25</v>
      </c>
      <c r="E14" s="178"/>
      <c r="F14" s="178"/>
      <c r="G14" s="178"/>
      <c r="H14" s="178"/>
      <c r="I14" s="175" t="s">
        <v>26</v>
      </c>
      <c r="J14" s="180" t="str">
        <f>IF('Rekapitulace stavby'!AN10="","",'Rekapitulace stavby'!AN10)</f>
        <v/>
      </c>
      <c r="K14" s="179"/>
    </row>
    <row r="15" spans="1:11" s="1" customFormat="1" ht="18" customHeight="1">
      <c r="A15" s="176"/>
      <c r="B15" s="177"/>
      <c r="C15" s="178"/>
      <c r="D15" s="178"/>
      <c r="E15" s="180" t="str">
        <f>IF('Rekapitulace stavby'!E11="","",'Rekapitulace stavby'!E11)</f>
        <v>Konzervatoř Pardubice</v>
      </c>
      <c r="F15" s="178"/>
      <c r="G15" s="178"/>
      <c r="H15" s="178"/>
      <c r="I15" s="175" t="s">
        <v>28</v>
      </c>
      <c r="J15" s="180" t="str">
        <f>IF('Rekapitulace stavby'!AN11="","",'Rekapitulace stavby'!AN11)</f>
        <v/>
      </c>
      <c r="K15" s="179"/>
    </row>
    <row r="16" spans="1:11" s="1" customFormat="1" ht="6.9" customHeight="1">
      <c r="A16" s="176"/>
      <c r="B16" s="177"/>
      <c r="C16" s="178"/>
      <c r="D16" s="178"/>
      <c r="E16" s="178"/>
      <c r="F16" s="178"/>
      <c r="G16" s="178"/>
      <c r="H16" s="178"/>
      <c r="I16" s="178"/>
      <c r="J16" s="178"/>
      <c r="K16" s="179"/>
    </row>
    <row r="17" spans="1:11" s="1" customFormat="1" ht="14.4" customHeight="1">
      <c r="A17" s="176"/>
      <c r="B17" s="177"/>
      <c r="C17" s="178"/>
      <c r="D17" s="175" t="s">
        <v>29</v>
      </c>
      <c r="E17" s="178"/>
      <c r="F17" s="178"/>
      <c r="G17" s="178"/>
      <c r="H17" s="178"/>
      <c r="I17" s="175" t="s">
        <v>26</v>
      </c>
      <c r="J17" s="180" t="str">
        <f>IF('Rekapitulace stavby'!AN13="Vyplň údaj","",IF('Rekapitulace stavby'!AN13="","",'Rekapitulace stavby'!AN13))</f>
        <v/>
      </c>
      <c r="K17" s="179"/>
    </row>
    <row r="18" spans="1:11" s="1" customFormat="1" ht="18" customHeight="1">
      <c r="A18" s="176"/>
      <c r="B18" s="177"/>
      <c r="C18" s="178"/>
      <c r="D18" s="178"/>
      <c r="E18" s="180" t="str">
        <f>IF('Rekapitulace stavby'!E14="Vyplň údaj","",IF('Rekapitulace stavby'!E14="","",'Rekapitulace stavby'!E14))</f>
        <v/>
      </c>
      <c r="F18" s="178"/>
      <c r="G18" s="178"/>
      <c r="H18" s="178"/>
      <c r="I18" s="175" t="s">
        <v>28</v>
      </c>
      <c r="J18" s="180" t="str">
        <f>IF('Rekapitulace stavby'!AN14="Vyplň údaj","",IF('Rekapitulace stavby'!AN14="","",'Rekapitulace stavby'!AN14))</f>
        <v/>
      </c>
      <c r="K18" s="179"/>
    </row>
    <row r="19" spans="1:11" s="1" customFormat="1" ht="6.9" customHeight="1">
      <c r="A19" s="176"/>
      <c r="B19" s="177"/>
      <c r="C19" s="178"/>
      <c r="D19" s="178"/>
      <c r="E19" s="178"/>
      <c r="F19" s="178"/>
      <c r="G19" s="178"/>
      <c r="H19" s="178"/>
      <c r="I19" s="178"/>
      <c r="J19" s="178"/>
      <c r="K19" s="179"/>
    </row>
    <row r="20" spans="1:11" s="1" customFormat="1" ht="14.4" customHeight="1">
      <c r="A20" s="176"/>
      <c r="B20" s="177"/>
      <c r="C20" s="178"/>
      <c r="D20" s="175" t="s">
        <v>31</v>
      </c>
      <c r="E20" s="178"/>
      <c r="F20" s="178"/>
      <c r="G20" s="178"/>
      <c r="H20" s="178"/>
      <c r="I20" s="175" t="s">
        <v>26</v>
      </c>
      <c r="J20" s="180" t="str">
        <f>IF('Rekapitulace stavby'!AN16="","",'Rekapitulace stavby'!AN16)</f>
        <v/>
      </c>
      <c r="K20" s="179"/>
    </row>
    <row r="21" spans="1:11" s="1" customFormat="1" ht="18" customHeight="1">
      <c r="A21" s="176"/>
      <c r="B21" s="177"/>
      <c r="C21" s="178"/>
      <c r="D21" s="178"/>
      <c r="E21" s="180" t="str">
        <f>IF('Rekapitulace stavby'!E17="","",'Rekapitulace stavby'!E17)</f>
        <v>astalon s.r.o., Pardubice</v>
      </c>
      <c r="F21" s="178"/>
      <c r="G21" s="178"/>
      <c r="H21" s="178"/>
      <c r="I21" s="175" t="s">
        <v>28</v>
      </c>
      <c r="J21" s="180" t="str">
        <f>IF('Rekapitulace stavby'!AN17="","",'Rekapitulace stavby'!AN17)</f>
        <v/>
      </c>
      <c r="K21" s="179"/>
    </row>
    <row r="22" spans="1:11" s="1" customFormat="1" ht="6.9" customHeight="1">
      <c r="A22" s="176"/>
      <c r="B22" s="177"/>
      <c r="C22" s="178"/>
      <c r="D22" s="178"/>
      <c r="E22" s="178"/>
      <c r="F22" s="178"/>
      <c r="G22" s="178"/>
      <c r="H22" s="178"/>
      <c r="I22" s="178"/>
      <c r="J22" s="178"/>
      <c r="K22" s="179"/>
    </row>
    <row r="23" spans="1:11" s="1" customFormat="1" ht="14.4" customHeight="1">
      <c r="A23" s="176"/>
      <c r="B23" s="177"/>
      <c r="C23" s="178"/>
      <c r="D23" s="175" t="s">
        <v>34</v>
      </c>
      <c r="E23" s="178"/>
      <c r="F23" s="178"/>
      <c r="G23" s="178"/>
      <c r="H23" s="178"/>
      <c r="I23" s="178"/>
      <c r="J23" s="178"/>
      <c r="K23" s="179"/>
    </row>
    <row r="24" spans="1:11" s="6" customFormat="1" ht="16.5" customHeight="1">
      <c r="A24" s="182"/>
      <c r="B24" s="183"/>
      <c r="C24" s="184"/>
      <c r="D24" s="184"/>
      <c r="E24" s="366" t="s">
        <v>5</v>
      </c>
      <c r="F24" s="366"/>
      <c r="G24" s="366"/>
      <c r="H24" s="366"/>
      <c r="I24" s="184"/>
      <c r="J24" s="184"/>
      <c r="K24" s="185"/>
    </row>
    <row r="25" spans="1:11" s="1" customFormat="1" ht="6.9" customHeight="1">
      <c r="A25" s="176"/>
      <c r="B25" s="177"/>
      <c r="C25" s="178"/>
      <c r="D25" s="178"/>
      <c r="E25" s="178"/>
      <c r="F25" s="178"/>
      <c r="G25" s="178"/>
      <c r="H25" s="178"/>
      <c r="I25" s="178"/>
      <c r="J25" s="178"/>
      <c r="K25" s="179"/>
    </row>
    <row r="26" spans="1:11" s="1" customFormat="1" ht="6.9" customHeight="1">
      <c r="A26" s="176"/>
      <c r="B26" s="177"/>
      <c r="C26" s="178"/>
      <c r="D26" s="186"/>
      <c r="E26" s="186"/>
      <c r="F26" s="186"/>
      <c r="G26" s="186"/>
      <c r="H26" s="186"/>
      <c r="I26" s="186"/>
      <c r="J26" s="186"/>
      <c r="K26" s="187"/>
    </row>
    <row r="27" spans="1:11" s="1" customFormat="1" ht="25.35" customHeight="1">
      <c r="A27" s="176"/>
      <c r="B27" s="177"/>
      <c r="C27" s="178"/>
      <c r="D27" s="188" t="s">
        <v>35</v>
      </c>
      <c r="E27" s="178"/>
      <c r="F27" s="178"/>
      <c r="G27" s="178"/>
      <c r="H27" s="178"/>
      <c r="I27" s="178"/>
      <c r="J27" s="189">
        <f>ROUND(J98,2)</f>
        <v>0</v>
      </c>
      <c r="K27" s="179"/>
    </row>
    <row r="28" spans="1:11" s="1" customFormat="1" ht="6.9" customHeight="1">
      <c r="A28" s="176"/>
      <c r="B28" s="177"/>
      <c r="C28" s="178"/>
      <c r="D28" s="186"/>
      <c r="E28" s="186"/>
      <c r="F28" s="186"/>
      <c r="G28" s="186"/>
      <c r="H28" s="186"/>
      <c r="I28" s="186"/>
      <c r="J28" s="186"/>
      <c r="K28" s="187"/>
    </row>
    <row r="29" spans="1:11" s="1" customFormat="1" ht="14.4" customHeight="1">
      <c r="A29" s="176"/>
      <c r="B29" s="177"/>
      <c r="C29" s="178"/>
      <c r="D29" s="178"/>
      <c r="E29" s="178"/>
      <c r="F29" s="190" t="s">
        <v>37</v>
      </c>
      <c r="G29" s="178"/>
      <c r="H29" s="178"/>
      <c r="I29" s="190" t="s">
        <v>36</v>
      </c>
      <c r="J29" s="190" t="s">
        <v>38</v>
      </c>
      <c r="K29" s="179"/>
    </row>
    <row r="30" spans="1:11" s="1" customFormat="1" ht="14.4" customHeight="1">
      <c r="A30" s="176"/>
      <c r="B30" s="177"/>
      <c r="C30" s="178"/>
      <c r="D30" s="191" t="s">
        <v>39</v>
      </c>
      <c r="E30" s="191" t="s">
        <v>40</v>
      </c>
      <c r="F30" s="192">
        <f>ROUND(SUM(BE98:BE133),2)</f>
        <v>0</v>
      </c>
      <c r="G30" s="178"/>
      <c r="H30" s="178"/>
      <c r="I30" s="193">
        <v>0.21</v>
      </c>
      <c r="J30" s="192">
        <f>ROUND(ROUND((SUM(BE98:BE133)),2)*I30,2)</f>
        <v>0</v>
      </c>
      <c r="K30" s="179"/>
    </row>
    <row r="31" spans="1:11" s="1" customFormat="1" ht="14.4" customHeight="1">
      <c r="A31" s="176"/>
      <c r="B31" s="177"/>
      <c r="C31" s="178"/>
      <c r="D31" s="178"/>
      <c r="E31" s="191" t="s">
        <v>41</v>
      </c>
      <c r="F31" s="192">
        <f>ROUND(SUM(BF98:BF133),2)</f>
        <v>0</v>
      </c>
      <c r="G31" s="178"/>
      <c r="H31" s="178"/>
      <c r="I31" s="193">
        <v>0.15</v>
      </c>
      <c r="J31" s="192">
        <f>ROUND(ROUND((SUM(BF98:BF133)),2)*I31,2)</f>
        <v>0</v>
      </c>
      <c r="K31" s="179"/>
    </row>
    <row r="32" spans="1:11" s="1" customFormat="1" ht="14.4" customHeight="1" hidden="1">
      <c r="A32" s="176"/>
      <c r="B32" s="177"/>
      <c r="C32" s="178"/>
      <c r="D32" s="178"/>
      <c r="E32" s="191" t="s">
        <v>42</v>
      </c>
      <c r="F32" s="192">
        <f>ROUND(SUM(BG98:BG133),2)</f>
        <v>0</v>
      </c>
      <c r="G32" s="178"/>
      <c r="H32" s="178"/>
      <c r="I32" s="193">
        <v>0.21</v>
      </c>
      <c r="J32" s="192">
        <v>0</v>
      </c>
      <c r="K32" s="179"/>
    </row>
    <row r="33" spans="1:11" s="1" customFormat="1" ht="14.4" customHeight="1" hidden="1">
      <c r="A33" s="176"/>
      <c r="B33" s="177"/>
      <c r="C33" s="178"/>
      <c r="D33" s="178"/>
      <c r="E33" s="191" t="s">
        <v>43</v>
      </c>
      <c r="F33" s="192">
        <f>ROUND(SUM(BH98:BH133),2)</f>
        <v>0</v>
      </c>
      <c r="G33" s="178"/>
      <c r="H33" s="178"/>
      <c r="I33" s="193">
        <v>0.15</v>
      </c>
      <c r="J33" s="192">
        <v>0</v>
      </c>
      <c r="K33" s="179"/>
    </row>
    <row r="34" spans="1:11" s="1" customFormat="1" ht="14.4" customHeight="1" hidden="1">
      <c r="A34" s="176"/>
      <c r="B34" s="177"/>
      <c r="C34" s="178"/>
      <c r="D34" s="178"/>
      <c r="E34" s="191" t="s">
        <v>44</v>
      </c>
      <c r="F34" s="192">
        <f>ROUND(SUM(BI98:BI133),2)</f>
        <v>0</v>
      </c>
      <c r="G34" s="178"/>
      <c r="H34" s="178"/>
      <c r="I34" s="193">
        <v>0</v>
      </c>
      <c r="J34" s="192">
        <v>0</v>
      </c>
      <c r="K34" s="179"/>
    </row>
    <row r="35" spans="1:11" s="1" customFormat="1" ht="6.9" customHeight="1">
      <c r="A35" s="176"/>
      <c r="B35" s="177"/>
      <c r="C35" s="178"/>
      <c r="D35" s="178"/>
      <c r="E35" s="178"/>
      <c r="F35" s="178"/>
      <c r="G35" s="178"/>
      <c r="H35" s="178"/>
      <c r="I35" s="178"/>
      <c r="J35" s="178"/>
      <c r="K35" s="179"/>
    </row>
    <row r="36" spans="1:11" s="1" customFormat="1" ht="25.35" customHeight="1">
      <c r="A36" s="176"/>
      <c r="B36" s="177"/>
      <c r="C36" s="194"/>
      <c r="D36" s="195" t="s">
        <v>45</v>
      </c>
      <c r="E36" s="196"/>
      <c r="F36" s="196"/>
      <c r="G36" s="197" t="s">
        <v>46</v>
      </c>
      <c r="H36" s="198" t="s">
        <v>47</v>
      </c>
      <c r="I36" s="196"/>
      <c r="J36" s="199">
        <f>SUM(J27:J34)</f>
        <v>0</v>
      </c>
      <c r="K36" s="200"/>
    </row>
    <row r="37" spans="1:11" s="1" customFormat="1" ht="14.4" customHeight="1">
      <c r="A37" s="176"/>
      <c r="B37" s="201"/>
      <c r="C37" s="202"/>
      <c r="D37" s="202"/>
      <c r="E37" s="202"/>
      <c r="F37" s="202"/>
      <c r="G37" s="202"/>
      <c r="H37" s="202"/>
      <c r="I37" s="202"/>
      <c r="J37" s="202"/>
      <c r="K37" s="203"/>
    </row>
    <row r="38" spans="1:11" ht="13.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</row>
    <row r="39" spans="1:11" ht="13.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</row>
    <row r="40" spans="1:11" ht="13.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</row>
    <row r="41" spans="1:11" s="1" customFormat="1" ht="6.9" customHeight="1">
      <c r="A41" s="176"/>
      <c r="B41" s="204"/>
      <c r="C41" s="205"/>
      <c r="D41" s="205"/>
      <c r="E41" s="205"/>
      <c r="F41" s="205"/>
      <c r="G41" s="205"/>
      <c r="H41" s="205"/>
      <c r="I41" s="205"/>
      <c r="J41" s="205"/>
      <c r="K41" s="206"/>
    </row>
    <row r="42" spans="1:11" s="1" customFormat="1" ht="36.9" customHeight="1">
      <c r="A42" s="176"/>
      <c r="B42" s="177"/>
      <c r="C42" s="173" t="s">
        <v>91</v>
      </c>
      <c r="D42" s="178"/>
      <c r="E42" s="178"/>
      <c r="F42" s="178"/>
      <c r="G42" s="178"/>
      <c r="H42" s="178"/>
      <c r="I42" s="178"/>
      <c r="J42" s="178"/>
      <c r="K42" s="179"/>
    </row>
    <row r="43" spans="1:11" s="1" customFormat="1" ht="6.9" customHeight="1">
      <c r="A43" s="176"/>
      <c r="B43" s="177"/>
      <c r="C43" s="178"/>
      <c r="D43" s="178"/>
      <c r="E43" s="178"/>
      <c r="F43" s="178"/>
      <c r="G43" s="178"/>
      <c r="H43" s="178"/>
      <c r="I43" s="178"/>
      <c r="J43" s="178"/>
      <c r="K43" s="179"/>
    </row>
    <row r="44" spans="1:11" s="1" customFormat="1" ht="14.4" customHeight="1">
      <c r="A44" s="176"/>
      <c r="B44" s="177"/>
      <c r="C44" s="175" t="s">
        <v>16</v>
      </c>
      <c r="D44" s="178"/>
      <c r="E44" s="178"/>
      <c r="F44" s="178"/>
      <c r="G44" s="178"/>
      <c r="H44" s="178"/>
      <c r="I44" s="178"/>
      <c r="J44" s="178"/>
      <c r="K44" s="179"/>
    </row>
    <row r="45" spans="1:11" s="1" customFormat="1" ht="16.5" customHeight="1">
      <c r="A45" s="176"/>
      <c r="B45" s="177"/>
      <c r="C45" s="178"/>
      <c r="D45" s="178"/>
      <c r="E45" s="376" t="str">
        <f>E7</f>
        <v>Realizace úspor energie - Konzervatoř Pardubice</v>
      </c>
      <c r="F45" s="377"/>
      <c r="G45" s="377"/>
      <c r="H45" s="377"/>
      <c r="I45" s="178"/>
      <c r="J45" s="178"/>
      <c r="K45" s="179"/>
    </row>
    <row r="46" spans="1:11" s="1" customFormat="1" ht="14.4" customHeight="1">
      <c r="A46" s="176"/>
      <c r="B46" s="177"/>
      <c r="C46" s="175" t="s">
        <v>89</v>
      </c>
      <c r="D46" s="178"/>
      <c r="E46" s="178"/>
      <c r="F46" s="178"/>
      <c r="G46" s="178"/>
      <c r="H46" s="178"/>
      <c r="I46" s="178"/>
      <c r="J46" s="178"/>
      <c r="K46" s="179"/>
    </row>
    <row r="47" spans="1:11" s="1" customFormat="1" ht="17.25" customHeight="1">
      <c r="A47" s="176"/>
      <c r="B47" s="177"/>
      <c r="C47" s="178"/>
      <c r="D47" s="178"/>
      <c r="E47" s="378" t="str">
        <f>E9</f>
        <v>3 - Ostatní a vedlejší náklady</v>
      </c>
      <c r="F47" s="379"/>
      <c r="G47" s="379"/>
      <c r="H47" s="379"/>
      <c r="I47" s="178"/>
      <c r="J47" s="178"/>
      <c r="K47" s="179"/>
    </row>
    <row r="48" spans="1:11" s="1" customFormat="1" ht="6.9" customHeight="1">
      <c r="A48" s="176"/>
      <c r="B48" s="177"/>
      <c r="C48" s="178"/>
      <c r="D48" s="178"/>
      <c r="E48" s="178"/>
      <c r="F48" s="178"/>
      <c r="G48" s="178"/>
      <c r="H48" s="178"/>
      <c r="I48" s="178"/>
      <c r="J48" s="178"/>
      <c r="K48" s="179"/>
    </row>
    <row r="49" spans="1:11" s="1" customFormat="1" ht="18" customHeight="1">
      <c r="A49" s="176"/>
      <c r="B49" s="177"/>
      <c r="C49" s="175" t="s">
        <v>22</v>
      </c>
      <c r="D49" s="178"/>
      <c r="E49" s="178"/>
      <c r="F49" s="180" t="str">
        <f>F12</f>
        <v xml:space="preserve"> </v>
      </c>
      <c r="G49" s="178"/>
      <c r="H49" s="178"/>
      <c r="I49" s="175" t="s">
        <v>24</v>
      </c>
      <c r="J49" s="181">
        <f>IF(J12="","",J12)</f>
        <v>0</v>
      </c>
      <c r="K49" s="179"/>
    </row>
    <row r="50" spans="1:11" s="1" customFormat="1" ht="6.9" customHeight="1">
      <c r="A50" s="176"/>
      <c r="B50" s="177"/>
      <c r="C50" s="178"/>
      <c r="D50" s="178"/>
      <c r="E50" s="178"/>
      <c r="F50" s="178"/>
      <c r="G50" s="178"/>
      <c r="H50" s="178"/>
      <c r="I50" s="178"/>
      <c r="J50" s="178"/>
      <c r="K50" s="179"/>
    </row>
    <row r="51" spans="1:11" s="1" customFormat="1" ht="13.2">
      <c r="A51" s="176"/>
      <c r="B51" s="177"/>
      <c r="C51" s="175" t="s">
        <v>25</v>
      </c>
      <c r="D51" s="178"/>
      <c r="E51" s="178"/>
      <c r="F51" s="180" t="str">
        <f>E15</f>
        <v>Konzervatoř Pardubice</v>
      </c>
      <c r="G51" s="178"/>
      <c r="H51" s="178"/>
      <c r="I51" s="175" t="s">
        <v>31</v>
      </c>
      <c r="J51" s="366" t="str">
        <f>E21</f>
        <v>astalon s.r.o., Pardubice</v>
      </c>
      <c r="K51" s="179"/>
    </row>
    <row r="52" spans="1:11" s="1" customFormat="1" ht="14.4" customHeight="1">
      <c r="A52" s="176"/>
      <c r="B52" s="177"/>
      <c r="C52" s="175" t="s">
        <v>29</v>
      </c>
      <c r="D52" s="178"/>
      <c r="E52" s="178"/>
      <c r="F52" s="180" t="str">
        <f>IF(E18="","",E18)</f>
        <v/>
      </c>
      <c r="G52" s="178"/>
      <c r="H52" s="178"/>
      <c r="I52" s="178"/>
      <c r="J52" s="369"/>
      <c r="K52" s="179"/>
    </row>
    <row r="53" spans="1:11" s="1" customFormat="1" ht="10.35" customHeight="1">
      <c r="A53" s="176"/>
      <c r="B53" s="177"/>
      <c r="C53" s="178"/>
      <c r="D53" s="178"/>
      <c r="E53" s="178"/>
      <c r="F53" s="178"/>
      <c r="G53" s="178"/>
      <c r="H53" s="178"/>
      <c r="I53" s="178"/>
      <c r="J53" s="178"/>
      <c r="K53" s="179"/>
    </row>
    <row r="54" spans="1:11" s="1" customFormat="1" ht="29.25" customHeight="1">
      <c r="A54" s="176"/>
      <c r="B54" s="177"/>
      <c r="C54" s="207" t="s">
        <v>92</v>
      </c>
      <c r="D54" s="194"/>
      <c r="E54" s="194"/>
      <c r="F54" s="194"/>
      <c r="G54" s="194"/>
      <c r="H54" s="194"/>
      <c r="I54" s="194"/>
      <c r="J54" s="208" t="s">
        <v>93</v>
      </c>
      <c r="K54" s="209"/>
    </row>
    <row r="55" spans="1:11" s="1" customFormat="1" ht="10.35" customHeight="1">
      <c r="A55" s="176"/>
      <c r="B55" s="177"/>
      <c r="C55" s="178"/>
      <c r="D55" s="178"/>
      <c r="E55" s="178"/>
      <c r="F55" s="178"/>
      <c r="G55" s="178"/>
      <c r="H55" s="178"/>
      <c r="I55" s="178"/>
      <c r="J55" s="178"/>
      <c r="K55" s="179"/>
    </row>
    <row r="56" spans="1:47" s="1" customFormat="1" ht="29.25" customHeight="1">
      <c r="A56" s="176"/>
      <c r="B56" s="177"/>
      <c r="C56" s="210" t="s">
        <v>94</v>
      </c>
      <c r="D56" s="178"/>
      <c r="E56" s="178"/>
      <c r="F56" s="178"/>
      <c r="G56" s="178"/>
      <c r="H56" s="178"/>
      <c r="I56" s="178"/>
      <c r="J56" s="189">
        <f>J98</f>
        <v>0</v>
      </c>
      <c r="K56" s="179"/>
      <c r="AU56" s="24" t="s">
        <v>95</v>
      </c>
    </row>
    <row r="57" spans="1:11" s="7" customFormat="1" ht="24.9" customHeight="1">
      <c r="A57" s="211"/>
      <c r="B57" s="212"/>
      <c r="C57" s="213"/>
      <c r="D57" s="214" t="s">
        <v>1242</v>
      </c>
      <c r="E57" s="215"/>
      <c r="F57" s="215"/>
      <c r="G57" s="215"/>
      <c r="H57" s="215"/>
      <c r="I57" s="215"/>
      <c r="J57" s="216">
        <f>J99</f>
        <v>0</v>
      </c>
      <c r="K57" s="217"/>
    </row>
    <row r="58" spans="1:11" s="8" customFormat="1" ht="19.95" customHeight="1">
      <c r="A58" s="218"/>
      <c r="B58" s="219"/>
      <c r="C58" s="220"/>
      <c r="D58" s="221" t="s">
        <v>1243</v>
      </c>
      <c r="E58" s="222"/>
      <c r="F58" s="222"/>
      <c r="G58" s="222"/>
      <c r="H58" s="222"/>
      <c r="I58" s="222"/>
      <c r="J58" s="223">
        <f>J100</f>
        <v>0</v>
      </c>
      <c r="K58" s="224"/>
    </row>
    <row r="59" spans="1:11" s="8" customFormat="1" ht="19.95" customHeight="1">
      <c r="A59" s="218"/>
      <c r="B59" s="219"/>
      <c r="C59" s="220"/>
      <c r="D59" s="221" t="s">
        <v>1243</v>
      </c>
      <c r="E59" s="222"/>
      <c r="F59" s="222"/>
      <c r="G59" s="222"/>
      <c r="H59" s="222"/>
      <c r="I59" s="222"/>
      <c r="J59" s="223">
        <f>J102</f>
        <v>0</v>
      </c>
      <c r="K59" s="224"/>
    </row>
    <row r="60" spans="1:11" s="8" customFormat="1" ht="19.95" customHeight="1">
      <c r="A60" s="218"/>
      <c r="B60" s="219"/>
      <c r="C60" s="220"/>
      <c r="D60" s="221" t="s">
        <v>1243</v>
      </c>
      <c r="E60" s="222"/>
      <c r="F60" s="222"/>
      <c r="G60" s="222"/>
      <c r="H60" s="222"/>
      <c r="I60" s="222"/>
      <c r="J60" s="223">
        <f>J104</f>
        <v>0</v>
      </c>
      <c r="K60" s="224"/>
    </row>
    <row r="61" spans="1:11" s="7" customFormat="1" ht="24.9" customHeight="1">
      <c r="A61" s="211"/>
      <c r="B61" s="212"/>
      <c r="C61" s="213"/>
      <c r="D61" s="214" t="s">
        <v>1244</v>
      </c>
      <c r="E61" s="215"/>
      <c r="F61" s="215"/>
      <c r="G61" s="215"/>
      <c r="H61" s="215"/>
      <c r="I61" s="215"/>
      <c r="J61" s="216">
        <f>J106</f>
        <v>0</v>
      </c>
      <c r="K61" s="217"/>
    </row>
    <row r="62" spans="1:11" s="8" customFormat="1" ht="19.95" customHeight="1">
      <c r="A62" s="218"/>
      <c r="B62" s="219"/>
      <c r="C62" s="220"/>
      <c r="D62" s="221" t="s">
        <v>1245</v>
      </c>
      <c r="E62" s="222"/>
      <c r="F62" s="222"/>
      <c r="G62" s="222"/>
      <c r="H62" s="222"/>
      <c r="I62" s="222"/>
      <c r="J62" s="223">
        <f>J107</f>
        <v>0</v>
      </c>
      <c r="K62" s="224"/>
    </row>
    <row r="63" spans="1:11" s="8" customFormat="1" ht="19.95" customHeight="1">
      <c r="A63" s="218"/>
      <c r="B63" s="219"/>
      <c r="C63" s="220"/>
      <c r="D63" s="221" t="s">
        <v>1246</v>
      </c>
      <c r="E63" s="222"/>
      <c r="F63" s="222"/>
      <c r="G63" s="222"/>
      <c r="H63" s="222"/>
      <c r="I63" s="222"/>
      <c r="J63" s="223">
        <f>J108</f>
        <v>0</v>
      </c>
      <c r="K63" s="224"/>
    </row>
    <row r="64" spans="1:11" s="8" customFormat="1" ht="19.95" customHeight="1">
      <c r="A64" s="218"/>
      <c r="B64" s="219"/>
      <c r="C64" s="220"/>
      <c r="D64" s="221" t="s">
        <v>1247</v>
      </c>
      <c r="E64" s="222"/>
      <c r="F64" s="222"/>
      <c r="G64" s="222"/>
      <c r="H64" s="222"/>
      <c r="I64" s="222"/>
      <c r="J64" s="223">
        <f>J109</f>
        <v>0</v>
      </c>
      <c r="K64" s="224"/>
    </row>
    <row r="65" spans="1:11" s="8" customFormat="1" ht="19.95" customHeight="1">
      <c r="A65" s="218"/>
      <c r="B65" s="219"/>
      <c r="C65" s="220"/>
      <c r="D65" s="221" t="s">
        <v>1246</v>
      </c>
      <c r="E65" s="222"/>
      <c r="F65" s="222"/>
      <c r="G65" s="222"/>
      <c r="H65" s="222"/>
      <c r="I65" s="222"/>
      <c r="J65" s="223">
        <f>J111</f>
        <v>0</v>
      </c>
      <c r="K65" s="224"/>
    </row>
    <row r="66" spans="1:11" s="8" customFormat="1" ht="19.95" customHeight="1">
      <c r="A66" s="218"/>
      <c r="B66" s="219"/>
      <c r="C66" s="220"/>
      <c r="D66" s="221" t="s">
        <v>1247</v>
      </c>
      <c r="E66" s="222"/>
      <c r="F66" s="222"/>
      <c r="G66" s="222"/>
      <c r="H66" s="222"/>
      <c r="I66" s="222"/>
      <c r="J66" s="223">
        <f>J112</f>
        <v>0</v>
      </c>
      <c r="K66" s="224"/>
    </row>
    <row r="67" spans="1:11" s="8" customFormat="1" ht="19.95" customHeight="1">
      <c r="A67" s="218"/>
      <c r="B67" s="219"/>
      <c r="C67" s="220"/>
      <c r="D67" s="221" t="s">
        <v>1248</v>
      </c>
      <c r="E67" s="222"/>
      <c r="F67" s="222"/>
      <c r="G67" s="222"/>
      <c r="H67" s="222"/>
      <c r="I67" s="222"/>
      <c r="J67" s="223">
        <f>J114</f>
        <v>0</v>
      </c>
      <c r="K67" s="224"/>
    </row>
    <row r="68" spans="1:11" s="8" customFormat="1" ht="19.95" customHeight="1">
      <c r="A68" s="218"/>
      <c r="B68" s="219"/>
      <c r="C68" s="220"/>
      <c r="D68" s="221" t="s">
        <v>1249</v>
      </c>
      <c r="E68" s="222"/>
      <c r="F68" s="222"/>
      <c r="G68" s="222"/>
      <c r="H68" s="222"/>
      <c r="I68" s="222"/>
      <c r="J68" s="223">
        <f>J115</f>
        <v>0</v>
      </c>
      <c r="K68" s="224"/>
    </row>
    <row r="69" spans="1:11" s="8" customFormat="1" ht="19.95" customHeight="1">
      <c r="A69" s="218"/>
      <c r="B69" s="219"/>
      <c r="C69" s="220"/>
      <c r="D69" s="221" t="s">
        <v>1248</v>
      </c>
      <c r="E69" s="222"/>
      <c r="F69" s="222"/>
      <c r="G69" s="222"/>
      <c r="H69" s="222"/>
      <c r="I69" s="222"/>
      <c r="J69" s="223">
        <f>J117</f>
        <v>0</v>
      </c>
      <c r="K69" s="224"/>
    </row>
    <row r="70" spans="1:11" s="8" customFormat="1" ht="19.95" customHeight="1">
      <c r="A70" s="218"/>
      <c r="B70" s="219"/>
      <c r="C70" s="220"/>
      <c r="D70" s="221" t="s">
        <v>1249</v>
      </c>
      <c r="E70" s="222"/>
      <c r="F70" s="222"/>
      <c r="G70" s="222"/>
      <c r="H70" s="222"/>
      <c r="I70" s="222"/>
      <c r="J70" s="223">
        <f>J118</f>
        <v>0</v>
      </c>
      <c r="K70" s="224"/>
    </row>
    <row r="71" spans="1:11" s="8" customFormat="1" ht="19.95" customHeight="1">
      <c r="A71" s="218"/>
      <c r="B71" s="219"/>
      <c r="C71" s="220"/>
      <c r="D71" s="221" t="s">
        <v>1250</v>
      </c>
      <c r="E71" s="222"/>
      <c r="F71" s="222"/>
      <c r="G71" s="222"/>
      <c r="H71" s="222"/>
      <c r="I71" s="222"/>
      <c r="J71" s="223">
        <f>J120</f>
        <v>0</v>
      </c>
      <c r="K71" s="224"/>
    </row>
    <row r="72" spans="1:11" s="8" customFormat="1" ht="19.95" customHeight="1">
      <c r="A72" s="218"/>
      <c r="B72" s="219"/>
      <c r="C72" s="220"/>
      <c r="D72" s="221" t="s">
        <v>1249</v>
      </c>
      <c r="E72" s="222"/>
      <c r="F72" s="222"/>
      <c r="G72" s="222"/>
      <c r="H72" s="222"/>
      <c r="I72" s="222"/>
      <c r="J72" s="223">
        <f>J121</f>
        <v>0</v>
      </c>
      <c r="K72" s="224"/>
    </row>
    <row r="73" spans="1:11" s="8" customFormat="1" ht="19.95" customHeight="1">
      <c r="A73" s="218"/>
      <c r="B73" s="219"/>
      <c r="C73" s="220"/>
      <c r="D73" s="221" t="s">
        <v>1250</v>
      </c>
      <c r="E73" s="222"/>
      <c r="F73" s="222"/>
      <c r="G73" s="222"/>
      <c r="H73" s="222"/>
      <c r="I73" s="222"/>
      <c r="J73" s="223">
        <f>J123</f>
        <v>0</v>
      </c>
      <c r="K73" s="224"/>
    </row>
    <row r="74" spans="1:11" s="8" customFormat="1" ht="19.95" customHeight="1">
      <c r="A74" s="218"/>
      <c r="B74" s="219"/>
      <c r="C74" s="220"/>
      <c r="D74" s="221" t="s">
        <v>1249</v>
      </c>
      <c r="E74" s="222"/>
      <c r="F74" s="222"/>
      <c r="G74" s="222"/>
      <c r="H74" s="222"/>
      <c r="I74" s="222"/>
      <c r="J74" s="223">
        <f>J124</f>
        <v>0</v>
      </c>
      <c r="K74" s="224"/>
    </row>
    <row r="75" spans="1:11" s="8" customFormat="1" ht="19.95" customHeight="1">
      <c r="A75" s="218"/>
      <c r="B75" s="219"/>
      <c r="C75" s="220"/>
      <c r="D75" s="221" t="s">
        <v>1250</v>
      </c>
      <c r="E75" s="222"/>
      <c r="F75" s="222"/>
      <c r="G75" s="222"/>
      <c r="H75" s="222"/>
      <c r="I75" s="222"/>
      <c r="J75" s="223">
        <f>J126</f>
        <v>0</v>
      </c>
      <c r="K75" s="224"/>
    </row>
    <row r="76" spans="1:11" s="8" customFormat="1" ht="19.95" customHeight="1">
      <c r="A76" s="218"/>
      <c r="B76" s="219"/>
      <c r="C76" s="220"/>
      <c r="D76" s="221" t="s">
        <v>1249</v>
      </c>
      <c r="E76" s="222"/>
      <c r="F76" s="222"/>
      <c r="G76" s="222"/>
      <c r="H76" s="222"/>
      <c r="I76" s="222"/>
      <c r="J76" s="223">
        <f>J127</f>
        <v>0</v>
      </c>
      <c r="K76" s="224"/>
    </row>
    <row r="77" spans="1:11" s="8" customFormat="1" ht="19.95" customHeight="1">
      <c r="A77" s="218"/>
      <c r="B77" s="219"/>
      <c r="C77" s="220"/>
      <c r="D77" s="221" t="s">
        <v>1251</v>
      </c>
      <c r="E77" s="222"/>
      <c r="F77" s="222"/>
      <c r="G77" s="222"/>
      <c r="H77" s="222"/>
      <c r="I77" s="222"/>
      <c r="J77" s="223">
        <f>J129</f>
        <v>0</v>
      </c>
      <c r="K77" s="224"/>
    </row>
    <row r="78" spans="1:11" s="8" customFormat="1" ht="19.95" customHeight="1">
      <c r="A78" s="218"/>
      <c r="B78" s="219"/>
      <c r="C78" s="220"/>
      <c r="D78" s="221" t="s">
        <v>1249</v>
      </c>
      <c r="E78" s="222"/>
      <c r="F78" s="222"/>
      <c r="G78" s="222"/>
      <c r="H78" s="222"/>
      <c r="I78" s="222"/>
      <c r="J78" s="223">
        <f>J130</f>
        <v>0</v>
      </c>
      <c r="K78" s="224"/>
    </row>
    <row r="79" spans="1:11" s="1" customFormat="1" ht="21.75" customHeight="1">
      <c r="A79" s="176"/>
      <c r="B79" s="177"/>
      <c r="C79" s="178"/>
      <c r="D79" s="178"/>
      <c r="E79" s="178"/>
      <c r="F79" s="178"/>
      <c r="G79" s="178"/>
      <c r="H79" s="178"/>
      <c r="I79" s="178"/>
      <c r="J79" s="178"/>
      <c r="K79" s="179"/>
    </row>
    <row r="80" spans="1:11" s="1" customFormat="1" ht="6.9" customHeight="1">
      <c r="A80" s="176"/>
      <c r="B80" s="201"/>
      <c r="C80" s="202"/>
      <c r="D80" s="202"/>
      <c r="E80" s="202"/>
      <c r="F80" s="202"/>
      <c r="G80" s="202"/>
      <c r="H80" s="202"/>
      <c r="I80" s="202"/>
      <c r="J80" s="202"/>
      <c r="K80" s="203"/>
    </row>
    <row r="81" spans="1:11" ht="13.5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</row>
    <row r="82" spans="1:11" ht="13.5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</row>
    <row r="83" spans="1:11" ht="13.5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</row>
    <row r="84" spans="1:12" s="1" customFormat="1" ht="6.9" customHeight="1">
      <c r="A84" s="176"/>
      <c r="B84" s="204"/>
      <c r="C84" s="205"/>
      <c r="D84" s="205"/>
      <c r="E84" s="205"/>
      <c r="F84" s="205"/>
      <c r="G84" s="205"/>
      <c r="H84" s="205"/>
      <c r="I84" s="205"/>
      <c r="J84" s="205"/>
      <c r="K84" s="205"/>
      <c r="L84" s="27"/>
    </row>
    <row r="85" spans="1:12" s="1" customFormat="1" ht="36.9" customHeight="1">
      <c r="A85" s="176"/>
      <c r="B85" s="177"/>
      <c r="C85" s="225" t="s">
        <v>121</v>
      </c>
      <c r="D85" s="176"/>
      <c r="E85" s="176"/>
      <c r="F85" s="176"/>
      <c r="G85" s="176"/>
      <c r="H85" s="176"/>
      <c r="I85" s="176"/>
      <c r="J85" s="176"/>
      <c r="K85" s="176"/>
      <c r="L85" s="27"/>
    </row>
    <row r="86" spans="1:12" s="1" customFormat="1" ht="6.9" customHeight="1">
      <c r="A86" s="176"/>
      <c r="B86" s="177"/>
      <c r="C86" s="176"/>
      <c r="D86" s="176"/>
      <c r="E86" s="176"/>
      <c r="F86" s="176"/>
      <c r="G86" s="176"/>
      <c r="H86" s="176"/>
      <c r="I86" s="176"/>
      <c r="J86" s="176"/>
      <c r="K86" s="176"/>
      <c r="L86" s="27"/>
    </row>
    <row r="87" spans="1:12" s="1" customFormat="1" ht="14.4" customHeight="1">
      <c r="A87" s="176"/>
      <c r="B87" s="177"/>
      <c r="C87" s="226" t="s">
        <v>16</v>
      </c>
      <c r="D87" s="176"/>
      <c r="E87" s="176"/>
      <c r="F87" s="176"/>
      <c r="G87" s="176"/>
      <c r="H87" s="176"/>
      <c r="I87" s="176"/>
      <c r="J87" s="176"/>
      <c r="K87" s="176"/>
      <c r="L87" s="27"/>
    </row>
    <row r="88" spans="1:12" s="1" customFormat="1" ht="16.5" customHeight="1">
      <c r="A88" s="176"/>
      <c r="B88" s="177"/>
      <c r="C88" s="176"/>
      <c r="D88" s="176"/>
      <c r="E88" s="370" t="str">
        <f>E7</f>
        <v>Realizace úspor energie - Konzervatoř Pardubice</v>
      </c>
      <c r="F88" s="371"/>
      <c r="G88" s="371"/>
      <c r="H88" s="371"/>
      <c r="I88" s="176"/>
      <c r="J88" s="176"/>
      <c r="K88" s="176"/>
      <c r="L88" s="27"/>
    </row>
    <row r="89" spans="1:12" s="1" customFormat="1" ht="14.4" customHeight="1">
      <c r="A89" s="176"/>
      <c r="B89" s="177"/>
      <c r="C89" s="226" t="s">
        <v>89</v>
      </c>
      <c r="D89" s="176"/>
      <c r="E89" s="176"/>
      <c r="F89" s="176"/>
      <c r="G89" s="176"/>
      <c r="H89" s="176"/>
      <c r="I89" s="176"/>
      <c r="J89" s="176"/>
      <c r="K89" s="176"/>
      <c r="L89" s="27"/>
    </row>
    <row r="90" spans="1:12" s="1" customFormat="1" ht="17.25" customHeight="1">
      <c r="A90" s="176"/>
      <c r="B90" s="177"/>
      <c r="C90" s="176"/>
      <c r="D90" s="176"/>
      <c r="E90" s="351" t="str">
        <f>E9</f>
        <v>3 - Ostatní a vedlejší náklady</v>
      </c>
      <c r="F90" s="372"/>
      <c r="G90" s="372"/>
      <c r="H90" s="372"/>
      <c r="I90" s="176"/>
      <c r="J90" s="176"/>
      <c r="K90" s="176"/>
      <c r="L90" s="27"/>
    </row>
    <row r="91" spans="1:12" s="1" customFormat="1" ht="6.9" customHeight="1">
      <c r="A91" s="176"/>
      <c r="B91" s="177"/>
      <c r="C91" s="176"/>
      <c r="D91" s="176"/>
      <c r="E91" s="176"/>
      <c r="F91" s="176"/>
      <c r="G91" s="176"/>
      <c r="H91" s="176"/>
      <c r="I91" s="176"/>
      <c r="J91" s="176"/>
      <c r="K91" s="176"/>
      <c r="L91" s="27"/>
    </row>
    <row r="92" spans="1:12" s="1" customFormat="1" ht="18" customHeight="1">
      <c r="A92" s="176"/>
      <c r="B92" s="177"/>
      <c r="C92" s="226" t="s">
        <v>22</v>
      </c>
      <c r="D92" s="176"/>
      <c r="E92" s="176"/>
      <c r="F92" s="227" t="str">
        <f>F12</f>
        <v xml:space="preserve"> </v>
      </c>
      <c r="G92" s="176"/>
      <c r="H92" s="176"/>
      <c r="I92" s="226" t="s">
        <v>24</v>
      </c>
      <c r="J92" s="228">
        <f>IF(J12="","",J12)</f>
        <v>0</v>
      </c>
      <c r="K92" s="176"/>
      <c r="L92" s="27"/>
    </row>
    <row r="93" spans="1:12" s="1" customFormat="1" ht="6.9" customHeight="1">
      <c r="A93" s="176"/>
      <c r="B93" s="177"/>
      <c r="C93" s="176"/>
      <c r="D93" s="176"/>
      <c r="E93" s="176"/>
      <c r="F93" s="176"/>
      <c r="G93" s="176"/>
      <c r="H93" s="176"/>
      <c r="I93" s="176"/>
      <c r="J93" s="176"/>
      <c r="K93" s="176"/>
      <c r="L93" s="27"/>
    </row>
    <row r="94" spans="1:12" s="1" customFormat="1" ht="13.2">
      <c r="A94" s="176"/>
      <c r="B94" s="177"/>
      <c r="C94" s="226" t="s">
        <v>25</v>
      </c>
      <c r="D94" s="176"/>
      <c r="E94" s="176"/>
      <c r="F94" s="227" t="str">
        <f>E15</f>
        <v>Konzervatoř Pardubice</v>
      </c>
      <c r="G94" s="176"/>
      <c r="H94" s="176"/>
      <c r="I94" s="226" t="s">
        <v>31</v>
      </c>
      <c r="J94" s="227" t="str">
        <f>E21</f>
        <v>astalon s.r.o., Pardubice</v>
      </c>
      <c r="K94" s="176"/>
      <c r="L94" s="27"/>
    </row>
    <row r="95" spans="1:12" s="1" customFormat="1" ht="14.4" customHeight="1">
      <c r="A95" s="176"/>
      <c r="B95" s="177"/>
      <c r="C95" s="226" t="s">
        <v>29</v>
      </c>
      <c r="D95" s="176"/>
      <c r="E95" s="176"/>
      <c r="F95" s="227" t="str">
        <f>IF(E18="","",E18)</f>
        <v/>
      </c>
      <c r="G95" s="176"/>
      <c r="H95" s="176"/>
      <c r="I95" s="176"/>
      <c r="J95" s="176"/>
      <c r="K95" s="176"/>
      <c r="L95" s="27"/>
    </row>
    <row r="96" spans="1:12" s="1" customFormat="1" ht="10.35" customHeight="1">
      <c r="A96" s="176"/>
      <c r="B96" s="177"/>
      <c r="C96" s="176"/>
      <c r="D96" s="176"/>
      <c r="E96" s="176"/>
      <c r="F96" s="176"/>
      <c r="G96" s="176"/>
      <c r="H96" s="176"/>
      <c r="I96" s="176"/>
      <c r="J96" s="176"/>
      <c r="K96" s="176"/>
      <c r="L96" s="27"/>
    </row>
    <row r="97" spans="1:20" s="9" customFormat="1" ht="29.25" customHeight="1">
      <c r="A97" s="229"/>
      <c r="B97" s="230"/>
      <c r="C97" s="231" t="s">
        <v>122</v>
      </c>
      <c r="D97" s="232" t="s">
        <v>54</v>
      </c>
      <c r="E97" s="232" t="s">
        <v>50</v>
      </c>
      <c r="F97" s="232" t="s">
        <v>123</v>
      </c>
      <c r="G97" s="232" t="s">
        <v>124</v>
      </c>
      <c r="H97" s="232" t="s">
        <v>125</v>
      </c>
      <c r="I97" s="232" t="s">
        <v>126</v>
      </c>
      <c r="J97" s="232" t="s">
        <v>93</v>
      </c>
      <c r="K97" s="233" t="s">
        <v>127</v>
      </c>
      <c r="L97" s="56"/>
      <c r="M97" s="33" t="s">
        <v>128</v>
      </c>
      <c r="N97" s="34" t="s">
        <v>39</v>
      </c>
      <c r="O97" s="34" t="s">
        <v>129</v>
      </c>
      <c r="P97" s="34" t="s">
        <v>130</v>
      </c>
      <c r="Q97" s="34" t="s">
        <v>131</v>
      </c>
      <c r="R97" s="34" t="s">
        <v>132</v>
      </c>
      <c r="S97" s="34" t="s">
        <v>133</v>
      </c>
      <c r="T97" s="35" t="s">
        <v>134</v>
      </c>
    </row>
    <row r="98" spans="1:63" s="1" customFormat="1" ht="29.25" customHeight="1">
      <c r="A98" s="176"/>
      <c r="B98" s="177"/>
      <c r="C98" s="234" t="s">
        <v>94</v>
      </c>
      <c r="D98" s="176"/>
      <c r="E98" s="176"/>
      <c r="F98" s="176"/>
      <c r="G98" s="176"/>
      <c r="H98" s="176"/>
      <c r="I98" s="176"/>
      <c r="J98" s="235">
        <f>BK98</f>
        <v>0</v>
      </c>
      <c r="K98" s="176"/>
      <c r="L98" s="27"/>
      <c r="M98" s="36"/>
      <c r="N98" s="30"/>
      <c r="O98" s="30"/>
      <c r="P98" s="57">
        <f>P99+P106</f>
        <v>0</v>
      </c>
      <c r="Q98" s="30"/>
      <c r="R98" s="57">
        <f>R99+R106</f>
        <v>0</v>
      </c>
      <c r="S98" s="30"/>
      <c r="T98" s="58">
        <f>T99+T106</f>
        <v>0</v>
      </c>
      <c r="AT98" s="24" t="s">
        <v>68</v>
      </c>
      <c r="AU98" s="24" t="s">
        <v>95</v>
      </c>
      <c r="BK98" s="59">
        <f>BK99+BK106</f>
        <v>0</v>
      </c>
    </row>
    <row r="99" spans="1:63" s="10" customFormat="1" ht="37.35" customHeight="1">
      <c r="A99" s="236"/>
      <c r="B99" s="237"/>
      <c r="C99" s="236"/>
      <c r="D99" s="238" t="s">
        <v>68</v>
      </c>
      <c r="E99" s="239" t="s">
        <v>1252</v>
      </c>
      <c r="F99" s="239" t="s">
        <v>1253</v>
      </c>
      <c r="G99" s="236"/>
      <c r="H99" s="236"/>
      <c r="I99" s="236"/>
      <c r="J99" s="240">
        <f>BK99</f>
        <v>0</v>
      </c>
      <c r="K99" s="236"/>
      <c r="L99" s="60"/>
      <c r="M99" s="62"/>
      <c r="N99" s="63"/>
      <c r="O99" s="63"/>
      <c r="P99" s="64">
        <f>P100+P102+P104</f>
        <v>0</v>
      </c>
      <c r="Q99" s="63"/>
      <c r="R99" s="64">
        <f>R100+R102+R104</f>
        <v>0</v>
      </c>
      <c r="S99" s="63"/>
      <c r="T99" s="65">
        <f>T100+T102+T104</f>
        <v>0</v>
      </c>
      <c r="AR99" s="61" t="s">
        <v>21</v>
      </c>
      <c r="AT99" s="66" t="s">
        <v>68</v>
      </c>
      <c r="AU99" s="66" t="s">
        <v>69</v>
      </c>
      <c r="AY99" s="61" t="s">
        <v>137</v>
      </c>
      <c r="BK99" s="67">
        <f>BK100+BK102+BK104</f>
        <v>0</v>
      </c>
    </row>
    <row r="100" spans="1:63" s="10" customFormat="1" ht="19.95" customHeight="1">
      <c r="A100" s="236"/>
      <c r="B100" s="237"/>
      <c r="C100" s="236"/>
      <c r="D100" s="238" t="s">
        <v>68</v>
      </c>
      <c r="E100" s="241" t="s">
        <v>1254</v>
      </c>
      <c r="F100" s="241" t="s">
        <v>1255</v>
      </c>
      <c r="G100" s="236"/>
      <c r="H100" s="236"/>
      <c r="I100" s="236"/>
      <c r="J100" s="242">
        <f>BK100</f>
        <v>0</v>
      </c>
      <c r="K100" s="236"/>
      <c r="L100" s="60"/>
      <c r="M100" s="62"/>
      <c r="N100" s="63"/>
      <c r="O100" s="63"/>
      <c r="P100" s="64">
        <f>P101</f>
        <v>0</v>
      </c>
      <c r="Q100" s="63"/>
      <c r="R100" s="64">
        <f>R101</f>
        <v>0</v>
      </c>
      <c r="S100" s="63"/>
      <c r="T100" s="65">
        <f>T101</f>
        <v>0</v>
      </c>
      <c r="AR100" s="61" t="s">
        <v>21</v>
      </c>
      <c r="AT100" s="66" t="s">
        <v>68</v>
      </c>
      <c r="AU100" s="66" t="s">
        <v>21</v>
      </c>
      <c r="AY100" s="61" t="s">
        <v>137</v>
      </c>
      <c r="BK100" s="67">
        <f>BK101</f>
        <v>0</v>
      </c>
    </row>
    <row r="101" spans="1:65" s="1" customFormat="1" ht="16.5" customHeight="1">
      <c r="A101" s="176"/>
      <c r="B101" s="177"/>
      <c r="C101" s="243" t="s">
        <v>21</v>
      </c>
      <c r="D101" s="243" t="s">
        <v>139</v>
      </c>
      <c r="E101" s="244" t="s">
        <v>1256</v>
      </c>
      <c r="F101" s="245" t="s">
        <v>1257</v>
      </c>
      <c r="G101" s="246" t="s">
        <v>1258</v>
      </c>
      <c r="H101" s="247">
        <v>1</v>
      </c>
      <c r="I101" s="68">
        <v>0</v>
      </c>
      <c r="J101" s="248">
        <f>ROUND(I101*H101,2)</f>
        <v>0</v>
      </c>
      <c r="K101" s="245" t="s">
        <v>1259</v>
      </c>
      <c r="L101" s="27"/>
      <c r="M101" s="69" t="s">
        <v>5</v>
      </c>
      <c r="N101" s="70" t="s">
        <v>40</v>
      </c>
      <c r="O101" s="28"/>
      <c r="P101" s="71">
        <f>O101*H101</f>
        <v>0</v>
      </c>
      <c r="Q101" s="71">
        <v>0</v>
      </c>
      <c r="R101" s="71">
        <f>Q101*H101</f>
        <v>0</v>
      </c>
      <c r="S101" s="71">
        <v>0</v>
      </c>
      <c r="T101" s="72">
        <f>S101*H101</f>
        <v>0</v>
      </c>
      <c r="AR101" s="24" t="s">
        <v>144</v>
      </c>
      <c r="AT101" s="24" t="s">
        <v>139</v>
      </c>
      <c r="AU101" s="24" t="s">
        <v>77</v>
      </c>
      <c r="AY101" s="24" t="s">
        <v>137</v>
      </c>
      <c r="BE101" s="73">
        <f>IF(N101="základní",J101,0)</f>
        <v>0</v>
      </c>
      <c r="BF101" s="73">
        <f>IF(N101="snížená",J101,0)</f>
        <v>0</v>
      </c>
      <c r="BG101" s="73">
        <f>IF(N101="zákl. přenesená",J101,0)</f>
        <v>0</v>
      </c>
      <c r="BH101" s="73">
        <f>IF(N101="sníž. přenesená",J101,0)</f>
        <v>0</v>
      </c>
      <c r="BI101" s="73">
        <f>IF(N101="nulová",J101,0)</f>
        <v>0</v>
      </c>
      <c r="BJ101" s="24" t="s">
        <v>21</v>
      </c>
      <c r="BK101" s="73">
        <f>ROUND(I101*H101,2)</f>
        <v>0</v>
      </c>
      <c r="BL101" s="24" t="s">
        <v>144</v>
      </c>
      <c r="BM101" s="24" t="s">
        <v>21</v>
      </c>
    </row>
    <row r="102" spans="1:63" s="10" customFormat="1" ht="29.85" customHeight="1">
      <c r="A102" s="236"/>
      <c r="B102" s="237"/>
      <c r="C102" s="236"/>
      <c r="D102" s="238" t="s">
        <v>68</v>
      </c>
      <c r="E102" s="241" t="s">
        <v>1254</v>
      </c>
      <c r="F102" s="241" t="s">
        <v>1255</v>
      </c>
      <c r="G102" s="236"/>
      <c r="H102" s="236"/>
      <c r="I102" s="236"/>
      <c r="J102" s="242">
        <f>BK102</f>
        <v>0</v>
      </c>
      <c r="K102" s="236"/>
      <c r="L102" s="60"/>
      <c r="M102" s="62"/>
      <c r="N102" s="63"/>
      <c r="O102" s="63"/>
      <c r="P102" s="64">
        <f>P103</f>
        <v>0</v>
      </c>
      <c r="Q102" s="63"/>
      <c r="R102" s="64">
        <f>R103</f>
        <v>0</v>
      </c>
      <c r="S102" s="63"/>
      <c r="T102" s="65">
        <f>T103</f>
        <v>0</v>
      </c>
      <c r="AR102" s="61" t="s">
        <v>21</v>
      </c>
      <c r="AT102" s="66" t="s">
        <v>68</v>
      </c>
      <c r="AU102" s="66" t="s">
        <v>21</v>
      </c>
      <c r="AY102" s="61" t="s">
        <v>137</v>
      </c>
      <c r="BK102" s="67">
        <f>BK103</f>
        <v>0</v>
      </c>
    </row>
    <row r="103" spans="1:65" s="1" customFormat="1" ht="16.5" customHeight="1">
      <c r="A103" s="176"/>
      <c r="B103" s="177"/>
      <c r="C103" s="243" t="s">
        <v>77</v>
      </c>
      <c r="D103" s="243" t="s">
        <v>139</v>
      </c>
      <c r="E103" s="244" t="s">
        <v>1260</v>
      </c>
      <c r="F103" s="245" t="s">
        <v>1261</v>
      </c>
      <c r="G103" s="246" t="s">
        <v>1258</v>
      </c>
      <c r="H103" s="247">
        <v>1</v>
      </c>
      <c r="I103" s="68">
        <v>0</v>
      </c>
      <c r="J103" s="248">
        <f>ROUND(I103*H103,2)</f>
        <v>0</v>
      </c>
      <c r="K103" s="245" t="s">
        <v>1259</v>
      </c>
      <c r="L103" s="27"/>
      <c r="M103" s="69" t="s">
        <v>5</v>
      </c>
      <c r="N103" s="70" t="s">
        <v>40</v>
      </c>
      <c r="O103" s="28"/>
      <c r="P103" s="71">
        <f>O103*H103</f>
        <v>0</v>
      </c>
      <c r="Q103" s="71">
        <v>0</v>
      </c>
      <c r="R103" s="71">
        <f>Q103*H103</f>
        <v>0</v>
      </c>
      <c r="S103" s="71">
        <v>0</v>
      </c>
      <c r="T103" s="72">
        <f>S103*H103</f>
        <v>0</v>
      </c>
      <c r="AR103" s="24" t="s">
        <v>144</v>
      </c>
      <c r="AT103" s="24" t="s">
        <v>139</v>
      </c>
      <c r="AU103" s="24" t="s">
        <v>77</v>
      </c>
      <c r="AY103" s="24" t="s">
        <v>137</v>
      </c>
      <c r="BE103" s="73">
        <f>IF(N103="základní",J103,0)</f>
        <v>0</v>
      </c>
      <c r="BF103" s="73">
        <f>IF(N103="snížená",J103,0)</f>
        <v>0</v>
      </c>
      <c r="BG103" s="73">
        <f>IF(N103="zákl. přenesená",J103,0)</f>
        <v>0</v>
      </c>
      <c r="BH103" s="73">
        <f>IF(N103="sníž. přenesená",J103,0)</f>
        <v>0</v>
      </c>
      <c r="BI103" s="73">
        <f>IF(N103="nulová",J103,0)</f>
        <v>0</v>
      </c>
      <c r="BJ103" s="24" t="s">
        <v>21</v>
      </c>
      <c r="BK103" s="73">
        <f>ROUND(I103*H103,2)</f>
        <v>0</v>
      </c>
      <c r="BL103" s="24" t="s">
        <v>144</v>
      </c>
      <c r="BM103" s="24" t="s">
        <v>77</v>
      </c>
    </row>
    <row r="104" spans="1:63" s="10" customFormat="1" ht="29.85" customHeight="1">
      <c r="A104" s="236"/>
      <c r="B104" s="237"/>
      <c r="C104" s="236"/>
      <c r="D104" s="238" t="s">
        <v>68</v>
      </c>
      <c r="E104" s="241" t="s">
        <v>1254</v>
      </c>
      <c r="F104" s="241" t="s">
        <v>1255</v>
      </c>
      <c r="G104" s="236"/>
      <c r="H104" s="236"/>
      <c r="I104" s="236"/>
      <c r="J104" s="242">
        <f>BK104</f>
        <v>0</v>
      </c>
      <c r="K104" s="236"/>
      <c r="L104" s="60"/>
      <c r="M104" s="62"/>
      <c r="N104" s="63"/>
      <c r="O104" s="63"/>
      <c r="P104" s="64">
        <f>P105</f>
        <v>0</v>
      </c>
      <c r="Q104" s="63"/>
      <c r="R104" s="64">
        <f>R105</f>
        <v>0</v>
      </c>
      <c r="S104" s="63"/>
      <c r="T104" s="65">
        <f>T105</f>
        <v>0</v>
      </c>
      <c r="AR104" s="61" t="s">
        <v>21</v>
      </c>
      <c r="AT104" s="66" t="s">
        <v>68</v>
      </c>
      <c r="AU104" s="66" t="s">
        <v>21</v>
      </c>
      <c r="AY104" s="61" t="s">
        <v>137</v>
      </c>
      <c r="BK104" s="67">
        <f>BK105</f>
        <v>0</v>
      </c>
    </row>
    <row r="105" spans="1:65" s="1" customFormat="1" ht="16.5" customHeight="1">
      <c r="A105" s="176"/>
      <c r="B105" s="177"/>
      <c r="C105" s="243" t="s">
        <v>80</v>
      </c>
      <c r="D105" s="243" t="s">
        <v>139</v>
      </c>
      <c r="E105" s="244" t="s">
        <v>1262</v>
      </c>
      <c r="F105" s="245" t="s">
        <v>1263</v>
      </c>
      <c r="G105" s="246" t="s">
        <v>1258</v>
      </c>
      <c r="H105" s="247">
        <v>1</v>
      </c>
      <c r="I105" s="68">
        <v>0</v>
      </c>
      <c r="J105" s="248">
        <f>ROUND(I105*H105,2)</f>
        <v>0</v>
      </c>
      <c r="K105" s="245" t="s">
        <v>1259</v>
      </c>
      <c r="L105" s="27"/>
      <c r="M105" s="69" t="s">
        <v>5</v>
      </c>
      <c r="N105" s="70" t="s">
        <v>40</v>
      </c>
      <c r="O105" s="28"/>
      <c r="P105" s="71">
        <f>O105*H105</f>
        <v>0</v>
      </c>
      <c r="Q105" s="71">
        <v>0</v>
      </c>
      <c r="R105" s="71">
        <f>Q105*H105</f>
        <v>0</v>
      </c>
      <c r="S105" s="71">
        <v>0</v>
      </c>
      <c r="T105" s="72">
        <f>S105*H105</f>
        <v>0</v>
      </c>
      <c r="AR105" s="24" t="s">
        <v>144</v>
      </c>
      <c r="AT105" s="24" t="s">
        <v>139</v>
      </c>
      <c r="AU105" s="24" t="s">
        <v>77</v>
      </c>
      <c r="AY105" s="24" t="s">
        <v>137</v>
      </c>
      <c r="BE105" s="73">
        <f>IF(N105="základní",J105,0)</f>
        <v>0</v>
      </c>
      <c r="BF105" s="73">
        <f>IF(N105="snížená",J105,0)</f>
        <v>0</v>
      </c>
      <c r="BG105" s="73">
        <f>IF(N105="zákl. přenesená",J105,0)</f>
        <v>0</v>
      </c>
      <c r="BH105" s="73">
        <f>IF(N105="sníž. přenesená",J105,0)</f>
        <v>0</v>
      </c>
      <c r="BI105" s="73">
        <f>IF(N105="nulová",J105,0)</f>
        <v>0</v>
      </c>
      <c r="BJ105" s="24" t="s">
        <v>21</v>
      </c>
      <c r="BK105" s="73">
        <f>ROUND(I105*H105,2)</f>
        <v>0</v>
      </c>
      <c r="BL105" s="24" t="s">
        <v>144</v>
      </c>
      <c r="BM105" s="24" t="s">
        <v>80</v>
      </c>
    </row>
    <row r="106" spans="1:63" s="10" customFormat="1" ht="37.35" customHeight="1">
      <c r="A106" s="236"/>
      <c r="B106" s="237"/>
      <c r="C106" s="236"/>
      <c r="D106" s="238" t="s">
        <v>68</v>
      </c>
      <c r="E106" s="239" t="s">
        <v>1264</v>
      </c>
      <c r="F106" s="239" t="s">
        <v>1265</v>
      </c>
      <c r="G106" s="236"/>
      <c r="H106" s="236"/>
      <c r="I106" s="236"/>
      <c r="J106" s="240">
        <f>BK106</f>
        <v>0</v>
      </c>
      <c r="K106" s="236"/>
      <c r="L106" s="60"/>
      <c r="M106" s="62"/>
      <c r="N106" s="63"/>
      <c r="O106" s="63"/>
      <c r="P106" s="64">
        <f>P107+P108+P109+P111+P112+P114+P115+P117+P118+P120+P121+P123+P124+P126+P127+P129+P130</f>
        <v>0</v>
      </c>
      <c r="Q106" s="63"/>
      <c r="R106" s="64">
        <f>R107+R108+R109+R111+R112+R114+R115+R117+R118+R120+R121+R123+R124+R126+R127+R129+R130</f>
        <v>0</v>
      </c>
      <c r="S106" s="63"/>
      <c r="T106" s="65">
        <f>T107+T108+T109+T111+T112+T114+T115+T117+T118+T120+T121+T123+T124+T126+T127+T129+T130</f>
        <v>0</v>
      </c>
      <c r="AR106" s="61" t="s">
        <v>21</v>
      </c>
      <c r="AT106" s="66" t="s">
        <v>68</v>
      </c>
      <c r="AU106" s="66" t="s">
        <v>69</v>
      </c>
      <c r="AY106" s="61" t="s">
        <v>137</v>
      </c>
      <c r="BK106" s="67">
        <f>BK107+BK108+BK109+BK111+BK112+BK114+BK115+BK117+BK118+BK120+BK121+BK123+BK124+BK126+BK127+BK129+BK130</f>
        <v>0</v>
      </c>
    </row>
    <row r="107" spans="1:63" s="10" customFormat="1" ht="19.95" customHeight="1">
      <c r="A107" s="236"/>
      <c r="B107" s="237"/>
      <c r="C107" s="236"/>
      <c r="D107" s="238" t="s">
        <v>68</v>
      </c>
      <c r="E107" s="241" t="s">
        <v>1266</v>
      </c>
      <c r="F107" s="241" t="s">
        <v>1266</v>
      </c>
      <c r="G107" s="236"/>
      <c r="H107" s="236"/>
      <c r="I107" s="236"/>
      <c r="J107" s="242">
        <f>BK107</f>
        <v>0</v>
      </c>
      <c r="K107" s="236"/>
      <c r="L107" s="60"/>
      <c r="M107" s="62"/>
      <c r="N107" s="63"/>
      <c r="O107" s="63"/>
      <c r="P107" s="64">
        <v>0</v>
      </c>
      <c r="Q107" s="63"/>
      <c r="R107" s="64">
        <v>0</v>
      </c>
      <c r="S107" s="63"/>
      <c r="T107" s="65">
        <v>0</v>
      </c>
      <c r="AR107" s="61" t="s">
        <v>21</v>
      </c>
      <c r="AT107" s="66" t="s">
        <v>68</v>
      </c>
      <c r="AU107" s="66" t="s">
        <v>21</v>
      </c>
      <c r="AY107" s="61" t="s">
        <v>137</v>
      </c>
      <c r="BK107" s="67">
        <v>0</v>
      </c>
    </row>
    <row r="108" spans="1:63" s="10" customFormat="1" ht="19.95" customHeight="1">
      <c r="A108" s="236"/>
      <c r="B108" s="237"/>
      <c r="C108" s="236"/>
      <c r="D108" s="238" t="s">
        <v>68</v>
      </c>
      <c r="E108" s="241" t="s">
        <v>1267</v>
      </c>
      <c r="F108" s="241" t="s">
        <v>1267</v>
      </c>
      <c r="G108" s="236"/>
      <c r="H108" s="236"/>
      <c r="I108" s="236"/>
      <c r="J108" s="242">
        <f>BK108</f>
        <v>0</v>
      </c>
      <c r="K108" s="236"/>
      <c r="L108" s="60"/>
      <c r="M108" s="62"/>
      <c r="N108" s="63"/>
      <c r="O108" s="63"/>
      <c r="P108" s="64">
        <v>0</v>
      </c>
      <c r="Q108" s="63"/>
      <c r="R108" s="64">
        <v>0</v>
      </c>
      <c r="S108" s="63"/>
      <c r="T108" s="65">
        <v>0</v>
      </c>
      <c r="AR108" s="61" t="s">
        <v>21</v>
      </c>
      <c r="AT108" s="66" t="s">
        <v>68</v>
      </c>
      <c r="AU108" s="66" t="s">
        <v>21</v>
      </c>
      <c r="AY108" s="61" t="s">
        <v>137</v>
      </c>
      <c r="BK108" s="67">
        <v>0</v>
      </c>
    </row>
    <row r="109" spans="1:63" s="10" customFormat="1" ht="19.95" customHeight="1">
      <c r="A109" s="236"/>
      <c r="B109" s="237"/>
      <c r="C109" s="236"/>
      <c r="D109" s="238" t="s">
        <v>68</v>
      </c>
      <c r="E109" s="241" t="s">
        <v>1268</v>
      </c>
      <c r="F109" s="241" t="s">
        <v>1269</v>
      </c>
      <c r="G109" s="236"/>
      <c r="H109" s="236"/>
      <c r="I109" s="236"/>
      <c r="J109" s="242">
        <f>BK109</f>
        <v>0</v>
      </c>
      <c r="K109" s="236"/>
      <c r="L109" s="60"/>
      <c r="M109" s="62"/>
      <c r="N109" s="63"/>
      <c r="O109" s="63"/>
      <c r="P109" s="64">
        <f>P110</f>
        <v>0</v>
      </c>
      <c r="Q109" s="63"/>
      <c r="R109" s="64">
        <f>R110</f>
        <v>0</v>
      </c>
      <c r="S109" s="63"/>
      <c r="T109" s="65">
        <f>T110</f>
        <v>0</v>
      </c>
      <c r="AR109" s="61" t="s">
        <v>21</v>
      </c>
      <c r="AT109" s="66" t="s">
        <v>68</v>
      </c>
      <c r="AU109" s="66" t="s">
        <v>21</v>
      </c>
      <c r="AY109" s="61" t="s">
        <v>137</v>
      </c>
      <c r="BK109" s="67">
        <f>BK110</f>
        <v>0</v>
      </c>
    </row>
    <row r="110" spans="1:65" s="1" customFormat="1" ht="16.5" customHeight="1">
      <c r="A110" s="176"/>
      <c r="B110" s="177"/>
      <c r="C110" s="243" t="s">
        <v>154</v>
      </c>
      <c r="D110" s="243" t="s">
        <v>139</v>
      </c>
      <c r="E110" s="244" t="s">
        <v>1270</v>
      </c>
      <c r="F110" s="245" t="s">
        <v>1271</v>
      </c>
      <c r="G110" s="246" t="s">
        <v>1258</v>
      </c>
      <c r="H110" s="247">
        <v>1</v>
      </c>
      <c r="I110" s="68">
        <v>0</v>
      </c>
      <c r="J110" s="248">
        <f>ROUND(I110*H110,2)</f>
        <v>0</v>
      </c>
      <c r="K110" s="245" t="s">
        <v>1272</v>
      </c>
      <c r="L110" s="27"/>
      <c r="M110" s="69" t="s">
        <v>5</v>
      </c>
      <c r="N110" s="70" t="s">
        <v>40</v>
      </c>
      <c r="O110" s="28"/>
      <c r="P110" s="71">
        <f>O110*H110</f>
        <v>0</v>
      </c>
      <c r="Q110" s="71">
        <v>0</v>
      </c>
      <c r="R110" s="71">
        <f>Q110*H110</f>
        <v>0</v>
      </c>
      <c r="S110" s="71">
        <v>0</v>
      </c>
      <c r="T110" s="72">
        <f>S110*H110</f>
        <v>0</v>
      </c>
      <c r="AR110" s="24" t="s">
        <v>144</v>
      </c>
      <c r="AT110" s="24" t="s">
        <v>139</v>
      </c>
      <c r="AU110" s="24" t="s">
        <v>77</v>
      </c>
      <c r="AY110" s="24" t="s">
        <v>137</v>
      </c>
      <c r="BE110" s="73">
        <f>IF(N110="základní",J110,0)</f>
        <v>0</v>
      </c>
      <c r="BF110" s="73">
        <f>IF(N110="snížená",J110,0)</f>
        <v>0</v>
      </c>
      <c r="BG110" s="73">
        <f>IF(N110="zákl. přenesená",J110,0)</f>
        <v>0</v>
      </c>
      <c r="BH110" s="73">
        <f>IF(N110="sníž. přenesená",J110,0)</f>
        <v>0</v>
      </c>
      <c r="BI110" s="73">
        <f>IF(N110="nulová",J110,0)</f>
        <v>0</v>
      </c>
      <c r="BJ110" s="24" t="s">
        <v>21</v>
      </c>
      <c r="BK110" s="73">
        <f>ROUND(I110*H110,2)</f>
        <v>0</v>
      </c>
      <c r="BL110" s="24" t="s">
        <v>144</v>
      </c>
      <c r="BM110" s="24" t="s">
        <v>144</v>
      </c>
    </row>
    <row r="111" spans="1:63" s="10" customFormat="1" ht="29.85" customHeight="1">
      <c r="A111" s="236"/>
      <c r="B111" s="237"/>
      <c r="C111" s="236"/>
      <c r="D111" s="238" t="s">
        <v>68</v>
      </c>
      <c r="E111" s="241" t="s">
        <v>1267</v>
      </c>
      <c r="F111" s="241" t="s">
        <v>1267</v>
      </c>
      <c r="G111" s="236"/>
      <c r="H111" s="236"/>
      <c r="I111" s="236"/>
      <c r="J111" s="242">
        <f>BK111</f>
        <v>0</v>
      </c>
      <c r="K111" s="236"/>
      <c r="L111" s="60"/>
      <c r="M111" s="62"/>
      <c r="N111" s="63"/>
      <c r="O111" s="63"/>
      <c r="P111" s="64">
        <v>0</v>
      </c>
      <c r="Q111" s="63"/>
      <c r="R111" s="64">
        <v>0</v>
      </c>
      <c r="S111" s="63"/>
      <c r="T111" s="65">
        <v>0</v>
      </c>
      <c r="AR111" s="61" t="s">
        <v>21</v>
      </c>
      <c r="AT111" s="66" t="s">
        <v>68</v>
      </c>
      <c r="AU111" s="66" t="s">
        <v>21</v>
      </c>
      <c r="AY111" s="61" t="s">
        <v>137</v>
      </c>
      <c r="BK111" s="67">
        <v>0</v>
      </c>
    </row>
    <row r="112" spans="1:63" s="10" customFormat="1" ht="19.95" customHeight="1">
      <c r="A112" s="236"/>
      <c r="B112" s="237"/>
      <c r="C112" s="236"/>
      <c r="D112" s="238" t="s">
        <v>68</v>
      </c>
      <c r="E112" s="241" t="s">
        <v>1268</v>
      </c>
      <c r="F112" s="241" t="s">
        <v>1269</v>
      </c>
      <c r="G112" s="236"/>
      <c r="H112" s="236"/>
      <c r="I112" s="236"/>
      <c r="J112" s="242">
        <f>BK112</f>
        <v>0</v>
      </c>
      <c r="K112" s="236"/>
      <c r="L112" s="60"/>
      <c r="M112" s="62"/>
      <c r="N112" s="63"/>
      <c r="O112" s="63"/>
      <c r="P112" s="64">
        <f>P113</f>
        <v>0</v>
      </c>
      <c r="Q112" s="63"/>
      <c r="R112" s="64">
        <f>R113</f>
        <v>0</v>
      </c>
      <c r="S112" s="63"/>
      <c r="T112" s="65">
        <f>T113</f>
        <v>0</v>
      </c>
      <c r="AR112" s="61" t="s">
        <v>21</v>
      </c>
      <c r="AT112" s="66" t="s">
        <v>68</v>
      </c>
      <c r="AU112" s="66" t="s">
        <v>21</v>
      </c>
      <c r="AY112" s="61" t="s">
        <v>137</v>
      </c>
      <c r="BK112" s="67">
        <f>BK113</f>
        <v>0</v>
      </c>
    </row>
    <row r="113" spans="1:65" s="1" customFormat="1" ht="16.5" customHeight="1">
      <c r="A113" s="176"/>
      <c r="B113" s="177"/>
      <c r="C113" s="243" t="s">
        <v>169</v>
      </c>
      <c r="D113" s="243" t="s">
        <v>139</v>
      </c>
      <c r="E113" s="244" t="s">
        <v>1273</v>
      </c>
      <c r="F113" s="245" t="s">
        <v>1274</v>
      </c>
      <c r="G113" s="246" t="s">
        <v>1258</v>
      </c>
      <c r="H113" s="247">
        <v>1</v>
      </c>
      <c r="I113" s="68">
        <v>0</v>
      </c>
      <c r="J113" s="248">
        <f>ROUND(I113*H113,2)</f>
        <v>0</v>
      </c>
      <c r="K113" s="245" t="s">
        <v>1272</v>
      </c>
      <c r="L113" s="27"/>
      <c r="M113" s="69" t="s">
        <v>5</v>
      </c>
      <c r="N113" s="70" t="s">
        <v>40</v>
      </c>
      <c r="O113" s="28"/>
      <c r="P113" s="71">
        <f>O113*H113</f>
        <v>0</v>
      </c>
      <c r="Q113" s="71">
        <v>0</v>
      </c>
      <c r="R113" s="71">
        <f>Q113*H113</f>
        <v>0</v>
      </c>
      <c r="S113" s="71">
        <v>0</v>
      </c>
      <c r="T113" s="72">
        <f>S113*H113</f>
        <v>0</v>
      </c>
      <c r="AR113" s="24" t="s">
        <v>144</v>
      </c>
      <c r="AT113" s="24" t="s">
        <v>139</v>
      </c>
      <c r="AU113" s="24" t="s">
        <v>77</v>
      </c>
      <c r="AY113" s="24" t="s">
        <v>137</v>
      </c>
      <c r="BE113" s="73">
        <f>IF(N113="základní",J113,0)</f>
        <v>0</v>
      </c>
      <c r="BF113" s="73">
        <f>IF(N113="snížená",J113,0)</f>
        <v>0</v>
      </c>
      <c r="BG113" s="73">
        <f>IF(N113="zákl. přenesená",J113,0)</f>
        <v>0</v>
      </c>
      <c r="BH113" s="73">
        <f>IF(N113="sníž. přenesená",J113,0)</f>
        <v>0</v>
      </c>
      <c r="BI113" s="73">
        <f>IF(N113="nulová",J113,0)</f>
        <v>0</v>
      </c>
      <c r="BJ113" s="24" t="s">
        <v>21</v>
      </c>
      <c r="BK113" s="73">
        <f>ROUND(I113*H113,2)</f>
        <v>0</v>
      </c>
      <c r="BL113" s="24" t="s">
        <v>144</v>
      </c>
      <c r="BM113" s="24" t="s">
        <v>154</v>
      </c>
    </row>
    <row r="114" spans="1:63" s="10" customFormat="1" ht="29.85" customHeight="1">
      <c r="A114" s="236"/>
      <c r="B114" s="237"/>
      <c r="C114" s="236"/>
      <c r="D114" s="238" t="s">
        <v>68</v>
      </c>
      <c r="E114" s="241" t="s">
        <v>1275</v>
      </c>
      <c r="F114" s="241" t="s">
        <v>1276</v>
      </c>
      <c r="G114" s="236"/>
      <c r="H114" s="236"/>
      <c r="I114" s="236"/>
      <c r="J114" s="242">
        <f>BK114</f>
        <v>0</v>
      </c>
      <c r="K114" s="236"/>
      <c r="L114" s="60"/>
      <c r="M114" s="62"/>
      <c r="N114" s="63"/>
      <c r="O114" s="63"/>
      <c r="P114" s="64">
        <v>0</v>
      </c>
      <c r="Q114" s="63"/>
      <c r="R114" s="64">
        <v>0</v>
      </c>
      <c r="S114" s="63"/>
      <c r="T114" s="65">
        <v>0</v>
      </c>
      <c r="AR114" s="61" t="s">
        <v>21</v>
      </c>
      <c r="AT114" s="66" t="s">
        <v>68</v>
      </c>
      <c r="AU114" s="66" t="s">
        <v>21</v>
      </c>
      <c r="AY114" s="61" t="s">
        <v>137</v>
      </c>
      <c r="BK114" s="67">
        <v>0</v>
      </c>
    </row>
    <row r="115" spans="1:63" s="10" customFormat="1" ht="19.95" customHeight="1">
      <c r="A115" s="236"/>
      <c r="B115" s="237"/>
      <c r="C115" s="236"/>
      <c r="D115" s="238" t="s">
        <v>68</v>
      </c>
      <c r="E115" s="241" t="s">
        <v>1277</v>
      </c>
      <c r="F115" s="241" t="s">
        <v>1278</v>
      </c>
      <c r="G115" s="236"/>
      <c r="H115" s="236"/>
      <c r="I115" s="236"/>
      <c r="J115" s="242">
        <f>BK115</f>
        <v>0</v>
      </c>
      <c r="K115" s="236"/>
      <c r="L115" s="60"/>
      <c r="M115" s="62"/>
      <c r="N115" s="63"/>
      <c r="O115" s="63"/>
      <c r="P115" s="64">
        <f>P116</f>
        <v>0</v>
      </c>
      <c r="Q115" s="63"/>
      <c r="R115" s="64">
        <f>R116</f>
        <v>0</v>
      </c>
      <c r="S115" s="63"/>
      <c r="T115" s="65">
        <f>T116</f>
        <v>0</v>
      </c>
      <c r="AR115" s="61" t="s">
        <v>21</v>
      </c>
      <c r="AT115" s="66" t="s">
        <v>68</v>
      </c>
      <c r="AU115" s="66" t="s">
        <v>21</v>
      </c>
      <c r="AY115" s="61" t="s">
        <v>137</v>
      </c>
      <c r="BK115" s="67">
        <f>BK116</f>
        <v>0</v>
      </c>
    </row>
    <row r="116" spans="1:65" s="1" customFormat="1" ht="16.5" customHeight="1">
      <c r="A116" s="176"/>
      <c r="B116" s="177"/>
      <c r="C116" s="243" t="s">
        <v>185</v>
      </c>
      <c r="D116" s="243" t="s">
        <v>139</v>
      </c>
      <c r="E116" s="244" t="s">
        <v>1279</v>
      </c>
      <c r="F116" s="245" t="s">
        <v>1280</v>
      </c>
      <c r="G116" s="246" t="s">
        <v>1258</v>
      </c>
      <c r="H116" s="247">
        <v>1</v>
      </c>
      <c r="I116" s="68">
        <v>0</v>
      </c>
      <c r="J116" s="248">
        <f>ROUND(I116*H116,2)</f>
        <v>0</v>
      </c>
      <c r="K116" s="245" t="s">
        <v>1272</v>
      </c>
      <c r="L116" s="27"/>
      <c r="M116" s="69" t="s">
        <v>5</v>
      </c>
      <c r="N116" s="70" t="s">
        <v>40</v>
      </c>
      <c r="O116" s="28"/>
      <c r="P116" s="71">
        <f>O116*H116</f>
        <v>0</v>
      </c>
      <c r="Q116" s="71">
        <v>0</v>
      </c>
      <c r="R116" s="71">
        <f>Q116*H116</f>
        <v>0</v>
      </c>
      <c r="S116" s="71">
        <v>0</v>
      </c>
      <c r="T116" s="72">
        <f>S116*H116</f>
        <v>0</v>
      </c>
      <c r="AR116" s="24" t="s">
        <v>144</v>
      </c>
      <c r="AT116" s="24" t="s">
        <v>139</v>
      </c>
      <c r="AU116" s="24" t="s">
        <v>77</v>
      </c>
      <c r="AY116" s="24" t="s">
        <v>137</v>
      </c>
      <c r="BE116" s="73">
        <f>IF(N116="základní",J116,0)</f>
        <v>0</v>
      </c>
      <c r="BF116" s="73">
        <f>IF(N116="snížená",J116,0)</f>
        <v>0</v>
      </c>
      <c r="BG116" s="73">
        <f>IF(N116="zákl. přenesená",J116,0)</f>
        <v>0</v>
      </c>
      <c r="BH116" s="73">
        <f>IF(N116="sníž. přenesená",J116,0)</f>
        <v>0</v>
      </c>
      <c r="BI116" s="73">
        <f>IF(N116="nulová",J116,0)</f>
        <v>0</v>
      </c>
      <c r="BJ116" s="24" t="s">
        <v>21</v>
      </c>
      <c r="BK116" s="73">
        <f>ROUND(I116*H116,2)</f>
        <v>0</v>
      </c>
      <c r="BL116" s="24" t="s">
        <v>144</v>
      </c>
      <c r="BM116" s="24" t="s">
        <v>169</v>
      </c>
    </row>
    <row r="117" spans="1:63" s="10" customFormat="1" ht="29.85" customHeight="1">
      <c r="A117" s="236"/>
      <c r="B117" s="237"/>
      <c r="C117" s="236"/>
      <c r="D117" s="238" t="s">
        <v>68</v>
      </c>
      <c r="E117" s="241" t="s">
        <v>1275</v>
      </c>
      <c r="F117" s="241" t="s">
        <v>1276</v>
      </c>
      <c r="G117" s="236"/>
      <c r="H117" s="236"/>
      <c r="I117" s="236"/>
      <c r="J117" s="242">
        <f>BK117</f>
        <v>0</v>
      </c>
      <c r="K117" s="236"/>
      <c r="L117" s="60"/>
      <c r="M117" s="62"/>
      <c r="N117" s="63"/>
      <c r="O117" s="63"/>
      <c r="P117" s="64">
        <v>0</v>
      </c>
      <c r="Q117" s="63"/>
      <c r="R117" s="64">
        <v>0</v>
      </c>
      <c r="S117" s="63"/>
      <c r="T117" s="65">
        <v>0</v>
      </c>
      <c r="AR117" s="61" t="s">
        <v>21</v>
      </c>
      <c r="AT117" s="66" t="s">
        <v>68</v>
      </c>
      <c r="AU117" s="66" t="s">
        <v>21</v>
      </c>
      <c r="AY117" s="61" t="s">
        <v>137</v>
      </c>
      <c r="BK117" s="67">
        <v>0</v>
      </c>
    </row>
    <row r="118" spans="1:63" s="10" customFormat="1" ht="19.95" customHeight="1">
      <c r="A118" s="236"/>
      <c r="B118" s="237"/>
      <c r="C118" s="236"/>
      <c r="D118" s="238" t="s">
        <v>68</v>
      </c>
      <c r="E118" s="241" t="s">
        <v>1277</v>
      </c>
      <c r="F118" s="241" t="s">
        <v>1278</v>
      </c>
      <c r="G118" s="236"/>
      <c r="H118" s="236"/>
      <c r="I118" s="236"/>
      <c r="J118" s="242">
        <f>BK118</f>
        <v>0</v>
      </c>
      <c r="K118" s="236"/>
      <c r="L118" s="60"/>
      <c r="M118" s="62"/>
      <c r="N118" s="63"/>
      <c r="O118" s="63"/>
      <c r="P118" s="64">
        <f>P119</f>
        <v>0</v>
      </c>
      <c r="Q118" s="63"/>
      <c r="R118" s="64">
        <f>R119</f>
        <v>0</v>
      </c>
      <c r="S118" s="63"/>
      <c r="T118" s="65">
        <f>T119</f>
        <v>0</v>
      </c>
      <c r="AR118" s="61" t="s">
        <v>21</v>
      </c>
      <c r="AT118" s="66" t="s">
        <v>68</v>
      </c>
      <c r="AU118" s="66" t="s">
        <v>21</v>
      </c>
      <c r="AY118" s="61" t="s">
        <v>137</v>
      </c>
      <c r="BK118" s="67">
        <f>BK119</f>
        <v>0</v>
      </c>
    </row>
    <row r="119" spans="1:65" s="1" customFormat="1" ht="16.5" customHeight="1">
      <c r="A119" s="176"/>
      <c r="B119" s="177"/>
      <c r="C119" s="243" t="s">
        <v>165</v>
      </c>
      <c r="D119" s="243" t="s">
        <v>139</v>
      </c>
      <c r="E119" s="244" t="s">
        <v>1281</v>
      </c>
      <c r="F119" s="245" t="s">
        <v>1282</v>
      </c>
      <c r="G119" s="246" t="s">
        <v>1258</v>
      </c>
      <c r="H119" s="247">
        <v>1</v>
      </c>
      <c r="I119" s="68">
        <v>0</v>
      </c>
      <c r="J119" s="248">
        <f>ROUND(I119*H119,2)</f>
        <v>0</v>
      </c>
      <c r="K119" s="245" t="s">
        <v>1272</v>
      </c>
      <c r="L119" s="27"/>
      <c r="M119" s="69" t="s">
        <v>5</v>
      </c>
      <c r="N119" s="70" t="s">
        <v>40</v>
      </c>
      <c r="O119" s="28"/>
      <c r="P119" s="71">
        <f>O119*H119</f>
        <v>0</v>
      </c>
      <c r="Q119" s="71">
        <v>0</v>
      </c>
      <c r="R119" s="71">
        <f>Q119*H119</f>
        <v>0</v>
      </c>
      <c r="S119" s="71">
        <v>0</v>
      </c>
      <c r="T119" s="72">
        <f>S119*H119</f>
        <v>0</v>
      </c>
      <c r="AR119" s="24" t="s">
        <v>144</v>
      </c>
      <c r="AT119" s="24" t="s">
        <v>139</v>
      </c>
      <c r="AU119" s="24" t="s">
        <v>77</v>
      </c>
      <c r="AY119" s="24" t="s">
        <v>137</v>
      </c>
      <c r="BE119" s="73">
        <f>IF(N119="základní",J119,0)</f>
        <v>0</v>
      </c>
      <c r="BF119" s="73">
        <f>IF(N119="snížená",J119,0)</f>
        <v>0</v>
      </c>
      <c r="BG119" s="73">
        <f>IF(N119="zákl. přenesená",J119,0)</f>
        <v>0</v>
      </c>
      <c r="BH119" s="73">
        <f>IF(N119="sníž. přenesená",J119,0)</f>
        <v>0</v>
      </c>
      <c r="BI119" s="73">
        <f>IF(N119="nulová",J119,0)</f>
        <v>0</v>
      </c>
      <c r="BJ119" s="24" t="s">
        <v>21</v>
      </c>
      <c r="BK119" s="73">
        <f>ROUND(I119*H119,2)</f>
        <v>0</v>
      </c>
      <c r="BL119" s="24" t="s">
        <v>144</v>
      </c>
      <c r="BM119" s="24" t="s">
        <v>185</v>
      </c>
    </row>
    <row r="120" spans="1:63" s="10" customFormat="1" ht="29.85" customHeight="1">
      <c r="A120" s="236"/>
      <c r="B120" s="237"/>
      <c r="C120" s="236"/>
      <c r="D120" s="238" t="s">
        <v>68</v>
      </c>
      <c r="E120" s="241" t="s">
        <v>1283</v>
      </c>
      <c r="F120" s="241" t="s">
        <v>1284</v>
      </c>
      <c r="G120" s="236"/>
      <c r="H120" s="236"/>
      <c r="I120" s="236"/>
      <c r="J120" s="242">
        <f>BK120</f>
        <v>0</v>
      </c>
      <c r="K120" s="236"/>
      <c r="L120" s="60"/>
      <c r="M120" s="62"/>
      <c r="N120" s="63"/>
      <c r="O120" s="63"/>
      <c r="P120" s="64">
        <v>0</v>
      </c>
      <c r="Q120" s="63"/>
      <c r="R120" s="64">
        <v>0</v>
      </c>
      <c r="S120" s="63"/>
      <c r="T120" s="65">
        <v>0</v>
      </c>
      <c r="AR120" s="61" t="s">
        <v>21</v>
      </c>
      <c r="AT120" s="66" t="s">
        <v>68</v>
      </c>
      <c r="AU120" s="66" t="s">
        <v>21</v>
      </c>
      <c r="AY120" s="61" t="s">
        <v>137</v>
      </c>
      <c r="BK120" s="67">
        <v>0</v>
      </c>
    </row>
    <row r="121" spans="1:63" s="10" customFormat="1" ht="19.95" customHeight="1">
      <c r="A121" s="236"/>
      <c r="B121" s="237"/>
      <c r="C121" s="236"/>
      <c r="D121" s="238" t="s">
        <v>68</v>
      </c>
      <c r="E121" s="241" t="s">
        <v>1277</v>
      </c>
      <c r="F121" s="241" t="s">
        <v>1278</v>
      </c>
      <c r="G121" s="236"/>
      <c r="H121" s="236"/>
      <c r="I121" s="236"/>
      <c r="J121" s="242">
        <f>BK121</f>
        <v>0</v>
      </c>
      <c r="K121" s="236"/>
      <c r="L121" s="60"/>
      <c r="M121" s="62"/>
      <c r="N121" s="63"/>
      <c r="O121" s="63"/>
      <c r="P121" s="64">
        <f>P122</f>
        <v>0</v>
      </c>
      <c r="Q121" s="63"/>
      <c r="R121" s="64">
        <f>R122</f>
        <v>0</v>
      </c>
      <c r="S121" s="63"/>
      <c r="T121" s="65">
        <f>T122</f>
        <v>0</v>
      </c>
      <c r="AR121" s="61" t="s">
        <v>21</v>
      </c>
      <c r="AT121" s="66" t="s">
        <v>68</v>
      </c>
      <c r="AU121" s="66" t="s">
        <v>21</v>
      </c>
      <c r="AY121" s="61" t="s">
        <v>137</v>
      </c>
      <c r="BK121" s="67">
        <f>BK122</f>
        <v>0</v>
      </c>
    </row>
    <row r="122" spans="1:65" s="1" customFormat="1" ht="16.5" customHeight="1">
      <c r="A122" s="176"/>
      <c r="B122" s="177"/>
      <c r="C122" s="243" t="s">
        <v>216</v>
      </c>
      <c r="D122" s="243" t="s">
        <v>139</v>
      </c>
      <c r="E122" s="244" t="s">
        <v>1285</v>
      </c>
      <c r="F122" s="245" t="s">
        <v>1286</v>
      </c>
      <c r="G122" s="246" t="s">
        <v>1258</v>
      </c>
      <c r="H122" s="247">
        <v>1</v>
      </c>
      <c r="I122" s="68">
        <v>0</v>
      </c>
      <c r="J122" s="248">
        <f>ROUND(I122*H122,2)</f>
        <v>0</v>
      </c>
      <c r="K122" s="245" t="s">
        <v>1272</v>
      </c>
      <c r="L122" s="27"/>
      <c r="M122" s="69" t="s">
        <v>5</v>
      </c>
      <c r="N122" s="70" t="s">
        <v>40</v>
      </c>
      <c r="O122" s="28"/>
      <c r="P122" s="71">
        <f>O122*H122</f>
        <v>0</v>
      </c>
      <c r="Q122" s="71">
        <v>0</v>
      </c>
      <c r="R122" s="71">
        <f>Q122*H122</f>
        <v>0</v>
      </c>
      <c r="S122" s="71">
        <v>0</v>
      </c>
      <c r="T122" s="72">
        <f>S122*H122</f>
        <v>0</v>
      </c>
      <c r="AR122" s="24" t="s">
        <v>144</v>
      </c>
      <c r="AT122" s="24" t="s">
        <v>139</v>
      </c>
      <c r="AU122" s="24" t="s">
        <v>77</v>
      </c>
      <c r="AY122" s="24" t="s">
        <v>137</v>
      </c>
      <c r="BE122" s="73">
        <f>IF(N122="základní",J122,0)</f>
        <v>0</v>
      </c>
      <c r="BF122" s="73">
        <f>IF(N122="snížená",J122,0)</f>
        <v>0</v>
      </c>
      <c r="BG122" s="73">
        <f>IF(N122="zákl. přenesená",J122,0)</f>
        <v>0</v>
      </c>
      <c r="BH122" s="73">
        <f>IF(N122="sníž. přenesená",J122,0)</f>
        <v>0</v>
      </c>
      <c r="BI122" s="73">
        <f>IF(N122="nulová",J122,0)</f>
        <v>0</v>
      </c>
      <c r="BJ122" s="24" t="s">
        <v>21</v>
      </c>
      <c r="BK122" s="73">
        <f>ROUND(I122*H122,2)</f>
        <v>0</v>
      </c>
      <c r="BL122" s="24" t="s">
        <v>144</v>
      </c>
      <c r="BM122" s="24" t="s">
        <v>165</v>
      </c>
    </row>
    <row r="123" spans="1:63" s="10" customFormat="1" ht="29.85" customHeight="1">
      <c r="A123" s="236"/>
      <c r="B123" s="237"/>
      <c r="C123" s="236"/>
      <c r="D123" s="238" t="s">
        <v>68</v>
      </c>
      <c r="E123" s="241" t="s">
        <v>1283</v>
      </c>
      <c r="F123" s="241" t="s">
        <v>1284</v>
      </c>
      <c r="G123" s="236"/>
      <c r="H123" s="236"/>
      <c r="I123" s="236"/>
      <c r="J123" s="242">
        <f>BK123</f>
        <v>0</v>
      </c>
      <c r="K123" s="236"/>
      <c r="L123" s="60"/>
      <c r="M123" s="62"/>
      <c r="N123" s="63"/>
      <c r="O123" s="63"/>
      <c r="P123" s="64">
        <v>0</v>
      </c>
      <c r="Q123" s="63"/>
      <c r="R123" s="64">
        <v>0</v>
      </c>
      <c r="S123" s="63"/>
      <c r="T123" s="65">
        <v>0</v>
      </c>
      <c r="AR123" s="61" t="s">
        <v>21</v>
      </c>
      <c r="AT123" s="66" t="s">
        <v>68</v>
      </c>
      <c r="AU123" s="66" t="s">
        <v>21</v>
      </c>
      <c r="AY123" s="61" t="s">
        <v>137</v>
      </c>
      <c r="BK123" s="67">
        <v>0</v>
      </c>
    </row>
    <row r="124" spans="1:63" s="10" customFormat="1" ht="19.95" customHeight="1">
      <c r="A124" s="236"/>
      <c r="B124" s="237"/>
      <c r="C124" s="236"/>
      <c r="D124" s="238" t="s">
        <v>68</v>
      </c>
      <c r="E124" s="241" t="s">
        <v>1277</v>
      </c>
      <c r="F124" s="241" t="s">
        <v>1278</v>
      </c>
      <c r="G124" s="236"/>
      <c r="H124" s="236"/>
      <c r="I124" s="236"/>
      <c r="J124" s="242">
        <f>BK124</f>
        <v>0</v>
      </c>
      <c r="K124" s="236"/>
      <c r="L124" s="60"/>
      <c r="M124" s="62"/>
      <c r="N124" s="63"/>
      <c r="O124" s="63"/>
      <c r="P124" s="64">
        <f>P125</f>
        <v>0</v>
      </c>
      <c r="Q124" s="63"/>
      <c r="R124" s="64">
        <f>R125</f>
        <v>0</v>
      </c>
      <c r="S124" s="63"/>
      <c r="T124" s="65">
        <f>T125</f>
        <v>0</v>
      </c>
      <c r="AR124" s="61" t="s">
        <v>21</v>
      </c>
      <c r="AT124" s="66" t="s">
        <v>68</v>
      </c>
      <c r="AU124" s="66" t="s">
        <v>21</v>
      </c>
      <c r="AY124" s="61" t="s">
        <v>137</v>
      </c>
      <c r="BK124" s="67">
        <f>BK125</f>
        <v>0</v>
      </c>
    </row>
    <row r="125" spans="1:65" s="1" customFormat="1" ht="16.5" customHeight="1">
      <c r="A125" s="176"/>
      <c r="B125" s="177"/>
      <c r="C125" s="243" t="s">
        <v>225</v>
      </c>
      <c r="D125" s="243" t="s">
        <v>139</v>
      </c>
      <c r="E125" s="244" t="s">
        <v>1287</v>
      </c>
      <c r="F125" s="245" t="s">
        <v>1288</v>
      </c>
      <c r="G125" s="246" t="s">
        <v>1258</v>
      </c>
      <c r="H125" s="247">
        <v>1</v>
      </c>
      <c r="I125" s="68">
        <v>0</v>
      </c>
      <c r="J125" s="248">
        <f>ROUND(I125*H125,2)</f>
        <v>0</v>
      </c>
      <c r="K125" s="245" t="s">
        <v>1272</v>
      </c>
      <c r="L125" s="27"/>
      <c r="M125" s="69" t="s">
        <v>5</v>
      </c>
      <c r="N125" s="70" t="s">
        <v>40</v>
      </c>
      <c r="O125" s="28"/>
      <c r="P125" s="71">
        <f>O125*H125</f>
        <v>0</v>
      </c>
      <c r="Q125" s="71">
        <v>0</v>
      </c>
      <c r="R125" s="71">
        <f>Q125*H125</f>
        <v>0</v>
      </c>
      <c r="S125" s="71">
        <v>0</v>
      </c>
      <c r="T125" s="72">
        <f>S125*H125</f>
        <v>0</v>
      </c>
      <c r="AR125" s="24" t="s">
        <v>144</v>
      </c>
      <c r="AT125" s="24" t="s">
        <v>139</v>
      </c>
      <c r="AU125" s="24" t="s">
        <v>77</v>
      </c>
      <c r="AY125" s="24" t="s">
        <v>137</v>
      </c>
      <c r="BE125" s="73">
        <f>IF(N125="základní",J125,0)</f>
        <v>0</v>
      </c>
      <c r="BF125" s="73">
        <f>IF(N125="snížená",J125,0)</f>
        <v>0</v>
      </c>
      <c r="BG125" s="73">
        <f>IF(N125="zákl. přenesená",J125,0)</f>
        <v>0</v>
      </c>
      <c r="BH125" s="73">
        <f>IF(N125="sníž. přenesená",J125,0)</f>
        <v>0</v>
      </c>
      <c r="BI125" s="73">
        <f>IF(N125="nulová",J125,0)</f>
        <v>0</v>
      </c>
      <c r="BJ125" s="24" t="s">
        <v>21</v>
      </c>
      <c r="BK125" s="73">
        <f>ROUND(I125*H125,2)</f>
        <v>0</v>
      </c>
      <c r="BL125" s="24" t="s">
        <v>144</v>
      </c>
      <c r="BM125" s="24" t="s">
        <v>216</v>
      </c>
    </row>
    <row r="126" spans="1:63" s="10" customFormat="1" ht="29.85" customHeight="1">
      <c r="A126" s="236"/>
      <c r="B126" s="237"/>
      <c r="C126" s="236"/>
      <c r="D126" s="238" t="s">
        <v>68</v>
      </c>
      <c r="E126" s="241" t="s">
        <v>1283</v>
      </c>
      <c r="F126" s="241" t="s">
        <v>1284</v>
      </c>
      <c r="G126" s="236"/>
      <c r="H126" s="236"/>
      <c r="I126" s="236"/>
      <c r="J126" s="242">
        <f>BK126</f>
        <v>0</v>
      </c>
      <c r="K126" s="236"/>
      <c r="L126" s="60"/>
      <c r="M126" s="62"/>
      <c r="N126" s="63"/>
      <c r="O126" s="63"/>
      <c r="P126" s="64">
        <v>0</v>
      </c>
      <c r="Q126" s="63"/>
      <c r="R126" s="64">
        <v>0</v>
      </c>
      <c r="S126" s="63"/>
      <c r="T126" s="65">
        <v>0</v>
      </c>
      <c r="AR126" s="61" t="s">
        <v>21</v>
      </c>
      <c r="AT126" s="66" t="s">
        <v>68</v>
      </c>
      <c r="AU126" s="66" t="s">
        <v>21</v>
      </c>
      <c r="AY126" s="61" t="s">
        <v>137</v>
      </c>
      <c r="BK126" s="67">
        <v>0</v>
      </c>
    </row>
    <row r="127" spans="1:63" s="10" customFormat="1" ht="19.95" customHeight="1">
      <c r="A127" s="236"/>
      <c r="B127" s="237"/>
      <c r="C127" s="236"/>
      <c r="D127" s="238" t="s">
        <v>68</v>
      </c>
      <c r="E127" s="241" t="s">
        <v>1277</v>
      </c>
      <c r="F127" s="241" t="s">
        <v>1278</v>
      </c>
      <c r="G127" s="236"/>
      <c r="H127" s="236"/>
      <c r="I127" s="236"/>
      <c r="J127" s="242">
        <f>BK127</f>
        <v>0</v>
      </c>
      <c r="K127" s="236"/>
      <c r="L127" s="60"/>
      <c r="M127" s="62"/>
      <c r="N127" s="63"/>
      <c r="O127" s="63"/>
      <c r="P127" s="64">
        <f>P128</f>
        <v>0</v>
      </c>
      <c r="Q127" s="63"/>
      <c r="R127" s="64">
        <f>R128</f>
        <v>0</v>
      </c>
      <c r="S127" s="63"/>
      <c r="T127" s="65">
        <f>T128</f>
        <v>0</v>
      </c>
      <c r="AR127" s="61" t="s">
        <v>21</v>
      </c>
      <c r="AT127" s="66" t="s">
        <v>68</v>
      </c>
      <c r="AU127" s="66" t="s">
        <v>21</v>
      </c>
      <c r="AY127" s="61" t="s">
        <v>137</v>
      </c>
      <c r="BK127" s="67">
        <f>BK128</f>
        <v>0</v>
      </c>
    </row>
    <row r="128" spans="1:65" s="1" customFormat="1" ht="16.5" customHeight="1">
      <c r="A128" s="176"/>
      <c r="B128" s="177"/>
      <c r="C128" s="243" t="s">
        <v>231</v>
      </c>
      <c r="D128" s="243" t="s">
        <v>139</v>
      </c>
      <c r="E128" s="244" t="s">
        <v>1289</v>
      </c>
      <c r="F128" s="245" t="s">
        <v>1290</v>
      </c>
      <c r="G128" s="246" t="s">
        <v>1258</v>
      </c>
      <c r="H128" s="247">
        <v>1</v>
      </c>
      <c r="I128" s="68">
        <v>0</v>
      </c>
      <c r="J128" s="248">
        <f>ROUND(I128*H128,2)</f>
        <v>0</v>
      </c>
      <c r="K128" s="245" t="s">
        <v>1272</v>
      </c>
      <c r="L128" s="27"/>
      <c r="M128" s="69" t="s">
        <v>5</v>
      </c>
      <c r="N128" s="70" t="s">
        <v>40</v>
      </c>
      <c r="O128" s="28"/>
      <c r="P128" s="71">
        <f>O128*H128</f>
        <v>0</v>
      </c>
      <c r="Q128" s="71">
        <v>0</v>
      </c>
      <c r="R128" s="71">
        <f>Q128*H128</f>
        <v>0</v>
      </c>
      <c r="S128" s="71">
        <v>0</v>
      </c>
      <c r="T128" s="72">
        <f>S128*H128</f>
        <v>0</v>
      </c>
      <c r="AR128" s="24" t="s">
        <v>144</v>
      </c>
      <c r="AT128" s="24" t="s">
        <v>139</v>
      </c>
      <c r="AU128" s="24" t="s">
        <v>77</v>
      </c>
      <c r="AY128" s="24" t="s">
        <v>137</v>
      </c>
      <c r="BE128" s="73">
        <f>IF(N128="základní",J128,0)</f>
        <v>0</v>
      </c>
      <c r="BF128" s="73">
        <f>IF(N128="snížená",J128,0)</f>
        <v>0</v>
      </c>
      <c r="BG128" s="73">
        <f>IF(N128="zákl. přenesená",J128,0)</f>
        <v>0</v>
      </c>
      <c r="BH128" s="73">
        <f>IF(N128="sníž. přenesená",J128,0)</f>
        <v>0</v>
      </c>
      <c r="BI128" s="73">
        <f>IF(N128="nulová",J128,0)</f>
        <v>0</v>
      </c>
      <c r="BJ128" s="24" t="s">
        <v>21</v>
      </c>
      <c r="BK128" s="73">
        <f>ROUND(I128*H128,2)</f>
        <v>0</v>
      </c>
      <c r="BL128" s="24" t="s">
        <v>144</v>
      </c>
      <c r="BM128" s="24" t="s">
        <v>225</v>
      </c>
    </row>
    <row r="129" spans="1:63" s="10" customFormat="1" ht="29.85" customHeight="1">
      <c r="A129" s="236"/>
      <c r="B129" s="237"/>
      <c r="C129" s="236"/>
      <c r="D129" s="238" t="s">
        <v>68</v>
      </c>
      <c r="E129" s="241" t="s">
        <v>1291</v>
      </c>
      <c r="F129" s="241" t="s">
        <v>1292</v>
      </c>
      <c r="G129" s="236"/>
      <c r="H129" s="236"/>
      <c r="I129" s="236"/>
      <c r="J129" s="242">
        <f>BK129</f>
        <v>0</v>
      </c>
      <c r="K129" s="236"/>
      <c r="L129" s="60"/>
      <c r="M129" s="62"/>
      <c r="N129" s="63"/>
      <c r="O129" s="63"/>
      <c r="P129" s="64">
        <v>0</v>
      </c>
      <c r="Q129" s="63"/>
      <c r="R129" s="64">
        <v>0</v>
      </c>
      <c r="S129" s="63"/>
      <c r="T129" s="65">
        <v>0</v>
      </c>
      <c r="AR129" s="61" t="s">
        <v>21</v>
      </c>
      <c r="AT129" s="66" t="s">
        <v>68</v>
      </c>
      <c r="AU129" s="66" t="s">
        <v>21</v>
      </c>
      <c r="AY129" s="61" t="s">
        <v>137</v>
      </c>
      <c r="BK129" s="67">
        <v>0</v>
      </c>
    </row>
    <row r="130" spans="1:63" s="10" customFormat="1" ht="19.95" customHeight="1">
      <c r="A130" s="236"/>
      <c r="B130" s="237"/>
      <c r="C130" s="236"/>
      <c r="D130" s="238" t="s">
        <v>68</v>
      </c>
      <c r="E130" s="241" t="s">
        <v>1277</v>
      </c>
      <c r="F130" s="241" t="s">
        <v>1278</v>
      </c>
      <c r="G130" s="236"/>
      <c r="H130" s="236"/>
      <c r="I130" s="236"/>
      <c r="J130" s="242">
        <f>BK130</f>
        <v>0</v>
      </c>
      <c r="K130" s="236"/>
      <c r="L130" s="60"/>
      <c r="M130" s="62"/>
      <c r="N130" s="63"/>
      <c r="O130" s="63"/>
      <c r="P130" s="64">
        <f>SUM(P131:P133)</f>
        <v>0</v>
      </c>
      <c r="Q130" s="63"/>
      <c r="R130" s="64">
        <f>SUM(R131:R133)</f>
        <v>0</v>
      </c>
      <c r="S130" s="63"/>
      <c r="T130" s="65">
        <f>SUM(T131:T133)</f>
        <v>0</v>
      </c>
      <c r="AR130" s="61" t="s">
        <v>21</v>
      </c>
      <c r="AT130" s="66" t="s">
        <v>68</v>
      </c>
      <c r="AU130" s="66" t="s">
        <v>21</v>
      </c>
      <c r="AY130" s="61" t="s">
        <v>137</v>
      </c>
      <c r="BK130" s="67">
        <f>SUM(BK131:BK133)</f>
        <v>0</v>
      </c>
    </row>
    <row r="131" spans="1:65" s="1" customFormat="1" ht="25.5" customHeight="1">
      <c r="A131" s="176"/>
      <c r="B131" s="177"/>
      <c r="C131" s="243" t="s">
        <v>235</v>
      </c>
      <c r="D131" s="243" t="s">
        <v>139</v>
      </c>
      <c r="E131" s="244" t="s">
        <v>1293</v>
      </c>
      <c r="F131" s="245" t="s">
        <v>1294</v>
      </c>
      <c r="G131" s="246" t="s">
        <v>1258</v>
      </c>
      <c r="H131" s="247">
        <v>1</v>
      </c>
      <c r="I131" s="68">
        <v>0</v>
      </c>
      <c r="J131" s="248">
        <f>ROUND(I131*H131,2)</f>
        <v>0</v>
      </c>
      <c r="K131" s="245" t="s">
        <v>1272</v>
      </c>
      <c r="L131" s="27"/>
      <c r="M131" s="69" t="s">
        <v>5</v>
      </c>
      <c r="N131" s="70" t="s">
        <v>40</v>
      </c>
      <c r="O131" s="28"/>
      <c r="P131" s="71">
        <f>O131*H131</f>
        <v>0</v>
      </c>
      <c r="Q131" s="71">
        <v>0</v>
      </c>
      <c r="R131" s="71">
        <f>Q131*H131</f>
        <v>0</v>
      </c>
      <c r="S131" s="71">
        <v>0</v>
      </c>
      <c r="T131" s="72">
        <f>S131*H131</f>
        <v>0</v>
      </c>
      <c r="AR131" s="24" t="s">
        <v>144</v>
      </c>
      <c r="AT131" s="24" t="s">
        <v>139</v>
      </c>
      <c r="AU131" s="24" t="s">
        <v>77</v>
      </c>
      <c r="AY131" s="24" t="s">
        <v>137</v>
      </c>
      <c r="BE131" s="73">
        <f>IF(N131="základní",J131,0)</f>
        <v>0</v>
      </c>
      <c r="BF131" s="73">
        <f>IF(N131="snížená",J131,0)</f>
        <v>0</v>
      </c>
      <c r="BG131" s="73">
        <f>IF(N131="zákl. přenesená",J131,0)</f>
        <v>0</v>
      </c>
      <c r="BH131" s="73">
        <f>IF(N131="sníž. přenesená",J131,0)</f>
        <v>0</v>
      </c>
      <c r="BI131" s="73">
        <f>IF(N131="nulová",J131,0)</f>
        <v>0</v>
      </c>
      <c r="BJ131" s="24" t="s">
        <v>21</v>
      </c>
      <c r="BK131" s="73">
        <f>ROUND(I131*H131,2)</f>
        <v>0</v>
      </c>
      <c r="BL131" s="24" t="s">
        <v>144</v>
      </c>
      <c r="BM131" s="24" t="s">
        <v>231</v>
      </c>
    </row>
    <row r="132" spans="1:65" s="1" customFormat="1" ht="25.5" customHeight="1">
      <c r="A132" s="176"/>
      <c r="B132" s="177"/>
      <c r="C132" s="243" t="s">
        <v>241</v>
      </c>
      <c r="D132" s="243" t="s">
        <v>139</v>
      </c>
      <c r="E132" s="244" t="s">
        <v>1295</v>
      </c>
      <c r="F132" s="245" t="s">
        <v>1296</v>
      </c>
      <c r="G132" s="246" t="s">
        <v>1258</v>
      </c>
      <c r="H132" s="247">
        <v>1</v>
      </c>
      <c r="I132" s="68">
        <v>0</v>
      </c>
      <c r="J132" s="248">
        <f>ROUND(I132*H132,2)</f>
        <v>0</v>
      </c>
      <c r="K132" s="245" t="s">
        <v>1272</v>
      </c>
      <c r="L132" s="27"/>
      <c r="M132" s="69" t="s">
        <v>5</v>
      </c>
      <c r="N132" s="70" t="s">
        <v>40</v>
      </c>
      <c r="O132" s="28"/>
      <c r="P132" s="71">
        <f>O132*H132</f>
        <v>0</v>
      </c>
      <c r="Q132" s="71">
        <v>0</v>
      </c>
      <c r="R132" s="71">
        <f>Q132*H132</f>
        <v>0</v>
      </c>
      <c r="S132" s="71">
        <v>0</v>
      </c>
      <c r="T132" s="72">
        <f>S132*H132</f>
        <v>0</v>
      </c>
      <c r="AR132" s="24" t="s">
        <v>144</v>
      </c>
      <c r="AT132" s="24" t="s">
        <v>139</v>
      </c>
      <c r="AU132" s="24" t="s">
        <v>77</v>
      </c>
      <c r="AY132" s="24" t="s">
        <v>137</v>
      </c>
      <c r="BE132" s="73">
        <f>IF(N132="základní",J132,0)</f>
        <v>0</v>
      </c>
      <c r="BF132" s="73">
        <f>IF(N132="snížená",J132,0)</f>
        <v>0</v>
      </c>
      <c r="BG132" s="73">
        <f>IF(N132="zákl. přenesená",J132,0)</f>
        <v>0</v>
      </c>
      <c r="BH132" s="73">
        <f>IF(N132="sníž. přenesená",J132,0)</f>
        <v>0</v>
      </c>
      <c r="BI132" s="73">
        <f>IF(N132="nulová",J132,0)</f>
        <v>0</v>
      </c>
      <c r="BJ132" s="24" t="s">
        <v>21</v>
      </c>
      <c r="BK132" s="73">
        <f>ROUND(I132*H132,2)</f>
        <v>0</v>
      </c>
      <c r="BL132" s="24" t="s">
        <v>144</v>
      </c>
      <c r="BM132" s="24" t="s">
        <v>235</v>
      </c>
    </row>
    <row r="133" spans="1:65" s="1" customFormat="1" ht="16.5" customHeight="1">
      <c r="A133" s="176"/>
      <c r="B133" s="177"/>
      <c r="C133" s="243" t="s">
        <v>245</v>
      </c>
      <c r="D133" s="243" t="s">
        <v>139</v>
      </c>
      <c r="E133" s="244" t="s">
        <v>1297</v>
      </c>
      <c r="F133" s="245" t="s">
        <v>1298</v>
      </c>
      <c r="G133" s="246" t="s">
        <v>1258</v>
      </c>
      <c r="H133" s="247">
        <v>1</v>
      </c>
      <c r="I133" s="68">
        <v>0</v>
      </c>
      <c r="J133" s="248">
        <f>ROUND(I133*H133,2)</f>
        <v>0</v>
      </c>
      <c r="K133" s="245" t="s">
        <v>1272</v>
      </c>
      <c r="L133" s="27"/>
      <c r="M133" s="69" t="s">
        <v>5</v>
      </c>
      <c r="N133" s="78" t="s">
        <v>40</v>
      </c>
      <c r="O133" s="79"/>
      <c r="P133" s="80">
        <f>O133*H133</f>
        <v>0</v>
      </c>
      <c r="Q133" s="80">
        <v>0</v>
      </c>
      <c r="R133" s="80">
        <f>Q133*H133</f>
        <v>0</v>
      </c>
      <c r="S133" s="80">
        <v>0</v>
      </c>
      <c r="T133" s="81">
        <f>S133*H133</f>
        <v>0</v>
      </c>
      <c r="AR133" s="24" t="s">
        <v>144</v>
      </c>
      <c r="AT133" s="24" t="s">
        <v>139</v>
      </c>
      <c r="AU133" s="24" t="s">
        <v>77</v>
      </c>
      <c r="AY133" s="24" t="s">
        <v>137</v>
      </c>
      <c r="BE133" s="73">
        <f>IF(N133="základní",J133,0)</f>
        <v>0</v>
      </c>
      <c r="BF133" s="73">
        <f>IF(N133="snížená",J133,0)</f>
        <v>0</v>
      </c>
      <c r="BG133" s="73">
        <f>IF(N133="zákl. přenesená",J133,0)</f>
        <v>0</v>
      </c>
      <c r="BH133" s="73">
        <f>IF(N133="sníž. přenesená",J133,0)</f>
        <v>0</v>
      </c>
      <c r="BI133" s="73">
        <f>IF(N133="nulová",J133,0)</f>
        <v>0</v>
      </c>
      <c r="BJ133" s="24" t="s">
        <v>21</v>
      </c>
      <c r="BK133" s="73">
        <f>ROUND(I133*H133,2)</f>
        <v>0</v>
      </c>
      <c r="BL133" s="24" t="s">
        <v>144</v>
      </c>
      <c r="BM133" s="24" t="s">
        <v>241</v>
      </c>
    </row>
    <row r="134" spans="1:12" s="1" customFormat="1" ht="6.9" customHeight="1">
      <c r="A134" s="176"/>
      <c r="B134" s="201"/>
      <c r="C134" s="202"/>
      <c r="D134" s="202"/>
      <c r="E134" s="202"/>
      <c r="F134" s="202"/>
      <c r="G134" s="202"/>
      <c r="H134" s="202"/>
      <c r="I134" s="202"/>
      <c r="J134" s="202"/>
      <c r="K134" s="202"/>
      <c r="L134" s="27"/>
    </row>
  </sheetData>
  <sheetProtection algorithmName="SHA-512" hashValue="EibD7kI0Qn+lmBabJnSY+FjJoW57f4fKjEFfxLC7B0TVIauOrTfHYXW979F0O7B4DrdQltbk5ISfJNn85rEPDg==" saltValue="GAEzuL57ncXi72Yd7jmbfg==" spinCount="100000" sheet="1" objects="1" scenarios="1"/>
  <autoFilter ref="C97:K133"/>
  <mergeCells count="10">
    <mergeCell ref="J51:J52"/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3937007874015748" right="0.3937007874015748" top="0.5905511811023623" bottom="0.5905511811023623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73"/>
  </sheetViews>
  <sheetFormatPr defaultColWidth="9.33203125" defaultRowHeight="13.5"/>
  <cols>
    <col min="1" max="1" width="8.33203125" style="82" customWidth="1"/>
    <col min="2" max="2" width="1.66796875" style="82" customWidth="1"/>
    <col min="3" max="4" width="5" style="82" customWidth="1"/>
    <col min="5" max="5" width="11.66015625" style="82" customWidth="1"/>
    <col min="6" max="6" width="9.16015625" style="82" customWidth="1"/>
    <col min="7" max="7" width="5" style="82" customWidth="1"/>
    <col min="8" max="8" width="77.83203125" style="82" customWidth="1"/>
    <col min="9" max="10" width="20" style="82" customWidth="1"/>
    <col min="11" max="11" width="1.66796875" style="82" customWidth="1"/>
  </cols>
  <sheetData>
    <row r="1" ht="37.5" customHeight="1"/>
    <row r="2" spans="2:11" ht="7.5" customHeight="1">
      <c r="B2" s="83"/>
      <c r="C2" s="84"/>
      <c r="D2" s="84"/>
      <c r="E2" s="84"/>
      <c r="F2" s="84"/>
      <c r="G2" s="84"/>
      <c r="H2" s="84"/>
      <c r="I2" s="84"/>
      <c r="J2" s="84"/>
      <c r="K2" s="85"/>
    </row>
    <row r="3" spans="2:11" s="15" customFormat="1" ht="45" customHeight="1">
      <c r="B3" s="86"/>
      <c r="C3" s="381" t="s">
        <v>1299</v>
      </c>
      <c r="D3" s="381"/>
      <c r="E3" s="381"/>
      <c r="F3" s="381"/>
      <c r="G3" s="381"/>
      <c r="H3" s="381"/>
      <c r="I3" s="381"/>
      <c r="J3" s="381"/>
      <c r="K3" s="87"/>
    </row>
    <row r="4" spans="2:11" ht="25.5" customHeight="1">
      <c r="B4" s="88"/>
      <c r="C4" s="382" t="s">
        <v>1300</v>
      </c>
      <c r="D4" s="382"/>
      <c r="E4" s="382"/>
      <c r="F4" s="382"/>
      <c r="G4" s="382"/>
      <c r="H4" s="382"/>
      <c r="I4" s="382"/>
      <c r="J4" s="382"/>
      <c r="K4" s="89"/>
    </row>
    <row r="5" spans="2:11" ht="5.25" customHeight="1">
      <c r="B5" s="88"/>
      <c r="C5" s="90"/>
      <c r="D5" s="90"/>
      <c r="E5" s="90"/>
      <c r="F5" s="90"/>
      <c r="G5" s="90"/>
      <c r="H5" s="90"/>
      <c r="I5" s="90"/>
      <c r="J5" s="90"/>
      <c r="K5" s="89"/>
    </row>
    <row r="6" spans="2:11" ht="15" customHeight="1">
      <c r="B6" s="88"/>
      <c r="C6" s="380" t="s">
        <v>1301</v>
      </c>
      <c r="D6" s="380"/>
      <c r="E6" s="380"/>
      <c r="F6" s="380"/>
      <c r="G6" s="380"/>
      <c r="H6" s="380"/>
      <c r="I6" s="380"/>
      <c r="J6" s="380"/>
      <c r="K6" s="89"/>
    </row>
    <row r="7" spans="2:11" ht="15" customHeight="1">
      <c r="B7" s="92"/>
      <c r="C7" s="380" t="s">
        <v>1302</v>
      </c>
      <c r="D7" s="380"/>
      <c r="E7" s="380"/>
      <c r="F7" s="380"/>
      <c r="G7" s="380"/>
      <c r="H7" s="380"/>
      <c r="I7" s="380"/>
      <c r="J7" s="380"/>
      <c r="K7" s="89"/>
    </row>
    <row r="8" spans="2:11" ht="12.75" customHeight="1">
      <c r="B8" s="92"/>
      <c r="C8" s="91"/>
      <c r="D8" s="91"/>
      <c r="E8" s="91"/>
      <c r="F8" s="91"/>
      <c r="G8" s="91"/>
      <c r="H8" s="91"/>
      <c r="I8" s="91"/>
      <c r="J8" s="91"/>
      <c r="K8" s="89"/>
    </row>
    <row r="9" spans="2:11" ht="15" customHeight="1">
      <c r="B9" s="92"/>
      <c r="C9" s="380" t="s">
        <v>1303</v>
      </c>
      <c r="D9" s="380"/>
      <c r="E9" s="380"/>
      <c r="F9" s="380"/>
      <c r="G9" s="380"/>
      <c r="H9" s="380"/>
      <c r="I9" s="380"/>
      <c r="J9" s="380"/>
      <c r="K9" s="89"/>
    </row>
    <row r="10" spans="2:11" ht="15" customHeight="1">
      <c r="B10" s="92"/>
      <c r="C10" s="91"/>
      <c r="D10" s="380" t="s">
        <v>1304</v>
      </c>
      <c r="E10" s="380"/>
      <c r="F10" s="380"/>
      <c r="G10" s="380"/>
      <c r="H10" s="380"/>
      <c r="I10" s="380"/>
      <c r="J10" s="380"/>
      <c r="K10" s="89"/>
    </row>
    <row r="11" spans="2:11" ht="15" customHeight="1">
      <c r="B11" s="92"/>
      <c r="C11" s="93"/>
      <c r="D11" s="380" t="s">
        <v>1305</v>
      </c>
      <c r="E11" s="380"/>
      <c r="F11" s="380"/>
      <c r="G11" s="380"/>
      <c r="H11" s="380"/>
      <c r="I11" s="380"/>
      <c r="J11" s="380"/>
      <c r="K11" s="89"/>
    </row>
    <row r="12" spans="2:11" ht="12.75" customHeight="1">
      <c r="B12" s="92"/>
      <c r="C12" s="93"/>
      <c r="D12" s="93"/>
      <c r="E12" s="93"/>
      <c r="F12" s="93"/>
      <c r="G12" s="93"/>
      <c r="H12" s="93"/>
      <c r="I12" s="93"/>
      <c r="J12" s="93"/>
      <c r="K12" s="89"/>
    </row>
    <row r="13" spans="2:11" ht="15" customHeight="1">
      <c r="B13" s="92"/>
      <c r="C13" s="93"/>
      <c r="D13" s="380" t="s">
        <v>1306</v>
      </c>
      <c r="E13" s="380"/>
      <c r="F13" s="380"/>
      <c r="G13" s="380"/>
      <c r="H13" s="380"/>
      <c r="I13" s="380"/>
      <c r="J13" s="380"/>
      <c r="K13" s="89"/>
    </row>
    <row r="14" spans="2:11" ht="15" customHeight="1">
      <c r="B14" s="92"/>
      <c r="C14" s="93"/>
      <c r="D14" s="380" t="s">
        <v>1307</v>
      </c>
      <c r="E14" s="380"/>
      <c r="F14" s="380"/>
      <c r="G14" s="380"/>
      <c r="H14" s="380"/>
      <c r="I14" s="380"/>
      <c r="J14" s="380"/>
      <c r="K14" s="89"/>
    </row>
    <row r="15" spans="2:11" ht="15" customHeight="1">
      <c r="B15" s="92"/>
      <c r="C15" s="93"/>
      <c r="D15" s="380" t="s">
        <v>1308</v>
      </c>
      <c r="E15" s="380"/>
      <c r="F15" s="380"/>
      <c r="G15" s="380"/>
      <c r="H15" s="380"/>
      <c r="I15" s="380"/>
      <c r="J15" s="380"/>
      <c r="K15" s="89"/>
    </row>
    <row r="16" spans="2:11" ht="15" customHeight="1">
      <c r="B16" s="92"/>
      <c r="C16" s="93"/>
      <c r="D16" s="93"/>
      <c r="E16" s="94" t="s">
        <v>75</v>
      </c>
      <c r="F16" s="380" t="s">
        <v>1309</v>
      </c>
      <c r="G16" s="380"/>
      <c r="H16" s="380"/>
      <c r="I16" s="380"/>
      <c r="J16" s="380"/>
      <c r="K16" s="89"/>
    </row>
    <row r="17" spans="2:11" ht="15" customHeight="1">
      <c r="B17" s="92"/>
      <c r="C17" s="93"/>
      <c r="D17" s="93"/>
      <c r="E17" s="94" t="s">
        <v>1310</v>
      </c>
      <c r="F17" s="380" t="s">
        <v>1311</v>
      </c>
      <c r="G17" s="380"/>
      <c r="H17" s="380"/>
      <c r="I17" s="380"/>
      <c r="J17" s="380"/>
      <c r="K17" s="89"/>
    </row>
    <row r="18" spans="2:11" ht="15" customHeight="1">
      <c r="B18" s="92"/>
      <c r="C18" s="93"/>
      <c r="D18" s="93"/>
      <c r="E18" s="94" t="s">
        <v>1312</v>
      </c>
      <c r="F18" s="380" t="s">
        <v>1313</v>
      </c>
      <c r="G18" s="380"/>
      <c r="H18" s="380"/>
      <c r="I18" s="380"/>
      <c r="J18" s="380"/>
      <c r="K18" s="89"/>
    </row>
    <row r="19" spans="2:11" ht="15" customHeight="1">
      <c r="B19" s="92"/>
      <c r="C19" s="93"/>
      <c r="D19" s="93"/>
      <c r="E19" s="94" t="s">
        <v>1314</v>
      </c>
      <c r="F19" s="380" t="s">
        <v>1315</v>
      </c>
      <c r="G19" s="380"/>
      <c r="H19" s="380"/>
      <c r="I19" s="380"/>
      <c r="J19" s="380"/>
      <c r="K19" s="89"/>
    </row>
    <row r="20" spans="2:11" ht="15" customHeight="1">
      <c r="B20" s="92"/>
      <c r="C20" s="93"/>
      <c r="D20" s="93"/>
      <c r="E20" s="94" t="s">
        <v>1316</v>
      </c>
      <c r="F20" s="380" t="s">
        <v>1317</v>
      </c>
      <c r="G20" s="380"/>
      <c r="H20" s="380"/>
      <c r="I20" s="380"/>
      <c r="J20" s="380"/>
      <c r="K20" s="89"/>
    </row>
    <row r="21" spans="2:11" ht="15" customHeight="1">
      <c r="B21" s="92"/>
      <c r="C21" s="93"/>
      <c r="D21" s="93"/>
      <c r="E21" s="94" t="s">
        <v>1318</v>
      </c>
      <c r="F21" s="380" t="s">
        <v>1319</v>
      </c>
      <c r="G21" s="380"/>
      <c r="H21" s="380"/>
      <c r="I21" s="380"/>
      <c r="J21" s="380"/>
      <c r="K21" s="89"/>
    </row>
    <row r="22" spans="2:11" ht="12.75" customHeight="1">
      <c r="B22" s="92"/>
      <c r="C22" s="93"/>
      <c r="D22" s="93"/>
      <c r="E22" s="93"/>
      <c r="F22" s="93"/>
      <c r="G22" s="93"/>
      <c r="H22" s="93"/>
      <c r="I22" s="93"/>
      <c r="J22" s="93"/>
      <c r="K22" s="89"/>
    </row>
    <row r="23" spans="2:11" ht="15" customHeight="1">
      <c r="B23" s="92"/>
      <c r="C23" s="380" t="s">
        <v>1320</v>
      </c>
      <c r="D23" s="380"/>
      <c r="E23" s="380"/>
      <c r="F23" s="380"/>
      <c r="G23" s="380"/>
      <c r="H23" s="380"/>
      <c r="I23" s="380"/>
      <c r="J23" s="380"/>
      <c r="K23" s="89"/>
    </row>
    <row r="24" spans="2:11" ht="15" customHeight="1">
      <c r="B24" s="92"/>
      <c r="C24" s="380" t="s">
        <v>1321</v>
      </c>
      <c r="D24" s="380"/>
      <c r="E24" s="380"/>
      <c r="F24" s="380"/>
      <c r="G24" s="380"/>
      <c r="H24" s="380"/>
      <c r="I24" s="380"/>
      <c r="J24" s="380"/>
      <c r="K24" s="89"/>
    </row>
    <row r="25" spans="2:11" ht="15" customHeight="1">
      <c r="B25" s="92"/>
      <c r="C25" s="91"/>
      <c r="D25" s="380" t="s">
        <v>1322</v>
      </c>
      <c r="E25" s="380"/>
      <c r="F25" s="380"/>
      <c r="G25" s="380"/>
      <c r="H25" s="380"/>
      <c r="I25" s="380"/>
      <c r="J25" s="380"/>
      <c r="K25" s="89"/>
    </row>
    <row r="26" spans="2:11" ht="15" customHeight="1">
      <c r="B26" s="92"/>
      <c r="C26" s="93"/>
      <c r="D26" s="380" t="s">
        <v>1323</v>
      </c>
      <c r="E26" s="380"/>
      <c r="F26" s="380"/>
      <c r="G26" s="380"/>
      <c r="H26" s="380"/>
      <c r="I26" s="380"/>
      <c r="J26" s="380"/>
      <c r="K26" s="89"/>
    </row>
    <row r="27" spans="2:11" ht="12.75" customHeight="1">
      <c r="B27" s="92"/>
      <c r="C27" s="93"/>
      <c r="D27" s="93"/>
      <c r="E27" s="93"/>
      <c r="F27" s="93"/>
      <c r="G27" s="93"/>
      <c r="H27" s="93"/>
      <c r="I27" s="93"/>
      <c r="J27" s="93"/>
      <c r="K27" s="89"/>
    </row>
    <row r="28" spans="2:11" ht="15" customHeight="1">
      <c r="B28" s="92"/>
      <c r="C28" s="93"/>
      <c r="D28" s="380" t="s">
        <v>1324</v>
      </c>
      <c r="E28" s="380"/>
      <c r="F28" s="380"/>
      <c r="G28" s="380"/>
      <c r="H28" s="380"/>
      <c r="I28" s="380"/>
      <c r="J28" s="380"/>
      <c r="K28" s="89"/>
    </row>
    <row r="29" spans="2:11" ht="15" customHeight="1">
      <c r="B29" s="92"/>
      <c r="C29" s="93"/>
      <c r="D29" s="380" t="s">
        <v>1325</v>
      </c>
      <c r="E29" s="380"/>
      <c r="F29" s="380"/>
      <c r="G29" s="380"/>
      <c r="H29" s="380"/>
      <c r="I29" s="380"/>
      <c r="J29" s="380"/>
      <c r="K29" s="89"/>
    </row>
    <row r="30" spans="2:11" ht="12.75" customHeight="1">
      <c r="B30" s="92"/>
      <c r="C30" s="93"/>
      <c r="D30" s="93"/>
      <c r="E30" s="93"/>
      <c r="F30" s="93"/>
      <c r="G30" s="93"/>
      <c r="H30" s="93"/>
      <c r="I30" s="93"/>
      <c r="J30" s="93"/>
      <c r="K30" s="89"/>
    </row>
    <row r="31" spans="2:11" ht="15" customHeight="1">
      <c r="B31" s="92"/>
      <c r="C31" s="93"/>
      <c r="D31" s="380" t="s">
        <v>1326</v>
      </c>
      <c r="E31" s="380"/>
      <c r="F31" s="380"/>
      <c r="G31" s="380"/>
      <c r="H31" s="380"/>
      <c r="I31" s="380"/>
      <c r="J31" s="380"/>
      <c r="K31" s="89"/>
    </row>
    <row r="32" spans="2:11" ht="15" customHeight="1">
      <c r="B32" s="92"/>
      <c r="C32" s="93"/>
      <c r="D32" s="380" t="s">
        <v>1327</v>
      </c>
      <c r="E32" s="380"/>
      <c r="F32" s="380"/>
      <c r="G32" s="380"/>
      <c r="H32" s="380"/>
      <c r="I32" s="380"/>
      <c r="J32" s="380"/>
      <c r="K32" s="89"/>
    </row>
    <row r="33" spans="2:11" ht="15" customHeight="1">
      <c r="B33" s="92"/>
      <c r="C33" s="93"/>
      <c r="D33" s="380" t="s">
        <v>1328</v>
      </c>
      <c r="E33" s="380"/>
      <c r="F33" s="380"/>
      <c r="G33" s="380"/>
      <c r="H33" s="380"/>
      <c r="I33" s="380"/>
      <c r="J33" s="380"/>
      <c r="K33" s="89"/>
    </row>
    <row r="34" spans="2:11" ht="15" customHeight="1">
      <c r="B34" s="92"/>
      <c r="C34" s="93"/>
      <c r="D34" s="91"/>
      <c r="E34" s="95" t="s">
        <v>122</v>
      </c>
      <c r="F34" s="91"/>
      <c r="G34" s="380" t="s">
        <v>1329</v>
      </c>
      <c r="H34" s="380"/>
      <c r="I34" s="380"/>
      <c r="J34" s="380"/>
      <c r="K34" s="89"/>
    </row>
    <row r="35" spans="2:11" ht="30.75" customHeight="1">
      <c r="B35" s="92"/>
      <c r="C35" s="93"/>
      <c r="D35" s="91"/>
      <c r="E35" s="95" t="s">
        <v>1330</v>
      </c>
      <c r="F35" s="91"/>
      <c r="G35" s="380" t="s">
        <v>1331</v>
      </c>
      <c r="H35" s="380"/>
      <c r="I35" s="380"/>
      <c r="J35" s="380"/>
      <c r="K35" s="89"/>
    </row>
    <row r="36" spans="2:11" ht="15" customHeight="1">
      <c r="B36" s="92"/>
      <c r="C36" s="93"/>
      <c r="D36" s="91"/>
      <c r="E36" s="95" t="s">
        <v>50</v>
      </c>
      <c r="F36" s="91"/>
      <c r="G36" s="380" t="s">
        <v>1332</v>
      </c>
      <c r="H36" s="380"/>
      <c r="I36" s="380"/>
      <c r="J36" s="380"/>
      <c r="K36" s="89"/>
    </row>
    <row r="37" spans="2:11" ht="15" customHeight="1">
      <c r="B37" s="92"/>
      <c r="C37" s="93"/>
      <c r="D37" s="91"/>
      <c r="E37" s="95" t="s">
        <v>123</v>
      </c>
      <c r="F37" s="91"/>
      <c r="G37" s="380" t="s">
        <v>1333</v>
      </c>
      <c r="H37" s="380"/>
      <c r="I37" s="380"/>
      <c r="J37" s="380"/>
      <c r="K37" s="89"/>
    </row>
    <row r="38" spans="2:11" ht="15" customHeight="1">
      <c r="B38" s="92"/>
      <c r="C38" s="93"/>
      <c r="D38" s="91"/>
      <c r="E38" s="95" t="s">
        <v>124</v>
      </c>
      <c r="F38" s="91"/>
      <c r="G38" s="380" t="s">
        <v>1334</v>
      </c>
      <c r="H38" s="380"/>
      <c r="I38" s="380"/>
      <c r="J38" s="380"/>
      <c r="K38" s="89"/>
    </row>
    <row r="39" spans="2:11" ht="15" customHeight="1">
      <c r="B39" s="92"/>
      <c r="C39" s="93"/>
      <c r="D39" s="91"/>
      <c r="E39" s="95" t="s">
        <v>125</v>
      </c>
      <c r="F39" s="91"/>
      <c r="G39" s="380" t="s">
        <v>1335</v>
      </c>
      <c r="H39" s="380"/>
      <c r="I39" s="380"/>
      <c r="J39" s="380"/>
      <c r="K39" s="89"/>
    </row>
    <row r="40" spans="2:11" ht="15" customHeight="1">
      <c r="B40" s="92"/>
      <c r="C40" s="93"/>
      <c r="D40" s="91"/>
      <c r="E40" s="95" t="s">
        <v>1336</v>
      </c>
      <c r="F40" s="91"/>
      <c r="G40" s="380" t="s">
        <v>1337</v>
      </c>
      <c r="H40" s="380"/>
      <c r="I40" s="380"/>
      <c r="J40" s="380"/>
      <c r="K40" s="89"/>
    </row>
    <row r="41" spans="2:11" ht="15" customHeight="1">
      <c r="B41" s="92"/>
      <c r="C41" s="93"/>
      <c r="D41" s="91"/>
      <c r="E41" s="95"/>
      <c r="F41" s="91"/>
      <c r="G41" s="380" t="s">
        <v>1338</v>
      </c>
      <c r="H41" s="380"/>
      <c r="I41" s="380"/>
      <c r="J41" s="380"/>
      <c r="K41" s="89"/>
    </row>
    <row r="42" spans="2:11" ht="15" customHeight="1">
      <c r="B42" s="92"/>
      <c r="C42" s="93"/>
      <c r="D42" s="91"/>
      <c r="E42" s="95" t="s">
        <v>1339</v>
      </c>
      <c r="F42" s="91"/>
      <c r="G42" s="380" t="s">
        <v>1340</v>
      </c>
      <c r="H42" s="380"/>
      <c r="I42" s="380"/>
      <c r="J42" s="380"/>
      <c r="K42" s="89"/>
    </row>
    <row r="43" spans="2:11" ht="15" customHeight="1">
      <c r="B43" s="92"/>
      <c r="C43" s="93"/>
      <c r="D43" s="91"/>
      <c r="E43" s="95" t="s">
        <v>127</v>
      </c>
      <c r="F43" s="91"/>
      <c r="G43" s="380" t="s">
        <v>1341</v>
      </c>
      <c r="H43" s="380"/>
      <c r="I43" s="380"/>
      <c r="J43" s="380"/>
      <c r="K43" s="89"/>
    </row>
    <row r="44" spans="2:11" ht="12.75" customHeight="1">
      <c r="B44" s="92"/>
      <c r="C44" s="93"/>
      <c r="D44" s="91"/>
      <c r="E44" s="91"/>
      <c r="F44" s="91"/>
      <c r="G44" s="91"/>
      <c r="H44" s="91"/>
      <c r="I44" s="91"/>
      <c r="J44" s="91"/>
      <c r="K44" s="89"/>
    </row>
    <row r="45" spans="2:11" ht="15" customHeight="1">
      <c r="B45" s="92"/>
      <c r="C45" s="93"/>
      <c r="D45" s="380" t="s">
        <v>1342</v>
      </c>
      <c r="E45" s="380"/>
      <c r="F45" s="380"/>
      <c r="G45" s="380"/>
      <c r="H45" s="380"/>
      <c r="I45" s="380"/>
      <c r="J45" s="380"/>
      <c r="K45" s="89"/>
    </row>
    <row r="46" spans="2:11" ht="15" customHeight="1">
      <c r="B46" s="92"/>
      <c r="C46" s="93"/>
      <c r="D46" s="93"/>
      <c r="E46" s="380" t="s">
        <v>1343</v>
      </c>
      <c r="F46" s="380"/>
      <c r="G46" s="380"/>
      <c r="H46" s="380"/>
      <c r="I46" s="380"/>
      <c r="J46" s="380"/>
      <c r="K46" s="89"/>
    </row>
    <row r="47" spans="2:11" ht="15" customHeight="1">
      <c r="B47" s="92"/>
      <c r="C47" s="93"/>
      <c r="D47" s="93"/>
      <c r="E47" s="380" t="s">
        <v>1344</v>
      </c>
      <c r="F47" s="380"/>
      <c r="G47" s="380"/>
      <c r="H47" s="380"/>
      <c r="I47" s="380"/>
      <c r="J47" s="380"/>
      <c r="K47" s="89"/>
    </row>
    <row r="48" spans="2:11" ht="15" customHeight="1">
      <c r="B48" s="92"/>
      <c r="C48" s="93"/>
      <c r="D48" s="93"/>
      <c r="E48" s="380" t="s">
        <v>1345</v>
      </c>
      <c r="F48" s="380"/>
      <c r="G48" s="380"/>
      <c r="H48" s="380"/>
      <c r="I48" s="380"/>
      <c r="J48" s="380"/>
      <c r="K48" s="89"/>
    </row>
    <row r="49" spans="2:11" ht="15" customHeight="1">
      <c r="B49" s="92"/>
      <c r="C49" s="93"/>
      <c r="D49" s="380" t="s">
        <v>1346</v>
      </c>
      <c r="E49" s="380"/>
      <c r="F49" s="380"/>
      <c r="G49" s="380"/>
      <c r="H49" s="380"/>
      <c r="I49" s="380"/>
      <c r="J49" s="380"/>
      <c r="K49" s="89"/>
    </row>
    <row r="50" spans="2:11" ht="25.5" customHeight="1">
      <c r="B50" s="88"/>
      <c r="C50" s="382" t="s">
        <v>1347</v>
      </c>
      <c r="D50" s="382"/>
      <c r="E50" s="382"/>
      <c r="F50" s="382"/>
      <c r="G50" s="382"/>
      <c r="H50" s="382"/>
      <c r="I50" s="382"/>
      <c r="J50" s="382"/>
      <c r="K50" s="89"/>
    </row>
    <row r="51" spans="2:11" ht="5.25" customHeight="1">
      <c r="B51" s="88"/>
      <c r="C51" s="90"/>
      <c r="D51" s="90"/>
      <c r="E51" s="90"/>
      <c r="F51" s="90"/>
      <c r="G51" s="90"/>
      <c r="H51" s="90"/>
      <c r="I51" s="90"/>
      <c r="J51" s="90"/>
      <c r="K51" s="89"/>
    </row>
    <row r="52" spans="2:11" ht="15" customHeight="1">
      <c r="B52" s="88"/>
      <c r="C52" s="380" t="s">
        <v>1348</v>
      </c>
      <c r="D52" s="380"/>
      <c r="E52" s="380"/>
      <c r="F52" s="380"/>
      <c r="G52" s="380"/>
      <c r="H52" s="380"/>
      <c r="I52" s="380"/>
      <c r="J52" s="380"/>
      <c r="K52" s="89"/>
    </row>
    <row r="53" spans="2:11" ht="15" customHeight="1">
      <c r="B53" s="88"/>
      <c r="C53" s="380" t="s">
        <v>1349</v>
      </c>
      <c r="D53" s="380"/>
      <c r="E53" s="380"/>
      <c r="F53" s="380"/>
      <c r="G53" s="380"/>
      <c r="H53" s="380"/>
      <c r="I53" s="380"/>
      <c r="J53" s="380"/>
      <c r="K53" s="89"/>
    </row>
    <row r="54" spans="2:11" ht="12.75" customHeight="1">
      <c r="B54" s="88"/>
      <c r="C54" s="91"/>
      <c r="D54" s="91"/>
      <c r="E54" s="91"/>
      <c r="F54" s="91"/>
      <c r="G54" s="91"/>
      <c r="H54" s="91"/>
      <c r="I54" s="91"/>
      <c r="J54" s="91"/>
      <c r="K54" s="89"/>
    </row>
    <row r="55" spans="2:11" ht="15" customHeight="1">
      <c r="B55" s="88"/>
      <c r="C55" s="380" t="s">
        <v>1350</v>
      </c>
      <c r="D55" s="380"/>
      <c r="E55" s="380"/>
      <c r="F55" s="380"/>
      <c r="G55" s="380"/>
      <c r="H55" s="380"/>
      <c r="I55" s="380"/>
      <c r="J55" s="380"/>
      <c r="K55" s="89"/>
    </row>
    <row r="56" spans="2:11" ht="15" customHeight="1">
      <c r="B56" s="88"/>
      <c r="C56" s="93"/>
      <c r="D56" s="380" t="s">
        <v>1351</v>
      </c>
      <c r="E56" s="380"/>
      <c r="F56" s="380"/>
      <c r="G56" s="380"/>
      <c r="H56" s="380"/>
      <c r="I56" s="380"/>
      <c r="J56" s="380"/>
      <c r="K56" s="89"/>
    </row>
    <row r="57" spans="2:11" ht="15" customHeight="1">
      <c r="B57" s="88"/>
      <c r="C57" s="93"/>
      <c r="D57" s="380" t="s">
        <v>1352</v>
      </c>
      <c r="E57" s="380"/>
      <c r="F57" s="380"/>
      <c r="G57" s="380"/>
      <c r="H57" s="380"/>
      <c r="I57" s="380"/>
      <c r="J57" s="380"/>
      <c r="K57" s="89"/>
    </row>
    <row r="58" spans="2:11" ht="15" customHeight="1">
      <c r="B58" s="88"/>
      <c r="C58" s="93"/>
      <c r="D58" s="380" t="s">
        <v>1353</v>
      </c>
      <c r="E58" s="380"/>
      <c r="F58" s="380"/>
      <c r="G58" s="380"/>
      <c r="H58" s="380"/>
      <c r="I58" s="380"/>
      <c r="J58" s="380"/>
      <c r="K58" s="89"/>
    </row>
    <row r="59" spans="2:11" ht="15" customHeight="1">
      <c r="B59" s="88"/>
      <c r="C59" s="93"/>
      <c r="D59" s="380" t="s">
        <v>1354</v>
      </c>
      <c r="E59" s="380"/>
      <c r="F59" s="380"/>
      <c r="G59" s="380"/>
      <c r="H59" s="380"/>
      <c r="I59" s="380"/>
      <c r="J59" s="380"/>
      <c r="K59" s="89"/>
    </row>
    <row r="60" spans="2:11" ht="15" customHeight="1">
      <c r="B60" s="88"/>
      <c r="C60" s="93"/>
      <c r="D60" s="383" t="s">
        <v>1355</v>
      </c>
      <c r="E60" s="383"/>
      <c r="F60" s="383"/>
      <c r="G60" s="383"/>
      <c r="H60" s="383"/>
      <c r="I60" s="383"/>
      <c r="J60" s="383"/>
      <c r="K60" s="89"/>
    </row>
    <row r="61" spans="2:11" ht="15" customHeight="1">
      <c r="B61" s="88"/>
      <c r="C61" s="93"/>
      <c r="D61" s="380" t="s">
        <v>1356</v>
      </c>
      <c r="E61" s="380"/>
      <c r="F61" s="380"/>
      <c r="G61" s="380"/>
      <c r="H61" s="380"/>
      <c r="I61" s="380"/>
      <c r="J61" s="380"/>
      <c r="K61" s="89"/>
    </row>
    <row r="62" spans="2:11" ht="12.75" customHeight="1">
      <c r="B62" s="88"/>
      <c r="C62" s="93"/>
      <c r="D62" s="93"/>
      <c r="E62" s="96"/>
      <c r="F62" s="93"/>
      <c r="G62" s="93"/>
      <c r="H62" s="93"/>
      <c r="I62" s="93"/>
      <c r="J62" s="93"/>
      <c r="K62" s="89"/>
    </row>
    <row r="63" spans="2:11" ht="15" customHeight="1">
      <c r="B63" s="88"/>
      <c r="C63" s="93"/>
      <c r="D63" s="380" t="s">
        <v>1357</v>
      </c>
      <c r="E63" s="380"/>
      <c r="F63" s="380"/>
      <c r="G63" s="380"/>
      <c r="H63" s="380"/>
      <c r="I63" s="380"/>
      <c r="J63" s="380"/>
      <c r="K63" s="89"/>
    </row>
    <row r="64" spans="2:11" ht="15" customHeight="1">
      <c r="B64" s="88"/>
      <c r="C64" s="93"/>
      <c r="D64" s="383" t="s">
        <v>1358</v>
      </c>
      <c r="E64" s="383"/>
      <c r="F64" s="383"/>
      <c r="G64" s="383"/>
      <c r="H64" s="383"/>
      <c r="I64" s="383"/>
      <c r="J64" s="383"/>
      <c r="K64" s="89"/>
    </row>
    <row r="65" spans="2:11" ht="15" customHeight="1">
      <c r="B65" s="88"/>
      <c r="C65" s="93"/>
      <c r="D65" s="380" t="s">
        <v>1359</v>
      </c>
      <c r="E65" s="380"/>
      <c r="F65" s="380"/>
      <c r="G65" s="380"/>
      <c r="H65" s="380"/>
      <c r="I65" s="380"/>
      <c r="J65" s="380"/>
      <c r="K65" s="89"/>
    </row>
    <row r="66" spans="2:11" ht="15" customHeight="1">
      <c r="B66" s="88"/>
      <c r="C66" s="93"/>
      <c r="D66" s="380" t="s">
        <v>1360</v>
      </c>
      <c r="E66" s="380"/>
      <c r="F66" s="380"/>
      <c r="G66" s="380"/>
      <c r="H66" s="380"/>
      <c r="I66" s="380"/>
      <c r="J66" s="380"/>
      <c r="K66" s="89"/>
    </row>
    <row r="67" spans="2:11" ht="15" customHeight="1">
      <c r="B67" s="88"/>
      <c r="C67" s="93"/>
      <c r="D67" s="380" t="s">
        <v>1361</v>
      </c>
      <c r="E67" s="380"/>
      <c r="F67" s="380"/>
      <c r="G67" s="380"/>
      <c r="H67" s="380"/>
      <c r="I67" s="380"/>
      <c r="J67" s="380"/>
      <c r="K67" s="89"/>
    </row>
    <row r="68" spans="2:11" ht="15" customHeight="1">
      <c r="B68" s="88"/>
      <c r="C68" s="93"/>
      <c r="D68" s="380" t="s">
        <v>1362</v>
      </c>
      <c r="E68" s="380"/>
      <c r="F68" s="380"/>
      <c r="G68" s="380"/>
      <c r="H68" s="380"/>
      <c r="I68" s="380"/>
      <c r="J68" s="380"/>
      <c r="K68" s="89"/>
    </row>
    <row r="69" spans="2:11" ht="12.75" customHeight="1">
      <c r="B69" s="97"/>
      <c r="C69" s="98"/>
      <c r="D69" s="98"/>
      <c r="E69" s="98"/>
      <c r="F69" s="98"/>
      <c r="G69" s="98"/>
      <c r="H69" s="98"/>
      <c r="I69" s="98"/>
      <c r="J69" s="98"/>
      <c r="K69" s="99"/>
    </row>
    <row r="70" spans="2:11" ht="18.75" customHeight="1">
      <c r="B70" s="100"/>
      <c r="C70" s="100"/>
      <c r="D70" s="100"/>
      <c r="E70" s="100"/>
      <c r="F70" s="100"/>
      <c r="G70" s="100"/>
      <c r="H70" s="100"/>
      <c r="I70" s="100"/>
      <c r="J70" s="100"/>
      <c r="K70" s="101"/>
    </row>
    <row r="71" spans="2:11" ht="18.75" customHeight="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 ht="7.5" customHeight="1">
      <c r="B72" s="102"/>
      <c r="C72" s="103"/>
      <c r="D72" s="103"/>
      <c r="E72" s="103"/>
      <c r="F72" s="103"/>
      <c r="G72" s="103"/>
      <c r="H72" s="103"/>
      <c r="I72" s="103"/>
      <c r="J72" s="103"/>
      <c r="K72" s="104"/>
    </row>
    <row r="73" spans="2:11" ht="45" customHeight="1">
      <c r="B73" s="105"/>
      <c r="C73" s="384" t="s">
        <v>87</v>
      </c>
      <c r="D73" s="384"/>
      <c r="E73" s="384"/>
      <c r="F73" s="384"/>
      <c r="G73" s="384"/>
      <c r="H73" s="384"/>
      <c r="I73" s="384"/>
      <c r="J73" s="384"/>
      <c r="K73" s="106"/>
    </row>
    <row r="74" spans="2:11" ht="17.25" customHeight="1">
      <c r="B74" s="105"/>
      <c r="C74" s="107" t="s">
        <v>1363</v>
      </c>
      <c r="D74" s="107"/>
      <c r="E74" s="107"/>
      <c r="F74" s="107" t="s">
        <v>1364</v>
      </c>
      <c r="G74" s="108"/>
      <c r="H74" s="107" t="s">
        <v>123</v>
      </c>
      <c r="I74" s="107" t="s">
        <v>54</v>
      </c>
      <c r="J74" s="107" t="s">
        <v>1365</v>
      </c>
      <c r="K74" s="106"/>
    </row>
    <row r="75" spans="2:11" ht="17.25" customHeight="1">
      <c r="B75" s="105"/>
      <c r="C75" s="109" t="s">
        <v>1366</v>
      </c>
      <c r="D75" s="109"/>
      <c r="E75" s="109"/>
      <c r="F75" s="110" t="s">
        <v>1367</v>
      </c>
      <c r="G75" s="111"/>
      <c r="H75" s="109"/>
      <c r="I75" s="109"/>
      <c r="J75" s="109" t="s">
        <v>1368</v>
      </c>
      <c r="K75" s="106"/>
    </row>
    <row r="76" spans="2:11" ht="5.25" customHeight="1">
      <c r="B76" s="105"/>
      <c r="C76" s="112"/>
      <c r="D76" s="112"/>
      <c r="E76" s="112"/>
      <c r="F76" s="112"/>
      <c r="G76" s="113"/>
      <c r="H76" s="112"/>
      <c r="I76" s="112"/>
      <c r="J76" s="112"/>
      <c r="K76" s="106"/>
    </row>
    <row r="77" spans="2:11" ht="15" customHeight="1">
      <c r="B77" s="105"/>
      <c r="C77" s="95" t="s">
        <v>50</v>
      </c>
      <c r="D77" s="112"/>
      <c r="E77" s="112"/>
      <c r="F77" s="114" t="s">
        <v>1369</v>
      </c>
      <c r="G77" s="113"/>
      <c r="H77" s="95" t="s">
        <v>1370</v>
      </c>
      <c r="I77" s="95" t="s">
        <v>1371</v>
      </c>
      <c r="J77" s="95">
        <v>20</v>
      </c>
      <c r="K77" s="106"/>
    </row>
    <row r="78" spans="2:11" ht="15" customHeight="1">
      <c r="B78" s="105"/>
      <c r="C78" s="95" t="s">
        <v>1372</v>
      </c>
      <c r="D78" s="95"/>
      <c r="E78" s="95"/>
      <c r="F78" s="114" t="s">
        <v>1369</v>
      </c>
      <c r="G78" s="113"/>
      <c r="H78" s="95" t="s">
        <v>1373</v>
      </c>
      <c r="I78" s="95" t="s">
        <v>1371</v>
      </c>
      <c r="J78" s="95">
        <v>120</v>
      </c>
      <c r="K78" s="106"/>
    </row>
    <row r="79" spans="2:11" ht="15" customHeight="1">
      <c r="B79" s="115"/>
      <c r="C79" s="95" t="s">
        <v>1374</v>
      </c>
      <c r="D79" s="95"/>
      <c r="E79" s="95"/>
      <c r="F79" s="114" t="s">
        <v>1375</v>
      </c>
      <c r="G79" s="113"/>
      <c r="H79" s="95" t="s">
        <v>1376</v>
      </c>
      <c r="I79" s="95" t="s">
        <v>1371</v>
      </c>
      <c r="J79" s="95">
        <v>50</v>
      </c>
      <c r="K79" s="106"/>
    </row>
    <row r="80" spans="2:11" ht="15" customHeight="1">
      <c r="B80" s="115"/>
      <c r="C80" s="95" t="s">
        <v>1377</v>
      </c>
      <c r="D80" s="95"/>
      <c r="E80" s="95"/>
      <c r="F80" s="114" t="s">
        <v>1369</v>
      </c>
      <c r="G80" s="113"/>
      <c r="H80" s="95" t="s">
        <v>1378</v>
      </c>
      <c r="I80" s="95" t="s">
        <v>1379</v>
      </c>
      <c r="J80" s="95"/>
      <c r="K80" s="106"/>
    </row>
    <row r="81" spans="2:11" ht="15" customHeight="1">
      <c r="B81" s="115"/>
      <c r="C81" s="116" t="s">
        <v>1380</v>
      </c>
      <c r="D81" s="116"/>
      <c r="E81" s="116"/>
      <c r="F81" s="117" t="s">
        <v>1375</v>
      </c>
      <c r="G81" s="116"/>
      <c r="H81" s="116" t="s">
        <v>1381</v>
      </c>
      <c r="I81" s="116" t="s">
        <v>1371</v>
      </c>
      <c r="J81" s="116">
        <v>15</v>
      </c>
      <c r="K81" s="106"/>
    </row>
    <row r="82" spans="2:11" ht="15" customHeight="1">
      <c r="B82" s="115"/>
      <c r="C82" s="116" t="s">
        <v>1382</v>
      </c>
      <c r="D82" s="116"/>
      <c r="E82" s="116"/>
      <c r="F82" s="117" t="s">
        <v>1375</v>
      </c>
      <c r="G82" s="116"/>
      <c r="H82" s="116" t="s">
        <v>1383</v>
      </c>
      <c r="I82" s="116" t="s">
        <v>1371</v>
      </c>
      <c r="J82" s="116">
        <v>15</v>
      </c>
      <c r="K82" s="106"/>
    </row>
    <row r="83" spans="2:11" ht="15" customHeight="1">
      <c r="B83" s="115"/>
      <c r="C83" s="116" t="s">
        <v>1384</v>
      </c>
      <c r="D83" s="116"/>
      <c r="E83" s="116"/>
      <c r="F83" s="117" t="s">
        <v>1375</v>
      </c>
      <c r="G83" s="116"/>
      <c r="H83" s="116" t="s">
        <v>1385</v>
      </c>
      <c r="I83" s="116" t="s">
        <v>1371</v>
      </c>
      <c r="J83" s="116">
        <v>20</v>
      </c>
      <c r="K83" s="106"/>
    </row>
    <row r="84" spans="2:11" ht="15" customHeight="1">
      <c r="B84" s="115"/>
      <c r="C84" s="116" t="s">
        <v>1386</v>
      </c>
      <c r="D84" s="116"/>
      <c r="E84" s="116"/>
      <c r="F84" s="117" t="s">
        <v>1375</v>
      </c>
      <c r="G84" s="116"/>
      <c r="H84" s="116" t="s">
        <v>1387</v>
      </c>
      <c r="I84" s="116" t="s">
        <v>1371</v>
      </c>
      <c r="J84" s="116">
        <v>20</v>
      </c>
      <c r="K84" s="106"/>
    </row>
    <row r="85" spans="2:11" ht="15" customHeight="1">
      <c r="B85" s="115"/>
      <c r="C85" s="95" t="s">
        <v>1388</v>
      </c>
      <c r="D85" s="95"/>
      <c r="E85" s="95"/>
      <c r="F85" s="114" t="s">
        <v>1375</v>
      </c>
      <c r="G85" s="113"/>
      <c r="H85" s="95" t="s">
        <v>1389</v>
      </c>
      <c r="I85" s="95" t="s">
        <v>1371</v>
      </c>
      <c r="J85" s="95">
        <v>50</v>
      </c>
      <c r="K85" s="106"/>
    </row>
    <row r="86" spans="2:11" ht="15" customHeight="1">
      <c r="B86" s="115"/>
      <c r="C86" s="95" t="s">
        <v>1390</v>
      </c>
      <c r="D86" s="95"/>
      <c r="E86" s="95"/>
      <c r="F86" s="114" t="s">
        <v>1375</v>
      </c>
      <c r="G86" s="113"/>
      <c r="H86" s="95" t="s">
        <v>1391</v>
      </c>
      <c r="I86" s="95" t="s">
        <v>1371</v>
      </c>
      <c r="J86" s="95">
        <v>20</v>
      </c>
      <c r="K86" s="106"/>
    </row>
    <row r="87" spans="2:11" ht="15" customHeight="1">
      <c r="B87" s="115"/>
      <c r="C87" s="95" t="s">
        <v>1392</v>
      </c>
      <c r="D87" s="95"/>
      <c r="E87" s="95"/>
      <c r="F87" s="114" t="s">
        <v>1375</v>
      </c>
      <c r="G87" s="113"/>
      <c r="H87" s="95" t="s">
        <v>1393</v>
      </c>
      <c r="I87" s="95" t="s">
        <v>1371</v>
      </c>
      <c r="J87" s="95">
        <v>20</v>
      </c>
      <c r="K87" s="106"/>
    </row>
    <row r="88" spans="2:11" ht="15" customHeight="1">
      <c r="B88" s="115"/>
      <c r="C88" s="95" t="s">
        <v>1394</v>
      </c>
      <c r="D88" s="95"/>
      <c r="E88" s="95"/>
      <c r="F88" s="114" t="s">
        <v>1375</v>
      </c>
      <c r="G88" s="113"/>
      <c r="H88" s="95" t="s">
        <v>1395</v>
      </c>
      <c r="I88" s="95" t="s">
        <v>1371</v>
      </c>
      <c r="J88" s="95">
        <v>50</v>
      </c>
      <c r="K88" s="106"/>
    </row>
    <row r="89" spans="2:11" ht="15" customHeight="1">
      <c r="B89" s="115"/>
      <c r="C89" s="95" t="s">
        <v>1396</v>
      </c>
      <c r="D89" s="95"/>
      <c r="E89" s="95"/>
      <c r="F89" s="114" t="s">
        <v>1375</v>
      </c>
      <c r="G89" s="113"/>
      <c r="H89" s="95" t="s">
        <v>1396</v>
      </c>
      <c r="I89" s="95" t="s">
        <v>1371</v>
      </c>
      <c r="J89" s="95">
        <v>50</v>
      </c>
      <c r="K89" s="106"/>
    </row>
    <row r="90" spans="2:11" ht="15" customHeight="1">
      <c r="B90" s="115"/>
      <c r="C90" s="95" t="s">
        <v>128</v>
      </c>
      <c r="D90" s="95"/>
      <c r="E90" s="95"/>
      <c r="F90" s="114" t="s">
        <v>1375</v>
      </c>
      <c r="G90" s="113"/>
      <c r="H90" s="95" t="s">
        <v>1397</v>
      </c>
      <c r="I90" s="95" t="s">
        <v>1371</v>
      </c>
      <c r="J90" s="95">
        <v>255</v>
      </c>
      <c r="K90" s="106"/>
    </row>
    <row r="91" spans="2:11" ht="15" customHeight="1">
      <c r="B91" s="115"/>
      <c r="C91" s="95" t="s">
        <v>1398</v>
      </c>
      <c r="D91" s="95"/>
      <c r="E91" s="95"/>
      <c r="F91" s="114" t="s">
        <v>1369</v>
      </c>
      <c r="G91" s="113"/>
      <c r="H91" s="95" t="s">
        <v>1399</v>
      </c>
      <c r="I91" s="95" t="s">
        <v>1400</v>
      </c>
      <c r="J91" s="95"/>
      <c r="K91" s="106"/>
    </row>
    <row r="92" spans="2:11" ht="15" customHeight="1">
      <c r="B92" s="115"/>
      <c r="C92" s="95" t="s">
        <v>1401</v>
      </c>
      <c r="D92" s="95"/>
      <c r="E92" s="95"/>
      <c r="F92" s="114" t="s">
        <v>1369</v>
      </c>
      <c r="G92" s="113"/>
      <c r="H92" s="95" t="s">
        <v>1402</v>
      </c>
      <c r="I92" s="95" t="s">
        <v>1403</v>
      </c>
      <c r="J92" s="95"/>
      <c r="K92" s="106"/>
    </row>
    <row r="93" spans="2:11" ht="15" customHeight="1">
      <c r="B93" s="115"/>
      <c r="C93" s="95" t="s">
        <v>1404</v>
      </c>
      <c r="D93" s="95"/>
      <c r="E93" s="95"/>
      <c r="F93" s="114" t="s">
        <v>1369</v>
      </c>
      <c r="G93" s="113"/>
      <c r="H93" s="95" t="s">
        <v>1404</v>
      </c>
      <c r="I93" s="95" t="s">
        <v>1403</v>
      </c>
      <c r="J93" s="95"/>
      <c r="K93" s="106"/>
    </row>
    <row r="94" spans="2:11" ht="15" customHeight="1">
      <c r="B94" s="115"/>
      <c r="C94" s="95" t="s">
        <v>35</v>
      </c>
      <c r="D94" s="95"/>
      <c r="E94" s="95"/>
      <c r="F94" s="114" t="s">
        <v>1369</v>
      </c>
      <c r="G94" s="113"/>
      <c r="H94" s="95" t="s">
        <v>1405</v>
      </c>
      <c r="I94" s="95" t="s">
        <v>1403</v>
      </c>
      <c r="J94" s="95"/>
      <c r="K94" s="106"/>
    </row>
    <row r="95" spans="2:11" ht="15" customHeight="1">
      <c r="B95" s="115"/>
      <c r="C95" s="95" t="s">
        <v>45</v>
      </c>
      <c r="D95" s="95"/>
      <c r="E95" s="95"/>
      <c r="F95" s="114" t="s">
        <v>1369</v>
      </c>
      <c r="G95" s="113"/>
      <c r="H95" s="95" t="s">
        <v>1406</v>
      </c>
      <c r="I95" s="95" t="s">
        <v>1403</v>
      </c>
      <c r="J95" s="95"/>
      <c r="K95" s="106"/>
    </row>
    <row r="96" spans="2:11" ht="15" customHeight="1">
      <c r="B96" s="118"/>
      <c r="C96" s="119"/>
      <c r="D96" s="119"/>
      <c r="E96" s="119"/>
      <c r="F96" s="119"/>
      <c r="G96" s="119"/>
      <c r="H96" s="119"/>
      <c r="I96" s="119"/>
      <c r="J96" s="119"/>
      <c r="K96" s="120"/>
    </row>
    <row r="97" spans="2:11" ht="18.75" customHeight="1">
      <c r="B97" s="121"/>
      <c r="C97" s="122"/>
      <c r="D97" s="122"/>
      <c r="E97" s="122"/>
      <c r="F97" s="122"/>
      <c r="G97" s="122"/>
      <c r="H97" s="122"/>
      <c r="I97" s="122"/>
      <c r="J97" s="122"/>
      <c r="K97" s="121"/>
    </row>
    <row r="98" spans="2:11" ht="18.75" customHeight="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 ht="7.5" customHeight="1">
      <c r="B99" s="102"/>
      <c r="C99" s="103"/>
      <c r="D99" s="103"/>
      <c r="E99" s="103"/>
      <c r="F99" s="103"/>
      <c r="G99" s="103"/>
      <c r="H99" s="103"/>
      <c r="I99" s="103"/>
      <c r="J99" s="103"/>
      <c r="K99" s="104"/>
    </row>
    <row r="100" spans="2:11" ht="45" customHeight="1">
      <c r="B100" s="105"/>
      <c r="C100" s="384" t="s">
        <v>1407</v>
      </c>
      <c r="D100" s="384"/>
      <c r="E100" s="384"/>
      <c r="F100" s="384"/>
      <c r="G100" s="384"/>
      <c r="H100" s="384"/>
      <c r="I100" s="384"/>
      <c r="J100" s="384"/>
      <c r="K100" s="106"/>
    </row>
    <row r="101" spans="2:11" ht="17.25" customHeight="1">
      <c r="B101" s="105"/>
      <c r="C101" s="107" t="s">
        <v>1363</v>
      </c>
      <c r="D101" s="107"/>
      <c r="E101" s="107"/>
      <c r="F101" s="107" t="s">
        <v>1364</v>
      </c>
      <c r="G101" s="108"/>
      <c r="H101" s="107" t="s">
        <v>123</v>
      </c>
      <c r="I101" s="107" t="s">
        <v>54</v>
      </c>
      <c r="J101" s="107" t="s">
        <v>1365</v>
      </c>
      <c r="K101" s="106"/>
    </row>
    <row r="102" spans="2:11" ht="17.25" customHeight="1">
      <c r="B102" s="105"/>
      <c r="C102" s="109" t="s">
        <v>1366</v>
      </c>
      <c r="D102" s="109"/>
      <c r="E102" s="109"/>
      <c r="F102" s="110" t="s">
        <v>1367</v>
      </c>
      <c r="G102" s="111"/>
      <c r="H102" s="109"/>
      <c r="I102" s="109"/>
      <c r="J102" s="109" t="s">
        <v>1368</v>
      </c>
      <c r="K102" s="106"/>
    </row>
    <row r="103" spans="2:11" ht="5.25" customHeight="1">
      <c r="B103" s="105"/>
      <c r="C103" s="107"/>
      <c r="D103" s="107"/>
      <c r="E103" s="107"/>
      <c r="F103" s="107"/>
      <c r="G103" s="123"/>
      <c r="H103" s="107"/>
      <c r="I103" s="107"/>
      <c r="J103" s="107"/>
      <c r="K103" s="106"/>
    </row>
    <row r="104" spans="2:11" ht="15" customHeight="1">
      <c r="B104" s="105"/>
      <c r="C104" s="95" t="s">
        <v>50</v>
      </c>
      <c r="D104" s="112"/>
      <c r="E104" s="112"/>
      <c r="F104" s="114" t="s">
        <v>1369</v>
      </c>
      <c r="G104" s="123"/>
      <c r="H104" s="95" t="s">
        <v>1408</v>
      </c>
      <c r="I104" s="95" t="s">
        <v>1371</v>
      </c>
      <c r="J104" s="95">
        <v>20</v>
      </c>
      <c r="K104" s="106"/>
    </row>
    <row r="105" spans="2:11" ht="15" customHeight="1">
      <c r="B105" s="105"/>
      <c r="C105" s="95" t="s">
        <v>1372</v>
      </c>
      <c r="D105" s="95"/>
      <c r="E105" s="95"/>
      <c r="F105" s="114" t="s">
        <v>1369</v>
      </c>
      <c r="G105" s="95"/>
      <c r="H105" s="95" t="s">
        <v>1408</v>
      </c>
      <c r="I105" s="95" t="s">
        <v>1371</v>
      </c>
      <c r="J105" s="95">
        <v>120</v>
      </c>
      <c r="K105" s="106"/>
    </row>
    <row r="106" spans="2:11" ht="15" customHeight="1">
      <c r="B106" s="115"/>
      <c r="C106" s="95" t="s">
        <v>1374</v>
      </c>
      <c r="D106" s="95"/>
      <c r="E106" s="95"/>
      <c r="F106" s="114" t="s">
        <v>1375</v>
      </c>
      <c r="G106" s="95"/>
      <c r="H106" s="95" t="s">
        <v>1408</v>
      </c>
      <c r="I106" s="95" t="s">
        <v>1371</v>
      </c>
      <c r="J106" s="95">
        <v>50</v>
      </c>
      <c r="K106" s="106"/>
    </row>
    <row r="107" spans="2:11" ht="15" customHeight="1">
      <c r="B107" s="115"/>
      <c r="C107" s="95" t="s">
        <v>1377</v>
      </c>
      <c r="D107" s="95"/>
      <c r="E107" s="95"/>
      <c r="F107" s="114" t="s">
        <v>1369</v>
      </c>
      <c r="G107" s="95"/>
      <c r="H107" s="95" t="s">
        <v>1408</v>
      </c>
      <c r="I107" s="95" t="s">
        <v>1379</v>
      </c>
      <c r="J107" s="95"/>
      <c r="K107" s="106"/>
    </row>
    <row r="108" spans="2:11" ht="15" customHeight="1">
      <c r="B108" s="115"/>
      <c r="C108" s="95" t="s">
        <v>1388</v>
      </c>
      <c r="D108" s="95"/>
      <c r="E108" s="95"/>
      <c r="F108" s="114" t="s">
        <v>1375</v>
      </c>
      <c r="G108" s="95"/>
      <c r="H108" s="95" t="s">
        <v>1408</v>
      </c>
      <c r="I108" s="95" t="s">
        <v>1371</v>
      </c>
      <c r="J108" s="95">
        <v>50</v>
      </c>
      <c r="K108" s="106"/>
    </row>
    <row r="109" spans="2:11" ht="15" customHeight="1">
      <c r="B109" s="115"/>
      <c r="C109" s="95" t="s">
        <v>1396</v>
      </c>
      <c r="D109" s="95"/>
      <c r="E109" s="95"/>
      <c r="F109" s="114" t="s">
        <v>1375</v>
      </c>
      <c r="G109" s="95"/>
      <c r="H109" s="95" t="s">
        <v>1408</v>
      </c>
      <c r="I109" s="95" t="s">
        <v>1371</v>
      </c>
      <c r="J109" s="95">
        <v>50</v>
      </c>
      <c r="K109" s="106"/>
    </row>
    <row r="110" spans="2:11" ht="15" customHeight="1">
      <c r="B110" s="115"/>
      <c r="C110" s="95" t="s">
        <v>1394</v>
      </c>
      <c r="D110" s="95"/>
      <c r="E110" s="95"/>
      <c r="F110" s="114" t="s">
        <v>1375</v>
      </c>
      <c r="G110" s="95"/>
      <c r="H110" s="95" t="s">
        <v>1408</v>
      </c>
      <c r="I110" s="95" t="s">
        <v>1371</v>
      </c>
      <c r="J110" s="95">
        <v>50</v>
      </c>
      <c r="K110" s="106"/>
    </row>
    <row r="111" spans="2:11" ht="15" customHeight="1">
      <c r="B111" s="115"/>
      <c r="C111" s="95" t="s">
        <v>50</v>
      </c>
      <c r="D111" s="95"/>
      <c r="E111" s="95"/>
      <c r="F111" s="114" t="s">
        <v>1369</v>
      </c>
      <c r="G111" s="95"/>
      <c r="H111" s="95" t="s">
        <v>1409</v>
      </c>
      <c r="I111" s="95" t="s">
        <v>1371</v>
      </c>
      <c r="J111" s="95">
        <v>20</v>
      </c>
      <c r="K111" s="106"/>
    </row>
    <row r="112" spans="2:11" ht="15" customHeight="1">
      <c r="B112" s="115"/>
      <c r="C112" s="95" t="s">
        <v>1410</v>
      </c>
      <c r="D112" s="95"/>
      <c r="E112" s="95"/>
      <c r="F112" s="114" t="s">
        <v>1369</v>
      </c>
      <c r="G112" s="95"/>
      <c r="H112" s="95" t="s">
        <v>1411</v>
      </c>
      <c r="I112" s="95" t="s">
        <v>1371</v>
      </c>
      <c r="J112" s="95">
        <v>120</v>
      </c>
      <c r="K112" s="106"/>
    </row>
    <row r="113" spans="2:11" ht="15" customHeight="1">
      <c r="B113" s="115"/>
      <c r="C113" s="95" t="s">
        <v>35</v>
      </c>
      <c r="D113" s="95"/>
      <c r="E113" s="95"/>
      <c r="F113" s="114" t="s">
        <v>1369</v>
      </c>
      <c r="G113" s="95"/>
      <c r="H113" s="95" t="s">
        <v>1412</v>
      </c>
      <c r="I113" s="95" t="s">
        <v>1403</v>
      </c>
      <c r="J113" s="95"/>
      <c r="K113" s="106"/>
    </row>
    <row r="114" spans="2:11" ht="15" customHeight="1">
      <c r="B114" s="115"/>
      <c r="C114" s="95" t="s">
        <v>45</v>
      </c>
      <c r="D114" s="95"/>
      <c r="E114" s="95"/>
      <c r="F114" s="114" t="s">
        <v>1369</v>
      </c>
      <c r="G114" s="95"/>
      <c r="H114" s="95" t="s">
        <v>1413</v>
      </c>
      <c r="I114" s="95" t="s">
        <v>1403</v>
      </c>
      <c r="J114" s="95"/>
      <c r="K114" s="106"/>
    </row>
    <row r="115" spans="2:11" ht="15" customHeight="1">
      <c r="B115" s="115"/>
      <c r="C115" s="95" t="s">
        <v>54</v>
      </c>
      <c r="D115" s="95"/>
      <c r="E115" s="95"/>
      <c r="F115" s="114" t="s">
        <v>1369</v>
      </c>
      <c r="G115" s="95"/>
      <c r="H115" s="95" t="s">
        <v>1414</v>
      </c>
      <c r="I115" s="95" t="s">
        <v>1415</v>
      </c>
      <c r="J115" s="95"/>
      <c r="K115" s="106"/>
    </row>
    <row r="116" spans="2:11" ht="15" customHeight="1">
      <c r="B116" s="118"/>
      <c r="C116" s="124"/>
      <c r="D116" s="124"/>
      <c r="E116" s="124"/>
      <c r="F116" s="124"/>
      <c r="G116" s="124"/>
      <c r="H116" s="124"/>
      <c r="I116" s="124"/>
      <c r="J116" s="124"/>
      <c r="K116" s="120"/>
    </row>
    <row r="117" spans="2:11" ht="18.75" customHeight="1">
      <c r="B117" s="125"/>
      <c r="C117" s="91"/>
      <c r="D117" s="91"/>
      <c r="E117" s="91"/>
      <c r="F117" s="126"/>
      <c r="G117" s="91"/>
      <c r="H117" s="91"/>
      <c r="I117" s="91"/>
      <c r="J117" s="91"/>
      <c r="K117" s="125"/>
    </row>
    <row r="118" spans="2:11" ht="18.75" customHeight="1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2:11" ht="7.5" customHeight="1">
      <c r="B119" s="127"/>
      <c r="C119" s="128"/>
      <c r="D119" s="128"/>
      <c r="E119" s="128"/>
      <c r="F119" s="128"/>
      <c r="G119" s="128"/>
      <c r="H119" s="128"/>
      <c r="I119" s="128"/>
      <c r="J119" s="128"/>
      <c r="K119" s="129"/>
    </row>
    <row r="120" spans="2:11" ht="45" customHeight="1">
      <c r="B120" s="130"/>
      <c r="C120" s="381" t="s">
        <v>1416</v>
      </c>
      <c r="D120" s="381"/>
      <c r="E120" s="381"/>
      <c r="F120" s="381"/>
      <c r="G120" s="381"/>
      <c r="H120" s="381"/>
      <c r="I120" s="381"/>
      <c r="J120" s="381"/>
      <c r="K120" s="131"/>
    </row>
    <row r="121" spans="2:11" ht="17.25" customHeight="1">
      <c r="B121" s="132"/>
      <c r="C121" s="107" t="s">
        <v>1363</v>
      </c>
      <c r="D121" s="107"/>
      <c r="E121" s="107"/>
      <c r="F121" s="107" t="s">
        <v>1364</v>
      </c>
      <c r="G121" s="108"/>
      <c r="H121" s="107" t="s">
        <v>123</v>
      </c>
      <c r="I121" s="107" t="s">
        <v>54</v>
      </c>
      <c r="J121" s="107" t="s">
        <v>1365</v>
      </c>
      <c r="K121" s="133"/>
    </row>
    <row r="122" spans="2:11" ht="17.25" customHeight="1">
      <c r="B122" s="132"/>
      <c r="C122" s="109" t="s">
        <v>1366</v>
      </c>
      <c r="D122" s="109"/>
      <c r="E122" s="109"/>
      <c r="F122" s="110" t="s">
        <v>1367</v>
      </c>
      <c r="G122" s="111"/>
      <c r="H122" s="109"/>
      <c r="I122" s="109"/>
      <c r="J122" s="109" t="s">
        <v>1368</v>
      </c>
      <c r="K122" s="133"/>
    </row>
    <row r="123" spans="2:11" ht="5.25" customHeight="1">
      <c r="B123" s="134"/>
      <c r="C123" s="112"/>
      <c r="D123" s="112"/>
      <c r="E123" s="112"/>
      <c r="F123" s="112"/>
      <c r="G123" s="95"/>
      <c r="H123" s="112"/>
      <c r="I123" s="112"/>
      <c r="J123" s="112"/>
      <c r="K123" s="135"/>
    </row>
    <row r="124" spans="2:11" ht="15" customHeight="1">
      <c r="B124" s="134"/>
      <c r="C124" s="95" t="s">
        <v>1372</v>
      </c>
      <c r="D124" s="112"/>
      <c r="E124" s="112"/>
      <c r="F124" s="114" t="s">
        <v>1369</v>
      </c>
      <c r="G124" s="95"/>
      <c r="H124" s="95" t="s">
        <v>1408</v>
      </c>
      <c r="I124" s="95" t="s">
        <v>1371</v>
      </c>
      <c r="J124" s="95">
        <v>120</v>
      </c>
      <c r="K124" s="136"/>
    </row>
    <row r="125" spans="2:11" ht="15" customHeight="1">
      <c r="B125" s="134"/>
      <c r="C125" s="95" t="s">
        <v>1417</v>
      </c>
      <c r="D125" s="95"/>
      <c r="E125" s="95"/>
      <c r="F125" s="114" t="s">
        <v>1369</v>
      </c>
      <c r="G125" s="95"/>
      <c r="H125" s="95" t="s">
        <v>1418</v>
      </c>
      <c r="I125" s="95" t="s">
        <v>1371</v>
      </c>
      <c r="J125" s="95" t="s">
        <v>1419</v>
      </c>
      <c r="K125" s="136"/>
    </row>
    <row r="126" spans="2:11" ht="15" customHeight="1">
      <c r="B126" s="134"/>
      <c r="C126" s="95" t="s">
        <v>1318</v>
      </c>
      <c r="D126" s="95"/>
      <c r="E126" s="95"/>
      <c r="F126" s="114" t="s">
        <v>1369</v>
      </c>
      <c r="G126" s="95"/>
      <c r="H126" s="95" t="s">
        <v>1420</v>
      </c>
      <c r="I126" s="95" t="s">
        <v>1371</v>
      </c>
      <c r="J126" s="95" t="s">
        <v>1419</v>
      </c>
      <c r="K126" s="136"/>
    </row>
    <row r="127" spans="2:11" ht="15" customHeight="1">
      <c r="B127" s="134"/>
      <c r="C127" s="95" t="s">
        <v>1380</v>
      </c>
      <c r="D127" s="95"/>
      <c r="E127" s="95"/>
      <c r="F127" s="114" t="s">
        <v>1375</v>
      </c>
      <c r="G127" s="95"/>
      <c r="H127" s="95" t="s">
        <v>1381</v>
      </c>
      <c r="I127" s="95" t="s">
        <v>1371</v>
      </c>
      <c r="J127" s="95">
        <v>15</v>
      </c>
      <c r="K127" s="136"/>
    </row>
    <row r="128" spans="2:11" ht="15" customHeight="1">
      <c r="B128" s="134"/>
      <c r="C128" s="116" t="s">
        <v>1382</v>
      </c>
      <c r="D128" s="116"/>
      <c r="E128" s="116"/>
      <c r="F128" s="117" t="s">
        <v>1375</v>
      </c>
      <c r="G128" s="116"/>
      <c r="H128" s="116" t="s">
        <v>1383</v>
      </c>
      <c r="I128" s="116" t="s">
        <v>1371</v>
      </c>
      <c r="J128" s="116">
        <v>15</v>
      </c>
      <c r="K128" s="136"/>
    </row>
    <row r="129" spans="2:11" ht="15" customHeight="1">
      <c r="B129" s="134"/>
      <c r="C129" s="116" t="s">
        <v>1384</v>
      </c>
      <c r="D129" s="116"/>
      <c r="E129" s="116"/>
      <c r="F129" s="117" t="s">
        <v>1375</v>
      </c>
      <c r="G129" s="116"/>
      <c r="H129" s="116" t="s">
        <v>1385</v>
      </c>
      <c r="I129" s="116" t="s">
        <v>1371</v>
      </c>
      <c r="J129" s="116">
        <v>20</v>
      </c>
      <c r="K129" s="136"/>
    </row>
    <row r="130" spans="2:11" ht="15" customHeight="1">
      <c r="B130" s="134"/>
      <c r="C130" s="116" t="s">
        <v>1386</v>
      </c>
      <c r="D130" s="116"/>
      <c r="E130" s="116"/>
      <c r="F130" s="117" t="s">
        <v>1375</v>
      </c>
      <c r="G130" s="116"/>
      <c r="H130" s="116" t="s">
        <v>1387</v>
      </c>
      <c r="I130" s="116" t="s">
        <v>1371</v>
      </c>
      <c r="J130" s="116">
        <v>20</v>
      </c>
      <c r="K130" s="136"/>
    </row>
    <row r="131" spans="2:11" ht="15" customHeight="1">
      <c r="B131" s="134"/>
      <c r="C131" s="95" t="s">
        <v>1374</v>
      </c>
      <c r="D131" s="95"/>
      <c r="E131" s="95"/>
      <c r="F131" s="114" t="s">
        <v>1375</v>
      </c>
      <c r="G131" s="95"/>
      <c r="H131" s="95" t="s">
        <v>1408</v>
      </c>
      <c r="I131" s="95" t="s">
        <v>1371</v>
      </c>
      <c r="J131" s="95">
        <v>50</v>
      </c>
      <c r="K131" s="136"/>
    </row>
    <row r="132" spans="2:11" ht="15" customHeight="1">
      <c r="B132" s="134"/>
      <c r="C132" s="95" t="s">
        <v>1388</v>
      </c>
      <c r="D132" s="95"/>
      <c r="E132" s="95"/>
      <c r="F132" s="114" t="s">
        <v>1375</v>
      </c>
      <c r="G132" s="95"/>
      <c r="H132" s="95" t="s">
        <v>1408</v>
      </c>
      <c r="I132" s="95" t="s">
        <v>1371</v>
      </c>
      <c r="J132" s="95">
        <v>50</v>
      </c>
      <c r="K132" s="136"/>
    </row>
    <row r="133" spans="2:11" ht="15" customHeight="1">
      <c r="B133" s="134"/>
      <c r="C133" s="95" t="s">
        <v>1394</v>
      </c>
      <c r="D133" s="95"/>
      <c r="E133" s="95"/>
      <c r="F133" s="114" t="s">
        <v>1375</v>
      </c>
      <c r="G133" s="95"/>
      <c r="H133" s="95" t="s">
        <v>1408</v>
      </c>
      <c r="I133" s="95" t="s">
        <v>1371</v>
      </c>
      <c r="J133" s="95">
        <v>50</v>
      </c>
      <c r="K133" s="136"/>
    </row>
    <row r="134" spans="2:11" ht="15" customHeight="1">
      <c r="B134" s="134"/>
      <c r="C134" s="95" t="s">
        <v>1396</v>
      </c>
      <c r="D134" s="95"/>
      <c r="E134" s="95"/>
      <c r="F134" s="114" t="s">
        <v>1375</v>
      </c>
      <c r="G134" s="95"/>
      <c r="H134" s="95" t="s">
        <v>1408</v>
      </c>
      <c r="I134" s="95" t="s">
        <v>1371</v>
      </c>
      <c r="J134" s="95">
        <v>50</v>
      </c>
      <c r="K134" s="136"/>
    </row>
    <row r="135" spans="2:11" ht="15" customHeight="1">
      <c r="B135" s="134"/>
      <c r="C135" s="95" t="s">
        <v>128</v>
      </c>
      <c r="D135" s="95"/>
      <c r="E135" s="95"/>
      <c r="F135" s="114" t="s">
        <v>1375</v>
      </c>
      <c r="G135" s="95"/>
      <c r="H135" s="95" t="s">
        <v>1421</v>
      </c>
      <c r="I135" s="95" t="s">
        <v>1371</v>
      </c>
      <c r="J135" s="95">
        <v>255</v>
      </c>
      <c r="K135" s="136"/>
    </row>
    <row r="136" spans="2:11" ht="15" customHeight="1">
      <c r="B136" s="134"/>
      <c r="C136" s="95" t="s">
        <v>1398</v>
      </c>
      <c r="D136" s="95"/>
      <c r="E136" s="95"/>
      <c r="F136" s="114" t="s">
        <v>1369</v>
      </c>
      <c r="G136" s="95"/>
      <c r="H136" s="95" t="s">
        <v>1422</v>
      </c>
      <c r="I136" s="95" t="s">
        <v>1400</v>
      </c>
      <c r="J136" s="95"/>
      <c r="K136" s="136"/>
    </row>
    <row r="137" spans="2:11" ht="15" customHeight="1">
      <c r="B137" s="134"/>
      <c r="C137" s="95" t="s">
        <v>1401</v>
      </c>
      <c r="D137" s="95"/>
      <c r="E137" s="95"/>
      <c r="F137" s="114" t="s">
        <v>1369</v>
      </c>
      <c r="G137" s="95"/>
      <c r="H137" s="95" t="s">
        <v>1423</v>
      </c>
      <c r="I137" s="95" t="s">
        <v>1403</v>
      </c>
      <c r="J137" s="95"/>
      <c r="K137" s="136"/>
    </row>
    <row r="138" spans="2:11" ht="15" customHeight="1">
      <c r="B138" s="134"/>
      <c r="C138" s="95" t="s">
        <v>1404</v>
      </c>
      <c r="D138" s="95"/>
      <c r="E138" s="95"/>
      <c r="F138" s="114" t="s">
        <v>1369</v>
      </c>
      <c r="G138" s="95"/>
      <c r="H138" s="95" t="s">
        <v>1404</v>
      </c>
      <c r="I138" s="95" t="s">
        <v>1403</v>
      </c>
      <c r="J138" s="95"/>
      <c r="K138" s="136"/>
    </row>
    <row r="139" spans="2:11" ht="15" customHeight="1">
      <c r="B139" s="134"/>
      <c r="C139" s="95" t="s">
        <v>35</v>
      </c>
      <c r="D139" s="95"/>
      <c r="E139" s="95"/>
      <c r="F139" s="114" t="s">
        <v>1369</v>
      </c>
      <c r="G139" s="95"/>
      <c r="H139" s="95" t="s">
        <v>1424</v>
      </c>
      <c r="I139" s="95" t="s">
        <v>1403</v>
      </c>
      <c r="J139" s="95"/>
      <c r="K139" s="136"/>
    </row>
    <row r="140" spans="2:11" ht="15" customHeight="1">
      <c r="B140" s="134"/>
      <c r="C140" s="95" t="s">
        <v>1425</v>
      </c>
      <c r="D140" s="95"/>
      <c r="E140" s="95"/>
      <c r="F140" s="114" t="s">
        <v>1369</v>
      </c>
      <c r="G140" s="95"/>
      <c r="H140" s="95" t="s">
        <v>1426</v>
      </c>
      <c r="I140" s="95" t="s">
        <v>1403</v>
      </c>
      <c r="J140" s="95"/>
      <c r="K140" s="136"/>
    </row>
    <row r="141" spans="2:11" ht="15" customHeight="1">
      <c r="B141" s="137"/>
      <c r="C141" s="138"/>
      <c r="D141" s="138"/>
      <c r="E141" s="138"/>
      <c r="F141" s="138"/>
      <c r="G141" s="138"/>
      <c r="H141" s="138"/>
      <c r="I141" s="138"/>
      <c r="J141" s="138"/>
      <c r="K141" s="139"/>
    </row>
    <row r="142" spans="2:11" ht="18.75" customHeight="1">
      <c r="B142" s="91"/>
      <c r="C142" s="91"/>
      <c r="D142" s="91"/>
      <c r="E142" s="91"/>
      <c r="F142" s="126"/>
      <c r="G142" s="91"/>
      <c r="H142" s="91"/>
      <c r="I142" s="91"/>
      <c r="J142" s="91"/>
      <c r="K142" s="91"/>
    </row>
    <row r="143" spans="2:11" ht="18.75" customHeight="1"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</row>
    <row r="144" spans="2:11" ht="7.5" customHeight="1">
      <c r="B144" s="102"/>
      <c r="C144" s="103"/>
      <c r="D144" s="103"/>
      <c r="E144" s="103"/>
      <c r="F144" s="103"/>
      <c r="G144" s="103"/>
      <c r="H144" s="103"/>
      <c r="I144" s="103"/>
      <c r="J144" s="103"/>
      <c r="K144" s="104"/>
    </row>
    <row r="145" spans="2:11" ht="45" customHeight="1">
      <c r="B145" s="105"/>
      <c r="C145" s="384" t="s">
        <v>1427</v>
      </c>
      <c r="D145" s="384"/>
      <c r="E145" s="384"/>
      <c r="F145" s="384"/>
      <c r="G145" s="384"/>
      <c r="H145" s="384"/>
      <c r="I145" s="384"/>
      <c r="J145" s="384"/>
      <c r="K145" s="106"/>
    </row>
    <row r="146" spans="2:11" ht="17.25" customHeight="1">
      <c r="B146" s="105"/>
      <c r="C146" s="107" t="s">
        <v>1363</v>
      </c>
      <c r="D146" s="107"/>
      <c r="E146" s="107"/>
      <c r="F146" s="107" t="s">
        <v>1364</v>
      </c>
      <c r="G146" s="108"/>
      <c r="H146" s="107" t="s">
        <v>123</v>
      </c>
      <c r="I146" s="107" t="s">
        <v>54</v>
      </c>
      <c r="J146" s="107" t="s">
        <v>1365</v>
      </c>
      <c r="K146" s="106"/>
    </row>
    <row r="147" spans="2:11" ht="17.25" customHeight="1">
      <c r="B147" s="105"/>
      <c r="C147" s="109" t="s">
        <v>1366</v>
      </c>
      <c r="D147" s="109"/>
      <c r="E147" s="109"/>
      <c r="F147" s="110" t="s">
        <v>1367</v>
      </c>
      <c r="G147" s="111"/>
      <c r="H147" s="109"/>
      <c r="I147" s="109"/>
      <c r="J147" s="109" t="s">
        <v>1368</v>
      </c>
      <c r="K147" s="106"/>
    </row>
    <row r="148" spans="2:11" ht="5.25" customHeight="1">
      <c r="B148" s="115"/>
      <c r="C148" s="112"/>
      <c r="D148" s="112"/>
      <c r="E148" s="112"/>
      <c r="F148" s="112"/>
      <c r="G148" s="113"/>
      <c r="H148" s="112"/>
      <c r="I148" s="112"/>
      <c r="J148" s="112"/>
      <c r="K148" s="136"/>
    </row>
    <row r="149" spans="2:11" ht="15" customHeight="1">
      <c r="B149" s="115"/>
      <c r="C149" s="140" t="s">
        <v>1372</v>
      </c>
      <c r="D149" s="95"/>
      <c r="E149" s="95"/>
      <c r="F149" s="141" t="s">
        <v>1369</v>
      </c>
      <c r="G149" s="95"/>
      <c r="H149" s="140" t="s">
        <v>1408</v>
      </c>
      <c r="I149" s="140" t="s">
        <v>1371</v>
      </c>
      <c r="J149" s="140">
        <v>120</v>
      </c>
      <c r="K149" s="136"/>
    </row>
    <row r="150" spans="2:11" ht="15" customHeight="1">
      <c r="B150" s="115"/>
      <c r="C150" s="140" t="s">
        <v>1417</v>
      </c>
      <c r="D150" s="95"/>
      <c r="E150" s="95"/>
      <c r="F150" s="141" t="s">
        <v>1369</v>
      </c>
      <c r="G150" s="95"/>
      <c r="H150" s="140" t="s">
        <v>1428</v>
      </c>
      <c r="I150" s="140" t="s">
        <v>1371</v>
      </c>
      <c r="J150" s="140" t="s">
        <v>1419</v>
      </c>
      <c r="K150" s="136"/>
    </row>
    <row r="151" spans="2:11" ht="15" customHeight="1">
      <c r="B151" s="115"/>
      <c r="C151" s="140" t="s">
        <v>1318</v>
      </c>
      <c r="D151" s="95"/>
      <c r="E151" s="95"/>
      <c r="F151" s="141" t="s">
        <v>1369</v>
      </c>
      <c r="G151" s="95"/>
      <c r="H151" s="140" t="s">
        <v>1429</v>
      </c>
      <c r="I151" s="140" t="s">
        <v>1371</v>
      </c>
      <c r="J151" s="140" t="s">
        <v>1419</v>
      </c>
      <c r="K151" s="136"/>
    </row>
    <row r="152" spans="2:11" ht="15" customHeight="1">
      <c r="B152" s="115"/>
      <c r="C152" s="140" t="s">
        <v>1374</v>
      </c>
      <c r="D152" s="95"/>
      <c r="E152" s="95"/>
      <c r="F152" s="141" t="s">
        <v>1375</v>
      </c>
      <c r="G152" s="95"/>
      <c r="H152" s="140" t="s">
        <v>1408</v>
      </c>
      <c r="I152" s="140" t="s">
        <v>1371</v>
      </c>
      <c r="J152" s="140">
        <v>50</v>
      </c>
      <c r="K152" s="136"/>
    </row>
    <row r="153" spans="2:11" ht="15" customHeight="1">
      <c r="B153" s="115"/>
      <c r="C153" s="140" t="s">
        <v>1377</v>
      </c>
      <c r="D153" s="95"/>
      <c r="E153" s="95"/>
      <c r="F153" s="141" t="s">
        <v>1369</v>
      </c>
      <c r="G153" s="95"/>
      <c r="H153" s="140" t="s">
        <v>1408</v>
      </c>
      <c r="I153" s="140" t="s">
        <v>1379</v>
      </c>
      <c r="J153" s="140"/>
      <c r="K153" s="136"/>
    </row>
    <row r="154" spans="2:11" ht="15" customHeight="1">
      <c r="B154" s="115"/>
      <c r="C154" s="140" t="s">
        <v>1388</v>
      </c>
      <c r="D154" s="95"/>
      <c r="E154" s="95"/>
      <c r="F154" s="141" t="s">
        <v>1375</v>
      </c>
      <c r="G154" s="95"/>
      <c r="H154" s="140" t="s">
        <v>1408</v>
      </c>
      <c r="I154" s="140" t="s">
        <v>1371</v>
      </c>
      <c r="J154" s="140">
        <v>50</v>
      </c>
      <c r="K154" s="136"/>
    </row>
    <row r="155" spans="2:11" ht="15" customHeight="1">
      <c r="B155" s="115"/>
      <c r="C155" s="140" t="s">
        <v>1396</v>
      </c>
      <c r="D155" s="95"/>
      <c r="E155" s="95"/>
      <c r="F155" s="141" t="s">
        <v>1375</v>
      </c>
      <c r="G155" s="95"/>
      <c r="H155" s="140" t="s">
        <v>1408</v>
      </c>
      <c r="I155" s="140" t="s">
        <v>1371</v>
      </c>
      <c r="J155" s="140">
        <v>50</v>
      </c>
      <c r="K155" s="136"/>
    </row>
    <row r="156" spans="2:11" ht="15" customHeight="1">
      <c r="B156" s="115"/>
      <c r="C156" s="140" t="s">
        <v>1394</v>
      </c>
      <c r="D156" s="95"/>
      <c r="E156" s="95"/>
      <c r="F156" s="141" t="s">
        <v>1375</v>
      </c>
      <c r="G156" s="95"/>
      <c r="H156" s="140" t="s">
        <v>1408</v>
      </c>
      <c r="I156" s="140" t="s">
        <v>1371</v>
      </c>
      <c r="J156" s="140">
        <v>50</v>
      </c>
      <c r="K156" s="136"/>
    </row>
    <row r="157" spans="2:11" ht="15" customHeight="1">
      <c r="B157" s="115"/>
      <c r="C157" s="140" t="s">
        <v>92</v>
      </c>
      <c r="D157" s="95"/>
      <c r="E157" s="95"/>
      <c r="F157" s="141" t="s">
        <v>1369</v>
      </c>
      <c r="G157" s="95"/>
      <c r="H157" s="140" t="s">
        <v>1430</v>
      </c>
      <c r="I157" s="140" t="s">
        <v>1371</v>
      </c>
      <c r="J157" s="140" t="s">
        <v>1431</v>
      </c>
      <c r="K157" s="136"/>
    </row>
    <row r="158" spans="2:11" ht="15" customHeight="1">
      <c r="B158" s="115"/>
      <c r="C158" s="140" t="s">
        <v>1432</v>
      </c>
      <c r="D158" s="95"/>
      <c r="E158" s="95"/>
      <c r="F158" s="141" t="s">
        <v>1369</v>
      </c>
      <c r="G158" s="95"/>
      <c r="H158" s="140" t="s">
        <v>1433</v>
      </c>
      <c r="I158" s="140" t="s">
        <v>1403</v>
      </c>
      <c r="J158" s="140"/>
      <c r="K158" s="136"/>
    </row>
    <row r="159" spans="2:11" ht="15" customHeight="1">
      <c r="B159" s="142"/>
      <c r="C159" s="124"/>
      <c r="D159" s="124"/>
      <c r="E159" s="124"/>
      <c r="F159" s="124"/>
      <c r="G159" s="124"/>
      <c r="H159" s="124"/>
      <c r="I159" s="124"/>
      <c r="J159" s="124"/>
      <c r="K159" s="143"/>
    </row>
    <row r="160" spans="2:11" ht="18.75" customHeight="1">
      <c r="B160" s="91"/>
      <c r="C160" s="95"/>
      <c r="D160" s="95"/>
      <c r="E160" s="95"/>
      <c r="F160" s="114"/>
      <c r="G160" s="95"/>
      <c r="H160" s="95"/>
      <c r="I160" s="95"/>
      <c r="J160" s="95"/>
      <c r="K160" s="91"/>
    </row>
    <row r="161" spans="2:11" ht="18.75" customHeight="1"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</row>
    <row r="162" spans="2:11" ht="7.5" customHeight="1">
      <c r="B162" s="83"/>
      <c r="C162" s="84"/>
      <c r="D162" s="84"/>
      <c r="E162" s="84"/>
      <c r="F162" s="84"/>
      <c r="G162" s="84"/>
      <c r="H162" s="84"/>
      <c r="I162" s="84"/>
      <c r="J162" s="84"/>
      <c r="K162" s="85"/>
    </row>
    <row r="163" spans="2:11" ht="45" customHeight="1">
      <c r="B163" s="86"/>
      <c r="C163" s="381" t="s">
        <v>1434</v>
      </c>
      <c r="D163" s="381"/>
      <c r="E163" s="381"/>
      <c r="F163" s="381"/>
      <c r="G163" s="381"/>
      <c r="H163" s="381"/>
      <c r="I163" s="381"/>
      <c r="J163" s="381"/>
      <c r="K163" s="87"/>
    </row>
    <row r="164" spans="2:11" ht="17.25" customHeight="1">
      <c r="B164" s="86"/>
      <c r="C164" s="107" t="s">
        <v>1363</v>
      </c>
      <c r="D164" s="107"/>
      <c r="E164" s="107"/>
      <c r="F164" s="107" t="s">
        <v>1364</v>
      </c>
      <c r="G164" s="144"/>
      <c r="H164" s="145" t="s">
        <v>123</v>
      </c>
      <c r="I164" s="145" t="s">
        <v>54</v>
      </c>
      <c r="J164" s="107" t="s">
        <v>1365</v>
      </c>
      <c r="K164" s="87"/>
    </row>
    <row r="165" spans="2:11" ht="17.25" customHeight="1">
      <c r="B165" s="88"/>
      <c r="C165" s="109" t="s">
        <v>1366</v>
      </c>
      <c r="D165" s="109"/>
      <c r="E165" s="109"/>
      <c r="F165" s="110" t="s">
        <v>1367</v>
      </c>
      <c r="G165" s="146"/>
      <c r="H165" s="147"/>
      <c r="I165" s="147"/>
      <c r="J165" s="109" t="s">
        <v>1368</v>
      </c>
      <c r="K165" s="89"/>
    </row>
    <row r="166" spans="2:11" ht="5.25" customHeight="1">
      <c r="B166" s="115"/>
      <c r="C166" s="112"/>
      <c r="D166" s="112"/>
      <c r="E166" s="112"/>
      <c r="F166" s="112"/>
      <c r="G166" s="113"/>
      <c r="H166" s="112"/>
      <c r="I166" s="112"/>
      <c r="J166" s="112"/>
      <c r="K166" s="136"/>
    </row>
    <row r="167" spans="2:11" ht="15" customHeight="1">
      <c r="B167" s="115"/>
      <c r="C167" s="95" t="s">
        <v>1372</v>
      </c>
      <c r="D167" s="95"/>
      <c r="E167" s="95"/>
      <c r="F167" s="114" t="s">
        <v>1369</v>
      </c>
      <c r="G167" s="95"/>
      <c r="H167" s="95" t="s">
        <v>1408</v>
      </c>
      <c r="I167" s="95" t="s">
        <v>1371</v>
      </c>
      <c r="J167" s="95">
        <v>120</v>
      </c>
      <c r="K167" s="136"/>
    </row>
    <row r="168" spans="2:11" ht="15" customHeight="1">
      <c r="B168" s="115"/>
      <c r="C168" s="95" t="s">
        <v>1417</v>
      </c>
      <c r="D168" s="95"/>
      <c r="E168" s="95"/>
      <c r="F168" s="114" t="s">
        <v>1369</v>
      </c>
      <c r="G168" s="95"/>
      <c r="H168" s="95" t="s">
        <v>1418</v>
      </c>
      <c r="I168" s="95" t="s">
        <v>1371</v>
      </c>
      <c r="J168" s="95" t="s">
        <v>1419</v>
      </c>
      <c r="K168" s="136"/>
    </row>
    <row r="169" spans="2:11" ht="15" customHeight="1">
      <c r="B169" s="115"/>
      <c r="C169" s="95" t="s">
        <v>1318</v>
      </c>
      <c r="D169" s="95"/>
      <c r="E169" s="95"/>
      <c r="F169" s="114" t="s">
        <v>1369</v>
      </c>
      <c r="G169" s="95"/>
      <c r="H169" s="95" t="s">
        <v>1435</v>
      </c>
      <c r="I169" s="95" t="s">
        <v>1371</v>
      </c>
      <c r="J169" s="95" t="s">
        <v>1419</v>
      </c>
      <c r="K169" s="136"/>
    </row>
    <row r="170" spans="2:11" ht="15" customHeight="1">
      <c r="B170" s="115"/>
      <c r="C170" s="95" t="s">
        <v>1374</v>
      </c>
      <c r="D170" s="95"/>
      <c r="E170" s="95"/>
      <c r="F170" s="114" t="s">
        <v>1375</v>
      </c>
      <c r="G170" s="95"/>
      <c r="H170" s="95" t="s">
        <v>1435</v>
      </c>
      <c r="I170" s="95" t="s">
        <v>1371</v>
      </c>
      <c r="J170" s="95">
        <v>50</v>
      </c>
      <c r="K170" s="136"/>
    </row>
    <row r="171" spans="2:11" ht="15" customHeight="1">
      <c r="B171" s="115"/>
      <c r="C171" s="95" t="s">
        <v>1377</v>
      </c>
      <c r="D171" s="95"/>
      <c r="E171" s="95"/>
      <c r="F171" s="114" t="s">
        <v>1369</v>
      </c>
      <c r="G171" s="95"/>
      <c r="H171" s="95" t="s">
        <v>1435</v>
      </c>
      <c r="I171" s="95" t="s">
        <v>1379</v>
      </c>
      <c r="J171" s="95"/>
      <c r="K171" s="136"/>
    </row>
    <row r="172" spans="2:11" ht="15" customHeight="1">
      <c r="B172" s="115"/>
      <c r="C172" s="95" t="s">
        <v>1388</v>
      </c>
      <c r="D172" s="95"/>
      <c r="E172" s="95"/>
      <c r="F172" s="114" t="s">
        <v>1375</v>
      </c>
      <c r="G172" s="95"/>
      <c r="H172" s="95" t="s">
        <v>1435</v>
      </c>
      <c r="I172" s="95" t="s">
        <v>1371</v>
      </c>
      <c r="J172" s="95">
        <v>50</v>
      </c>
      <c r="K172" s="136"/>
    </row>
    <row r="173" spans="2:11" ht="15" customHeight="1">
      <c r="B173" s="115"/>
      <c r="C173" s="95" t="s">
        <v>1396</v>
      </c>
      <c r="D173" s="95"/>
      <c r="E173" s="95"/>
      <c r="F173" s="114" t="s">
        <v>1375</v>
      </c>
      <c r="G173" s="95"/>
      <c r="H173" s="95" t="s">
        <v>1435</v>
      </c>
      <c r="I173" s="95" t="s">
        <v>1371</v>
      </c>
      <c r="J173" s="95">
        <v>50</v>
      </c>
      <c r="K173" s="136"/>
    </row>
    <row r="174" spans="2:11" ht="15" customHeight="1">
      <c r="B174" s="115"/>
      <c r="C174" s="95" t="s">
        <v>1394</v>
      </c>
      <c r="D174" s="95"/>
      <c r="E174" s="95"/>
      <c r="F174" s="114" t="s">
        <v>1375</v>
      </c>
      <c r="G174" s="95"/>
      <c r="H174" s="95" t="s">
        <v>1435</v>
      </c>
      <c r="I174" s="95" t="s">
        <v>1371</v>
      </c>
      <c r="J174" s="95">
        <v>50</v>
      </c>
      <c r="K174" s="136"/>
    </row>
    <row r="175" spans="2:11" ht="15" customHeight="1">
      <c r="B175" s="115"/>
      <c r="C175" s="95" t="s">
        <v>122</v>
      </c>
      <c r="D175" s="95"/>
      <c r="E175" s="95"/>
      <c r="F175" s="114" t="s">
        <v>1369</v>
      </c>
      <c r="G175" s="95"/>
      <c r="H175" s="95" t="s">
        <v>1436</v>
      </c>
      <c r="I175" s="95" t="s">
        <v>1437</v>
      </c>
      <c r="J175" s="95"/>
      <c r="K175" s="136"/>
    </row>
    <row r="176" spans="2:11" ht="15" customHeight="1">
      <c r="B176" s="115"/>
      <c r="C176" s="95" t="s">
        <v>54</v>
      </c>
      <c r="D176" s="95"/>
      <c r="E176" s="95"/>
      <c r="F176" s="114" t="s">
        <v>1369</v>
      </c>
      <c r="G176" s="95"/>
      <c r="H176" s="95" t="s">
        <v>1438</v>
      </c>
      <c r="I176" s="95" t="s">
        <v>1439</v>
      </c>
      <c r="J176" s="95">
        <v>1</v>
      </c>
      <c r="K176" s="136"/>
    </row>
    <row r="177" spans="2:11" ht="15" customHeight="1">
      <c r="B177" s="115"/>
      <c r="C177" s="95" t="s">
        <v>50</v>
      </c>
      <c r="D177" s="95"/>
      <c r="E177" s="95"/>
      <c r="F177" s="114" t="s">
        <v>1369</v>
      </c>
      <c r="G177" s="95"/>
      <c r="H177" s="95" t="s">
        <v>1440</v>
      </c>
      <c r="I177" s="95" t="s">
        <v>1371</v>
      </c>
      <c r="J177" s="95">
        <v>20</v>
      </c>
      <c r="K177" s="136"/>
    </row>
    <row r="178" spans="2:11" ht="15" customHeight="1">
      <c r="B178" s="115"/>
      <c r="C178" s="95" t="s">
        <v>123</v>
      </c>
      <c r="D178" s="95"/>
      <c r="E178" s="95"/>
      <c r="F178" s="114" t="s">
        <v>1369</v>
      </c>
      <c r="G178" s="95"/>
      <c r="H178" s="95" t="s">
        <v>1441</v>
      </c>
      <c r="I178" s="95" t="s">
        <v>1371</v>
      </c>
      <c r="J178" s="95">
        <v>255</v>
      </c>
      <c r="K178" s="136"/>
    </row>
    <row r="179" spans="2:11" ht="15" customHeight="1">
      <c r="B179" s="115"/>
      <c r="C179" s="95" t="s">
        <v>124</v>
      </c>
      <c r="D179" s="95"/>
      <c r="E179" s="95"/>
      <c r="F179" s="114" t="s">
        <v>1369</v>
      </c>
      <c r="G179" s="95"/>
      <c r="H179" s="95" t="s">
        <v>1334</v>
      </c>
      <c r="I179" s="95" t="s">
        <v>1371</v>
      </c>
      <c r="J179" s="95">
        <v>10</v>
      </c>
      <c r="K179" s="136"/>
    </row>
    <row r="180" spans="2:11" ht="15" customHeight="1">
      <c r="B180" s="115"/>
      <c r="C180" s="95" t="s">
        <v>125</v>
      </c>
      <c r="D180" s="95"/>
      <c r="E180" s="95"/>
      <c r="F180" s="114" t="s">
        <v>1369</v>
      </c>
      <c r="G180" s="95"/>
      <c r="H180" s="95" t="s">
        <v>1442</v>
      </c>
      <c r="I180" s="95" t="s">
        <v>1403</v>
      </c>
      <c r="J180" s="95"/>
      <c r="K180" s="136"/>
    </row>
    <row r="181" spans="2:11" ht="15" customHeight="1">
      <c r="B181" s="115"/>
      <c r="C181" s="95" t="s">
        <v>1443</v>
      </c>
      <c r="D181" s="95"/>
      <c r="E181" s="95"/>
      <c r="F181" s="114" t="s">
        <v>1369</v>
      </c>
      <c r="G181" s="95"/>
      <c r="H181" s="95" t="s">
        <v>1444</v>
      </c>
      <c r="I181" s="95" t="s">
        <v>1403</v>
      </c>
      <c r="J181" s="95"/>
      <c r="K181" s="136"/>
    </row>
    <row r="182" spans="2:11" ht="15" customHeight="1">
      <c r="B182" s="115"/>
      <c r="C182" s="95" t="s">
        <v>1432</v>
      </c>
      <c r="D182" s="95"/>
      <c r="E182" s="95"/>
      <c r="F182" s="114" t="s">
        <v>1369</v>
      </c>
      <c r="G182" s="95"/>
      <c r="H182" s="95" t="s">
        <v>1445</v>
      </c>
      <c r="I182" s="95" t="s">
        <v>1403</v>
      </c>
      <c r="J182" s="95"/>
      <c r="K182" s="136"/>
    </row>
    <row r="183" spans="2:11" ht="15" customHeight="1">
      <c r="B183" s="115"/>
      <c r="C183" s="95" t="s">
        <v>127</v>
      </c>
      <c r="D183" s="95"/>
      <c r="E183" s="95"/>
      <c r="F183" s="114" t="s">
        <v>1375</v>
      </c>
      <c r="G183" s="95"/>
      <c r="H183" s="95" t="s">
        <v>1446</v>
      </c>
      <c r="I183" s="95" t="s">
        <v>1371</v>
      </c>
      <c r="J183" s="95">
        <v>50</v>
      </c>
      <c r="K183" s="136"/>
    </row>
    <row r="184" spans="2:11" ht="15" customHeight="1">
      <c r="B184" s="115"/>
      <c r="C184" s="95" t="s">
        <v>1447</v>
      </c>
      <c r="D184" s="95"/>
      <c r="E184" s="95"/>
      <c r="F184" s="114" t="s">
        <v>1375</v>
      </c>
      <c r="G184" s="95"/>
      <c r="H184" s="95" t="s">
        <v>1448</v>
      </c>
      <c r="I184" s="95" t="s">
        <v>1449</v>
      </c>
      <c r="J184" s="95"/>
      <c r="K184" s="136"/>
    </row>
    <row r="185" spans="2:11" ht="15" customHeight="1">
      <c r="B185" s="115"/>
      <c r="C185" s="95" t="s">
        <v>1450</v>
      </c>
      <c r="D185" s="95"/>
      <c r="E185" s="95"/>
      <c r="F185" s="114" t="s">
        <v>1375</v>
      </c>
      <c r="G185" s="95"/>
      <c r="H185" s="95" t="s">
        <v>1451</v>
      </c>
      <c r="I185" s="95" t="s">
        <v>1449</v>
      </c>
      <c r="J185" s="95"/>
      <c r="K185" s="136"/>
    </row>
    <row r="186" spans="2:11" ht="15" customHeight="1">
      <c r="B186" s="115"/>
      <c r="C186" s="95" t="s">
        <v>1452</v>
      </c>
      <c r="D186" s="95"/>
      <c r="E186" s="95"/>
      <c r="F186" s="114" t="s">
        <v>1375</v>
      </c>
      <c r="G186" s="95"/>
      <c r="H186" s="95" t="s">
        <v>1453</v>
      </c>
      <c r="I186" s="95" t="s">
        <v>1449</v>
      </c>
      <c r="J186" s="95"/>
      <c r="K186" s="136"/>
    </row>
    <row r="187" spans="2:11" ht="15" customHeight="1">
      <c r="B187" s="115"/>
      <c r="C187" s="148" t="s">
        <v>1454</v>
      </c>
      <c r="D187" s="95"/>
      <c r="E187" s="95"/>
      <c r="F187" s="114" t="s">
        <v>1375</v>
      </c>
      <c r="G187" s="95"/>
      <c r="H187" s="95" t="s">
        <v>1455</v>
      </c>
      <c r="I187" s="95" t="s">
        <v>1456</v>
      </c>
      <c r="J187" s="149" t="s">
        <v>1457</v>
      </c>
      <c r="K187" s="136"/>
    </row>
    <row r="188" spans="2:11" ht="15" customHeight="1">
      <c r="B188" s="115"/>
      <c r="C188" s="100" t="s">
        <v>39</v>
      </c>
      <c r="D188" s="95"/>
      <c r="E188" s="95"/>
      <c r="F188" s="114" t="s">
        <v>1369</v>
      </c>
      <c r="G188" s="95"/>
      <c r="H188" s="91" t="s">
        <v>1458</v>
      </c>
      <c r="I188" s="95" t="s">
        <v>1459</v>
      </c>
      <c r="J188" s="95"/>
      <c r="K188" s="136"/>
    </row>
    <row r="189" spans="2:11" ht="15" customHeight="1">
      <c r="B189" s="115"/>
      <c r="C189" s="100" t="s">
        <v>1460</v>
      </c>
      <c r="D189" s="95"/>
      <c r="E189" s="95"/>
      <c r="F189" s="114" t="s">
        <v>1369</v>
      </c>
      <c r="G189" s="95"/>
      <c r="H189" s="95" t="s">
        <v>1461</v>
      </c>
      <c r="I189" s="95" t="s">
        <v>1403</v>
      </c>
      <c r="J189" s="95"/>
      <c r="K189" s="136"/>
    </row>
    <row r="190" spans="2:11" ht="15" customHeight="1">
      <c r="B190" s="115"/>
      <c r="C190" s="100" t="s">
        <v>1462</v>
      </c>
      <c r="D190" s="95"/>
      <c r="E190" s="95"/>
      <c r="F190" s="114" t="s">
        <v>1369</v>
      </c>
      <c r="G190" s="95"/>
      <c r="H190" s="95" t="s">
        <v>1463</v>
      </c>
      <c r="I190" s="95" t="s">
        <v>1403</v>
      </c>
      <c r="J190" s="95"/>
      <c r="K190" s="136"/>
    </row>
    <row r="191" spans="2:11" ht="15" customHeight="1">
      <c r="B191" s="115"/>
      <c r="C191" s="100" t="s">
        <v>1464</v>
      </c>
      <c r="D191" s="95"/>
      <c r="E191" s="95"/>
      <c r="F191" s="114" t="s">
        <v>1375</v>
      </c>
      <c r="G191" s="95"/>
      <c r="H191" s="95" t="s">
        <v>1465</v>
      </c>
      <c r="I191" s="95" t="s">
        <v>1403</v>
      </c>
      <c r="J191" s="95"/>
      <c r="K191" s="136"/>
    </row>
    <row r="192" spans="2:11" ht="15" customHeight="1">
      <c r="B192" s="142"/>
      <c r="C192" s="150"/>
      <c r="D192" s="124"/>
      <c r="E192" s="124"/>
      <c r="F192" s="124"/>
      <c r="G192" s="124"/>
      <c r="H192" s="124"/>
      <c r="I192" s="124"/>
      <c r="J192" s="124"/>
      <c r="K192" s="143"/>
    </row>
    <row r="193" spans="2:11" ht="18.75" customHeight="1">
      <c r="B193" s="91"/>
      <c r="C193" s="95"/>
      <c r="D193" s="95"/>
      <c r="E193" s="95"/>
      <c r="F193" s="114"/>
      <c r="G193" s="95"/>
      <c r="H193" s="95"/>
      <c r="I193" s="95"/>
      <c r="J193" s="95"/>
      <c r="K193" s="91"/>
    </row>
    <row r="194" spans="2:11" ht="18.75" customHeight="1">
      <c r="B194" s="91"/>
      <c r="C194" s="95"/>
      <c r="D194" s="95"/>
      <c r="E194" s="95"/>
      <c r="F194" s="114"/>
      <c r="G194" s="95"/>
      <c r="H194" s="95"/>
      <c r="I194" s="95"/>
      <c r="J194" s="95"/>
      <c r="K194" s="91"/>
    </row>
    <row r="195" spans="2:11" ht="18.75" customHeight="1"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</row>
    <row r="196" spans="2:11" ht="13.5">
      <c r="B196" s="83"/>
      <c r="C196" s="84"/>
      <c r="D196" s="84"/>
      <c r="E196" s="84"/>
      <c r="F196" s="84"/>
      <c r="G196" s="84"/>
      <c r="H196" s="84"/>
      <c r="I196" s="84"/>
      <c r="J196" s="84"/>
      <c r="K196" s="85"/>
    </row>
    <row r="197" spans="2:11" ht="22.2">
      <c r="B197" s="86"/>
      <c r="C197" s="381" t="s">
        <v>1466</v>
      </c>
      <c r="D197" s="381"/>
      <c r="E197" s="381"/>
      <c r="F197" s="381"/>
      <c r="G197" s="381"/>
      <c r="H197" s="381"/>
      <c r="I197" s="381"/>
      <c r="J197" s="381"/>
      <c r="K197" s="87"/>
    </row>
    <row r="198" spans="2:11" ht="25.5" customHeight="1">
      <c r="B198" s="86"/>
      <c r="C198" s="151" t="s">
        <v>1467</v>
      </c>
      <c r="D198" s="151"/>
      <c r="E198" s="151"/>
      <c r="F198" s="151" t="s">
        <v>1468</v>
      </c>
      <c r="G198" s="152"/>
      <c r="H198" s="385" t="s">
        <v>1469</v>
      </c>
      <c r="I198" s="385"/>
      <c r="J198" s="385"/>
      <c r="K198" s="87"/>
    </row>
    <row r="199" spans="2:11" ht="5.25" customHeight="1">
      <c r="B199" s="115"/>
      <c r="C199" s="112"/>
      <c r="D199" s="112"/>
      <c r="E199" s="112"/>
      <c r="F199" s="112"/>
      <c r="G199" s="95"/>
      <c r="H199" s="112"/>
      <c r="I199" s="112"/>
      <c r="J199" s="112"/>
      <c r="K199" s="136"/>
    </row>
    <row r="200" spans="2:11" ht="15" customHeight="1">
      <c r="B200" s="115"/>
      <c r="C200" s="95" t="s">
        <v>1459</v>
      </c>
      <c r="D200" s="95"/>
      <c r="E200" s="95"/>
      <c r="F200" s="114" t="s">
        <v>40</v>
      </c>
      <c r="G200" s="95"/>
      <c r="H200" s="386" t="s">
        <v>1470</v>
      </c>
      <c r="I200" s="386"/>
      <c r="J200" s="386"/>
      <c r="K200" s="136"/>
    </row>
    <row r="201" spans="2:11" ht="15" customHeight="1">
      <c r="B201" s="115"/>
      <c r="C201" s="121"/>
      <c r="D201" s="95"/>
      <c r="E201" s="95"/>
      <c r="F201" s="114" t="s">
        <v>41</v>
      </c>
      <c r="G201" s="95"/>
      <c r="H201" s="386" t="s">
        <v>1471</v>
      </c>
      <c r="I201" s="386"/>
      <c r="J201" s="386"/>
      <c r="K201" s="136"/>
    </row>
    <row r="202" spans="2:11" ht="15" customHeight="1">
      <c r="B202" s="115"/>
      <c r="C202" s="121"/>
      <c r="D202" s="95"/>
      <c r="E202" s="95"/>
      <c r="F202" s="114" t="s">
        <v>44</v>
      </c>
      <c r="G202" s="95"/>
      <c r="H202" s="386" t="s">
        <v>1472</v>
      </c>
      <c r="I202" s="386"/>
      <c r="J202" s="386"/>
      <c r="K202" s="136"/>
    </row>
    <row r="203" spans="2:11" ht="15" customHeight="1">
      <c r="B203" s="115"/>
      <c r="C203" s="95"/>
      <c r="D203" s="95"/>
      <c r="E203" s="95"/>
      <c r="F203" s="114" t="s">
        <v>42</v>
      </c>
      <c r="G203" s="95"/>
      <c r="H203" s="386" t="s">
        <v>1473</v>
      </c>
      <c r="I203" s="386"/>
      <c r="J203" s="386"/>
      <c r="K203" s="136"/>
    </row>
    <row r="204" spans="2:11" ht="15" customHeight="1">
      <c r="B204" s="115"/>
      <c r="C204" s="95"/>
      <c r="D204" s="95"/>
      <c r="E204" s="95"/>
      <c r="F204" s="114" t="s">
        <v>43</v>
      </c>
      <c r="G204" s="95"/>
      <c r="H204" s="386" t="s">
        <v>1474</v>
      </c>
      <c r="I204" s="386"/>
      <c r="J204" s="386"/>
      <c r="K204" s="136"/>
    </row>
    <row r="205" spans="2:11" ht="15" customHeight="1">
      <c r="B205" s="115"/>
      <c r="C205" s="95"/>
      <c r="D205" s="95"/>
      <c r="E205" s="95"/>
      <c r="F205" s="114"/>
      <c r="G205" s="95"/>
      <c r="H205" s="95"/>
      <c r="I205" s="95"/>
      <c r="J205" s="95"/>
      <c r="K205" s="136"/>
    </row>
    <row r="206" spans="2:11" ht="15" customHeight="1">
      <c r="B206" s="115"/>
      <c r="C206" s="95" t="s">
        <v>1415</v>
      </c>
      <c r="D206" s="95"/>
      <c r="E206" s="95"/>
      <c r="F206" s="114" t="s">
        <v>75</v>
      </c>
      <c r="G206" s="95"/>
      <c r="H206" s="386" t="s">
        <v>1475</v>
      </c>
      <c r="I206" s="386"/>
      <c r="J206" s="386"/>
      <c r="K206" s="136"/>
    </row>
    <row r="207" spans="2:11" ht="15" customHeight="1">
      <c r="B207" s="115"/>
      <c r="C207" s="121"/>
      <c r="D207" s="95"/>
      <c r="E207" s="95"/>
      <c r="F207" s="114" t="s">
        <v>1312</v>
      </c>
      <c r="G207" s="95"/>
      <c r="H207" s="386" t="s">
        <v>1313</v>
      </c>
      <c r="I207" s="386"/>
      <c r="J207" s="386"/>
      <c r="K207" s="136"/>
    </row>
    <row r="208" spans="2:11" ht="15" customHeight="1">
      <c r="B208" s="115"/>
      <c r="C208" s="95"/>
      <c r="D208" s="95"/>
      <c r="E208" s="95"/>
      <c r="F208" s="114" t="s">
        <v>1310</v>
      </c>
      <c r="G208" s="95"/>
      <c r="H208" s="386" t="s">
        <v>1476</v>
      </c>
      <c r="I208" s="386"/>
      <c r="J208" s="386"/>
      <c r="K208" s="136"/>
    </row>
    <row r="209" spans="2:11" ht="15" customHeight="1">
      <c r="B209" s="153"/>
      <c r="C209" s="121"/>
      <c r="D209" s="121"/>
      <c r="E209" s="121"/>
      <c r="F209" s="114" t="s">
        <v>1314</v>
      </c>
      <c r="G209" s="100"/>
      <c r="H209" s="387" t="s">
        <v>1315</v>
      </c>
      <c r="I209" s="387"/>
      <c r="J209" s="387"/>
      <c r="K209" s="154"/>
    </row>
    <row r="210" spans="2:11" ht="15" customHeight="1">
      <c r="B210" s="153"/>
      <c r="C210" s="121"/>
      <c r="D210" s="121"/>
      <c r="E210" s="121"/>
      <c r="F210" s="114" t="s">
        <v>1316</v>
      </c>
      <c r="G210" s="100"/>
      <c r="H210" s="387" t="s">
        <v>1265</v>
      </c>
      <c r="I210" s="387"/>
      <c r="J210" s="387"/>
      <c r="K210" s="154"/>
    </row>
    <row r="211" spans="2:11" ht="15" customHeight="1">
      <c r="B211" s="153"/>
      <c r="C211" s="121"/>
      <c r="D211" s="121"/>
      <c r="E211" s="121"/>
      <c r="F211" s="155"/>
      <c r="G211" s="100"/>
      <c r="H211" s="156"/>
      <c r="I211" s="156"/>
      <c r="J211" s="156"/>
      <c r="K211" s="154"/>
    </row>
    <row r="212" spans="2:11" ht="15" customHeight="1">
      <c r="B212" s="153"/>
      <c r="C212" s="95" t="s">
        <v>1439</v>
      </c>
      <c r="D212" s="121"/>
      <c r="E212" s="121"/>
      <c r="F212" s="114">
        <v>1</v>
      </c>
      <c r="G212" s="100"/>
      <c r="H212" s="387" t="s">
        <v>1477</v>
      </c>
      <c r="I212" s="387"/>
      <c r="J212" s="387"/>
      <c r="K212" s="154"/>
    </row>
    <row r="213" spans="2:11" ht="15" customHeight="1">
      <c r="B213" s="153"/>
      <c r="C213" s="121"/>
      <c r="D213" s="121"/>
      <c r="E213" s="121"/>
      <c r="F213" s="114">
        <v>2</v>
      </c>
      <c r="G213" s="100"/>
      <c r="H213" s="387" t="s">
        <v>1478</v>
      </c>
      <c r="I213" s="387"/>
      <c r="J213" s="387"/>
      <c r="K213" s="154"/>
    </row>
    <row r="214" spans="2:11" ht="15" customHeight="1">
      <c r="B214" s="153"/>
      <c r="C214" s="121"/>
      <c r="D214" s="121"/>
      <c r="E214" s="121"/>
      <c r="F214" s="114">
        <v>3</v>
      </c>
      <c r="G214" s="100"/>
      <c r="H214" s="387" t="s">
        <v>1479</v>
      </c>
      <c r="I214" s="387"/>
      <c r="J214" s="387"/>
      <c r="K214" s="154"/>
    </row>
    <row r="215" spans="2:11" ht="15" customHeight="1">
      <c r="B215" s="153"/>
      <c r="C215" s="121"/>
      <c r="D215" s="121"/>
      <c r="E215" s="121"/>
      <c r="F215" s="114">
        <v>4</v>
      </c>
      <c r="G215" s="100"/>
      <c r="H215" s="387" t="s">
        <v>1480</v>
      </c>
      <c r="I215" s="387"/>
      <c r="J215" s="387"/>
      <c r="K215" s="154"/>
    </row>
    <row r="216" spans="2:11" ht="12.75" customHeight="1">
      <c r="B216" s="157"/>
      <c r="C216" s="158"/>
      <c r="D216" s="158"/>
      <c r="E216" s="158"/>
      <c r="F216" s="158"/>
      <c r="G216" s="158"/>
      <c r="H216" s="158"/>
      <c r="I216" s="158"/>
      <c r="J216" s="158"/>
      <c r="K216" s="159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Hurychová Eva, Ing.</dc:creator>
  <cp:keywords/>
  <dc:description/>
  <cp:lastModifiedBy>Jiří Zevl</cp:lastModifiedBy>
  <cp:lastPrinted>2019-03-20T16:54:05Z</cp:lastPrinted>
  <dcterms:created xsi:type="dcterms:W3CDTF">2019-03-07T14:21:32Z</dcterms:created>
  <dcterms:modified xsi:type="dcterms:W3CDTF">2019-03-20T16:54:38Z</dcterms:modified>
  <cp:category/>
  <cp:version/>
  <cp:contentType/>
  <cp:contentStatus/>
</cp:coreProperties>
</file>