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upzD9qwKtmLqpO9gYs/pTkINNoDIP4tt0TUyq99zeXSslffTsY4G06a8YOMstw/r2Qf4iY/ojP5KP4JbIVd3YA==" workbookSpinCount="100000" workbookSaltValue="VnEjgEj5dd/MCs2vzXoAuQ==" lockStructure="1"/>
  <bookViews>
    <workbookView xWindow="65416" yWindow="65416" windowWidth="38640" windowHeight="212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<sst xmlns="http://schemas.openxmlformats.org/spreadsheetml/2006/main" count="91" uniqueCount="91">
  <si>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t>Cena bez DPH</t>
  </si>
  <si>
    <t>Cena včetně DPH</t>
  </si>
  <si>
    <t>Školení lékařů v počtu do 800 osob</t>
  </si>
  <si>
    <t>Školení středního zdravotního personálu v počtu do 1 600 osob</t>
  </si>
  <si>
    <t>Školení ostatních pracovníků v administrativně ekonomických agendách v počtu do 100 osob</t>
  </si>
  <si>
    <t>Školení administrátorů a správců v počtu do 15 osob</t>
  </si>
  <si>
    <t>Celkem za Dílo</t>
  </si>
  <si>
    <t>1.1.</t>
  </si>
  <si>
    <t>1.2.</t>
  </si>
  <si>
    <t>1.3.</t>
  </si>
  <si>
    <t>1.3.1.</t>
  </si>
  <si>
    <t>1.3.2.</t>
  </si>
  <si>
    <t>1.4.</t>
  </si>
  <si>
    <t>1.5.</t>
  </si>
  <si>
    <t>1.5.1.</t>
  </si>
  <si>
    <t>1.5.2.</t>
  </si>
  <si>
    <t>1.5.3.</t>
  </si>
  <si>
    <t>1.5.4.</t>
  </si>
  <si>
    <t>1.6.</t>
  </si>
  <si>
    <t>1.6.1.</t>
  </si>
  <si>
    <t>1.6.2.</t>
  </si>
  <si>
    <t>1.6.4.</t>
  </si>
  <si>
    <t>1.6.3.</t>
  </si>
  <si>
    <t>1.6.5.</t>
  </si>
  <si>
    <t>1.6.6.</t>
  </si>
  <si>
    <t>1.7.</t>
  </si>
  <si>
    <t>1.8.</t>
  </si>
  <si>
    <t>1.9.</t>
  </si>
  <si>
    <t>1.10.</t>
  </si>
  <si>
    <t>Cena za 1 měsíc poskytování všech Servisních služeb, z toho:</t>
  </si>
  <si>
    <t xml:space="preserve">Cena za poskytování 1 člověkodne Rozvoje 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</si>
  <si>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</si>
  <si>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</si>
  <si>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</si>
  <si>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</si>
  <si>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</si>
  <si>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</si>
  <si>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</si>
  <si>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</si>
  <si>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</si>
  <si>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č.</t>
  </si>
  <si>
    <t>Školení celkem, z toho:</t>
  </si>
  <si>
    <t>Dokumentace celkem, z toho:</t>
  </si>
  <si>
    <t xml:space="preserve">Hodnota DPH 21 % </t>
  </si>
  <si>
    <r>
      <t>Dodávka interface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z toho:</t>
    </r>
  </si>
  <si>
    <r>
      <t xml:space="preserve">Veřejné zakázky s názvem </t>
    </r>
    <r>
      <rPr>
        <sz val="12"/>
        <color theme="1"/>
        <rFont val="Calibri"/>
        <family val="2"/>
        <scheme val="minor"/>
      </rPr>
      <t>„Jednotný klinický informační systém KIS NPK“</t>
    </r>
  </si>
  <si>
    <t>Zadavatel: Nemocnice Pardubického kraje, a.s., Kyjevská 44, 532 03 Pardubice, IČO: 27520536</t>
  </si>
  <si>
    <t>3.</t>
  </si>
  <si>
    <t>3.1.</t>
  </si>
  <si>
    <t>Implementační plán projektu (Návrh realizace)</t>
  </si>
  <si>
    <t>Instalace a Implementace Díla</t>
  </si>
  <si>
    <t>Napojení SW systémů</t>
  </si>
  <si>
    <t xml:space="preserve">Napojení HW systémů </t>
  </si>
  <si>
    <t xml:space="preserve">Kompletní migrace dat </t>
  </si>
  <si>
    <t>Uživatelská dokumentace</t>
  </si>
  <si>
    <t>Projektová dokumentace</t>
  </si>
  <si>
    <t>Provozní dokumentace</t>
  </si>
  <si>
    <t>Základní bezpečnostní dokumentace</t>
  </si>
  <si>
    <t>Školící dokumentace</t>
  </si>
  <si>
    <t>Dokumentace k dopadové analýze DPIA,</t>
  </si>
  <si>
    <t>ČÁST C - ROZVOJ dle čl. XVI a násl. Smlouvy</t>
  </si>
  <si>
    <t>ČÁST B - SERVISNÍ SLUŽBY dle čl. XII a násl. Smlouvy</t>
  </si>
  <si>
    <t>ČÁST A - DÍLO dle čl. III a násl. Smlouvy</t>
  </si>
  <si>
    <t>EXIT plán</t>
  </si>
  <si>
    <r>
      <t xml:space="preserve">4. Celková cena za dobu trvání životního cyklu předmětu plnění smlouvy v délce 20 let </t>
    </r>
    <r>
      <rPr>
        <sz val="12"/>
        <color theme="1"/>
        <rFont val="Calibri"/>
        <family val="2"/>
        <scheme val="minor"/>
      </rPr>
      <t>(je předmětem hodnoc</t>
    </r>
    <r>
      <rPr>
        <sz val="12"/>
        <rFont val="Calibri"/>
        <family val="2"/>
        <scheme val="minor"/>
      </rPr>
      <t>ení dle čl. 9</t>
    </r>
    <r>
      <rPr>
        <sz val="12"/>
        <color theme="1"/>
        <rFont val="Calibri"/>
        <family val="2"/>
        <scheme val="minor"/>
      </rPr>
      <t xml:space="preserve"> Zadávací dokumentace)</t>
    </r>
  </si>
  <si>
    <t>Nejvyšší přípustná cena bez DPH</t>
  </si>
  <si>
    <t>Příloha C zadávacích podmínek a zároveň příloha č. 3 Smlouvy o dílo a smlouvy o poskytnutí licence a souvisejících služeb – Cenová kalkulace</t>
  </si>
  <si>
    <t>Předmět plnění</t>
  </si>
  <si>
    <t>Dílčí Služba Podpory provozu KS1.2 (Servisní garance Systému KIS NPK) – cena za 1 měsíc poskytování služby</t>
  </si>
  <si>
    <r>
      <t>Dílčí Služba podpory provozu S2 (</t>
    </r>
    <r>
      <rPr>
        <sz val="12"/>
        <color rgb="FF000000"/>
        <rFont val="Calibri"/>
        <family val="2"/>
        <scheme val="minor"/>
      </rPr>
      <t xml:space="preserve">Vzdělávání uživatelů, administrátorů a správců Systému </t>
    </r>
    <r>
      <rPr>
        <sz val="12"/>
        <color theme="1"/>
        <rFont val="Calibri"/>
        <family val="2"/>
        <scheme val="minor"/>
      </rPr>
      <t>KIS NPK) – cena za 1 měsíc poskytování služby</t>
    </r>
  </si>
  <si>
    <t>Dílčí Služba Podpory provozu KS1.4 (Technická a metodická podpora Systému KIS NPK) – cena za 1 měsíc poskytování služby</t>
  </si>
  <si>
    <t>Dílčí Služba Podpory provozu KS1.1 (Technologický  update Systému KIS NPK) – cena za 1 měsíc poskytování služby</t>
  </si>
  <si>
    <t>Dílčí Služba Podpory provozu KS1.3 (Garance příjmů hlášení chybových stavů a požadavků Systému KIS NPK) – cena za 1 měsíc poskytování služby</t>
  </si>
  <si>
    <t>Dílčí Služba Podpora provozu KS1.5 (Podpora provozu Systému KIS NPK) – cena za 1 měsíc poskytování služby</t>
  </si>
  <si>
    <t>Dílčí Služba Podpory provozu KS1.6 (Preventivní prohlídky a profylaxe Systému KIS NPK) – cena za 1 měsíc poskytování služby</t>
  </si>
  <si>
    <t>Dílčí Služba podpory provozu S3 (Služby údržby dokumentace Systému KIS NPK) – cena za 1 měsíc poskytování služby</t>
  </si>
  <si>
    <t>Instalační dokumentace</t>
  </si>
  <si>
    <t>1.6.7.</t>
  </si>
  <si>
    <t>1.6.8.</t>
  </si>
  <si>
    <t>Dokumentace migrace</t>
  </si>
  <si>
    <t>1.8.1.</t>
  </si>
  <si>
    <t>1.8.2.</t>
  </si>
  <si>
    <t>1.8.3.</t>
  </si>
  <si>
    <t>ostatní SW</t>
  </si>
  <si>
    <t>Licence na dobu neurčitou, z toho:</t>
  </si>
  <si>
    <t>Poznámka: Nejvyšší přípustná cena se týká pouze položek 1.10., 2.1. a 3.1.</t>
  </si>
  <si>
    <t>Aplikační programové vybavení (APV)</t>
  </si>
  <si>
    <t>Základní programové vybavení (ZPV)</t>
  </si>
  <si>
    <t>Prohlašuji čestně, že výše uvedené položky a ceny odpovídají mé svobodné a pravé vůli a jsou závazné. (PODEPÍŠE OSOBA OPRÁVNĚNÁ JEDNAT ZA VYBRANÉHO DODAVATELE: DO NABÍDKY PODPIS NENÍ TŘEBA VKLÁDAT, BUDE PODEPSÁNO AŽ VYBRANÝM DODAVATELEM PŘI PODPISU SMLOUVY NA PŘEDMĚT VEŘEJNÉ ZAKÁZKY)</t>
  </si>
  <si>
    <t xml:space="preserve">Další relevantní Komponenty </t>
  </si>
  <si>
    <t xml:space="preserve">Poznámka pro zadávací řízení  (ve smlouvě bude vypuštěna): Dodavatel doplní uvedené ceny za dílčí plnění předmětu pouze do žlutě zvýrazněných polí. Zbytek ceny tabulka dopočítá sama. Ceny obsažené v této Příloze musí odpovídat cenám obsaženým v Příloze A - Návrhu smlouvy.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</si>
</sst>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" fontId="3" fillId="2" borderId="6" xfId="0" applyNumberFormat="1" applyFont="1" applyFill="1" applyBorder="1" applyAlignment="1">
      <alignment horizontal="left" vertical="center" wrapText="1"/>
    </xf>
    <xf numFmtId="16" fontId="3" fillId="2" borderId="4" xfId="0" applyNumberFormat="1" applyFont="1" applyFill="1" applyBorder="1" applyAlignment="1">
      <alignment horizontal="left" vertical="center" wrapText="1"/>
    </xf>
    <xf numFmtId="16" fontId="3" fillId="3" borderId="1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" fontId="3" fillId="2" borderId="9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hidden="1"/>
    </xf>
    <xf numFmtId="164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3" fillId="0" borderId="3" xfId="0" applyNumberFormat="1" applyFont="1" applyBorder="1" applyAlignment="1" applyProtection="1">
      <alignment horizontal="center" vertical="center" wrapText="1"/>
      <protection hidden="1"/>
    </xf>
    <xf numFmtId="164" fontId="3" fillId="0" borderId="8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hidden="1"/>
    </xf>
    <xf numFmtId="16" fontId="3" fillId="0" borderId="6" xfId="0" applyNumberFormat="1" applyFont="1" applyBorder="1" applyAlignment="1">
      <alignment horizontal="left" vertical="center" wrapText="1"/>
    </xf>
    <xf numFmtId="16" fontId="3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3" fillId="0" borderId="14" xfId="0" applyNumberFormat="1" applyFont="1" applyBorder="1" applyAlignment="1" applyProtection="1">
      <alignment horizontal="center" vertical="center" wrapText="1"/>
      <protection hidden="1"/>
    </xf>
    <xf numFmtId="164" fontId="3" fillId="0" borderId="15" xfId="0" applyNumberFormat="1" applyFont="1" applyBorder="1" applyAlignment="1" applyProtection="1">
      <alignment horizontal="center" vertical="center" wrapText="1"/>
      <protection hidden="1"/>
    </xf>
    <xf numFmtId="164" fontId="3" fillId="0" borderId="16" xfId="0" applyNumberFormat="1" applyFont="1" applyBorder="1" applyAlignment="1" applyProtection="1">
      <alignment horizontal="center" vertical="center" wrapText="1"/>
      <protection hidden="1"/>
    </xf>
    <xf numFmtId="164" fontId="3" fillId="0" borderId="17" xfId="0" applyNumberFormat="1" applyFont="1" applyBorder="1" applyAlignment="1" applyProtection="1">
      <alignment horizontal="center" vertical="center" wrapText="1"/>
      <protection hidden="1"/>
    </xf>
    <xf numFmtId="164" fontId="3" fillId="0" borderId="18" xfId="0" applyNumberFormat="1" applyFont="1" applyBorder="1" applyAlignment="1" applyProtection="1">
      <alignment horizontal="center" vertical="center" wrapText="1"/>
      <protection hidden="1"/>
    </xf>
    <xf numFmtId="164" fontId="3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>
      <alignment horizontal="left" vertical="center" wrapText="1"/>
    </xf>
    <xf numFmtId="164" fontId="0" fillId="0" borderId="0" xfId="0" applyNumberFormat="1"/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>
      <alignment horizontal="left" wrapText="1"/>
    </xf>
    <xf numFmtId="0" fontId="3" fillId="3" borderId="2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3" fillId="3" borderId="21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2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164" fontId="3" fillId="3" borderId="24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25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2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27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4</xdr:col>
      <xdr:colOff>76200</xdr:colOff>
      <xdr:row>4</xdr:row>
      <xdr:rowOff>123825</xdr:rowOff>
    </xdr:to>
    <xdr:pic>
      <xdr:nvPicPr>
        <xdr:cNvPr id="4" name="Obrázek 3" descr="P:\Dokumenty\2017\VZ IROP Vybyvení onkologie VZ 36\2 Relevantní podklady\Publicita\Logo IROP a MMR v JPG\IROP_CZ_RO_B_C RG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19075"/>
          <a:ext cx="46101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133350</xdr:rowOff>
    </xdr:from>
    <xdr:to>
      <xdr:col>5</xdr:col>
      <xdr:colOff>819150</xdr:colOff>
      <xdr:row>4</xdr:row>
      <xdr:rowOff>57150</xdr:rowOff>
    </xdr:to>
    <xdr:pic>
      <xdr:nvPicPr>
        <xdr:cNvPr id="5" name="Obrázek 4" descr="Nemocnice Parduického kraj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52950" y="323850"/>
          <a:ext cx="185737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tabSelected="1" workbookViewId="0" topLeftCell="A1">
      <selection activeCell="C12" sqref="C12"/>
    </sheetView>
  </sheetViews>
  <sheetFormatPr defaultColWidth="9.140625" defaultRowHeight="15"/>
  <cols>
    <col min="1" max="1" width="9.28125" style="1" customWidth="1"/>
    <col min="2" max="2" width="28.8515625" style="1" customWidth="1"/>
    <col min="3" max="3" width="15.57421875" style="0" customWidth="1"/>
    <col min="4" max="4" width="14.57421875" style="0" customWidth="1"/>
    <col min="5" max="5" width="15.57421875" style="0" customWidth="1"/>
    <col min="6" max="6" width="16.140625" style="0" customWidth="1"/>
    <col min="9" max="9" width="12.00390625" style="0" bestFit="1" customWidth="1"/>
  </cols>
  <sheetData>
    <row r="2" spans="1:8" ht="15">
      <c r="A2" s="47"/>
      <c r="B2" s="47"/>
      <c r="C2" s="47"/>
      <c r="D2" s="47"/>
      <c r="E2" s="47"/>
      <c r="F2" s="47"/>
      <c r="G2" s="47"/>
      <c r="H2" s="47"/>
    </row>
    <row r="3" spans="1:8" ht="15">
      <c r="A3" s="47"/>
      <c r="B3" s="47"/>
      <c r="C3" s="47"/>
      <c r="D3" s="47"/>
      <c r="E3" s="47"/>
      <c r="F3" s="47"/>
      <c r="G3" s="47"/>
      <c r="H3" s="47"/>
    </row>
    <row r="4" spans="1:8" ht="15">
      <c r="A4" s="47"/>
      <c r="B4" s="47"/>
      <c r="C4" s="47"/>
      <c r="D4" s="47"/>
      <c r="E4" s="47"/>
      <c r="F4" s="47"/>
      <c r="G4" s="47"/>
      <c r="H4" s="47"/>
    </row>
    <row r="5" spans="1:8" ht="15">
      <c r="A5" s="47"/>
      <c r="B5" s="47"/>
      <c r="C5" s="47"/>
      <c r="D5" s="47"/>
      <c r="E5" s="47"/>
      <c r="F5" s="47"/>
      <c r="G5" s="47"/>
      <c r="H5" s="47"/>
    </row>
    <row r="6" spans="1:6" s="27" customFormat="1" ht="44.25" customHeight="1">
      <c r="A6" s="50" t="s">
        <v>66</v>
      </c>
      <c r="B6" s="50"/>
      <c r="C6" s="50"/>
      <c r="D6" s="50"/>
      <c r="E6" s="50"/>
      <c r="F6" s="50"/>
    </row>
    <row r="7" spans="1:6" ht="18.75" customHeight="1">
      <c r="A7" s="48" t="s">
        <v>45</v>
      </c>
      <c r="B7" s="48"/>
      <c r="C7" s="48"/>
      <c r="D7" s="48"/>
      <c r="E7" s="48"/>
      <c r="F7" s="48"/>
    </row>
    <row r="8" spans="1:6" ht="18.75" customHeight="1">
      <c r="A8" s="48" t="s">
        <v>46</v>
      </c>
      <c r="B8" s="48"/>
      <c r="C8" s="48"/>
      <c r="D8" s="48"/>
      <c r="E8" s="48"/>
      <c r="F8" s="48"/>
    </row>
    <row r="9" spans="1:6" ht="44.25" customHeight="1" thickBot="1">
      <c r="A9" s="49" t="s">
        <v>90</v>
      </c>
      <c r="B9" s="49"/>
      <c r="C9" s="49"/>
      <c r="D9" s="49"/>
      <c r="E9" s="49"/>
      <c r="F9" s="49"/>
    </row>
    <row r="10" spans="1:6" ht="61.5" customHeight="1" thickBot="1">
      <c r="A10" s="2" t="s">
        <v>40</v>
      </c>
      <c r="B10" s="3" t="s">
        <v>67</v>
      </c>
      <c r="C10" s="29" t="s">
        <v>0</v>
      </c>
      <c r="D10" s="28" t="s">
        <v>43</v>
      </c>
      <c r="E10" s="29" t="s">
        <v>1</v>
      </c>
      <c r="F10" s="25" t="s">
        <v>65</v>
      </c>
    </row>
    <row r="11" spans="1:6" ht="22.5" customHeight="1" thickBot="1">
      <c r="A11" s="13">
        <v>1</v>
      </c>
      <c r="B11" s="45" t="s">
        <v>62</v>
      </c>
      <c r="C11" s="45"/>
      <c r="D11" s="45"/>
      <c r="E11" s="45"/>
      <c r="F11" s="46"/>
    </row>
    <row r="12" spans="1:6" ht="47.25" customHeight="1">
      <c r="A12" s="32" t="s">
        <v>7</v>
      </c>
      <c r="B12" s="12" t="s">
        <v>49</v>
      </c>
      <c r="C12" s="20"/>
      <c r="D12" s="26">
        <f>C12*0.21</f>
        <v>0</v>
      </c>
      <c r="E12" s="26">
        <f>C12*1.21</f>
        <v>0</v>
      </c>
      <c r="F12" s="39"/>
    </row>
    <row r="13" spans="1:6" ht="31.5" customHeight="1">
      <c r="A13" s="5" t="s">
        <v>8</v>
      </c>
      <c r="B13" s="6" t="s">
        <v>50</v>
      </c>
      <c r="C13" s="20"/>
      <c r="D13" s="21">
        <f aca="true" t="shared" si="0" ref="D13:D38">C13*0.21</f>
        <v>0</v>
      </c>
      <c r="E13" s="26">
        <f aca="true" t="shared" si="1" ref="E13:E50">C13*1.21</f>
        <v>0</v>
      </c>
      <c r="F13" s="36"/>
    </row>
    <row r="14" spans="1:6" ht="32.25" customHeight="1">
      <c r="A14" s="5" t="s">
        <v>9</v>
      </c>
      <c r="B14" s="6" t="s">
        <v>44</v>
      </c>
      <c r="C14" s="21">
        <f>C15+C16</f>
        <v>0</v>
      </c>
      <c r="D14" s="21">
        <f t="shared" si="0"/>
        <v>0</v>
      </c>
      <c r="E14" s="26">
        <f t="shared" si="1"/>
        <v>0</v>
      </c>
      <c r="F14" s="36"/>
    </row>
    <row r="15" spans="1:6" ht="29.25" customHeight="1">
      <c r="A15" s="7" t="s">
        <v>10</v>
      </c>
      <c r="B15" s="6" t="s">
        <v>51</v>
      </c>
      <c r="C15" s="20"/>
      <c r="D15" s="21">
        <f t="shared" si="0"/>
        <v>0</v>
      </c>
      <c r="E15" s="26">
        <f t="shared" si="1"/>
        <v>0</v>
      </c>
      <c r="F15" s="36"/>
    </row>
    <row r="16" spans="1:6" ht="34.5" customHeight="1">
      <c r="A16" s="7" t="s">
        <v>11</v>
      </c>
      <c r="B16" s="6" t="s">
        <v>52</v>
      </c>
      <c r="C16" s="20"/>
      <c r="D16" s="21">
        <f t="shared" si="0"/>
        <v>0</v>
      </c>
      <c r="E16" s="26">
        <f t="shared" si="1"/>
        <v>0</v>
      </c>
      <c r="F16" s="36"/>
    </row>
    <row r="17" spans="1:6" ht="33.75" customHeight="1">
      <c r="A17" s="5" t="s">
        <v>12</v>
      </c>
      <c r="B17" s="6" t="s">
        <v>53</v>
      </c>
      <c r="C17" s="20"/>
      <c r="D17" s="21">
        <f t="shared" si="0"/>
        <v>0</v>
      </c>
      <c r="E17" s="26">
        <f t="shared" si="1"/>
        <v>0</v>
      </c>
      <c r="F17" s="36"/>
    </row>
    <row r="18" spans="1:6" ht="30.75" customHeight="1">
      <c r="A18" s="5" t="s">
        <v>13</v>
      </c>
      <c r="B18" s="6" t="s">
        <v>41</v>
      </c>
      <c r="C18" s="21">
        <f>C19+C20+C21+C22</f>
        <v>0</v>
      </c>
      <c r="D18" s="21">
        <f t="shared" si="0"/>
        <v>0</v>
      </c>
      <c r="E18" s="26">
        <f t="shared" si="1"/>
        <v>0</v>
      </c>
      <c r="F18" s="36"/>
    </row>
    <row r="19" spans="1:6" ht="31.5" customHeight="1">
      <c r="A19" s="7" t="s">
        <v>14</v>
      </c>
      <c r="B19" s="8" t="s">
        <v>2</v>
      </c>
      <c r="C19" s="20"/>
      <c r="D19" s="21">
        <f t="shared" si="0"/>
        <v>0</v>
      </c>
      <c r="E19" s="26">
        <f t="shared" si="1"/>
        <v>0</v>
      </c>
      <c r="F19" s="36"/>
    </row>
    <row r="20" spans="1:6" ht="46.5">
      <c r="A20" s="7" t="s">
        <v>15</v>
      </c>
      <c r="B20" s="8" t="s">
        <v>3</v>
      </c>
      <c r="C20" s="20"/>
      <c r="D20" s="21">
        <f t="shared" si="0"/>
        <v>0</v>
      </c>
      <c r="E20" s="26">
        <f t="shared" si="1"/>
        <v>0</v>
      </c>
      <c r="F20" s="36"/>
    </row>
    <row r="21" spans="1:6" ht="62">
      <c r="A21" s="7" t="s">
        <v>16</v>
      </c>
      <c r="B21" s="8" t="s">
        <v>4</v>
      </c>
      <c r="C21" s="20"/>
      <c r="D21" s="21">
        <f t="shared" si="0"/>
        <v>0</v>
      </c>
      <c r="E21" s="26">
        <f t="shared" si="1"/>
        <v>0</v>
      </c>
      <c r="F21" s="36"/>
    </row>
    <row r="22" spans="1:6" ht="31">
      <c r="A22" s="7" t="s">
        <v>17</v>
      </c>
      <c r="B22" s="8" t="s">
        <v>5</v>
      </c>
      <c r="C22" s="20"/>
      <c r="D22" s="21">
        <f t="shared" si="0"/>
        <v>0</v>
      </c>
      <c r="E22" s="26">
        <f t="shared" si="1"/>
        <v>0</v>
      </c>
      <c r="F22" s="36"/>
    </row>
    <row r="23" spans="1:6" ht="31.5" customHeight="1">
      <c r="A23" s="5" t="s">
        <v>18</v>
      </c>
      <c r="B23" s="6" t="s">
        <v>42</v>
      </c>
      <c r="C23" s="21">
        <f>C24+C25+C26+C27+C28+C29+C30+C31</f>
        <v>0</v>
      </c>
      <c r="D23" s="21">
        <f t="shared" si="0"/>
        <v>0</v>
      </c>
      <c r="E23" s="26">
        <f t="shared" si="1"/>
        <v>0</v>
      </c>
      <c r="F23" s="36"/>
    </row>
    <row r="24" spans="1:6" ht="39" customHeight="1">
      <c r="A24" s="7" t="s">
        <v>19</v>
      </c>
      <c r="B24" s="8" t="s">
        <v>76</v>
      </c>
      <c r="C24" s="20"/>
      <c r="D24" s="21">
        <f t="shared" si="0"/>
        <v>0</v>
      </c>
      <c r="E24" s="26">
        <f t="shared" si="1"/>
        <v>0</v>
      </c>
      <c r="F24" s="36"/>
    </row>
    <row r="25" spans="1:6" ht="39" customHeight="1">
      <c r="A25" s="7" t="s">
        <v>20</v>
      </c>
      <c r="B25" s="8" t="s">
        <v>54</v>
      </c>
      <c r="C25" s="20"/>
      <c r="D25" s="21">
        <f aca="true" t="shared" si="2" ref="D25">C25*0.21</f>
        <v>0</v>
      </c>
      <c r="E25" s="26">
        <f aca="true" t="shared" si="3" ref="E25">C25*1.21</f>
        <v>0</v>
      </c>
      <c r="F25" s="36"/>
    </row>
    <row r="26" spans="1:6" ht="34.5" customHeight="1">
      <c r="A26" s="7" t="s">
        <v>22</v>
      </c>
      <c r="B26" s="8" t="s">
        <v>55</v>
      </c>
      <c r="C26" s="20"/>
      <c r="D26" s="21">
        <f t="shared" si="0"/>
        <v>0</v>
      </c>
      <c r="E26" s="26">
        <f t="shared" si="1"/>
        <v>0</v>
      </c>
      <c r="F26" s="36"/>
    </row>
    <row r="27" spans="1:6" ht="31.5" customHeight="1">
      <c r="A27" s="7" t="s">
        <v>21</v>
      </c>
      <c r="B27" s="8" t="s">
        <v>57</v>
      </c>
      <c r="C27" s="20"/>
      <c r="D27" s="21">
        <f t="shared" si="0"/>
        <v>0</v>
      </c>
      <c r="E27" s="26">
        <f t="shared" si="1"/>
        <v>0</v>
      </c>
      <c r="F27" s="36"/>
    </row>
    <row r="28" spans="1:6" ht="34.5" customHeight="1">
      <c r="A28" s="7" t="s">
        <v>23</v>
      </c>
      <c r="B28" s="8" t="s">
        <v>56</v>
      </c>
      <c r="C28" s="20"/>
      <c r="D28" s="21">
        <f t="shared" si="0"/>
        <v>0</v>
      </c>
      <c r="E28" s="26">
        <f t="shared" si="1"/>
        <v>0</v>
      </c>
      <c r="F28" s="36"/>
    </row>
    <row r="29" spans="1:6" ht="34.5" customHeight="1">
      <c r="A29" s="7" t="s">
        <v>24</v>
      </c>
      <c r="B29" s="8" t="s">
        <v>79</v>
      </c>
      <c r="C29" s="20"/>
      <c r="D29" s="21">
        <f aca="true" t="shared" si="4" ref="D29">C29*0.21</f>
        <v>0</v>
      </c>
      <c r="E29" s="26">
        <f aca="true" t="shared" si="5" ref="E29">C29*1.21</f>
        <v>0</v>
      </c>
      <c r="F29" s="36"/>
    </row>
    <row r="30" spans="1:6" ht="36" customHeight="1">
      <c r="A30" s="7" t="s">
        <v>77</v>
      </c>
      <c r="B30" s="8" t="s">
        <v>58</v>
      </c>
      <c r="C30" s="20"/>
      <c r="D30" s="21">
        <f t="shared" si="0"/>
        <v>0</v>
      </c>
      <c r="E30" s="26">
        <f t="shared" si="1"/>
        <v>0</v>
      </c>
      <c r="F30" s="36"/>
    </row>
    <row r="31" spans="1:6" ht="31">
      <c r="A31" s="7" t="s">
        <v>78</v>
      </c>
      <c r="B31" s="8" t="s">
        <v>59</v>
      </c>
      <c r="C31" s="20"/>
      <c r="D31" s="21">
        <f t="shared" si="0"/>
        <v>0</v>
      </c>
      <c r="E31" s="26">
        <f t="shared" si="1"/>
        <v>0</v>
      </c>
      <c r="F31" s="36"/>
    </row>
    <row r="32" spans="1:6" ht="30" customHeight="1">
      <c r="A32" s="5" t="s">
        <v>25</v>
      </c>
      <c r="B32" s="6" t="s">
        <v>63</v>
      </c>
      <c r="C32" s="20"/>
      <c r="D32" s="21">
        <f t="shared" si="0"/>
        <v>0</v>
      </c>
      <c r="E32" s="26">
        <f t="shared" si="1"/>
        <v>0</v>
      </c>
      <c r="F32" s="36"/>
    </row>
    <row r="33" spans="1:6" ht="29.25" customHeight="1">
      <c r="A33" s="5" t="s">
        <v>26</v>
      </c>
      <c r="B33" s="41" t="s">
        <v>84</v>
      </c>
      <c r="C33" s="21">
        <f>C34+C35+C36</f>
        <v>0</v>
      </c>
      <c r="D33" s="21">
        <f t="shared" si="0"/>
        <v>0</v>
      </c>
      <c r="E33" s="26">
        <f t="shared" si="1"/>
        <v>0</v>
      </c>
      <c r="F33" s="36"/>
    </row>
    <row r="34" spans="1:6" ht="29.25" customHeight="1">
      <c r="A34" s="7" t="s">
        <v>80</v>
      </c>
      <c r="B34" s="41" t="s">
        <v>86</v>
      </c>
      <c r="C34" s="20"/>
      <c r="D34" s="21">
        <f t="shared" si="0"/>
        <v>0</v>
      </c>
      <c r="E34" s="26">
        <f aca="true" t="shared" si="6" ref="E34:E36">C34*1.21</f>
        <v>0</v>
      </c>
      <c r="F34" s="36"/>
    </row>
    <row r="35" spans="1:6" ht="29.25" customHeight="1">
      <c r="A35" s="7" t="s">
        <v>81</v>
      </c>
      <c r="B35" s="41" t="s">
        <v>87</v>
      </c>
      <c r="C35" s="20"/>
      <c r="D35" s="21">
        <f aca="true" t="shared" si="7" ref="D35:D36">C35*0.21</f>
        <v>0</v>
      </c>
      <c r="E35" s="26">
        <f t="shared" si="6"/>
        <v>0</v>
      </c>
      <c r="F35" s="36"/>
    </row>
    <row r="36" spans="1:6" ht="29.25" customHeight="1">
      <c r="A36" s="7" t="s">
        <v>82</v>
      </c>
      <c r="B36" s="41" t="s">
        <v>83</v>
      </c>
      <c r="C36" s="20"/>
      <c r="D36" s="21">
        <f t="shared" si="7"/>
        <v>0</v>
      </c>
      <c r="E36" s="26">
        <f t="shared" si="6"/>
        <v>0</v>
      </c>
      <c r="F36" s="36"/>
    </row>
    <row r="37" spans="1:6" ht="44.25" customHeight="1">
      <c r="A37" s="5" t="s">
        <v>27</v>
      </c>
      <c r="B37" s="43" t="s">
        <v>89</v>
      </c>
      <c r="C37" s="20"/>
      <c r="D37" s="21">
        <f t="shared" si="0"/>
        <v>0</v>
      </c>
      <c r="E37" s="26">
        <f t="shared" si="1"/>
        <v>0</v>
      </c>
      <c r="F37" s="36"/>
    </row>
    <row r="38" spans="1:9" ht="27.75" customHeight="1" thickBot="1">
      <c r="A38" s="33" t="s">
        <v>28</v>
      </c>
      <c r="B38" s="14" t="s">
        <v>6</v>
      </c>
      <c r="C38" s="24">
        <f>C12+C13+C14+C17+C18+C23+C32+C33+C37</f>
        <v>0</v>
      </c>
      <c r="D38" s="24">
        <f t="shared" si="0"/>
        <v>0</v>
      </c>
      <c r="E38" s="31">
        <f t="shared" si="1"/>
        <v>0</v>
      </c>
      <c r="F38" s="40">
        <v>53737000</v>
      </c>
      <c r="I38" s="42"/>
    </row>
    <row r="39" spans="1:6" ht="30" customHeight="1" thickBot="1">
      <c r="A39" s="13">
        <v>2</v>
      </c>
      <c r="B39" s="45" t="s">
        <v>61</v>
      </c>
      <c r="C39" s="45"/>
      <c r="D39" s="45"/>
      <c r="E39" s="45"/>
      <c r="F39" s="46"/>
    </row>
    <row r="40" spans="1:6" ht="46.5">
      <c r="A40" s="9" t="s">
        <v>31</v>
      </c>
      <c r="B40" s="4" t="s">
        <v>29</v>
      </c>
      <c r="C40" s="23">
        <f>C41+C42+C43+C44+C45+C46+C47+C48</f>
        <v>0</v>
      </c>
      <c r="D40" s="23">
        <f>C40*0.21</f>
        <v>0</v>
      </c>
      <c r="E40" s="23">
        <f t="shared" si="1"/>
        <v>0</v>
      </c>
      <c r="F40" s="35">
        <v>550000</v>
      </c>
    </row>
    <row r="41" spans="1:6" ht="62">
      <c r="A41" s="10" t="s">
        <v>32</v>
      </c>
      <c r="B41" s="8" t="s">
        <v>71</v>
      </c>
      <c r="C41" s="30"/>
      <c r="D41" s="21">
        <f>C41*0.21</f>
        <v>0</v>
      </c>
      <c r="E41" s="21">
        <f t="shared" si="1"/>
        <v>0</v>
      </c>
      <c r="F41" s="36"/>
    </row>
    <row r="42" spans="1:6" ht="62">
      <c r="A42" s="10" t="s">
        <v>33</v>
      </c>
      <c r="B42" s="8" t="s">
        <v>68</v>
      </c>
      <c r="C42" s="20"/>
      <c r="D42" s="21">
        <f aca="true" t="shared" si="8" ref="D42:D46">C42*0.21</f>
        <v>0</v>
      </c>
      <c r="E42" s="21">
        <f t="shared" si="1"/>
        <v>0</v>
      </c>
      <c r="F42" s="36"/>
    </row>
    <row r="43" spans="1:6" ht="77.5">
      <c r="A43" s="10" t="s">
        <v>34</v>
      </c>
      <c r="B43" s="8" t="s">
        <v>72</v>
      </c>
      <c r="C43" s="20"/>
      <c r="D43" s="21">
        <f t="shared" si="8"/>
        <v>0</v>
      </c>
      <c r="E43" s="21">
        <f t="shared" si="1"/>
        <v>0</v>
      </c>
      <c r="F43" s="36"/>
    </row>
    <row r="44" spans="1:6" ht="77.5">
      <c r="A44" s="10" t="s">
        <v>35</v>
      </c>
      <c r="B44" s="8" t="s">
        <v>70</v>
      </c>
      <c r="C44" s="20"/>
      <c r="D44" s="21">
        <f aca="true" t="shared" si="9" ref="D44">C44*0.21</f>
        <v>0</v>
      </c>
      <c r="E44" s="21">
        <f t="shared" si="1"/>
        <v>0</v>
      </c>
      <c r="F44" s="36"/>
    </row>
    <row r="45" spans="1:6" ht="62">
      <c r="A45" s="10" t="s">
        <v>36</v>
      </c>
      <c r="B45" s="8" t="s">
        <v>73</v>
      </c>
      <c r="C45" s="20"/>
      <c r="D45" s="21">
        <f t="shared" si="8"/>
        <v>0</v>
      </c>
      <c r="E45" s="21">
        <f t="shared" si="1"/>
        <v>0</v>
      </c>
      <c r="F45" s="36"/>
    </row>
    <row r="46" spans="1:6" ht="77.5">
      <c r="A46" s="10" t="s">
        <v>37</v>
      </c>
      <c r="B46" s="8" t="s">
        <v>74</v>
      </c>
      <c r="C46" s="20"/>
      <c r="D46" s="21">
        <f t="shared" si="8"/>
        <v>0</v>
      </c>
      <c r="E46" s="21">
        <f t="shared" si="1"/>
        <v>0</v>
      </c>
      <c r="F46" s="36"/>
    </row>
    <row r="47" spans="1:6" ht="77.5">
      <c r="A47" s="10" t="s">
        <v>38</v>
      </c>
      <c r="B47" s="8" t="s">
        <v>69</v>
      </c>
      <c r="C47" s="20"/>
      <c r="D47" s="21">
        <f aca="true" t="shared" si="10" ref="D47:D48">C47*0.21</f>
        <v>0</v>
      </c>
      <c r="E47" s="21">
        <f t="shared" si="1"/>
        <v>0</v>
      </c>
      <c r="F47" s="36"/>
    </row>
    <row r="48" spans="1:6" ht="78" thickBot="1">
      <c r="A48" s="17" t="s">
        <v>39</v>
      </c>
      <c r="B48" s="18" t="s">
        <v>75</v>
      </c>
      <c r="C48" s="20"/>
      <c r="D48" s="19">
        <f t="shared" si="10"/>
        <v>0</v>
      </c>
      <c r="E48" s="19">
        <f t="shared" si="1"/>
        <v>0</v>
      </c>
      <c r="F48" s="37"/>
    </row>
    <row r="49" spans="1:6" ht="24.75" customHeight="1" thickBot="1">
      <c r="A49" s="11" t="s">
        <v>47</v>
      </c>
      <c r="B49" s="45" t="s">
        <v>60</v>
      </c>
      <c r="C49" s="45"/>
      <c r="D49" s="45"/>
      <c r="E49" s="45"/>
      <c r="F49" s="46"/>
    </row>
    <row r="50" spans="1:6" ht="31.5" thickBot="1">
      <c r="A50" s="15" t="s">
        <v>48</v>
      </c>
      <c r="B50" s="16" t="s">
        <v>30</v>
      </c>
      <c r="C50" s="20"/>
      <c r="D50" s="22">
        <f>C50*0.21</f>
        <v>0</v>
      </c>
      <c r="E50" s="23">
        <f t="shared" si="1"/>
        <v>0</v>
      </c>
      <c r="F50" s="38">
        <v>15000</v>
      </c>
    </row>
    <row r="51" spans="1:6" ht="16" thickBot="1">
      <c r="A51" s="53"/>
      <c r="B51" s="54"/>
      <c r="C51" s="54"/>
      <c r="D51" s="54"/>
      <c r="E51" s="54"/>
      <c r="F51" s="55"/>
    </row>
    <row r="52" spans="1:6" ht="15" customHeight="1">
      <c r="A52" s="56" t="s">
        <v>64</v>
      </c>
      <c r="B52" s="57"/>
      <c r="C52" s="60">
        <f>SUM(C38,C40*225,C50*1075)</f>
        <v>0</v>
      </c>
      <c r="D52" s="60">
        <f>C52*0.21</f>
        <v>0</v>
      </c>
      <c r="E52" s="62">
        <f>C52*1.21</f>
        <v>0</v>
      </c>
      <c r="F52" s="51"/>
    </row>
    <row r="53" spans="1:6" ht="62.25" customHeight="1" thickBot="1">
      <c r="A53" s="58"/>
      <c r="B53" s="59"/>
      <c r="C53" s="61"/>
      <c r="D53" s="61"/>
      <c r="E53" s="63"/>
      <c r="F53" s="52"/>
    </row>
    <row r="54" ht="15">
      <c r="A54" s="34" t="s">
        <v>85</v>
      </c>
    </row>
    <row r="55" spans="1:6" ht="60" customHeight="1">
      <c r="A55" s="44" t="s">
        <v>88</v>
      </c>
      <c r="B55" s="44"/>
      <c r="C55" s="44"/>
      <c r="D55" s="44"/>
      <c r="E55" s="44"/>
      <c r="F55" s="44"/>
    </row>
  </sheetData>
  <sheetProtection algorithmName="SHA-512" hashValue="+xVNXMjAFM9KaVteGREvijwRMBU+BrjXc074CMcXUKWJSoK4lRu64GumHswLU80kIq0u9BSxUui2Bn92tRba8Q==" saltValue="fD9pnGzwNbV/b6pZJ2a+zg==" spinCount="100000" sheet="1" objects="1" scenarios="1" formatCells="0" selectLockedCells="1"/>
  <mergeCells count="15">
    <mergeCell ref="A55:F55"/>
    <mergeCell ref="B39:F39"/>
    <mergeCell ref="A2:H5"/>
    <mergeCell ref="B11:F11"/>
    <mergeCell ref="A7:F7"/>
    <mergeCell ref="A8:F8"/>
    <mergeCell ref="A9:F9"/>
    <mergeCell ref="A6:F6"/>
    <mergeCell ref="B49:F49"/>
    <mergeCell ref="F52:F53"/>
    <mergeCell ref="A51:F51"/>
    <mergeCell ref="A52:B53"/>
    <mergeCell ref="C52:C53"/>
    <mergeCell ref="D52:D53"/>
    <mergeCell ref="E52:E53"/>
  </mergeCells>
  <conditionalFormatting sqref="C40">
    <cfRule type="cellIs" priority="15" dxfId="0" operator="greaterThan">
      <formula>$F$40</formula>
    </cfRule>
    <cfRule type="cellIs" priority="1" dxfId="0" operator="greaterThan">
      <formula>$F$40</formula>
    </cfRule>
  </conditionalFormatting>
  <conditionalFormatting sqref="C50">
    <cfRule type="cellIs" priority="3" dxfId="0" operator="greaterThan">
      <formula>$F$50</formula>
    </cfRule>
  </conditionalFormatting>
  <conditionalFormatting sqref="C38">
    <cfRule type="cellIs" priority="2" dxfId="0" operator="greaterThan">
      <formula>$F$38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2019-02-18T00:39:57Z</dcterms:modified>
  <cp:category/>
  <cp:version/>
  <cp:contentType/>
  <cp:contentStatus/>
</cp:coreProperties>
</file>